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ulu-my.sharepoint.com/personal/mihietan_univ_yo_oulu_fi/Documents/Documents/Projektit/22nm 150GHz TRX/Reports/Publication/github/"/>
    </mc:Choice>
  </mc:AlternateContent>
  <xr:revisionPtr revIDLastSave="488" documentId="8_{0F24119B-1E88-4C45-8AB5-0B57B8ED8141}" xr6:coauthVersionLast="47" xr6:coauthVersionMax="47" xr10:uidLastSave="{AEAA95AA-8BAE-4350-89B8-84744B482376}"/>
  <bookViews>
    <workbookView xWindow="3015" yWindow="255" windowWidth="23850" windowHeight="14685" tabRatio="500" xr2:uid="{00000000-000D-0000-FFFF-FFFF00000000}"/>
  </bookViews>
  <sheets>
    <sheet name="notes" sheetId="3" r:id="rId1"/>
    <sheet name="data" sheetId="2" r:id="rId2"/>
    <sheet name="plot" sheetId="5" r:id="rId3"/>
  </sheets>
  <calcPr calcId="191029" iterate="1" iterateCount="2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65" i="5" l="1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61" i="2"/>
  <c r="C60" i="2"/>
  <c r="C5" i="2"/>
  <c r="C16" i="2"/>
  <c r="C29" i="2"/>
  <c r="C28" i="2"/>
  <c r="C27" i="2"/>
  <c r="C13" i="2"/>
  <c r="C4" i="2"/>
  <c r="C15" i="2"/>
  <c r="C26" i="2"/>
  <c r="C59" i="2"/>
  <c r="C25" i="2"/>
  <c r="C24" i="2"/>
  <c r="C14" i="2"/>
  <c r="C12" i="2"/>
  <c r="C3" i="2"/>
  <c r="C23" i="2"/>
  <c r="C11" i="2"/>
  <c r="C10" i="2"/>
  <c r="C22" i="2"/>
  <c r="C9" i="2"/>
  <c r="C8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21" i="2"/>
  <c r="C31" i="2"/>
  <c r="C30" i="2"/>
  <c r="C7" i="2"/>
  <c r="C20" i="2"/>
  <c r="C6" i="2"/>
  <c r="C19" i="2"/>
  <c r="C18" i="2"/>
  <c r="C17" i="2"/>
  <c r="C2" i="2"/>
  <c r="E61" i="2"/>
  <c r="E60" i="2"/>
  <c r="E5" i="2"/>
  <c r="E16" i="2"/>
  <c r="E29" i="2"/>
  <c r="E28" i="2"/>
  <c r="E27" i="2"/>
  <c r="E13" i="2"/>
  <c r="E4" i="2"/>
  <c r="E15" i="2"/>
  <c r="E26" i="2"/>
  <c r="E59" i="2"/>
  <c r="E25" i="2"/>
  <c r="E24" i="2"/>
  <c r="E14" i="2"/>
  <c r="E12" i="2"/>
  <c r="E3" i="2"/>
  <c r="E23" i="2"/>
  <c r="E11" i="2"/>
  <c r="E10" i="2"/>
  <c r="E22" i="2"/>
  <c r="E9" i="2"/>
  <c r="E8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21" i="2"/>
  <c r="E31" i="2"/>
  <c r="E30" i="2"/>
  <c r="E7" i="2"/>
  <c r="E20" i="2"/>
  <c r="E6" i="2"/>
  <c r="E19" i="2"/>
  <c r="E18" i="2"/>
  <c r="E17" i="2"/>
  <c r="E2" i="2"/>
  <c r="D61" i="2"/>
  <c r="D60" i="2"/>
  <c r="D5" i="2"/>
  <c r="D16" i="2"/>
  <c r="D29" i="2"/>
  <c r="D28" i="2"/>
  <c r="D27" i="2"/>
  <c r="D13" i="2"/>
  <c r="D4" i="2"/>
  <c r="D15" i="2"/>
  <c r="D26" i="2"/>
  <c r="D59" i="2"/>
  <c r="D25" i="2"/>
  <c r="D24" i="2"/>
  <c r="D14" i="2"/>
  <c r="D12" i="2"/>
  <c r="D3" i="2"/>
  <c r="D23" i="2"/>
  <c r="D11" i="2"/>
  <c r="D10" i="2"/>
  <c r="D22" i="2"/>
  <c r="D9" i="2"/>
  <c r="D8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21" i="2"/>
  <c r="D31" i="2"/>
  <c r="D30" i="2"/>
  <c r="D7" i="2"/>
  <c r="D20" i="2"/>
  <c r="D6" i="2"/>
  <c r="D19" i="2"/>
  <c r="D18" i="2"/>
  <c r="D17" i="2"/>
  <c r="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6" authorId="0" shapeId="0" xr:uid="{00000000-0006-0000-0100-000002000000}">
      <text>
        <r>
          <rPr>
            <sz val="10"/>
            <rFont val="Arial"/>
            <family val="2"/>
            <charset val="1"/>
          </rPr>
          <t>sim</t>
        </r>
      </text>
    </comment>
    <comment ref="K16" authorId="0" shapeId="0" xr:uid="{00000000-0006-0000-0100-000003000000}">
      <text>
        <r>
          <rPr>
            <sz val="10"/>
            <rFont val="Arial"/>
            <family val="2"/>
            <charset val="1"/>
          </rPr>
          <t>sim</t>
        </r>
      </text>
    </comment>
    <comment ref="L16" authorId="0" shapeId="0" xr:uid="{00000000-0006-0000-0100-000004000000}">
      <text>
        <r>
          <rPr>
            <sz val="10"/>
            <rFont val="Arial"/>
            <family val="2"/>
            <charset val="1"/>
          </rPr>
          <t>Drain eff: 3dBm &amp; 51.8mW</t>
        </r>
      </text>
    </comment>
    <comment ref="M16" authorId="0" shapeId="0" xr:uid="{00000000-0006-0000-0100-000005000000}">
      <text>
        <r>
          <rPr>
            <sz val="10"/>
            <rFont val="Arial"/>
            <family val="2"/>
            <charset val="1"/>
          </rPr>
          <t>Estimated from micrograph excluding pads</t>
        </r>
      </text>
    </comment>
    <comment ref="H28" authorId="0" shapeId="0" xr:uid="{00000000-0006-0000-0100-000001000000}">
      <text>
        <r>
          <rPr>
            <sz val="10"/>
            <rFont val="Arial"/>
            <family val="2"/>
            <charset val="1"/>
          </rPr>
          <t>Minimum, simulated</t>
        </r>
      </text>
    </comment>
  </commentList>
</comments>
</file>

<file path=xl/sharedStrings.xml><?xml version="1.0" encoding="utf-8"?>
<sst xmlns="http://schemas.openxmlformats.org/spreadsheetml/2006/main" count="246" uniqueCount="188">
  <si>
    <t>Name</t>
  </si>
  <si>
    <t>Title</t>
  </si>
  <si>
    <t>year</t>
  </si>
  <si>
    <t>url</t>
  </si>
  <si>
    <t>url2 (journal)</t>
  </si>
  <si>
    <t>Ka-Band TDD Front-End with Gate Shunt Switched Cascode LNA and Three-Stack PA on 22nm FDSOI CMOS Technology</t>
  </si>
  <si>
    <t>Meng</t>
  </si>
  <si>
    <t>A Compact 57-67 GHz Bidirectional LNAPA in 65-nm CMOS Technology</t>
  </si>
  <si>
    <t>https://ieeexplore.ieee.org/stamp/stamp.jsp?tp=&amp;arnumber=7514248</t>
  </si>
  <si>
    <t>Mondal</t>
  </si>
  <si>
    <t>A Reconfigurable Bidirectional 28/37/39GHz Front-End Supporting MIMO-TDD, Carrier Aggregation TDD and FDD/Full-Duplex with Self-Interference Cancellation in Digital and Fully Connected Hybrid Beamformers</t>
  </si>
  <si>
    <t>https://ieeexplore.ieee.org/stamp/stamp.jsp?tp=&amp;arnumber=9090344</t>
  </si>
  <si>
    <t>Rostomyan</t>
  </si>
  <si>
    <t>Synthesis Technique for Low-Loss mm-Wave T/R Combiners for TDD Front-Ends</t>
  </si>
  <si>
    <t>https://ieeexplore.ieee.org/stamp/stamp.jsp?tp=&amp;arnumber=8579115</t>
  </si>
  <si>
    <t>Kim</t>
  </si>
  <si>
    <t>A 28-GHz CMOS Direct Conversion Transceiver With Packaged 2x4 Antenna Array for 5G Cellular System</t>
  </si>
  <si>
    <t>https://ieeexplore.ieee.org/stamp/stamp.jsp?tp=&amp;arnumber=8345339</t>
  </si>
  <si>
    <t>Intel19</t>
  </si>
  <si>
    <t>A 37-40 GHz Phased Array Front-end with Dual Polarization for 5G MIMO Beamforming Applications</t>
  </si>
  <si>
    <t>https://ieeexplore.ieee.org/stamp/stamp.jsp?tp=&amp;arnumber=8701767</t>
  </si>
  <si>
    <t>Rack</t>
  </si>
  <si>
    <t>DC-40GHz SPDTs in 22 nm FD-SOI and Back-Gate Impact Study</t>
  </si>
  <si>
    <t>Elgaard</t>
  </si>
  <si>
    <t>A 27 GHz Adaptive Bias Variable Gain Power Amplifier and T/R Switch in 22nm FD-SOI CMOS for 5G Antenna Arrays</t>
  </si>
  <si>
    <t>https://ieeexplore.ieee.org/stamp/stamp.jsp?tp=&amp;arnumber=8701819</t>
  </si>
  <si>
    <t>Li</t>
  </si>
  <si>
    <t>&lt;0.8dB IL 46dBm OIP3 Ka band SPDT for 5G Communication</t>
  </si>
  <si>
    <t>https://ieeexplore.ieee.org/stamp/stamp.jsp?tp=&amp;arnumber=8304213</t>
  </si>
  <si>
    <t>Chen</t>
  </si>
  <si>
    <t>https://ieeexplore.ieee.org/stamp/stamp.jsp?tp=&amp;arnumber=8251363</t>
  </si>
  <si>
    <t>Yu</t>
  </si>
  <si>
    <t>Ultra-Wideband Low-Loss Switch Design in High-Resistivity Trap-Rich SOI With Enhanced Channel Mobility</t>
  </si>
  <si>
    <t>https://ieeexplore.ieee.org/stamp/stamp.jsp?tp=&amp;arnumber=7927424</t>
  </si>
  <si>
    <t>Parlak</t>
  </si>
  <si>
    <t>A 2.5dB Insertion Loss, DC-60 GHz CMOS SPDT Switch in 45-nm SOI</t>
  </si>
  <si>
    <t>https://ieeexplore.ieee.org/stamp/stamp.jsp?tp=&amp;arnumber=6062463</t>
  </si>
  <si>
    <t>Chou</t>
  </si>
  <si>
    <t>Design of W-band high-isolation T/R switch</t>
  </si>
  <si>
    <t>https://ieeexplore.ieee.org/stamp/stamp.jsp?tp=&amp;arnumber=7345956</t>
  </si>
  <si>
    <t>Chao</t>
  </si>
  <si>
    <t>A 50 to 94-GHz CMOS SPDT Switch Using Traveling-Wave Concept</t>
  </si>
  <si>
    <t>https://ieeexplore.ieee.org/stamp/stamp.jsp?tp=&amp;arnumber=4079623</t>
  </si>
  <si>
    <t>Tomkins</t>
  </si>
  <si>
    <t>A Passive W-Band Imaging Receiver in 65-nm Bulk CMOS</t>
  </si>
  <si>
    <t>https://ieeexplore.ieee.org/stamp/stamp.jsp?tp=&amp;arnumber=5579984</t>
  </si>
  <si>
    <t>Shu</t>
  </si>
  <si>
    <t>A Transformer-Based V-Band SPDT Switch</t>
  </si>
  <si>
    <t>https://ieeexplore.ieee.org/stamp/stamp.jsp?tp=&amp;arnumber=7864330</t>
  </si>
  <si>
    <t>Uzunkol</t>
  </si>
  <si>
    <t>A Low-Loss 50-70 GHz SPDT Switch in 90 nm CMOS</t>
  </si>
  <si>
    <t>https://ieeexplore.ieee.org/stamp/stamp.jsp?tp=&amp;arnumber=5560691</t>
  </si>
  <si>
    <t>Byeon</t>
  </si>
  <si>
    <t>Design and Analysis of the Millimeter-Wave SPDT Switch for TDD Applications</t>
  </si>
  <si>
    <t>https://ieeexplore.ieee.org/stamp/stamp.jsp?tp=&amp;arnumber=6557541</t>
  </si>
  <si>
    <t>Despoisse</t>
  </si>
  <si>
    <t>Low-Loss Ka-band SPDT Switch Design methodology for 5G Applications in 65 nm CMOS SOI Technology</t>
  </si>
  <si>
    <t>https://ieeexplore.ieee.org/stamp/stamp.jsp?tp=&amp;arnumber=9040177</t>
  </si>
  <si>
    <t>Lee</t>
  </si>
  <si>
    <t>Low-loss and Small-size 28 GHz CMOS SPDT Switches using Switched Inductor</t>
  </si>
  <si>
    <t>https://ieeexplore.ieee.org/stamp/stamp.jsp?tp=&amp;arnumber=8428974</t>
  </si>
  <si>
    <t>Lokhandwala</t>
  </si>
  <si>
    <t>A High-Power 24-40-GHz Transmit-Receive Front End for Phased Arrays in 45-nm CMOS SOI</t>
  </si>
  <si>
    <t>https://ieeexplore.ieee.org/stamp/stamp.jsp?tp=&amp;arnumber=9109570&amp;tag=1</t>
  </si>
  <si>
    <t>Liu</t>
  </si>
  <si>
    <t>A 28-GHz transceiver front-end with T/R switching achieving 11.2-dBm OP1dB, 33.8% PAEmax and 4-dB NF in 22-nm FD-SOI for 5G communication</t>
  </si>
  <si>
    <t>https://ieeexplore.ieee.org/stamp/stamp.jsp?tp=&amp;arnumber=8640209</t>
  </si>
  <si>
    <t>Kim2</t>
  </si>
  <si>
    <t>Integration of SPDT Antenna Switch With CMOS Power Amplifier and LNA for FMICW Radar Front End</t>
  </si>
  <si>
    <t>https://ieeexplore.ieee.org/stamp/stamp.jsp?tp=&amp;arnumber=8432446</t>
  </si>
  <si>
    <t>Zhu</t>
  </si>
  <si>
    <t>A Bidirectional 56-72 GHz to 10.56 GHz Tranceiver Front-End with Integrated T/R Switches in 28-nm CMOS Technology</t>
  </si>
  <si>
    <t>Wang</t>
  </si>
  <si>
    <t>A 39GHz 64-Element Phased-Array CMOS Transceiver with Built-in Calibration for Large-Array 5G NR in 65-nm CMOS</t>
  </si>
  <si>
    <t>https://ieeexplore.ieee.org/stamp/stamp.jsp?tp=&amp;arnumber=8701856&amp;tag=1</t>
  </si>
  <si>
    <t>https://ieeexplore.ieee.org/stamp/stamp.jsp?tp=&amp;arnumber=9052488</t>
  </si>
  <si>
    <t>Liu2</t>
  </si>
  <si>
    <t>A 28 GHz front-end module with T/R switch achieving 17.2 dBm Psat 21.5% PAEmax and 3.2dB NF in 22 nm FD-SOI for 5G communication</t>
  </si>
  <si>
    <t>https://ieeexplore.ieee.org/stamp/stamp.jsp?tp=&amp;arnumber=9218400</t>
  </si>
  <si>
    <t>Broadcom</t>
  </si>
  <si>
    <t>A 60-GHz 144-Element Phased-Array Transceiver for Backhaul Application</t>
  </si>
  <si>
    <t>https://ieeexplore.ieee.org/stamp/stamp.jsp?tp=&amp;arnumber=8497044</t>
  </si>
  <si>
    <t>Boers</t>
  </si>
  <si>
    <t>A 16TX/16RX 60 GHz 802.11ad Chipset With Single Coaxial interface and Polarization Diversity</t>
  </si>
  <si>
    <t>https://ieeexplore.ieee.org/stamp/stamp.jsp?tp=&amp;arnumber=6918546</t>
  </si>
  <si>
    <t>Zhu2</t>
  </si>
  <si>
    <t>A 24–28GHz Power and Area Efficient 4-Element Phased-Array Transceiver Front-End with 21.1%/16.6% Transmitter Peak/OP1dB PAE Supporting 2.4Gb/s in 256-QAM for 5-G Communications</t>
  </si>
  <si>
    <t>https://ieeexplore.ieee.org/stamp/stamp.jsp?tp=&amp;arnumber=9218328</t>
  </si>
  <si>
    <t>Shakib</t>
  </si>
  <si>
    <t>A Wideband 28-GHz Transmit/Receive Front-End for 5G Handset Phased Arrays in 40-nm CMOS</t>
  </si>
  <si>
    <t>https://ieeexplore.ieee.org/stamp/stamp.jsp?tp=&amp;arnumber=8716731</t>
  </si>
  <si>
    <t>Lee2</t>
  </si>
  <si>
    <t>Ka-Band Inductor-Shared SPnT DpnT Switches and Their Applications to TTD Phase Shifter</t>
  </si>
  <si>
    <t>https://ieeexplore.ieee.org/stamp/stamp.jsp?tp=&amp;arnumber=8723394</t>
  </si>
  <si>
    <t>Zhu3</t>
  </si>
  <si>
    <t>A 10.56-GHz Broadband Transceiver With Integrated T/R Switching via Matching Network Reuse and 0.3-2.1-GHz Baseband in 28-nm CMOS Technology</t>
  </si>
  <si>
    <t>https://ieeexplore.ieee.org/stamp/stamp.jsp?tp=&amp;arnumber=8736887</t>
  </si>
  <si>
    <t>IBM</t>
  </si>
  <si>
    <t>A 28GHz 32-Element Phased-Array Transceiver IC with Concurrent Dual Polarized Beams and 1.4 Degree Beam-Steering Resolution for 5G Communication</t>
  </si>
  <si>
    <t>https://ieeexplore.ieee.org/stamp/stamp.jsp?tp=&amp;arnumber=8110833</t>
  </si>
  <si>
    <t>Qualcomm</t>
  </si>
  <si>
    <t>A 28GHz Bulk-CMOS dual-polarization phased-array transceiver with 24 channels for 5G user and basestation equipment</t>
  </si>
  <si>
    <t>https://ieeexplore.ieee.org/stamp/stamp.jsp?tp=&amp;arnumber=8310188</t>
  </si>
  <si>
    <t>Liu3</t>
  </si>
  <si>
    <t>A Ka-Band Single-Chip SiGe BiCMOS Phased-Array Transmit/Receive Front-End</t>
  </si>
  <si>
    <t>https://ieeexplore.ieee.org/stamp/stamp.jsp?tp=&amp;arnumber=7564486</t>
  </si>
  <si>
    <t>Khalaf</t>
  </si>
  <si>
    <t>A 60Ghz 8-way phased array front-end with TR switching and calibration-free beamsteering in 28nm CMOS</t>
  </si>
  <si>
    <t>https://ieeexplore.ieee.org/stamp/stamp.jsp?tp=&amp;arnumber=8094561</t>
  </si>
  <si>
    <t>A Switchless, Q-Band Bidirectional Transceiver in 0.12-um SiGe BiCMOS Technology</t>
  </si>
  <si>
    <t>https://ieeexplore.ieee.org/stamp/stamp.jsp?tp=&amp;arnumber=6086733</t>
  </si>
  <si>
    <t>A 1V W-Band Bidirectional Transceiver Front-End with &lt;1dB T/R Switch Loss, &lt;1deg/dB Phase/Gain Resolution and 12.3% TX PAE at 15.1dBm Output Power in 65nm CMOS Technology</t>
  </si>
  <si>
    <t>A G-Band Wideband Bidirectional Transceiver Front-End in 40-nm CMOS</t>
  </si>
  <si>
    <t>https://ieeexplore.ieee.org/stamp/stamp.jsp?tp=&amp;arnumber=8678458</t>
  </si>
  <si>
    <t>type</t>
  </si>
  <si>
    <t>comments</t>
  </si>
  <si>
    <t>tx loss unknown</t>
  </si>
  <si>
    <t>Rx 1.4, tx 0.9</t>
  </si>
  <si>
    <t>Rx 1.4, tx 1.2</t>
  </si>
  <si>
    <t>Rx 0.6, tx 1</t>
  </si>
  <si>
    <t>RX 1.63, tx 1.46</t>
  </si>
  <si>
    <t>Rx 1.3, Tx 0.8</t>
  </si>
  <si>
    <t>Rx 1.7, Tx 1</t>
  </si>
  <si>
    <t>Rx 2.0, Tx 1.7</t>
  </si>
  <si>
    <t>Rx 3.2, Tx 3.7</t>
  </si>
  <si>
    <t>Rx 0.76, Tx 0.66</t>
  </si>
  <si>
    <t>Rx 1, Tx 0.8</t>
  </si>
  <si>
    <t>Rx 2.55, Tx 2.2</t>
  </si>
  <si>
    <t>Rx 1.6, Tx 0.7</t>
  </si>
  <si>
    <t>NF and rx gain estimated from given sw loss and lna gain&amp;nf</t>
  </si>
  <si>
    <t>Rx 1.2, Tx 0.2</t>
  </si>
  <si>
    <t>Rx 2.3, Tx 0.9</t>
  </si>
  <si>
    <t>Rx 0.5, Tx 0.4</t>
  </si>
  <si>
    <t>SIGE130</t>
  </si>
  <si>
    <t>Rx 2.3, Tx 0, LNA NF 3.7</t>
  </si>
  <si>
    <t>switch losses unknown</t>
  </si>
  <si>
    <t>Spdt sw loss estimated from plot at center freq. Reportred area for whole chip, not just fe</t>
  </si>
  <si>
    <t>sw loss unreported due to topology</t>
  </si>
  <si>
    <t>BiCMOS120</t>
  </si>
  <si>
    <t>Sw loss unclear, check sw loss more thoroughly from the paper, also check FE area</t>
  </si>
  <si>
    <t>1=rx shunt sw</t>
  </si>
  <si>
    <t>2=SPDT</t>
  </si>
  <si>
    <t>4=common matching</t>
  </si>
  <si>
    <t>5=standalone SPDT</t>
  </si>
  <si>
    <t>https://ieeexplore.ieee.org/document/9678366</t>
  </si>
  <si>
    <t>Design and Analysis of a 140-GHz T/R Front-End Module in 22-nm FD-SOI CMOS</t>
  </si>
  <si>
    <t>Tang</t>
  </si>
  <si>
    <t>Rx 2, Tx 0,7</t>
  </si>
  <si>
    <t>https://ieeexplore.ieee.org/document/7167061</t>
  </si>
  <si>
    <t>Khan</t>
  </si>
  <si>
    <t>A D-band (110 to 170 GHz) SPDT switch in 32 nm CMOS SOI</t>
  </si>
  <si>
    <t>SS-SPDT, Fig. 7.</t>
  </si>
  <si>
    <t>https://ieeexplore.ieee.org/document/6237552</t>
  </si>
  <si>
    <t>140–220 GHz SPST and SPDT Switches in 45 nm CMOS SOI</t>
  </si>
  <si>
    <t>Uzunkol2</t>
  </si>
  <si>
    <t>A DC-50 GHz, Low Insertion Loss and High P1dB SPDT Switch IC in 40-nm SOI CMOS</t>
  </si>
  <si>
    <t>BW [%]</t>
  </si>
  <si>
    <t>Freqlo [GHz]</t>
  </si>
  <si>
    <t>Freqhi [GHz]</t>
  </si>
  <si>
    <t>BW [GHz]</t>
  </si>
  <si>
    <t>Tx gain [dB]</t>
  </si>
  <si>
    <t>Pdiss RX [dB]</t>
  </si>
  <si>
    <t>RX NF [dB]</t>
  </si>
  <si>
    <t>Rx gain [dB]</t>
  </si>
  <si>
    <t>sw loss [dB]</t>
  </si>
  <si>
    <t>Tx psat [dBm]</t>
  </si>
  <si>
    <t>PAE [%]</t>
  </si>
  <si>
    <t>area [mm2]</t>
  </si>
  <si>
    <t>process [nm]</t>
  </si>
  <si>
    <t>https://ieeexplore.ieee.org/document/10130465</t>
  </si>
  <si>
    <t>Chip-to-Chip Interfaces for Large-Scale Highly Configurable mmWave Phased Arrays</t>
  </si>
  <si>
    <t>https://ieeexplore.ieee.org/document/9218317</t>
  </si>
  <si>
    <t>https://ieeexplore.ieee.org/abstract/document/9218333</t>
  </si>
  <si>
    <t>https://ieeexplore.ieee.org/document/9365944</t>
  </si>
  <si>
    <t>Fcenter [GHz]</t>
  </si>
  <si>
    <t>3=quarter wavelength TL</t>
  </si>
  <si>
    <t>a</t>
  </si>
  <si>
    <t>b</t>
  </si>
  <si>
    <t>Freq [GHz]</t>
  </si>
  <si>
    <t>Standalone SPDT model</t>
  </si>
  <si>
    <t>FE SW Model</t>
  </si>
  <si>
    <t>https://www.cambridge.org/core/journals/international-journal-of-microwave-and-wireless-technologies/article/kaband-timedomain-multiplexing-frontend-with-minimum-switch-area-utilization-on-22-nm-fully-depleted-silicononinsulator-cmos-technology/ECE642E26051F35FDD9D0081F030DBF2</t>
  </si>
  <si>
    <t>https://ieeexplore.ieee.org/document/9338230</t>
  </si>
  <si>
    <t>Hietanen</t>
  </si>
  <si>
    <t>Sethi</t>
  </si>
  <si>
    <t>FE SW Loss [dB]</t>
  </si>
  <si>
    <t>SPDT Loss [dB]</t>
  </si>
  <si>
    <t>TDD FE SPDT Switch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</si>
</sst>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sz val="10"/>
      <name val="Arial"/>
      <family val="2"/>
    </font>
    <font>
      <u/>
      <sz val="10"/>
      <color theme="10"/>
      <name val="Arial"/>
      <family val="2"/>
      <charset val="1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1"/>
    <xf numFmtId="0" fontId="3" fillId="0" borderId="0" xfId="0" applyFont="1"/>
    <xf numFmtId="0" fontId="0" fillId="0" borderId="0" xfId="0" applyFill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23FF2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CFCFC"/>
      <color rgb="FF00CC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v>Standalone SPDT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data!$C$30:$C$61</c:f>
              <c:numCache>
                <c:formatCode>General</c:formatCode>
                <c:ptCount val="32"/>
                <c:pt idx="0">
                  <c:v>10</c:v>
                </c:pt>
                <c:pt idx="1">
                  <c:v>28</c:v>
                </c:pt>
                <c:pt idx="2">
                  <c:v>10</c:v>
                </c:pt>
                <c:pt idx="3">
                  <c:v>28</c:v>
                </c:pt>
                <c:pt idx="4">
                  <c:v>50</c:v>
                </c:pt>
                <c:pt idx="5">
                  <c:v>10</c:v>
                </c:pt>
                <c:pt idx="6">
                  <c:v>28</c:v>
                </c:pt>
                <c:pt idx="7">
                  <c:v>40</c:v>
                </c:pt>
                <c:pt idx="8">
                  <c:v>50</c:v>
                </c:pt>
                <c:pt idx="9">
                  <c:v>30</c:v>
                </c:pt>
                <c:pt idx="10">
                  <c:v>50</c:v>
                </c:pt>
                <c:pt idx="11">
                  <c:v>10</c:v>
                </c:pt>
                <c:pt idx="12">
                  <c:v>28</c:v>
                </c:pt>
                <c:pt idx="13">
                  <c:v>50</c:v>
                </c:pt>
                <c:pt idx="14">
                  <c:v>60</c:v>
                </c:pt>
                <c:pt idx="15">
                  <c:v>94</c:v>
                </c:pt>
                <c:pt idx="16">
                  <c:v>50</c:v>
                </c:pt>
                <c:pt idx="17">
                  <c:v>70</c:v>
                </c:pt>
                <c:pt idx="18">
                  <c:v>90</c:v>
                </c:pt>
                <c:pt idx="19">
                  <c:v>110</c:v>
                </c:pt>
                <c:pt idx="20">
                  <c:v>100</c:v>
                </c:pt>
                <c:pt idx="21">
                  <c:v>120</c:v>
                </c:pt>
                <c:pt idx="22">
                  <c:v>130</c:v>
                </c:pt>
                <c:pt idx="23">
                  <c:v>70</c:v>
                </c:pt>
                <c:pt idx="24">
                  <c:v>58</c:v>
                </c:pt>
                <c:pt idx="25">
                  <c:v>65</c:v>
                </c:pt>
                <c:pt idx="26">
                  <c:v>58</c:v>
                </c:pt>
                <c:pt idx="27">
                  <c:v>28</c:v>
                </c:pt>
                <c:pt idx="28">
                  <c:v>28</c:v>
                </c:pt>
                <c:pt idx="29">
                  <c:v>26</c:v>
                </c:pt>
                <c:pt idx="30">
                  <c:v>140</c:v>
                </c:pt>
                <c:pt idx="31">
                  <c:v>180</c:v>
                </c:pt>
              </c:numCache>
            </c:numRef>
          </c:xVal>
          <c:yVal>
            <c:numRef>
              <c:f>data!$F$30:$F$61</c:f>
              <c:numCache>
                <c:formatCode>General</c:formatCode>
                <c:ptCount val="32"/>
                <c:pt idx="0">
                  <c:v>1.3</c:v>
                </c:pt>
                <c:pt idx="1">
                  <c:v>1.66</c:v>
                </c:pt>
                <c:pt idx="2">
                  <c:v>0.55000000000000004</c:v>
                </c:pt>
                <c:pt idx="3">
                  <c:v>0.7</c:v>
                </c:pt>
                <c:pt idx="4">
                  <c:v>1.1000000000000001</c:v>
                </c:pt>
                <c:pt idx="5">
                  <c:v>1.05</c:v>
                </c:pt>
                <c:pt idx="6">
                  <c:v>1.35</c:v>
                </c:pt>
                <c:pt idx="7">
                  <c:v>1.85</c:v>
                </c:pt>
                <c:pt idx="8">
                  <c:v>3.45</c:v>
                </c:pt>
                <c:pt idx="9">
                  <c:v>1</c:v>
                </c:pt>
                <c:pt idx="10">
                  <c:v>2.1</c:v>
                </c:pt>
                <c:pt idx="11">
                  <c:v>0.9</c:v>
                </c:pt>
                <c:pt idx="12">
                  <c:v>1.3</c:v>
                </c:pt>
                <c:pt idx="13">
                  <c:v>1.7</c:v>
                </c:pt>
                <c:pt idx="14">
                  <c:v>2.5</c:v>
                </c:pt>
                <c:pt idx="15">
                  <c:v>4.5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</c:v>
                </c:pt>
                <c:pt idx="22">
                  <c:v>4.8</c:v>
                </c:pt>
                <c:pt idx="23">
                  <c:v>1.8</c:v>
                </c:pt>
                <c:pt idx="24">
                  <c:v>1.55</c:v>
                </c:pt>
                <c:pt idx="25">
                  <c:v>1.75</c:v>
                </c:pt>
                <c:pt idx="26">
                  <c:v>1.8</c:v>
                </c:pt>
                <c:pt idx="27">
                  <c:v>0.8</c:v>
                </c:pt>
                <c:pt idx="28">
                  <c:v>1.1000000000000001</c:v>
                </c:pt>
                <c:pt idx="29">
                  <c:v>1.05</c:v>
                </c:pt>
                <c:pt idx="30">
                  <c:v>2.6</c:v>
                </c:pt>
                <c:pt idx="31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B2-4302-9655-184E8E3A920A}"/>
            </c:ext>
          </c:extLst>
        </c:ser>
        <c:ser>
          <c:idx val="6"/>
          <c:order val="1"/>
          <c:tx>
            <c:strRef>
              <c:f>plot!$E$17</c:f>
              <c:strCache>
                <c:ptCount val="1"/>
                <c:pt idx="0">
                  <c:v>Standalone SPDT model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plot!$B$23:$B$78</c:f>
              <c:numCache>
                <c:formatCode>General</c:formatCode>
                <c:ptCount val="5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20</c:v>
                </c:pt>
                <c:pt idx="22">
                  <c:v>25</c:v>
                </c:pt>
                <c:pt idx="23">
                  <c:v>30</c:v>
                </c:pt>
                <c:pt idx="24">
                  <c:v>35</c:v>
                </c:pt>
                <c:pt idx="25">
                  <c:v>40</c:v>
                </c:pt>
                <c:pt idx="26">
                  <c:v>45</c:v>
                </c:pt>
                <c:pt idx="27">
                  <c:v>50</c:v>
                </c:pt>
                <c:pt idx="28">
                  <c:v>55</c:v>
                </c:pt>
                <c:pt idx="29">
                  <c:v>60</c:v>
                </c:pt>
                <c:pt idx="30">
                  <c:v>65</c:v>
                </c:pt>
                <c:pt idx="31">
                  <c:v>70</c:v>
                </c:pt>
                <c:pt idx="32">
                  <c:v>75</c:v>
                </c:pt>
                <c:pt idx="33">
                  <c:v>80</c:v>
                </c:pt>
                <c:pt idx="34">
                  <c:v>85</c:v>
                </c:pt>
                <c:pt idx="35">
                  <c:v>90</c:v>
                </c:pt>
                <c:pt idx="36">
                  <c:v>95</c:v>
                </c:pt>
                <c:pt idx="37">
                  <c:v>100</c:v>
                </c:pt>
                <c:pt idx="38">
                  <c:v>150</c:v>
                </c:pt>
                <c:pt idx="39">
                  <c:v>200</c:v>
                </c:pt>
                <c:pt idx="40">
                  <c:v>250</c:v>
                </c:pt>
                <c:pt idx="41">
                  <c:v>300</c:v>
                </c:pt>
                <c:pt idx="42">
                  <c:v>350</c:v>
                </c:pt>
                <c:pt idx="43">
                  <c:v>400</c:v>
                </c:pt>
                <c:pt idx="44">
                  <c:v>450</c:v>
                </c:pt>
                <c:pt idx="45">
                  <c:v>500</c:v>
                </c:pt>
                <c:pt idx="46">
                  <c:v>550</c:v>
                </c:pt>
                <c:pt idx="47">
                  <c:v>600</c:v>
                </c:pt>
                <c:pt idx="48">
                  <c:v>650</c:v>
                </c:pt>
                <c:pt idx="49">
                  <c:v>700</c:v>
                </c:pt>
                <c:pt idx="50">
                  <c:v>750</c:v>
                </c:pt>
                <c:pt idx="51">
                  <c:v>800</c:v>
                </c:pt>
                <c:pt idx="52">
                  <c:v>850</c:v>
                </c:pt>
                <c:pt idx="53">
                  <c:v>900</c:v>
                </c:pt>
                <c:pt idx="54">
                  <c:v>950</c:v>
                </c:pt>
                <c:pt idx="55">
                  <c:v>1000</c:v>
                </c:pt>
              </c:numCache>
            </c:numRef>
          </c:xVal>
          <c:yVal>
            <c:numRef>
              <c:f>plot!$C$23:$C$78</c:f>
              <c:numCache>
                <c:formatCode>General</c:formatCode>
                <c:ptCount val="56"/>
                <c:pt idx="0">
                  <c:v>0.45300000000000001</c:v>
                </c:pt>
                <c:pt idx="1">
                  <c:v>0.45874999999999999</c:v>
                </c:pt>
                <c:pt idx="2">
                  <c:v>0.46450000000000002</c:v>
                </c:pt>
                <c:pt idx="3">
                  <c:v>0.47025</c:v>
                </c:pt>
                <c:pt idx="4">
                  <c:v>0.47599999999999998</c:v>
                </c:pt>
                <c:pt idx="5">
                  <c:v>0.48175000000000001</c:v>
                </c:pt>
                <c:pt idx="6">
                  <c:v>0.48749999999999999</c:v>
                </c:pt>
                <c:pt idx="7">
                  <c:v>0.49325000000000002</c:v>
                </c:pt>
                <c:pt idx="8">
                  <c:v>0.499</c:v>
                </c:pt>
                <c:pt idx="9">
                  <c:v>0.50475000000000003</c:v>
                </c:pt>
                <c:pt idx="10">
                  <c:v>0.51049999999999995</c:v>
                </c:pt>
                <c:pt idx="11">
                  <c:v>0.51624999999999999</c:v>
                </c:pt>
                <c:pt idx="12">
                  <c:v>0.52200000000000002</c:v>
                </c:pt>
                <c:pt idx="13">
                  <c:v>0.52774999999999994</c:v>
                </c:pt>
                <c:pt idx="14">
                  <c:v>0.53349999999999997</c:v>
                </c:pt>
                <c:pt idx="15">
                  <c:v>0.53925000000000001</c:v>
                </c:pt>
                <c:pt idx="16">
                  <c:v>0.54500000000000004</c:v>
                </c:pt>
                <c:pt idx="17">
                  <c:v>0.55074999999999996</c:v>
                </c:pt>
                <c:pt idx="18">
                  <c:v>0.55649999999999999</c:v>
                </c:pt>
                <c:pt idx="19">
                  <c:v>0.55649999999999999</c:v>
                </c:pt>
                <c:pt idx="20">
                  <c:v>0.61399999999999999</c:v>
                </c:pt>
                <c:pt idx="21">
                  <c:v>0.67149999999999999</c:v>
                </c:pt>
                <c:pt idx="22">
                  <c:v>0.72899999999999998</c:v>
                </c:pt>
                <c:pt idx="23">
                  <c:v>0.78649999999999998</c:v>
                </c:pt>
                <c:pt idx="24">
                  <c:v>0.84399999999999997</c:v>
                </c:pt>
                <c:pt idx="25">
                  <c:v>0.90149999999999997</c:v>
                </c:pt>
                <c:pt idx="26">
                  <c:v>0.95899999999999996</c:v>
                </c:pt>
                <c:pt idx="27">
                  <c:v>1.0165</c:v>
                </c:pt>
                <c:pt idx="28">
                  <c:v>1.0739999999999998</c:v>
                </c:pt>
                <c:pt idx="29">
                  <c:v>1.1315</c:v>
                </c:pt>
                <c:pt idx="30">
                  <c:v>1.1890000000000001</c:v>
                </c:pt>
                <c:pt idx="31">
                  <c:v>1.2464999999999999</c:v>
                </c:pt>
                <c:pt idx="32">
                  <c:v>1.3039999999999998</c:v>
                </c:pt>
                <c:pt idx="33">
                  <c:v>1.3614999999999999</c:v>
                </c:pt>
                <c:pt idx="34">
                  <c:v>1.419</c:v>
                </c:pt>
                <c:pt idx="35">
                  <c:v>1.4764999999999999</c:v>
                </c:pt>
                <c:pt idx="36">
                  <c:v>1.534</c:v>
                </c:pt>
                <c:pt idx="37">
                  <c:v>1.5914999999999999</c:v>
                </c:pt>
                <c:pt idx="38">
                  <c:v>2.1665000000000001</c:v>
                </c:pt>
                <c:pt idx="39">
                  <c:v>2.7414999999999998</c:v>
                </c:pt>
                <c:pt idx="40">
                  <c:v>3.3165</c:v>
                </c:pt>
                <c:pt idx="41">
                  <c:v>3.8914999999999997</c:v>
                </c:pt>
                <c:pt idx="42">
                  <c:v>4.4664999999999999</c:v>
                </c:pt>
                <c:pt idx="43">
                  <c:v>5.0414999999999992</c:v>
                </c:pt>
                <c:pt idx="44">
                  <c:v>5.6165000000000003</c:v>
                </c:pt>
                <c:pt idx="45">
                  <c:v>6.1914999999999996</c:v>
                </c:pt>
                <c:pt idx="46">
                  <c:v>6.7665000000000006</c:v>
                </c:pt>
                <c:pt idx="47">
                  <c:v>7.3414999999999999</c:v>
                </c:pt>
                <c:pt idx="48">
                  <c:v>7.9164999999999992</c:v>
                </c:pt>
                <c:pt idx="49">
                  <c:v>8.4915000000000003</c:v>
                </c:pt>
                <c:pt idx="50">
                  <c:v>9.0664999999999996</c:v>
                </c:pt>
                <c:pt idx="51">
                  <c:v>9.6414999999999988</c:v>
                </c:pt>
                <c:pt idx="52">
                  <c:v>10.2165</c:v>
                </c:pt>
                <c:pt idx="53">
                  <c:v>10.791499999999999</c:v>
                </c:pt>
                <c:pt idx="54">
                  <c:v>11.366499999999998</c:v>
                </c:pt>
                <c:pt idx="55">
                  <c:v>11.9415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81-4FB7-872A-D3B41AA4C149}"/>
            </c:ext>
          </c:extLst>
        </c:ser>
        <c:ser>
          <c:idx val="4"/>
          <c:order val="2"/>
          <c:tx>
            <c:v>FE SW Data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data!$C$2:$C$29</c:f>
              <c:numCache>
                <c:formatCode>General</c:formatCode>
                <c:ptCount val="28"/>
                <c:pt idx="0">
                  <c:v>26</c:v>
                </c:pt>
                <c:pt idx="1">
                  <c:v>28</c:v>
                </c:pt>
                <c:pt idx="2">
                  <c:v>28</c:v>
                </c:pt>
                <c:pt idx="3">
                  <c:v>135.6</c:v>
                </c:pt>
                <c:pt idx="4">
                  <c:v>26</c:v>
                </c:pt>
                <c:pt idx="5">
                  <c:v>38.5</c:v>
                </c:pt>
                <c:pt idx="6">
                  <c:v>28</c:v>
                </c:pt>
                <c:pt idx="7">
                  <c:v>40</c:v>
                </c:pt>
                <c:pt idx="8">
                  <c:v>82.5</c:v>
                </c:pt>
                <c:pt idx="9">
                  <c:v>64</c:v>
                </c:pt>
                <c:pt idx="10">
                  <c:v>61.5</c:v>
                </c:pt>
                <c:pt idx="11">
                  <c:v>35</c:v>
                </c:pt>
                <c:pt idx="12">
                  <c:v>60.5</c:v>
                </c:pt>
                <c:pt idx="13">
                  <c:v>28</c:v>
                </c:pt>
                <c:pt idx="14">
                  <c:v>194</c:v>
                </c:pt>
                <c:pt idx="15">
                  <c:v>62</c:v>
                </c:pt>
                <c:pt idx="16">
                  <c:v>33.5</c:v>
                </c:pt>
                <c:pt idx="17">
                  <c:v>27.5</c:v>
                </c:pt>
                <c:pt idx="18">
                  <c:v>26.9</c:v>
                </c:pt>
                <c:pt idx="19">
                  <c:v>27</c:v>
                </c:pt>
                <c:pt idx="20">
                  <c:v>27</c:v>
                </c:pt>
                <c:pt idx="21">
                  <c:v>38.5</c:v>
                </c:pt>
                <c:pt idx="22">
                  <c:v>26</c:v>
                </c:pt>
                <c:pt idx="23">
                  <c:v>28.5</c:v>
                </c:pt>
                <c:pt idx="24">
                  <c:v>10.55</c:v>
                </c:pt>
                <c:pt idx="25">
                  <c:v>63.5</c:v>
                </c:pt>
                <c:pt idx="26">
                  <c:v>42.5</c:v>
                </c:pt>
                <c:pt idx="27">
                  <c:v>95.2</c:v>
                </c:pt>
              </c:numCache>
            </c:numRef>
          </c:xVal>
          <c:yVal>
            <c:numRef>
              <c:f>data!$F$2:$F$29</c:f>
              <c:numCache>
                <c:formatCode>General</c:formatCode>
                <c:ptCount val="28"/>
                <c:pt idx="0">
                  <c:v>2</c:v>
                </c:pt>
                <c:pt idx="3">
                  <c:v>1.35</c:v>
                </c:pt>
                <c:pt idx="4">
                  <c:v>1.3</c:v>
                </c:pt>
                <c:pt idx="5">
                  <c:v>1.5</c:v>
                </c:pt>
                <c:pt idx="6">
                  <c:v>0.71</c:v>
                </c:pt>
                <c:pt idx="7">
                  <c:v>0.9</c:v>
                </c:pt>
                <c:pt idx="8">
                  <c:v>2.38</c:v>
                </c:pt>
                <c:pt idx="9">
                  <c:v>1.2</c:v>
                </c:pt>
                <c:pt idx="10">
                  <c:v>1.2</c:v>
                </c:pt>
                <c:pt idx="11">
                  <c:v>2.7</c:v>
                </c:pt>
                <c:pt idx="12">
                  <c:v>2</c:v>
                </c:pt>
                <c:pt idx="13">
                  <c:v>1.1499999999999999</c:v>
                </c:pt>
                <c:pt idx="14">
                  <c:v>2.1</c:v>
                </c:pt>
                <c:pt idx="15">
                  <c:v>1.5</c:v>
                </c:pt>
                <c:pt idx="16">
                  <c:v>0.9</c:v>
                </c:pt>
                <c:pt idx="17">
                  <c:v>1.1499999999999999</c:v>
                </c:pt>
                <c:pt idx="18">
                  <c:v>0.8</c:v>
                </c:pt>
                <c:pt idx="19">
                  <c:v>1.55</c:v>
                </c:pt>
                <c:pt idx="21">
                  <c:v>1.1499999999999999</c:v>
                </c:pt>
                <c:pt idx="22">
                  <c:v>0.7</c:v>
                </c:pt>
                <c:pt idx="23">
                  <c:v>1.6</c:v>
                </c:pt>
                <c:pt idx="24">
                  <c:v>0.45</c:v>
                </c:pt>
                <c:pt idx="2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B2-4302-9655-184E8E3A920A}"/>
            </c:ext>
          </c:extLst>
        </c:ser>
        <c:ser>
          <c:idx val="2"/>
          <c:order val="3"/>
          <c:tx>
            <c:strRef>
              <c:f>plot!$B$17</c:f>
              <c:strCache>
                <c:ptCount val="1"/>
                <c:pt idx="0">
                  <c:v>FE SW Model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plot!$B$23:$B$65</c:f>
              <c:numCache>
                <c:formatCode>General</c:formatCode>
                <c:ptCount val="43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20</c:v>
                </c:pt>
                <c:pt idx="22">
                  <c:v>25</c:v>
                </c:pt>
                <c:pt idx="23">
                  <c:v>30</c:v>
                </c:pt>
                <c:pt idx="24">
                  <c:v>35</c:v>
                </c:pt>
                <c:pt idx="25">
                  <c:v>40</c:v>
                </c:pt>
                <c:pt idx="26">
                  <c:v>45</c:v>
                </c:pt>
                <c:pt idx="27">
                  <c:v>50</c:v>
                </c:pt>
                <c:pt idx="28">
                  <c:v>55</c:v>
                </c:pt>
                <c:pt idx="29">
                  <c:v>60</c:v>
                </c:pt>
                <c:pt idx="30">
                  <c:v>65</c:v>
                </c:pt>
                <c:pt idx="31">
                  <c:v>70</c:v>
                </c:pt>
                <c:pt idx="32">
                  <c:v>75</c:v>
                </c:pt>
                <c:pt idx="33">
                  <c:v>80</c:v>
                </c:pt>
                <c:pt idx="34">
                  <c:v>85</c:v>
                </c:pt>
                <c:pt idx="35">
                  <c:v>90</c:v>
                </c:pt>
                <c:pt idx="36">
                  <c:v>95</c:v>
                </c:pt>
                <c:pt idx="37">
                  <c:v>100</c:v>
                </c:pt>
                <c:pt idx="38">
                  <c:v>150</c:v>
                </c:pt>
                <c:pt idx="39">
                  <c:v>200</c:v>
                </c:pt>
                <c:pt idx="40">
                  <c:v>250</c:v>
                </c:pt>
                <c:pt idx="41">
                  <c:v>300</c:v>
                </c:pt>
                <c:pt idx="42">
                  <c:v>350</c:v>
                </c:pt>
              </c:numCache>
            </c:numRef>
          </c:xVal>
          <c:yVal>
            <c:numRef>
              <c:f>plot!$E$23:$E$65</c:f>
              <c:numCache>
                <c:formatCode>General</c:formatCode>
                <c:ptCount val="43"/>
                <c:pt idx="0">
                  <c:v>0.36799999999999999</c:v>
                </c:pt>
                <c:pt idx="1">
                  <c:v>0.372</c:v>
                </c:pt>
                <c:pt idx="2">
                  <c:v>0.376</c:v>
                </c:pt>
                <c:pt idx="3">
                  <c:v>0.38</c:v>
                </c:pt>
                <c:pt idx="4">
                  <c:v>0.38400000000000001</c:v>
                </c:pt>
                <c:pt idx="5">
                  <c:v>0.38800000000000001</c:v>
                </c:pt>
                <c:pt idx="6">
                  <c:v>0.39200000000000002</c:v>
                </c:pt>
                <c:pt idx="7">
                  <c:v>0.39600000000000002</c:v>
                </c:pt>
                <c:pt idx="8">
                  <c:v>0.39999999999999997</c:v>
                </c:pt>
                <c:pt idx="9">
                  <c:v>0.40399999999999997</c:v>
                </c:pt>
                <c:pt idx="10">
                  <c:v>0.40799999999999997</c:v>
                </c:pt>
                <c:pt idx="11">
                  <c:v>0.41199999999999998</c:v>
                </c:pt>
                <c:pt idx="12">
                  <c:v>0.41599999999999998</c:v>
                </c:pt>
                <c:pt idx="13">
                  <c:v>0.42</c:v>
                </c:pt>
                <c:pt idx="14">
                  <c:v>0.42399999999999999</c:v>
                </c:pt>
                <c:pt idx="15">
                  <c:v>0.42799999999999999</c:v>
                </c:pt>
                <c:pt idx="16">
                  <c:v>0.432</c:v>
                </c:pt>
                <c:pt idx="17">
                  <c:v>0.436</c:v>
                </c:pt>
                <c:pt idx="18">
                  <c:v>0.44</c:v>
                </c:pt>
                <c:pt idx="19">
                  <c:v>0.44</c:v>
                </c:pt>
                <c:pt idx="20">
                  <c:v>0.48</c:v>
                </c:pt>
                <c:pt idx="21">
                  <c:v>0.52</c:v>
                </c:pt>
                <c:pt idx="22">
                  <c:v>0.56000000000000005</c:v>
                </c:pt>
                <c:pt idx="23">
                  <c:v>0.6</c:v>
                </c:pt>
                <c:pt idx="24">
                  <c:v>0.64</c:v>
                </c:pt>
                <c:pt idx="25">
                  <c:v>0.67999999999999994</c:v>
                </c:pt>
                <c:pt idx="26">
                  <c:v>0.72</c:v>
                </c:pt>
                <c:pt idx="27">
                  <c:v>0.76</c:v>
                </c:pt>
                <c:pt idx="28">
                  <c:v>0.8</c:v>
                </c:pt>
                <c:pt idx="29">
                  <c:v>0.84</c:v>
                </c:pt>
                <c:pt idx="30">
                  <c:v>0.88</c:v>
                </c:pt>
                <c:pt idx="31">
                  <c:v>0.92</c:v>
                </c:pt>
                <c:pt idx="32">
                  <c:v>0.96</c:v>
                </c:pt>
                <c:pt idx="33">
                  <c:v>1</c:v>
                </c:pt>
                <c:pt idx="34">
                  <c:v>1.04</c:v>
                </c:pt>
                <c:pt idx="35">
                  <c:v>1.08</c:v>
                </c:pt>
                <c:pt idx="36">
                  <c:v>1.1200000000000001</c:v>
                </c:pt>
                <c:pt idx="37">
                  <c:v>1.1600000000000001</c:v>
                </c:pt>
                <c:pt idx="38">
                  <c:v>1.56</c:v>
                </c:pt>
                <c:pt idx="39">
                  <c:v>1.96</c:v>
                </c:pt>
                <c:pt idx="40">
                  <c:v>2.36</c:v>
                </c:pt>
                <c:pt idx="41">
                  <c:v>2.76</c:v>
                </c:pt>
                <c:pt idx="42">
                  <c:v>3.16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181-4FB7-872A-D3B41AA4C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921416"/>
        <c:axId val="978928632"/>
      </c:scatterChart>
      <c:valAx>
        <c:axId val="9789214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i-FI" sz="1200"/>
                  <a:t>Freq [GHz]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i-FI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i-FI"/>
          </a:p>
        </c:txPr>
        <c:crossAx val="978928632"/>
        <c:crosses val="autoZero"/>
        <c:crossBetween val="midCat"/>
      </c:valAx>
      <c:valAx>
        <c:axId val="97892863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i-FI" sz="1200"/>
                  <a:t>SW loss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i-FI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i-FI"/>
          </a:p>
        </c:txPr>
        <c:crossAx val="978921416"/>
        <c:crosses val="autoZero"/>
        <c:crossBetween val="midCat"/>
      </c:valAx>
      <c:spPr>
        <a:noFill/>
        <a:ln w="317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159801916645947"/>
          <c:y val="6.7935565879478035E-2"/>
          <c:w val="0.30661616732803054"/>
          <c:h val="0.49308762368550541"/>
        </c:manualLayout>
      </c:layout>
      <c:overlay val="1"/>
      <c:spPr>
        <a:solidFill>
          <a:schemeClr val="bg1">
            <a:alpha val="53000"/>
          </a:scheme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1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133350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69624689-92B5-B0F6-5D1C-43C46F1D843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133350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A4FC63E6-DE6B-A8D0-8F65-758D91B017D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133350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4C0E30CF-B535-A2C7-23EB-9FC84983789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133350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B312385F-AE37-1D4A-30A5-465EFAE5AC2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133350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EF7F5010-1887-9C83-A64F-74F49E6B963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13843</xdr:colOff>
      <xdr:row>1</xdr:row>
      <xdr:rowOff>16683</xdr:rowOff>
    </xdr:from>
    <xdr:to>
      <xdr:col>7</xdr:col>
      <xdr:colOff>8040</xdr:colOff>
      <xdr:row>13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4D437F-5537-4244-9741-511507BAD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399566</xdr:colOff>
      <xdr:row>8</xdr:row>
      <xdr:rowOff>144666</xdr:rowOff>
    </xdr:from>
    <xdr:ext cx="1548757" cy="1565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E821471-42BF-4368-B47A-8C5E00CA3F57}"/>
                </a:ext>
              </a:extLst>
            </xdr:cNvPr>
            <xdr:cNvSpPr txBox="1"/>
          </xdr:nvSpPr>
          <xdr:spPr>
            <a:xfrm>
              <a:off x="4057166" y="1668666"/>
              <a:ext cx="1548757" cy="156518"/>
            </a:xfrm>
            <a:prstGeom prst="rect">
              <a:avLst/>
            </a:prstGeom>
            <a:solidFill>
              <a:schemeClr val="bg1">
                <a:alpha val="83000"/>
              </a:schemeClr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i-FI" sz="10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𝟎</m:t>
                    </m:r>
                    <m:r>
                      <a:rPr lang="fi-FI" sz="10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fi-FI" sz="10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𝟎𝟎𝟖</m:t>
                    </m:r>
                    <m:r>
                      <a:rPr lang="fi-FI" sz="10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⋅</m:t>
                    </m:r>
                    <m:r>
                      <a:rPr lang="fi-FI" sz="1000" b="1" i="1">
                        <a:solidFill>
                          <a:srgbClr val="FF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𝑭𝒓𝒆𝒒</m:t>
                    </m:r>
                    <m:d>
                      <m:dPr>
                        <m:begChr m:val="["/>
                        <m:endChr m:val="]"/>
                        <m:ctrlPr>
                          <a:rPr lang="fi-FI" sz="1000" b="1" i="1">
                            <a:solidFill>
                              <a:srgbClr val="FF0000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fi-FI" sz="1000" b="1" i="1">
                            <a:solidFill>
                              <a:srgbClr val="FF0000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𝑮𝑯𝒛</m:t>
                        </m:r>
                      </m:e>
                    </m:d>
                    <m:r>
                      <a:rPr lang="fi-FI" sz="1000" b="1" i="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fi-FI" sz="1000" b="1" i="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𝟎</m:t>
                    </m:r>
                    <m:r>
                      <a:rPr lang="fi-FI" sz="1000" b="1" i="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fi-FI" sz="1000" b="1" i="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𝟑𝟔</m:t>
                    </m:r>
                  </m:oMath>
                </m:oMathPara>
              </a14:m>
              <a:endParaRPr lang="fi-FI" sz="1000" b="1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E821471-42BF-4368-B47A-8C5E00CA3F57}"/>
                </a:ext>
              </a:extLst>
            </xdr:cNvPr>
            <xdr:cNvSpPr txBox="1"/>
          </xdr:nvSpPr>
          <xdr:spPr>
            <a:xfrm>
              <a:off x="4057166" y="1668666"/>
              <a:ext cx="1548757" cy="156518"/>
            </a:xfrm>
            <a:prstGeom prst="rect">
              <a:avLst/>
            </a:prstGeom>
            <a:solidFill>
              <a:schemeClr val="bg1">
                <a:alpha val="83000"/>
              </a:schemeClr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i-FI" sz="10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𝟎.𝟎𝟎𝟖⋅</a:t>
              </a:r>
              <a:r>
                <a:rPr lang="fi-FI" sz="1000" b="1" i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𝑭𝒓𝒆𝒒[𝑮𝑯𝒛]</a:t>
              </a:r>
              <a:r>
                <a:rPr lang="fi-FI" sz="10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+𝟎.𝟑𝟔</a:t>
              </a:r>
              <a:endParaRPr lang="fi-FI" sz="10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6</xdr:col>
      <xdr:colOff>385656</xdr:colOff>
      <xdr:row>3</xdr:row>
      <xdr:rowOff>44353</xdr:rowOff>
    </xdr:from>
    <xdr:ext cx="1193788" cy="3068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3290BFC6-8B78-4D46-A76D-8BF6EA30D2AA}"/>
                </a:ext>
              </a:extLst>
            </xdr:cNvPr>
            <xdr:cNvSpPr txBox="1"/>
          </xdr:nvSpPr>
          <xdr:spPr>
            <a:xfrm>
              <a:off x="4043256" y="615853"/>
              <a:ext cx="1193788" cy="306879"/>
            </a:xfrm>
            <a:prstGeom prst="rect">
              <a:avLst/>
            </a:prstGeom>
            <a:solidFill>
              <a:schemeClr val="bg1">
                <a:alpha val="67000"/>
              </a:schemeClr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i-FI" sz="1000" b="1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Cambria Math" panose="02040503050406030204" pitchFamily="18" charset="0"/>
                      </a:rPr>
                      <m:t>𝟎</m:t>
                    </m:r>
                    <m:r>
                      <a:rPr lang="fi-FI" sz="1000" b="1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fi-FI" sz="1000" b="1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Cambria Math" panose="02040503050406030204" pitchFamily="18" charset="0"/>
                      </a:rPr>
                      <m:t>𝟎𝟏𝟏𝟓</m:t>
                    </m:r>
                    <m:r>
                      <a:rPr lang="fi-FI" sz="1000" b="1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Cambria Math" panose="02040503050406030204" pitchFamily="18" charset="0"/>
                      </a:rPr>
                      <m:t>⋅</m:t>
                    </m:r>
                    <m:r>
                      <a:rPr lang="fi-FI" sz="1000" b="1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Cambria Math" panose="02040503050406030204" pitchFamily="18" charset="0"/>
                      </a:rPr>
                      <m:t>𝑭𝒓𝒆𝒒</m:t>
                    </m:r>
                    <m:d>
                      <m:dPr>
                        <m:begChr m:val="["/>
                        <m:endChr m:val="]"/>
                        <m:ctrlPr>
                          <a:rPr lang="fi-FI" sz="1000" b="1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fi-FI" sz="1000" b="1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𝑮𝑯𝒛</m:t>
                        </m:r>
                      </m:e>
                    </m:d>
                  </m:oMath>
                </m:oMathPara>
              </a14:m>
              <a:endParaRPr lang="fi-FI" sz="1000" b="1" i="1">
                <a:solidFill>
                  <a:schemeClr val="tx1">
                    <a:lumMod val="50000"/>
                    <a:lumOff val="50000"/>
                  </a:schemeClr>
                </a:solidFill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i-FI" sz="1000" b="1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fi-FI" sz="1000" b="1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Cambria Math" panose="02040503050406030204" pitchFamily="18" charset="0"/>
                      </a:rPr>
                      <m:t>𝟎</m:t>
                    </m:r>
                    <m:r>
                      <a:rPr lang="fi-FI" sz="1000" b="1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fi-FI" sz="1000" b="1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Cambria Math" panose="02040503050406030204" pitchFamily="18" charset="0"/>
                      </a:rPr>
                      <m:t>𝟎𝟒𝟒𝟏𝟓</m:t>
                    </m:r>
                  </m:oMath>
                </m:oMathPara>
              </a14:m>
              <a:endParaRPr lang="fi-FI" sz="1000" b="1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3290BFC6-8B78-4D46-A76D-8BF6EA30D2AA}"/>
                </a:ext>
              </a:extLst>
            </xdr:cNvPr>
            <xdr:cNvSpPr txBox="1"/>
          </xdr:nvSpPr>
          <xdr:spPr>
            <a:xfrm>
              <a:off x="4043256" y="615853"/>
              <a:ext cx="1193788" cy="306879"/>
            </a:xfrm>
            <a:prstGeom prst="rect">
              <a:avLst/>
            </a:prstGeom>
            <a:solidFill>
              <a:schemeClr val="bg1">
                <a:alpha val="67000"/>
              </a:schemeClr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i-FI" sz="1000" b="1" i="0">
                  <a:solidFill>
                    <a:schemeClr val="tx1">
                      <a:lumMod val="50000"/>
                      <a:lumOff val="50000"/>
                    </a:schemeClr>
                  </a:solidFill>
                  <a:latin typeface="Cambria Math" panose="02040503050406030204" pitchFamily="18" charset="0"/>
                </a:rPr>
                <a:t>𝟎.𝟎𝟏𝟏𝟓⋅𝑭𝒓𝒆𝒒[𝑮𝑯𝒛]</a:t>
              </a:r>
              <a:endParaRPr lang="fi-FI" sz="1000" b="1" i="1">
                <a:solidFill>
                  <a:schemeClr val="tx1">
                    <a:lumMod val="50000"/>
                    <a:lumOff val="50000"/>
                  </a:schemeClr>
                </a:solidFill>
                <a:latin typeface="Cambria Math" panose="02040503050406030204" pitchFamily="18" charset="0"/>
              </a:endParaRPr>
            </a:p>
            <a:p>
              <a:pPr/>
              <a:r>
                <a:rPr lang="fi-FI" sz="1000" b="1" i="0">
                  <a:solidFill>
                    <a:schemeClr val="tx1">
                      <a:lumMod val="50000"/>
                      <a:lumOff val="50000"/>
                    </a:schemeClr>
                  </a:solidFill>
                  <a:latin typeface="Cambria Math" panose="02040503050406030204" pitchFamily="18" charset="0"/>
                </a:rPr>
                <a:t>+𝟎.𝟎𝟒𝟒𝟏𝟓</a:t>
              </a:r>
              <a:endParaRPr lang="fi-FI" sz="1000" b="1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7FE2F3-6DB2-479C-AE9E-A72DBB244F5D}" name="Table1" displayName="Table1" ref="A1:U61" totalsRowShown="0">
  <autoFilter ref="A1:U61" xr:uid="{327FE2F3-6DB2-479C-AE9E-A72DBB244F5D}"/>
  <sortState xmlns:xlrd2="http://schemas.microsoft.com/office/spreadsheetml/2017/richdata2" ref="A2:U61">
    <sortCondition ref="O1:O61"/>
  </sortState>
  <tableColumns count="21">
    <tableColumn id="1" xr3:uid="{74B89EC2-8F51-4755-871B-C417B285585B}" name="Freqlo [GHz]" dataDxfId="2"/>
    <tableColumn id="2" xr3:uid="{A5661E09-EE06-4FC0-9201-1B5C8A797431}" name="Freqhi [GHz]"/>
    <tableColumn id="3" xr3:uid="{5BC28896-B74B-48C0-81BA-53F4BA2197FE}" name="Fcenter [GHz]">
      <calculatedColumnFormula>AVERAGE(A2:B2)</calculatedColumnFormula>
    </tableColumn>
    <tableColumn id="4" xr3:uid="{45DFB6A3-C603-4D69-B10F-A4CC2FD3CFA5}" name="BW [GHz]">
      <calculatedColumnFormula>B2-A2</calculatedColumnFormula>
    </tableColumn>
    <tableColumn id="5" xr3:uid="{A543CB00-E031-446B-961B-1F1F7DAEBF20}" name="BW [%]" dataDxfId="1">
      <calculatedColumnFormula>200*(B2-A2)/(B2+A2)</calculatedColumnFormula>
    </tableColumn>
    <tableColumn id="6" xr3:uid="{C174CBAF-BE36-432A-AB24-3A915FD09857}" name="sw loss [dB]"/>
    <tableColumn id="7" xr3:uid="{E0832441-9D67-49A3-950F-7C4E42A794B5}" name="Rx gain [dB]"/>
    <tableColumn id="8" xr3:uid="{E1EED856-FAFC-44E4-8F16-8965E8200307}" name="RX NF [dB]"/>
    <tableColumn id="9" xr3:uid="{616FF75D-C58F-4C30-9198-18E547985412}" name="Pdiss RX [dB]"/>
    <tableColumn id="10" xr3:uid="{6B555C54-2DEC-4EFE-8A5A-10F7D69C615B}" name="Tx gain [dB]"/>
    <tableColumn id="11" xr3:uid="{6E6F19A7-B732-479A-883B-712F5302F568}" name="Tx psat [dBm]"/>
    <tableColumn id="12" xr3:uid="{12BEBC54-2AA0-4CFE-B879-16121192BD1C}" name="PAE [%]"/>
    <tableColumn id="13" xr3:uid="{0905C16B-1FEC-457A-86E0-87B3182D0F3D}" name="area [mm2]"/>
    <tableColumn id="14" xr3:uid="{EC3EFA01-F205-4C6F-99E9-AC820314EEC1}" name="process [nm]"/>
    <tableColumn id="15" xr3:uid="{88CFC6B1-21A8-4B35-A06B-FD102C1E9A51}" name="type"/>
    <tableColumn id="16" xr3:uid="{C6A43CEF-E062-4685-9267-5042AC4703AE}" name="comments"/>
    <tableColumn id="18" xr3:uid="{4335425E-5BC6-4774-B64A-58E7F01077E3}" name="year"/>
    <tableColumn id="19" xr3:uid="{67B65824-2FDE-4391-9FBA-827BCC68532E}" name="url"/>
    <tableColumn id="20" xr3:uid="{31A469F9-61C2-49D6-8F0A-7CC9B06B9F00}" name="url2 (journal)"/>
    <tableColumn id="21" xr3:uid="{5BED3DE1-2AC0-4A1D-B21A-779FC90EDFA3}" name="Name" dataDxfId="0"/>
    <tableColumn id="22" xr3:uid="{D18293C0-288E-452C-9B6A-3D34165D0EF4}" name="Tit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ieeexplore.ieee.org/stamp/stamp.jsp?tp=&amp;arnumber=7564486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ieeexplore.ieee.org/document/9218317" TargetMode="External"/><Relationship Id="rId1" Type="http://schemas.openxmlformats.org/officeDocument/2006/relationships/hyperlink" Target="https://ieeexplore.ieee.org/stamp/stamp.jsp?tp=&amp;arnumber=8579115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8"/>
  <sheetViews>
    <sheetView tabSelected="1" zoomScaleNormal="100" workbookViewId="0">
      <selection activeCell="F5" sqref="F5"/>
    </sheetView>
  </sheetViews>
  <sheetFormatPr defaultRowHeight="12.75" x14ac:dyDescent="0.2"/>
  <cols>
    <col min="1" max="1" width="11.5703125"/>
    <col min="2" max="2" width="20.85546875" customWidth="1"/>
    <col min="3" max="1025" width="11.5703125"/>
  </cols>
  <sheetData>
    <row r="1" spans="2:2" ht="18" x14ac:dyDescent="0.25">
      <c r="B1" s="4" t="s">
        <v>187</v>
      </c>
    </row>
    <row r="3" spans="2:2" x14ac:dyDescent="0.2">
      <c r="B3" t="s">
        <v>114</v>
      </c>
    </row>
    <row r="4" spans="2:2" x14ac:dyDescent="0.2">
      <c r="B4" t="s">
        <v>140</v>
      </c>
    </row>
    <row r="5" spans="2:2" x14ac:dyDescent="0.2">
      <c r="B5" t="s">
        <v>141</v>
      </c>
    </row>
    <row r="6" spans="2:2" x14ac:dyDescent="0.2">
      <c r="B6" t="s">
        <v>175</v>
      </c>
    </row>
    <row r="7" spans="2:2" x14ac:dyDescent="0.2">
      <c r="B7" t="s">
        <v>142</v>
      </c>
    </row>
    <row r="8" spans="2:2" x14ac:dyDescent="0.2">
      <c r="B8" t="s">
        <v>143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1"/>
  <sheetViews>
    <sheetView zoomScale="70" zoomScaleNormal="70" workbookViewId="0">
      <selection activeCell="F27" sqref="F27:F28"/>
    </sheetView>
  </sheetViews>
  <sheetFormatPr defaultRowHeight="12.75" x14ac:dyDescent="0.2"/>
  <cols>
    <col min="1" max="2" width="15.140625" customWidth="1"/>
    <col min="3" max="3" width="15.85546875" customWidth="1"/>
    <col min="4" max="4" width="12.28515625" customWidth="1"/>
    <col min="5" max="5" width="10.140625" customWidth="1"/>
    <col min="6" max="6" width="14.7109375" customWidth="1"/>
    <col min="7" max="7" width="14.85546875" customWidth="1"/>
    <col min="8" max="8" width="13.7109375" customWidth="1"/>
    <col min="9" max="9" width="16.140625" customWidth="1"/>
    <col min="10" max="10" width="14.42578125" customWidth="1"/>
    <col min="11" max="11" width="15.85546875" customWidth="1"/>
    <col min="12" max="12" width="11.5703125"/>
    <col min="13" max="13" width="13.28515625" customWidth="1"/>
    <col min="14" max="14" width="15.28515625" customWidth="1"/>
    <col min="15" max="15" width="11.5703125"/>
    <col min="16" max="16" width="12.7109375" customWidth="1"/>
    <col min="17" max="18" width="11.5703125"/>
    <col min="19" max="19" width="15.5703125" customWidth="1"/>
    <col min="20" max="20" width="11.5703125"/>
    <col min="21" max="21" width="191.140625" bestFit="1" customWidth="1"/>
    <col min="22" max="1024" width="11.5703125"/>
  </cols>
  <sheetData>
    <row r="1" spans="1:21" x14ac:dyDescent="0.2">
      <c r="A1" t="s">
        <v>157</v>
      </c>
      <c r="B1" t="s">
        <v>158</v>
      </c>
      <c r="C1" t="s">
        <v>174</v>
      </c>
      <c r="D1" t="s">
        <v>159</v>
      </c>
      <c r="E1" t="s">
        <v>156</v>
      </c>
      <c r="F1" t="s">
        <v>164</v>
      </c>
      <c r="G1" t="s">
        <v>163</v>
      </c>
      <c r="H1" t="s">
        <v>162</v>
      </c>
      <c r="I1" t="s">
        <v>161</v>
      </c>
      <c r="J1" t="s">
        <v>160</v>
      </c>
      <c r="K1" t="s">
        <v>165</v>
      </c>
      <c r="L1" t="s">
        <v>166</v>
      </c>
      <c r="M1" t="s">
        <v>167</v>
      </c>
      <c r="N1" t="s">
        <v>168</v>
      </c>
      <c r="O1" t="s">
        <v>114</v>
      </c>
      <c r="P1" t="s">
        <v>115</v>
      </c>
      <c r="Q1" t="s">
        <v>2</v>
      </c>
      <c r="R1" t="s">
        <v>3</v>
      </c>
      <c r="S1" t="s">
        <v>4</v>
      </c>
      <c r="T1" s="2" t="s">
        <v>0</v>
      </c>
      <c r="U1" t="s">
        <v>1</v>
      </c>
    </row>
    <row r="2" spans="1:21" x14ac:dyDescent="0.2">
      <c r="A2" s="2">
        <v>24</v>
      </c>
      <c r="B2">
        <v>28</v>
      </c>
      <c r="C2">
        <f>AVERAGE(A2:B2)</f>
        <v>26</v>
      </c>
      <c r="D2">
        <f>B2-A2</f>
        <v>4</v>
      </c>
      <c r="E2" s="1">
        <f>200*(B2-A2)/(B2+A2)</f>
        <v>15.384615384615385</v>
      </c>
      <c r="F2">
        <v>2</v>
      </c>
      <c r="G2">
        <v>7</v>
      </c>
      <c r="H2">
        <v>5</v>
      </c>
      <c r="I2">
        <v>4.5999999999999996</v>
      </c>
      <c r="J2">
        <v>15</v>
      </c>
      <c r="K2">
        <v>13.6</v>
      </c>
      <c r="L2">
        <v>9.6</v>
      </c>
      <c r="M2">
        <v>0.19</v>
      </c>
      <c r="N2">
        <v>22</v>
      </c>
      <c r="O2">
        <v>1</v>
      </c>
      <c r="Q2">
        <v>2021</v>
      </c>
      <c r="R2" t="s">
        <v>182</v>
      </c>
      <c r="S2" t="s">
        <v>181</v>
      </c>
      <c r="T2" s="2" t="s">
        <v>183</v>
      </c>
      <c r="U2" t="s">
        <v>5</v>
      </c>
    </row>
    <row r="3" spans="1:21" x14ac:dyDescent="0.2">
      <c r="A3" s="2">
        <v>26</v>
      </c>
      <c r="B3">
        <v>30</v>
      </c>
      <c r="C3">
        <f>AVERAGE(A3:B3)</f>
        <v>28</v>
      </c>
      <c r="D3">
        <f>B3-A3</f>
        <v>4</v>
      </c>
      <c r="E3" s="1">
        <f>200*(B3-A3)/(B3+A3)</f>
        <v>14.285714285714286</v>
      </c>
      <c r="G3">
        <v>15.6</v>
      </c>
      <c r="H3">
        <v>3.2</v>
      </c>
      <c r="I3">
        <v>30.7</v>
      </c>
      <c r="J3">
        <v>30</v>
      </c>
      <c r="K3">
        <v>17.2</v>
      </c>
      <c r="L3">
        <v>21.5</v>
      </c>
      <c r="M3">
        <v>0.2</v>
      </c>
      <c r="N3">
        <v>22</v>
      </c>
      <c r="O3">
        <v>1</v>
      </c>
      <c r="Q3">
        <v>2020</v>
      </c>
      <c r="R3" t="s">
        <v>78</v>
      </c>
      <c r="T3" s="2" t="s">
        <v>76</v>
      </c>
      <c r="U3" t="s">
        <v>77</v>
      </c>
    </row>
    <row r="4" spans="1:21" x14ac:dyDescent="0.2">
      <c r="A4" s="2">
        <v>25</v>
      </c>
      <c r="B4">
        <v>31</v>
      </c>
      <c r="C4">
        <f>AVERAGE(A4:B4)</f>
        <v>28</v>
      </c>
      <c r="D4">
        <f>B4-A4</f>
        <v>6</v>
      </c>
      <c r="E4" s="1">
        <f>200*(B4-A4)/(B4+A4)</f>
        <v>21.428571428571427</v>
      </c>
      <c r="G4">
        <v>34</v>
      </c>
      <c r="H4">
        <v>4.4000000000000004</v>
      </c>
      <c r="I4">
        <v>41.8</v>
      </c>
      <c r="J4">
        <v>44</v>
      </c>
      <c r="K4">
        <v>14</v>
      </c>
      <c r="L4">
        <v>20</v>
      </c>
      <c r="M4">
        <v>0.59</v>
      </c>
      <c r="N4">
        <v>28</v>
      </c>
      <c r="O4">
        <v>1</v>
      </c>
      <c r="P4" t="s">
        <v>135</v>
      </c>
      <c r="Q4">
        <v>2018</v>
      </c>
      <c r="R4" t="s">
        <v>102</v>
      </c>
      <c r="T4" s="2" t="s">
        <v>100</v>
      </c>
      <c r="U4" t="s">
        <v>101</v>
      </c>
    </row>
    <row r="5" spans="1:21" x14ac:dyDescent="0.2">
      <c r="A5" s="2">
        <v>129.5</v>
      </c>
      <c r="B5">
        <v>141.69999999999999</v>
      </c>
      <c r="C5">
        <f>AVERAGE(A5:B5)</f>
        <v>135.6</v>
      </c>
      <c r="D5">
        <f>B5-A5</f>
        <v>12.199999999999989</v>
      </c>
      <c r="E5" s="1">
        <f>200*(B5-A5)/(B5+A5)</f>
        <v>8.997050147492617</v>
      </c>
      <c r="F5">
        <v>1.35</v>
      </c>
      <c r="G5">
        <v>20</v>
      </c>
      <c r="H5">
        <v>9.1999999999999993</v>
      </c>
      <c r="I5">
        <v>20</v>
      </c>
      <c r="J5">
        <v>33.6</v>
      </c>
      <c r="K5">
        <v>12.5</v>
      </c>
      <c r="L5">
        <v>10.8</v>
      </c>
      <c r="M5">
        <v>0.8</v>
      </c>
      <c r="N5">
        <v>22</v>
      </c>
      <c r="O5">
        <v>1</v>
      </c>
      <c r="P5" t="s">
        <v>147</v>
      </c>
      <c r="Q5">
        <v>2022</v>
      </c>
      <c r="R5" t="s">
        <v>144</v>
      </c>
      <c r="T5" s="2" t="s">
        <v>146</v>
      </c>
      <c r="U5" t="s">
        <v>145</v>
      </c>
    </row>
    <row r="6" spans="1:21" x14ac:dyDescent="0.2">
      <c r="A6" s="2">
        <v>24</v>
      </c>
      <c r="B6">
        <v>28</v>
      </c>
      <c r="C6">
        <f>AVERAGE(A6:B6)</f>
        <v>26</v>
      </c>
      <c r="D6">
        <f>B6-A6</f>
        <v>4</v>
      </c>
      <c r="E6" s="1">
        <f>200*(B6-A6)/(B6+A6)</f>
        <v>15.384615384615385</v>
      </c>
      <c r="F6">
        <v>1.3</v>
      </c>
      <c r="G6">
        <v>48</v>
      </c>
      <c r="H6">
        <v>5</v>
      </c>
      <c r="I6">
        <v>284</v>
      </c>
      <c r="J6">
        <v>25</v>
      </c>
      <c r="K6">
        <v>12.5</v>
      </c>
      <c r="L6">
        <v>0</v>
      </c>
      <c r="M6">
        <v>1.6</v>
      </c>
      <c r="N6">
        <v>45</v>
      </c>
      <c r="O6">
        <v>2</v>
      </c>
      <c r="P6" t="s">
        <v>118</v>
      </c>
      <c r="Q6">
        <v>2023</v>
      </c>
      <c r="S6" t="s">
        <v>169</v>
      </c>
      <c r="T6" s="2" t="s">
        <v>184</v>
      </c>
      <c r="U6" t="s">
        <v>170</v>
      </c>
    </row>
    <row r="7" spans="1:21" x14ac:dyDescent="0.2">
      <c r="A7" s="2">
        <v>37</v>
      </c>
      <c r="B7">
        <v>40</v>
      </c>
      <c r="C7">
        <f>AVERAGE(A7:B7)</f>
        <v>38.5</v>
      </c>
      <c r="D7">
        <f>B7-A7</f>
        <v>3</v>
      </c>
      <c r="E7" s="1">
        <f>200*(B7-A7)/(B7+A7)</f>
        <v>7.7922077922077921</v>
      </c>
      <c r="F7">
        <v>1.5</v>
      </c>
      <c r="G7">
        <v>40</v>
      </c>
      <c r="H7">
        <v>6.8</v>
      </c>
      <c r="I7">
        <v>339</v>
      </c>
      <c r="J7">
        <v>46</v>
      </c>
      <c r="K7">
        <v>12</v>
      </c>
      <c r="L7">
        <v>0</v>
      </c>
      <c r="M7">
        <v>17.2</v>
      </c>
      <c r="N7">
        <v>28</v>
      </c>
      <c r="O7">
        <v>2</v>
      </c>
      <c r="Q7">
        <v>2019</v>
      </c>
      <c r="R7" t="s">
        <v>20</v>
      </c>
      <c r="T7" s="2" t="s">
        <v>18</v>
      </c>
      <c r="U7" t="s">
        <v>19</v>
      </c>
    </row>
    <row r="8" spans="1:21" x14ac:dyDescent="0.2">
      <c r="A8" s="2">
        <v>28</v>
      </c>
      <c r="B8">
        <v>28</v>
      </c>
      <c r="C8">
        <f>AVERAGE(A8:B8)</f>
        <v>28</v>
      </c>
      <c r="D8">
        <f>B8-A8</f>
        <v>0</v>
      </c>
      <c r="E8" s="1">
        <f>200*(B8-A8)/(B8+A8)</f>
        <v>0</v>
      </c>
      <c r="F8">
        <v>0.71</v>
      </c>
      <c r="G8">
        <v>18</v>
      </c>
      <c r="H8">
        <v>4</v>
      </c>
      <c r="I8">
        <v>370</v>
      </c>
      <c r="J8">
        <v>17.600000000000001</v>
      </c>
      <c r="K8">
        <v>18.8</v>
      </c>
      <c r="L8">
        <v>18</v>
      </c>
      <c r="M8">
        <v>2.1</v>
      </c>
      <c r="N8">
        <v>45</v>
      </c>
      <c r="O8">
        <v>2</v>
      </c>
      <c r="P8" t="s">
        <v>125</v>
      </c>
      <c r="Q8">
        <v>2020</v>
      </c>
      <c r="R8" t="s">
        <v>63</v>
      </c>
      <c r="T8" s="2" t="s">
        <v>61</v>
      </c>
      <c r="U8" t="s">
        <v>62</v>
      </c>
    </row>
    <row r="9" spans="1:21" x14ac:dyDescent="0.2">
      <c r="A9" s="2">
        <v>40</v>
      </c>
      <c r="B9">
        <v>40</v>
      </c>
      <c r="C9">
        <f>AVERAGE(A9:B9)</f>
        <v>40</v>
      </c>
      <c r="D9">
        <f>B9-A9</f>
        <v>0</v>
      </c>
      <c r="E9" s="1">
        <f>200*(B9-A9)/(B9+A9)</f>
        <v>0</v>
      </c>
      <c r="F9">
        <v>0.9</v>
      </c>
      <c r="G9">
        <v>17</v>
      </c>
      <c r="H9">
        <v>4</v>
      </c>
      <c r="I9">
        <v>370</v>
      </c>
      <c r="J9">
        <v>13.6</v>
      </c>
      <c r="K9">
        <v>18</v>
      </c>
      <c r="L9">
        <v>14.1</v>
      </c>
      <c r="M9">
        <v>2.1</v>
      </c>
      <c r="N9">
        <v>45</v>
      </c>
      <c r="O9">
        <v>2</v>
      </c>
      <c r="P9" t="s">
        <v>126</v>
      </c>
      <c r="Q9">
        <v>2020</v>
      </c>
      <c r="R9" t="s">
        <v>63</v>
      </c>
      <c r="T9" s="2" t="s">
        <v>61</v>
      </c>
      <c r="U9" t="s">
        <v>62</v>
      </c>
    </row>
    <row r="10" spans="1:21" x14ac:dyDescent="0.2">
      <c r="A10" s="2">
        <v>76</v>
      </c>
      <c r="B10">
        <v>89</v>
      </c>
      <c r="C10">
        <f>AVERAGE(A10:B10)</f>
        <v>82.5</v>
      </c>
      <c r="D10">
        <f>B10-A10</f>
        <v>13</v>
      </c>
      <c r="E10" s="1">
        <f>200*(B10-A10)/(B10+A10)</f>
        <v>15.757575757575758</v>
      </c>
      <c r="F10">
        <v>2.38</v>
      </c>
      <c r="G10">
        <v>15</v>
      </c>
      <c r="H10">
        <v>8.15</v>
      </c>
      <c r="I10">
        <v>65</v>
      </c>
      <c r="J10">
        <v>16</v>
      </c>
      <c r="K10">
        <v>10.199999999999999</v>
      </c>
      <c r="L10">
        <v>65</v>
      </c>
      <c r="M10">
        <v>0.39400000000000002</v>
      </c>
      <c r="N10">
        <v>65</v>
      </c>
      <c r="O10">
        <v>2</v>
      </c>
      <c r="P10" t="s">
        <v>127</v>
      </c>
      <c r="Q10">
        <v>2018</v>
      </c>
      <c r="R10" t="s">
        <v>69</v>
      </c>
      <c r="T10" s="2" t="s">
        <v>67</v>
      </c>
      <c r="U10" t="s">
        <v>68</v>
      </c>
    </row>
    <row r="11" spans="1:21" x14ac:dyDescent="0.2">
      <c r="A11" s="2">
        <v>56</v>
      </c>
      <c r="B11">
        <v>72</v>
      </c>
      <c r="C11">
        <f>AVERAGE(A11:B11)</f>
        <v>64</v>
      </c>
      <c r="D11">
        <f>B11-A11</f>
        <v>16</v>
      </c>
      <c r="E11" s="1">
        <f>200*(B11-A11)/(B11+A11)</f>
        <v>25</v>
      </c>
      <c r="F11">
        <v>1.2</v>
      </c>
      <c r="G11">
        <v>23.8</v>
      </c>
      <c r="H11">
        <v>6.1</v>
      </c>
      <c r="I11">
        <v>55</v>
      </c>
      <c r="J11">
        <v>26.2</v>
      </c>
      <c r="K11">
        <v>12.8</v>
      </c>
      <c r="L11">
        <v>0</v>
      </c>
      <c r="M11">
        <v>1.44</v>
      </c>
      <c r="N11">
        <v>28</v>
      </c>
      <c r="O11">
        <v>2</v>
      </c>
      <c r="Q11">
        <v>2020</v>
      </c>
      <c r="R11" t="s">
        <v>172</v>
      </c>
      <c r="T11" s="2" t="s">
        <v>70</v>
      </c>
      <c r="U11" t="s">
        <v>71</v>
      </c>
    </row>
    <row r="12" spans="1:21" x14ac:dyDescent="0.2">
      <c r="A12" s="2">
        <v>57</v>
      </c>
      <c r="B12">
        <v>66</v>
      </c>
      <c r="C12">
        <f>AVERAGE(A12:B12)</f>
        <v>61.5</v>
      </c>
      <c r="D12">
        <f>B12-A12</f>
        <v>9</v>
      </c>
      <c r="E12" s="1">
        <f>200*(B12-A12)/(B12+A12)</f>
        <v>14.634146341463415</v>
      </c>
      <c r="F12">
        <v>1.2</v>
      </c>
      <c r="G12">
        <v>28.8</v>
      </c>
      <c r="H12">
        <v>5.2</v>
      </c>
      <c r="I12">
        <v>16.2</v>
      </c>
      <c r="J12">
        <v>28.8</v>
      </c>
      <c r="K12">
        <v>6.5</v>
      </c>
      <c r="L12">
        <v>5.9</v>
      </c>
      <c r="M12">
        <v>0.505</v>
      </c>
      <c r="N12">
        <v>28</v>
      </c>
      <c r="O12">
        <v>2</v>
      </c>
      <c r="P12" t="s">
        <v>129</v>
      </c>
      <c r="Q12">
        <v>2018</v>
      </c>
      <c r="R12" t="s">
        <v>81</v>
      </c>
      <c r="T12" s="2" t="s">
        <v>79</v>
      </c>
      <c r="U12" t="s">
        <v>80</v>
      </c>
    </row>
    <row r="13" spans="1:21" x14ac:dyDescent="0.2">
      <c r="A13" s="2">
        <v>30</v>
      </c>
      <c r="B13">
        <v>40</v>
      </c>
      <c r="C13">
        <f>AVERAGE(A13:B13)</f>
        <v>35</v>
      </c>
      <c r="D13">
        <f>B13-A13</f>
        <v>10</v>
      </c>
      <c r="E13" s="1">
        <f>200*(B13-A13)/(B13+A13)</f>
        <v>28.571428571428573</v>
      </c>
      <c r="F13">
        <v>2.7</v>
      </c>
      <c r="G13">
        <v>17</v>
      </c>
      <c r="H13">
        <v>8.4</v>
      </c>
      <c r="I13">
        <v>48</v>
      </c>
      <c r="J13">
        <v>14</v>
      </c>
      <c r="K13">
        <v>22.5</v>
      </c>
      <c r="L13">
        <v>7</v>
      </c>
      <c r="M13">
        <v>7</v>
      </c>
      <c r="N13" t="s">
        <v>133</v>
      </c>
      <c r="O13">
        <v>2</v>
      </c>
      <c r="P13" t="s">
        <v>136</v>
      </c>
      <c r="Q13">
        <v>2016</v>
      </c>
      <c r="R13" s="3" t="s">
        <v>105</v>
      </c>
      <c r="T13" s="2" t="s">
        <v>103</v>
      </c>
      <c r="U13" t="s">
        <v>104</v>
      </c>
    </row>
    <row r="14" spans="1:21" x14ac:dyDescent="0.2">
      <c r="A14" s="2">
        <v>57</v>
      </c>
      <c r="B14">
        <v>64</v>
      </c>
      <c r="C14">
        <f>AVERAGE(A14:B14)</f>
        <v>60.5</v>
      </c>
      <c r="D14">
        <f>B14-A14</f>
        <v>7</v>
      </c>
      <c r="E14" s="1">
        <f>200*(B14-A14)/(B14+A14)</f>
        <v>11.570247933884298</v>
      </c>
      <c r="F14">
        <v>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40</v>
      </c>
      <c r="O14">
        <v>3</v>
      </c>
      <c r="Q14">
        <v>2014</v>
      </c>
      <c r="R14" t="s">
        <v>84</v>
      </c>
      <c r="T14" s="2" t="s">
        <v>82</v>
      </c>
      <c r="U14" t="s">
        <v>83</v>
      </c>
    </row>
    <row r="15" spans="1:21" x14ac:dyDescent="0.2">
      <c r="A15" s="2">
        <v>27</v>
      </c>
      <c r="B15">
        <v>29</v>
      </c>
      <c r="C15">
        <f>AVERAGE(A15:B15)</f>
        <v>28</v>
      </c>
      <c r="D15">
        <f>B15-A15</f>
        <v>2</v>
      </c>
      <c r="E15" s="1">
        <f>200*(B15-A15)/(B15+A15)</f>
        <v>7.1428571428571432</v>
      </c>
      <c r="F15">
        <v>1.1499999999999999</v>
      </c>
      <c r="G15">
        <v>34</v>
      </c>
      <c r="H15">
        <v>6</v>
      </c>
      <c r="I15">
        <v>103.1</v>
      </c>
      <c r="J15">
        <v>32</v>
      </c>
      <c r="K15">
        <v>16</v>
      </c>
      <c r="L15">
        <v>22.1</v>
      </c>
      <c r="M15">
        <v>3.28</v>
      </c>
      <c r="N15" t="s">
        <v>133</v>
      </c>
      <c r="O15">
        <v>3</v>
      </c>
      <c r="P15" t="s">
        <v>134</v>
      </c>
      <c r="Q15">
        <v>2017</v>
      </c>
      <c r="S15" t="s">
        <v>99</v>
      </c>
      <c r="T15" s="2" t="s">
        <v>97</v>
      </c>
      <c r="U15" t="s">
        <v>98</v>
      </c>
    </row>
    <row r="16" spans="1:21" x14ac:dyDescent="0.2">
      <c r="A16" s="2">
        <v>176.6</v>
      </c>
      <c r="B16">
        <v>211.4</v>
      </c>
      <c r="C16">
        <f>AVERAGE(A16:B16)</f>
        <v>194</v>
      </c>
      <c r="D16">
        <f>B16-A16</f>
        <v>34.800000000000011</v>
      </c>
      <c r="E16" s="1">
        <f>200*(B16-A16)/(B16+A16)</f>
        <v>17.938144329896911</v>
      </c>
      <c r="F16">
        <v>2.1</v>
      </c>
      <c r="G16">
        <v>10.5</v>
      </c>
      <c r="H16">
        <v>10.8</v>
      </c>
      <c r="I16">
        <v>42.6</v>
      </c>
      <c r="J16">
        <v>9.6</v>
      </c>
      <c r="K16">
        <v>3</v>
      </c>
      <c r="L16">
        <v>3.8</v>
      </c>
      <c r="M16">
        <v>0.53400000000000003</v>
      </c>
      <c r="N16">
        <v>40</v>
      </c>
      <c r="O16">
        <v>3</v>
      </c>
      <c r="Q16">
        <v>2020</v>
      </c>
      <c r="R16" t="s">
        <v>113</v>
      </c>
      <c r="T16" s="2" t="s">
        <v>76</v>
      </c>
      <c r="U16" t="s">
        <v>112</v>
      </c>
    </row>
    <row r="17" spans="1:21" x14ac:dyDescent="0.2">
      <c r="A17" s="2">
        <v>57</v>
      </c>
      <c r="B17">
        <v>67</v>
      </c>
      <c r="C17">
        <f>AVERAGE(A17:B17)</f>
        <v>62</v>
      </c>
      <c r="D17">
        <f>B17-A17</f>
        <v>10</v>
      </c>
      <c r="E17" s="1">
        <f>200*(B17-A17)/(B17+A17)</f>
        <v>16.129032258064516</v>
      </c>
      <c r="F17">
        <v>1.5</v>
      </c>
      <c r="G17">
        <v>21.5</v>
      </c>
      <c r="H17">
        <v>6</v>
      </c>
      <c r="I17">
        <v>39.6</v>
      </c>
      <c r="J17">
        <v>24.5</v>
      </c>
      <c r="K17">
        <v>8.4</v>
      </c>
      <c r="L17">
        <v>8.6999999999999993</v>
      </c>
      <c r="M17">
        <v>0.22</v>
      </c>
      <c r="N17">
        <v>65</v>
      </c>
      <c r="O17">
        <v>4</v>
      </c>
      <c r="Q17">
        <v>2016</v>
      </c>
      <c r="R17" t="s">
        <v>8</v>
      </c>
      <c r="T17" s="2" t="s">
        <v>6</v>
      </c>
      <c r="U17" t="s">
        <v>7</v>
      </c>
    </row>
    <row r="18" spans="1:21" x14ac:dyDescent="0.2">
      <c r="A18" s="2">
        <v>27</v>
      </c>
      <c r="B18">
        <v>40</v>
      </c>
      <c r="C18">
        <f>AVERAGE(A18:B18)</f>
        <v>33.5</v>
      </c>
      <c r="D18">
        <f>B18-A18</f>
        <v>13</v>
      </c>
      <c r="E18" s="1">
        <f>200*(B18-A18)/(B18+A18)</f>
        <v>38.805970149253731</v>
      </c>
      <c r="F18">
        <v>0.9</v>
      </c>
      <c r="G18">
        <v>16</v>
      </c>
      <c r="H18">
        <v>6.2</v>
      </c>
      <c r="I18">
        <v>17.600000000000001</v>
      </c>
      <c r="J18">
        <v>28.5</v>
      </c>
      <c r="K18">
        <v>15.8</v>
      </c>
      <c r="L18">
        <v>0</v>
      </c>
      <c r="M18">
        <v>0.35</v>
      </c>
      <c r="N18">
        <v>65</v>
      </c>
      <c r="O18">
        <v>4</v>
      </c>
      <c r="P18" t="s">
        <v>116</v>
      </c>
      <c r="Q18">
        <v>2020</v>
      </c>
      <c r="R18" t="s">
        <v>11</v>
      </c>
      <c r="T18" s="2" t="s">
        <v>9</v>
      </c>
      <c r="U18" t="s">
        <v>10</v>
      </c>
    </row>
    <row r="19" spans="1:21" x14ac:dyDescent="0.2">
      <c r="A19" s="2">
        <v>25</v>
      </c>
      <c r="B19">
        <v>30</v>
      </c>
      <c r="C19">
        <f>AVERAGE(A19:B19)</f>
        <v>27.5</v>
      </c>
      <c r="D19">
        <f>B19-A19</f>
        <v>5</v>
      </c>
      <c r="E19" s="1">
        <f>200*(B19-A19)/(B19+A19)</f>
        <v>18.181818181818183</v>
      </c>
      <c r="F19">
        <v>1.1499999999999999</v>
      </c>
      <c r="G19">
        <v>11</v>
      </c>
      <c r="H19">
        <v>3.5</v>
      </c>
      <c r="I19">
        <v>28</v>
      </c>
      <c r="J19">
        <v>12</v>
      </c>
      <c r="K19">
        <v>23.6</v>
      </c>
      <c r="L19">
        <v>28</v>
      </c>
      <c r="M19">
        <v>0.27500000000000002</v>
      </c>
      <c r="N19">
        <v>45</v>
      </c>
      <c r="O19">
        <v>4</v>
      </c>
      <c r="P19" t="s">
        <v>117</v>
      </c>
      <c r="Q19">
        <v>2019</v>
      </c>
      <c r="R19" s="3" t="s">
        <v>14</v>
      </c>
      <c r="T19" s="2" t="s">
        <v>12</v>
      </c>
      <c r="U19" t="s">
        <v>13</v>
      </c>
    </row>
    <row r="20" spans="1:21" x14ac:dyDescent="0.2">
      <c r="A20" s="2">
        <v>25.8</v>
      </c>
      <c r="B20">
        <v>28</v>
      </c>
      <c r="C20">
        <f>AVERAGE(A20:B20)</f>
        <v>26.9</v>
      </c>
      <c r="D20">
        <f>B20-A20</f>
        <v>2.1999999999999993</v>
      </c>
      <c r="E20" s="1">
        <f>200*(B20-A20)/(B20+A20)</f>
        <v>8.178438661710036</v>
      </c>
      <c r="F20">
        <v>0.8</v>
      </c>
      <c r="G20">
        <v>28</v>
      </c>
      <c r="H20">
        <v>6.7</v>
      </c>
      <c r="I20">
        <v>400</v>
      </c>
      <c r="J20">
        <v>35</v>
      </c>
      <c r="K20">
        <v>9.5</v>
      </c>
      <c r="L20">
        <v>9</v>
      </c>
      <c r="M20">
        <v>5.4</v>
      </c>
      <c r="N20">
        <v>28</v>
      </c>
      <c r="O20">
        <v>4</v>
      </c>
      <c r="P20" t="s">
        <v>119</v>
      </c>
      <c r="Q20">
        <v>2018</v>
      </c>
      <c r="R20" t="s">
        <v>17</v>
      </c>
      <c r="T20" s="2" t="s">
        <v>15</v>
      </c>
      <c r="U20" t="s">
        <v>16</v>
      </c>
    </row>
    <row r="21" spans="1:21" x14ac:dyDescent="0.2">
      <c r="A21" s="2">
        <v>26</v>
      </c>
      <c r="B21">
        <v>28</v>
      </c>
      <c r="C21">
        <f>AVERAGE(A21:B21)</f>
        <v>27</v>
      </c>
      <c r="D21">
        <f>B21-A21</f>
        <v>2</v>
      </c>
      <c r="E21" s="1">
        <f>200*(B21-A21)/(B21+A21)</f>
        <v>7.4074074074074074</v>
      </c>
      <c r="F21">
        <v>1.55</v>
      </c>
      <c r="G21">
        <v>0</v>
      </c>
      <c r="H21">
        <v>0</v>
      </c>
      <c r="I21">
        <v>0</v>
      </c>
      <c r="J21">
        <v>28.8</v>
      </c>
      <c r="K21">
        <v>17.399999999999999</v>
      </c>
      <c r="L21">
        <v>19.5</v>
      </c>
      <c r="M21">
        <v>0.129</v>
      </c>
      <c r="N21">
        <v>22</v>
      </c>
      <c r="O21">
        <v>4</v>
      </c>
      <c r="P21" t="s">
        <v>120</v>
      </c>
      <c r="Q21">
        <v>2019</v>
      </c>
      <c r="R21" t="s">
        <v>25</v>
      </c>
      <c r="T21" s="2" t="s">
        <v>23</v>
      </c>
      <c r="U21" t="s">
        <v>24</v>
      </c>
    </row>
    <row r="22" spans="1:21" x14ac:dyDescent="0.2">
      <c r="A22" s="2">
        <v>24</v>
      </c>
      <c r="B22">
        <v>30</v>
      </c>
      <c r="C22">
        <f>AVERAGE(A22:B22)</f>
        <v>27</v>
      </c>
      <c r="D22">
        <f>B22-A22</f>
        <v>6</v>
      </c>
      <c r="E22" s="1">
        <f>200*(B22-A22)/(B22+A22)</f>
        <v>22.222222222222221</v>
      </c>
      <c r="G22">
        <v>17</v>
      </c>
      <c r="H22">
        <v>4</v>
      </c>
      <c r="I22">
        <v>14.5</v>
      </c>
      <c r="J22">
        <v>16.7</v>
      </c>
      <c r="K22">
        <v>13.5</v>
      </c>
      <c r="L22">
        <v>33.799999999999997</v>
      </c>
      <c r="M22">
        <v>0.15</v>
      </c>
      <c r="N22">
        <v>22</v>
      </c>
      <c r="O22">
        <v>4</v>
      </c>
      <c r="Q22">
        <v>2018</v>
      </c>
      <c r="R22" t="s">
        <v>66</v>
      </c>
      <c r="T22" s="2" t="s">
        <v>64</v>
      </c>
      <c r="U22" t="s">
        <v>65</v>
      </c>
    </row>
    <row r="23" spans="1:21" x14ac:dyDescent="0.2">
      <c r="A23" s="2">
        <v>37</v>
      </c>
      <c r="B23">
        <v>40</v>
      </c>
      <c r="C23">
        <f>AVERAGE(A23:B23)</f>
        <v>38.5</v>
      </c>
      <c r="D23">
        <f>B23-A23</f>
        <v>3</v>
      </c>
      <c r="E23" s="1">
        <f>200*(B23-A23)/(B23+A23)</f>
        <v>7.7922077922077921</v>
      </c>
      <c r="F23">
        <v>1.1499999999999999</v>
      </c>
      <c r="G23">
        <v>33</v>
      </c>
      <c r="H23">
        <v>7.7</v>
      </c>
      <c r="I23">
        <v>125</v>
      </c>
      <c r="J23">
        <v>14.8</v>
      </c>
      <c r="K23">
        <v>15.5</v>
      </c>
      <c r="L23">
        <v>25.5</v>
      </c>
      <c r="M23">
        <v>1.05</v>
      </c>
      <c r="N23">
        <v>65</v>
      </c>
      <c r="O23">
        <v>4</v>
      </c>
      <c r="P23" t="s">
        <v>128</v>
      </c>
      <c r="Q23">
        <v>2019</v>
      </c>
      <c r="R23" t="s">
        <v>74</v>
      </c>
      <c r="S23" t="s">
        <v>75</v>
      </c>
      <c r="T23" s="2" t="s">
        <v>72</v>
      </c>
      <c r="U23" t="s">
        <v>73</v>
      </c>
    </row>
    <row r="24" spans="1:21" x14ac:dyDescent="0.2">
      <c r="A24" s="2">
        <v>24</v>
      </c>
      <c r="B24">
        <v>28</v>
      </c>
      <c r="C24">
        <f>AVERAGE(A24:B24)</f>
        <v>26</v>
      </c>
      <c r="D24">
        <f>B24-A24</f>
        <v>4</v>
      </c>
      <c r="E24" s="1">
        <f>200*(B24-A24)/(B24+A24)</f>
        <v>15.384615384615385</v>
      </c>
      <c r="F24">
        <v>0.7</v>
      </c>
      <c r="G24">
        <v>23.2</v>
      </c>
      <c r="H24">
        <v>4.4000000000000004</v>
      </c>
      <c r="I24">
        <v>40</v>
      </c>
      <c r="J24">
        <v>27.5</v>
      </c>
      <c r="K24">
        <v>18.2</v>
      </c>
      <c r="L24">
        <v>21.1</v>
      </c>
      <c r="M24">
        <v>0.94</v>
      </c>
      <c r="N24">
        <v>65</v>
      </c>
      <c r="O24">
        <v>4</v>
      </c>
      <c r="P24" t="s">
        <v>130</v>
      </c>
      <c r="Q24">
        <v>2020</v>
      </c>
      <c r="R24" t="s">
        <v>87</v>
      </c>
      <c r="T24" s="2" t="s">
        <v>85</v>
      </c>
      <c r="U24" t="s">
        <v>86</v>
      </c>
    </row>
    <row r="25" spans="1:21" x14ac:dyDescent="0.2">
      <c r="A25" s="2">
        <v>27</v>
      </c>
      <c r="B25">
        <v>30</v>
      </c>
      <c r="C25">
        <f>AVERAGE(A25:B25)</f>
        <v>28.5</v>
      </c>
      <c r="D25">
        <f>B25-A25</f>
        <v>3</v>
      </c>
      <c r="E25" s="1">
        <f>200*(B25-A25)/(B25+A25)</f>
        <v>10.526315789473685</v>
      </c>
      <c r="F25">
        <v>1.6</v>
      </c>
      <c r="G25">
        <v>16.8</v>
      </c>
      <c r="H25">
        <v>5.5</v>
      </c>
      <c r="I25">
        <v>32</v>
      </c>
      <c r="J25">
        <v>12.4</v>
      </c>
      <c r="K25">
        <v>15.8</v>
      </c>
      <c r="L25">
        <v>27.1</v>
      </c>
      <c r="M25">
        <v>0.99</v>
      </c>
      <c r="N25">
        <v>40</v>
      </c>
      <c r="O25">
        <v>4</v>
      </c>
      <c r="P25" t="s">
        <v>131</v>
      </c>
      <c r="Q25">
        <v>2019</v>
      </c>
      <c r="R25" t="s">
        <v>90</v>
      </c>
      <c r="T25" s="2" t="s">
        <v>88</v>
      </c>
      <c r="U25" t="s">
        <v>89</v>
      </c>
    </row>
    <row r="26" spans="1:21" x14ac:dyDescent="0.2">
      <c r="A26" s="2">
        <v>8.1999999999999993</v>
      </c>
      <c r="B26">
        <v>12.9</v>
      </c>
      <c r="C26">
        <f>AVERAGE(A26:B26)</f>
        <v>10.55</v>
      </c>
      <c r="D26">
        <f>B26-A26</f>
        <v>4.7000000000000011</v>
      </c>
      <c r="E26" s="1">
        <f>200*(B26-A26)/(B26+A26)</f>
        <v>44.54976303317536</v>
      </c>
      <c r="F26">
        <v>0.45</v>
      </c>
      <c r="G26">
        <v>26.1</v>
      </c>
      <c r="H26">
        <v>4.3</v>
      </c>
      <c r="I26">
        <v>60</v>
      </c>
      <c r="J26">
        <v>26.4</v>
      </c>
      <c r="K26">
        <v>14.1</v>
      </c>
      <c r="L26">
        <v>33.200000000000003</v>
      </c>
      <c r="M26">
        <v>2.25</v>
      </c>
      <c r="N26">
        <v>28</v>
      </c>
      <c r="O26">
        <v>4</v>
      </c>
      <c r="P26" t="s">
        <v>132</v>
      </c>
      <c r="Q26">
        <v>2019</v>
      </c>
      <c r="R26" t="s">
        <v>96</v>
      </c>
      <c r="T26" s="2" t="s">
        <v>94</v>
      </c>
      <c r="U26" t="s">
        <v>95</v>
      </c>
    </row>
    <row r="27" spans="1:21" x14ac:dyDescent="0.2">
      <c r="A27" s="2">
        <v>60</v>
      </c>
      <c r="B27">
        <v>67</v>
      </c>
      <c r="C27">
        <f>AVERAGE(A27:B27)</f>
        <v>63.5</v>
      </c>
      <c r="D27">
        <f>B27-A27</f>
        <v>7</v>
      </c>
      <c r="E27" s="1">
        <f>200*(B27-A27)/(B27+A27)</f>
        <v>11.023622047244094</v>
      </c>
      <c r="G27">
        <v>16.7</v>
      </c>
      <c r="H27">
        <v>6.8</v>
      </c>
      <c r="I27">
        <v>231</v>
      </c>
      <c r="J27">
        <v>24.2</v>
      </c>
      <c r="K27">
        <v>10</v>
      </c>
      <c r="L27">
        <v>0</v>
      </c>
      <c r="M27">
        <v>0.22</v>
      </c>
      <c r="N27">
        <v>65</v>
      </c>
      <c r="O27">
        <v>4</v>
      </c>
      <c r="P27" t="s">
        <v>137</v>
      </c>
      <c r="Q27">
        <v>2017</v>
      </c>
      <c r="R27" t="s">
        <v>108</v>
      </c>
      <c r="T27" s="2" t="s">
        <v>106</v>
      </c>
      <c r="U27" t="s">
        <v>107</v>
      </c>
    </row>
    <row r="28" spans="1:21" x14ac:dyDescent="0.2">
      <c r="A28" s="2">
        <v>40</v>
      </c>
      <c r="B28">
        <v>45</v>
      </c>
      <c r="C28">
        <f>AVERAGE(A28:B28)</f>
        <v>42.5</v>
      </c>
      <c r="D28">
        <f>B28-A28</f>
        <v>5</v>
      </c>
      <c r="E28" s="1">
        <f>200*(B28-A28)/(B28+A28)</f>
        <v>11.764705882352942</v>
      </c>
      <c r="G28">
        <v>23</v>
      </c>
      <c r="H28">
        <v>4</v>
      </c>
      <c r="I28">
        <v>10.8</v>
      </c>
      <c r="J28">
        <v>23</v>
      </c>
      <c r="K28">
        <v>9</v>
      </c>
      <c r="L28">
        <v>13.7</v>
      </c>
      <c r="M28">
        <v>1.28</v>
      </c>
      <c r="N28" t="s">
        <v>138</v>
      </c>
      <c r="O28">
        <v>4</v>
      </c>
      <c r="P28" t="s">
        <v>139</v>
      </c>
      <c r="Q28">
        <v>2012</v>
      </c>
      <c r="R28" t="s">
        <v>110</v>
      </c>
      <c r="T28" s="2" t="s">
        <v>67</v>
      </c>
      <c r="U28" t="s">
        <v>109</v>
      </c>
    </row>
    <row r="29" spans="1:21" x14ac:dyDescent="0.2">
      <c r="A29" s="2">
        <v>93.4</v>
      </c>
      <c r="B29">
        <v>97</v>
      </c>
      <c r="C29">
        <f>AVERAGE(A29:B29)</f>
        <v>95.2</v>
      </c>
      <c r="D29">
        <f>B29-A29</f>
        <v>3.5999999999999943</v>
      </c>
      <c r="E29" s="1">
        <f>200*(B29-A29)/(B29+A29)</f>
        <v>3.7815126050420109</v>
      </c>
      <c r="F29">
        <v>1</v>
      </c>
      <c r="G29">
        <v>25.2</v>
      </c>
      <c r="H29">
        <v>9</v>
      </c>
      <c r="I29">
        <v>80</v>
      </c>
      <c r="J29">
        <v>34.9</v>
      </c>
      <c r="K29">
        <v>15.1</v>
      </c>
      <c r="L29">
        <v>12.3</v>
      </c>
      <c r="M29">
        <v>0.99</v>
      </c>
      <c r="N29">
        <v>65</v>
      </c>
      <c r="O29">
        <v>4</v>
      </c>
      <c r="Q29">
        <v>2021</v>
      </c>
      <c r="R29" t="s">
        <v>173</v>
      </c>
      <c r="T29" s="2" t="s">
        <v>85</v>
      </c>
      <c r="U29" t="s">
        <v>111</v>
      </c>
    </row>
    <row r="30" spans="1:21" x14ac:dyDescent="0.2">
      <c r="A30" s="2">
        <v>10</v>
      </c>
      <c r="B30">
        <v>10</v>
      </c>
      <c r="C30">
        <f>AVERAGE(A30:B30)</f>
        <v>10</v>
      </c>
      <c r="D30">
        <f>B30-A30</f>
        <v>0</v>
      </c>
      <c r="E30" s="1">
        <f>200*(B30-A30)/(B30+A30)</f>
        <v>0</v>
      </c>
      <c r="F30">
        <v>1.3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22</v>
      </c>
      <c r="O30">
        <v>5</v>
      </c>
      <c r="Q30">
        <v>2020</v>
      </c>
      <c r="R30" t="s">
        <v>171</v>
      </c>
      <c r="T30" s="2" t="s">
        <v>21</v>
      </c>
      <c r="U30" t="s">
        <v>22</v>
      </c>
    </row>
    <row r="31" spans="1:21" x14ac:dyDescent="0.2">
      <c r="A31" s="2">
        <v>28</v>
      </c>
      <c r="B31">
        <v>28</v>
      </c>
      <c r="C31">
        <f>AVERAGE(A31:B31)</f>
        <v>28</v>
      </c>
      <c r="D31">
        <f>B31-A31</f>
        <v>0</v>
      </c>
      <c r="E31" s="1">
        <f>200*(B31-A31)/(B31+A31)</f>
        <v>0</v>
      </c>
      <c r="F31">
        <v>1.66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22</v>
      </c>
      <c r="O31">
        <v>5</v>
      </c>
      <c r="Q31">
        <v>2020</v>
      </c>
      <c r="R31" s="3" t="s">
        <v>171</v>
      </c>
      <c r="T31" s="2" t="s">
        <v>21</v>
      </c>
      <c r="U31" t="s">
        <v>22</v>
      </c>
    </row>
    <row r="32" spans="1:21" x14ac:dyDescent="0.2">
      <c r="A32" s="2">
        <v>10</v>
      </c>
      <c r="B32">
        <v>10</v>
      </c>
      <c r="C32">
        <f>AVERAGE(A32:B32)</f>
        <v>10</v>
      </c>
      <c r="D32">
        <f>B32-A32</f>
        <v>0</v>
      </c>
      <c r="E32" s="1">
        <f>200*(B32-A32)/(B32+A32)</f>
        <v>0</v>
      </c>
      <c r="F32">
        <v>0.55000000000000004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4.0000000000000001E-3</v>
      </c>
      <c r="N32">
        <v>45</v>
      </c>
      <c r="O32">
        <v>5</v>
      </c>
      <c r="Q32">
        <v>2018</v>
      </c>
      <c r="R32" t="s">
        <v>28</v>
      </c>
      <c r="T32" s="2" t="s">
        <v>26</v>
      </c>
      <c r="U32" t="s">
        <v>27</v>
      </c>
    </row>
    <row r="33" spans="1:21" x14ac:dyDescent="0.2">
      <c r="A33" s="2">
        <v>28</v>
      </c>
      <c r="B33">
        <v>28</v>
      </c>
      <c r="C33">
        <f>AVERAGE(A33:B33)</f>
        <v>28</v>
      </c>
      <c r="D33">
        <f>B33-A33</f>
        <v>0</v>
      </c>
      <c r="E33" s="1">
        <f>200*(B33-A33)/(B33+A33)</f>
        <v>0</v>
      </c>
      <c r="F33">
        <v>0.7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4.0000000000000001E-3</v>
      </c>
      <c r="N33">
        <v>45</v>
      </c>
      <c r="O33">
        <v>5</v>
      </c>
      <c r="Q33">
        <v>2018</v>
      </c>
      <c r="R33" t="s">
        <v>28</v>
      </c>
      <c r="T33" s="2" t="s">
        <v>26</v>
      </c>
      <c r="U33" t="s">
        <v>27</v>
      </c>
    </row>
    <row r="34" spans="1:21" x14ac:dyDescent="0.2">
      <c r="A34" s="2">
        <v>50</v>
      </c>
      <c r="B34">
        <v>50</v>
      </c>
      <c r="C34">
        <f>AVERAGE(A34:B34)</f>
        <v>50</v>
      </c>
      <c r="D34">
        <f>B34-A34</f>
        <v>0</v>
      </c>
      <c r="E34" s="1">
        <f>200*(B34-A34)/(B34+A34)</f>
        <v>0</v>
      </c>
      <c r="F34">
        <v>1.1000000000000001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4.0000000000000001E-3</v>
      </c>
      <c r="N34">
        <v>45</v>
      </c>
      <c r="O34">
        <v>5</v>
      </c>
      <c r="Q34">
        <v>2018</v>
      </c>
      <c r="R34" t="s">
        <v>28</v>
      </c>
      <c r="T34" s="2" t="s">
        <v>26</v>
      </c>
      <c r="U34" t="s">
        <v>27</v>
      </c>
    </row>
    <row r="35" spans="1:21" x14ac:dyDescent="0.2">
      <c r="A35" s="2">
        <v>10</v>
      </c>
      <c r="B35">
        <v>10</v>
      </c>
      <c r="C35">
        <f>AVERAGE(A35:B35)</f>
        <v>10</v>
      </c>
      <c r="D35">
        <f>B35-A35</f>
        <v>0</v>
      </c>
      <c r="E35" s="1">
        <f>200*(B35-A35)/(B35+A35)</f>
        <v>0</v>
      </c>
      <c r="F35">
        <v>1.05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45</v>
      </c>
      <c r="O35">
        <v>5</v>
      </c>
      <c r="P35" t="s">
        <v>121</v>
      </c>
      <c r="Q35">
        <v>2017</v>
      </c>
      <c r="R35" t="s">
        <v>30</v>
      </c>
      <c r="T35" s="2" t="s">
        <v>29</v>
      </c>
      <c r="U35" t="s">
        <v>155</v>
      </c>
    </row>
    <row r="36" spans="1:21" x14ac:dyDescent="0.2">
      <c r="A36" s="2">
        <v>28</v>
      </c>
      <c r="B36">
        <v>28</v>
      </c>
      <c r="C36">
        <f>AVERAGE(A36:B36)</f>
        <v>28</v>
      </c>
      <c r="D36">
        <f>B36-A36</f>
        <v>0</v>
      </c>
      <c r="E36" s="1">
        <f>200*(B36-A36)/(B36+A36)</f>
        <v>0</v>
      </c>
      <c r="F36">
        <v>1.35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45</v>
      </c>
      <c r="O36">
        <v>5</v>
      </c>
      <c r="P36" t="s">
        <v>122</v>
      </c>
      <c r="Q36">
        <v>2017</v>
      </c>
      <c r="R36" t="s">
        <v>30</v>
      </c>
      <c r="T36" s="2" t="s">
        <v>29</v>
      </c>
      <c r="U36" t="s">
        <v>155</v>
      </c>
    </row>
    <row r="37" spans="1:21" x14ac:dyDescent="0.2">
      <c r="A37" s="2">
        <v>40</v>
      </c>
      <c r="B37">
        <v>40</v>
      </c>
      <c r="C37">
        <f>AVERAGE(A37:B37)</f>
        <v>40</v>
      </c>
      <c r="D37">
        <f>B37-A37</f>
        <v>0</v>
      </c>
      <c r="E37" s="1">
        <f>200*(B37-A37)/(B37+A37)</f>
        <v>0</v>
      </c>
      <c r="F37">
        <v>1.85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45</v>
      </c>
      <c r="O37">
        <v>5</v>
      </c>
      <c r="P37" t="s">
        <v>123</v>
      </c>
      <c r="Q37">
        <v>2017</v>
      </c>
      <c r="R37" t="s">
        <v>30</v>
      </c>
      <c r="T37" s="2" t="s">
        <v>29</v>
      </c>
      <c r="U37" t="s">
        <v>155</v>
      </c>
    </row>
    <row r="38" spans="1:21" x14ac:dyDescent="0.2">
      <c r="A38" s="2">
        <v>50</v>
      </c>
      <c r="B38">
        <v>50</v>
      </c>
      <c r="C38">
        <f>AVERAGE(A38:B38)</f>
        <v>50</v>
      </c>
      <c r="D38">
        <f>B38-A38</f>
        <v>0</v>
      </c>
      <c r="E38" s="1">
        <f>200*(B38-A38)/(B38+A38)</f>
        <v>0</v>
      </c>
      <c r="F38">
        <v>3.45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45</v>
      </c>
      <c r="O38">
        <v>5</v>
      </c>
      <c r="P38" t="s">
        <v>124</v>
      </c>
      <c r="Q38">
        <v>2017</v>
      </c>
      <c r="R38" t="s">
        <v>30</v>
      </c>
      <c r="T38" s="2" t="s">
        <v>29</v>
      </c>
      <c r="U38" t="s">
        <v>155</v>
      </c>
    </row>
    <row r="39" spans="1:21" x14ac:dyDescent="0.2">
      <c r="A39" s="2">
        <v>30</v>
      </c>
      <c r="B39">
        <v>30</v>
      </c>
      <c r="C39">
        <f>AVERAGE(A39:B39)</f>
        <v>30</v>
      </c>
      <c r="D39">
        <f>B39-A39</f>
        <v>0</v>
      </c>
      <c r="E39" s="1">
        <f>200*(B39-A39)/(B39+A39)</f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4.1000000000000002E-2</v>
      </c>
      <c r="N39">
        <v>130</v>
      </c>
      <c r="O39">
        <v>5</v>
      </c>
      <c r="Q39">
        <v>2017</v>
      </c>
      <c r="R39" t="s">
        <v>33</v>
      </c>
      <c r="T39" s="2" t="s">
        <v>31</v>
      </c>
      <c r="U39" t="s">
        <v>32</v>
      </c>
    </row>
    <row r="40" spans="1:21" x14ac:dyDescent="0.2">
      <c r="A40" s="2">
        <v>50</v>
      </c>
      <c r="B40">
        <v>50</v>
      </c>
      <c r="C40">
        <f>AVERAGE(A40:B40)</f>
        <v>50</v>
      </c>
      <c r="D40">
        <f>B40-A40</f>
        <v>0</v>
      </c>
      <c r="E40" s="1">
        <f>200*(B40-A40)/(B40+A40)</f>
        <v>0</v>
      </c>
      <c r="F40">
        <v>2.1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4.1000000000000002E-2</v>
      </c>
      <c r="N40">
        <v>130</v>
      </c>
      <c r="O40">
        <v>5</v>
      </c>
      <c r="Q40">
        <v>2017</v>
      </c>
      <c r="R40" t="s">
        <v>33</v>
      </c>
      <c r="T40" s="2" t="s">
        <v>31</v>
      </c>
      <c r="U40" t="s">
        <v>32</v>
      </c>
    </row>
    <row r="41" spans="1:21" x14ac:dyDescent="0.2">
      <c r="A41" s="2">
        <v>10</v>
      </c>
      <c r="B41">
        <v>10</v>
      </c>
      <c r="C41">
        <f>AVERAGE(A41:B41)</f>
        <v>10</v>
      </c>
      <c r="D41">
        <f>B41-A41</f>
        <v>0</v>
      </c>
      <c r="E41" s="1">
        <f>200*(B41-A41)/(B41+A41)</f>
        <v>0</v>
      </c>
      <c r="F41">
        <v>0.9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0.04</v>
      </c>
      <c r="N41">
        <v>45</v>
      </c>
      <c r="O41">
        <v>5</v>
      </c>
      <c r="Q41">
        <v>2011</v>
      </c>
      <c r="R41" t="s">
        <v>36</v>
      </c>
      <c r="T41" s="2" t="s">
        <v>34</v>
      </c>
      <c r="U41" t="s">
        <v>35</v>
      </c>
    </row>
    <row r="42" spans="1:21" x14ac:dyDescent="0.2">
      <c r="A42" s="2">
        <v>28</v>
      </c>
      <c r="B42">
        <v>28</v>
      </c>
      <c r="C42">
        <f>AVERAGE(A42:B42)</f>
        <v>28</v>
      </c>
      <c r="D42">
        <f>B42-A42</f>
        <v>0</v>
      </c>
      <c r="E42" s="1">
        <f>200*(B42-A42)/(B42+A42)</f>
        <v>0</v>
      </c>
      <c r="F42">
        <v>1.3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0.04</v>
      </c>
      <c r="N42">
        <v>45</v>
      </c>
      <c r="O42">
        <v>5</v>
      </c>
      <c r="Q42">
        <v>2011</v>
      </c>
      <c r="R42" t="s">
        <v>36</v>
      </c>
      <c r="T42" s="2" t="s">
        <v>34</v>
      </c>
      <c r="U42" t="s">
        <v>35</v>
      </c>
    </row>
    <row r="43" spans="1:21" x14ac:dyDescent="0.2">
      <c r="A43" s="2">
        <v>50</v>
      </c>
      <c r="B43">
        <v>50</v>
      </c>
      <c r="C43">
        <f>AVERAGE(A43:B43)</f>
        <v>50</v>
      </c>
      <c r="D43">
        <f>B43-A43</f>
        <v>0</v>
      </c>
      <c r="E43" s="1">
        <f>200*(B43-A43)/(B43+A43)</f>
        <v>0</v>
      </c>
      <c r="F43">
        <v>1.7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0.04</v>
      </c>
      <c r="N43">
        <v>45</v>
      </c>
      <c r="O43">
        <v>5</v>
      </c>
      <c r="Q43">
        <v>2011</v>
      </c>
      <c r="R43" t="s">
        <v>36</v>
      </c>
      <c r="T43" s="2" t="s">
        <v>34</v>
      </c>
      <c r="U43" t="s">
        <v>35</v>
      </c>
    </row>
    <row r="44" spans="1:21" x14ac:dyDescent="0.2">
      <c r="A44" s="2">
        <v>60</v>
      </c>
      <c r="B44">
        <v>60</v>
      </c>
      <c r="C44">
        <f>AVERAGE(A44:B44)</f>
        <v>60</v>
      </c>
      <c r="D44">
        <f>B44-A44</f>
        <v>0</v>
      </c>
      <c r="E44" s="1">
        <f>200*(B44-A44)/(B44+A44)</f>
        <v>0</v>
      </c>
      <c r="F44">
        <v>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0.04</v>
      </c>
      <c r="N44">
        <v>45</v>
      </c>
      <c r="O44">
        <v>5</v>
      </c>
      <c r="Q44">
        <v>2011</v>
      </c>
      <c r="R44" t="s">
        <v>36</v>
      </c>
      <c r="T44" s="2" t="s">
        <v>34</v>
      </c>
      <c r="U44" t="s">
        <v>35</v>
      </c>
    </row>
    <row r="45" spans="1:21" x14ac:dyDescent="0.2">
      <c r="A45" s="2">
        <v>94</v>
      </c>
      <c r="B45">
        <v>94</v>
      </c>
      <c r="C45">
        <f>AVERAGE(A45:B45)</f>
        <v>94</v>
      </c>
      <c r="D45">
        <f>B45-A45</f>
        <v>0</v>
      </c>
      <c r="E45" s="1">
        <f>200*(B45-A45)/(B45+A45)</f>
        <v>0</v>
      </c>
      <c r="F45">
        <v>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0.33</v>
      </c>
      <c r="N45">
        <v>90</v>
      </c>
      <c r="O45">
        <v>5</v>
      </c>
      <c r="Q45">
        <v>2015</v>
      </c>
      <c r="R45" t="s">
        <v>39</v>
      </c>
      <c r="T45" s="2" t="s">
        <v>37</v>
      </c>
      <c r="U45" t="s">
        <v>38</v>
      </c>
    </row>
    <row r="46" spans="1:21" x14ac:dyDescent="0.2">
      <c r="A46" s="2">
        <v>50</v>
      </c>
      <c r="B46">
        <v>50</v>
      </c>
      <c r="C46">
        <f>AVERAGE(A46:B46)</f>
        <v>50</v>
      </c>
      <c r="D46">
        <f>B46-A46</f>
        <v>0</v>
      </c>
      <c r="E46" s="1">
        <f>200*(B46-A46)/(B46+A46)</f>
        <v>0</v>
      </c>
      <c r="F46">
        <v>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0.24</v>
      </c>
      <c r="N46">
        <v>90</v>
      </c>
      <c r="O46">
        <v>5</v>
      </c>
      <c r="Q46">
        <v>2007</v>
      </c>
      <c r="R46" t="s">
        <v>42</v>
      </c>
      <c r="T46" s="2" t="s">
        <v>40</v>
      </c>
      <c r="U46" t="s">
        <v>41</v>
      </c>
    </row>
    <row r="47" spans="1:21" x14ac:dyDescent="0.2">
      <c r="A47" s="2">
        <v>70</v>
      </c>
      <c r="B47">
        <v>70</v>
      </c>
      <c r="C47">
        <f>AVERAGE(A47:B47)</f>
        <v>70</v>
      </c>
      <c r="D47">
        <f>B47-A47</f>
        <v>0</v>
      </c>
      <c r="E47" s="1">
        <f>200*(B47-A47)/(B47+A47)</f>
        <v>0</v>
      </c>
      <c r="F47">
        <v>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0.24</v>
      </c>
      <c r="N47">
        <v>90</v>
      </c>
      <c r="O47">
        <v>5</v>
      </c>
      <c r="Q47">
        <v>2007</v>
      </c>
      <c r="R47" t="s">
        <v>42</v>
      </c>
      <c r="T47" s="2" t="s">
        <v>40</v>
      </c>
      <c r="U47" t="s">
        <v>41</v>
      </c>
    </row>
    <row r="48" spans="1:21" x14ac:dyDescent="0.2">
      <c r="A48" s="2">
        <v>90</v>
      </c>
      <c r="B48">
        <v>90</v>
      </c>
      <c r="C48">
        <f>AVERAGE(A48:B48)</f>
        <v>90</v>
      </c>
      <c r="D48">
        <f>B48-A48</f>
        <v>0</v>
      </c>
      <c r="E48" s="1">
        <f>200*(B48-A48)/(B48+A48)</f>
        <v>0</v>
      </c>
      <c r="F48">
        <v>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0.24</v>
      </c>
      <c r="N48">
        <v>90</v>
      </c>
      <c r="O48">
        <v>5</v>
      </c>
      <c r="Q48">
        <v>2007</v>
      </c>
      <c r="R48" t="s">
        <v>42</v>
      </c>
      <c r="T48" s="2" t="s">
        <v>40</v>
      </c>
      <c r="U48" t="s">
        <v>41</v>
      </c>
    </row>
    <row r="49" spans="1:21" x14ac:dyDescent="0.2">
      <c r="A49" s="2">
        <v>110</v>
      </c>
      <c r="B49">
        <v>110</v>
      </c>
      <c r="C49">
        <f>AVERAGE(A49:B49)</f>
        <v>110</v>
      </c>
      <c r="D49">
        <f>B49-A49</f>
        <v>0</v>
      </c>
      <c r="E49" s="1">
        <f>200*(B49-A49)/(B49+A49)</f>
        <v>0</v>
      </c>
      <c r="F49">
        <v>3.5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0.24</v>
      </c>
      <c r="N49">
        <v>90</v>
      </c>
      <c r="O49">
        <v>5</v>
      </c>
      <c r="Q49">
        <v>2007</v>
      </c>
      <c r="R49" t="s">
        <v>42</v>
      </c>
      <c r="T49" s="2" t="s">
        <v>40</v>
      </c>
      <c r="U49" t="s">
        <v>41</v>
      </c>
    </row>
    <row r="50" spans="1:21" x14ac:dyDescent="0.2">
      <c r="A50" s="2">
        <v>100</v>
      </c>
      <c r="B50">
        <v>100</v>
      </c>
      <c r="C50">
        <f>AVERAGE(A50:B50)</f>
        <v>100</v>
      </c>
      <c r="D50">
        <f>B50-A50</f>
        <v>0</v>
      </c>
      <c r="E50" s="1">
        <f>200*(B50-A50)/(B50+A50)</f>
        <v>0</v>
      </c>
      <c r="F50">
        <v>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1.0999999999999999E-2</v>
      </c>
      <c r="N50">
        <v>65</v>
      </c>
      <c r="O50">
        <v>5</v>
      </c>
      <c r="Q50">
        <v>2010</v>
      </c>
      <c r="R50" t="s">
        <v>45</v>
      </c>
      <c r="T50" s="2" t="s">
        <v>43</v>
      </c>
      <c r="U50" t="s">
        <v>44</v>
      </c>
    </row>
    <row r="51" spans="1:21" x14ac:dyDescent="0.2">
      <c r="A51" s="2">
        <v>120</v>
      </c>
      <c r="B51">
        <v>120</v>
      </c>
      <c r="C51">
        <f>AVERAGE(A51:B51)</f>
        <v>120</v>
      </c>
      <c r="D51">
        <f>B51-A51</f>
        <v>0</v>
      </c>
      <c r="E51" s="1">
        <f>200*(B51-A51)/(B51+A51)</f>
        <v>0</v>
      </c>
      <c r="F51">
        <v>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1.0999999999999999E-2</v>
      </c>
      <c r="N51">
        <v>65</v>
      </c>
      <c r="O51">
        <v>5</v>
      </c>
      <c r="Q51">
        <v>2010</v>
      </c>
      <c r="R51" t="s">
        <v>45</v>
      </c>
      <c r="T51" s="2" t="s">
        <v>43</v>
      </c>
      <c r="U51" t="s">
        <v>44</v>
      </c>
    </row>
    <row r="52" spans="1:21" x14ac:dyDescent="0.2">
      <c r="A52" s="2">
        <v>130</v>
      </c>
      <c r="B52">
        <v>130</v>
      </c>
      <c r="C52">
        <f>AVERAGE(A52:B52)</f>
        <v>130</v>
      </c>
      <c r="D52">
        <f>B52-A52</f>
        <v>0</v>
      </c>
      <c r="E52" s="1">
        <f>200*(B52-A52)/(B52+A52)</f>
        <v>0</v>
      </c>
      <c r="F52">
        <v>4.8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1.0999999999999999E-2</v>
      </c>
      <c r="N52">
        <v>65</v>
      </c>
      <c r="O52">
        <v>5</v>
      </c>
      <c r="Q52">
        <v>2010</v>
      </c>
      <c r="R52" t="s">
        <v>45</v>
      </c>
      <c r="T52" s="2" t="s">
        <v>43</v>
      </c>
      <c r="U52" t="s">
        <v>44</v>
      </c>
    </row>
    <row r="53" spans="1:21" x14ac:dyDescent="0.2">
      <c r="A53" s="2">
        <v>70</v>
      </c>
      <c r="B53">
        <v>70</v>
      </c>
      <c r="C53">
        <f>AVERAGE(A53:B53)</f>
        <v>70</v>
      </c>
      <c r="D53">
        <f>B53-A53</f>
        <v>0</v>
      </c>
      <c r="E53" s="1">
        <f>200*(B53-A53)/(B53+A53)</f>
        <v>0</v>
      </c>
      <c r="F53">
        <v>1.8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1.4999999999999999E-2</v>
      </c>
      <c r="N53">
        <v>65</v>
      </c>
      <c r="O53">
        <v>5</v>
      </c>
      <c r="Q53">
        <v>2017</v>
      </c>
      <c r="R53" t="s">
        <v>48</v>
      </c>
      <c r="T53" s="2" t="s">
        <v>46</v>
      </c>
      <c r="U53" t="s">
        <v>47</v>
      </c>
    </row>
    <row r="54" spans="1:21" x14ac:dyDescent="0.2">
      <c r="A54" s="2">
        <v>58</v>
      </c>
      <c r="B54">
        <v>58</v>
      </c>
      <c r="C54">
        <f>AVERAGE(A54:B54)</f>
        <v>58</v>
      </c>
      <c r="D54">
        <f>B54-A54</f>
        <v>0</v>
      </c>
      <c r="E54" s="1">
        <f>200*(B54-A54)/(B54+A54)</f>
        <v>0</v>
      </c>
      <c r="F54">
        <v>1.55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0.27</v>
      </c>
      <c r="N54">
        <v>90</v>
      </c>
      <c r="O54">
        <v>5</v>
      </c>
      <c r="Q54">
        <v>2010</v>
      </c>
      <c r="R54" t="s">
        <v>51</v>
      </c>
      <c r="T54" s="2" t="s">
        <v>49</v>
      </c>
      <c r="U54" t="s">
        <v>50</v>
      </c>
    </row>
    <row r="55" spans="1:21" x14ac:dyDescent="0.2">
      <c r="A55" s="2">
        <v>65</v>
      </c>
      <c r="B55">
        <v>65</v>
      </c>
      <c r="C55">
        <f>AVERAGE(A55:B55)</f>
        <v>65</v>
      </c>
      <c r="D55">
        <f>B55-A55</f>
        <v>0</v>
      </c>
      <c r="E55" s="1">
        <f>200*(B55-A55)/(B55+A55)</f>
        <v>0</v>
      </c>
      <c r="F55">
        <v>1.75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0.27</v>
      </c>
      <c r="N55">
        <v>90</v>
      </c>
      <c r="O55">
        <v>5</v>
      </c>
      <c r="Q55">
        <v>2010</v>
      </c>
      <c r="R55" t="s">
        <v>51</v>
      </c>
      <c r="T55" s="2" t="s">
        <v>49</v>
      </c>
      <c r="U55" t="s">
        <v>50</v>
      </c>
    </row>
    <row r="56" spans="1:21" x14ac:dyDescent="0.2">
      <c r="A56" s="2">
        <v>58</v>
      </c>
      <c r="B56">
        <v>58</v>
      </c>
      <c r="C56">
        <f>AVERAGE(A56:B56)</f>
        <v>58</v>
      </c>
      <c r="D56">
        <f>B56-A56</f>
        <v>0</v>
      </c>
      <c r="E56" s="1">
        <f>200*(B56-A56)/(B56+A56)</f>
        <v>0</v>
      </c>
      <c r="F56">
        <v>1.8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0.3</v>
      </c>
      <c r="N56">
        <v>90</v>
      </c>
      <c r="O56">
        <v>5</v>
      </c>
      <c r="Q56">
        <v>2013</v>
      </c>
      <c r="R56" t="s">
        <v>54</v>
      </c>
      <c r="T56" s="2" t="s">
        <v>52</v>
      </c>
      <c r="U56" t="s">
        <v>53</v>
      </c>
    </row>
    <row r="57" spans="1:21" x14ac:dyDescent="0.2">
      <c r="A57" s="2">
        <v>28</v>
      </c>
      <c r="B57">
        <v>28</v>
      </c>
      <c r="C57">
        <f>AVERAGE(A57:B57)</f>
        <v>28</v>
      </c>
      <c r="D57">
        <f>B57-A57</f>
        <v>0</v>
      </c>
      <c r="E57" s="1">
        <f>200*(B57-A57)/(B57+A57)</f>
        <v>0</v>
      </c>
      <c r="F57">
        <v>0.8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2.3999999999999998E-3</v>
      </c>
      <c r="N57">
        <v>65</v>
      </c>
      <c r="O57">
        <v>5</v>
      </c>
      <c r="Q57">
        <v>2020</v>
      </c>
      <c r="R57" t="s">
        <v>57</v>
      </c>
      <c r="T57" s="2" t="s">
        <v>55</v>
      </c>
      <c r="U57" t="s">
        <v>56</v>
      </c>
    </row>
    <row r="58" spans="1:21" x14ac:dyDescent="0.2">
      <c r="A58" s="2">
        <v>28</v>
      </c>
      <c r="B58">
        <v>28</v>
      </c>
      <c r="C58">
        <f>AVERAGE(A58:B58)</f>
        <v>28</v>
      </c>
      <c r="D58">
        <f>B58-A58</f>
        <v>0</v>
      </c>
      <c r="E58" s="1">
        <f>200*(B58-A58)/(B58+A58)</f>
        <v>0</v>
      </c>
      <c r="F58">
        <v>1.1000000000000001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0.01</v>
      </c>
      <c r="N58">
        <v>65</v>
      </c>
      <c r="O58">
        <v>5</v>
      </c>
      <c r="Q58">
        <v>2018</v>
      </c>
      <c r="R58" t="s">
        <v>60</v>
      </c>
      <c r="T58" s="2" t="s">
        <v>58</v>
      </c>
      <c r="U58" t="s">
        <v>59</v>
      </c>
    </row>
    <row r="59" spans="1:21" x14ac:dyDescent="0.2">
      <c r="A59" s="2">
        <v>26</v>
      </c>
      <c r="B59">
        <v>26</v>
      </c>
      <c r="C59">
        <f>AVERAGE(A59:B59)</f>
        <v>26</v>
      </c>
      <c r="D59">
        <f>B59-A59</f>
        <v>0</v>
      </c>
      <c r="E59" s="1">
        <f>200*(B59-A59)/(B59+A59)</f>
        <v>0</v>
      </c>
      <c r="F59">
        <v>1.05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65</v>
      </c>
      <c r="O59">
        <v>5</v>
      </c>
      <c r="Q59">
        <v>2019</v>
      </c>
      <c r="R59" t="s">
        <v>93</v>
      </c>
      <c r="T59" s="2" t="s">
        <v>91</v>
      </c>
      <c r="U59" t="s">
        <v>92</v>
      </c>
    </row>
    <row r="60" spans="1:21" x14ac:dyDescent="0.2">
      <c r="A60" s="2">
        <v>110</v>
      </c>
      <c r="B60">
        <v>170</v>
      </c>
      <c r="C60">
        <f>AVERAGE(A60:B60)</f>
        <v>140</v>
      </c>
      <c r="D60">
        <f>B60-A60</f>
        <v>60</v>
      </c>
      <c r="E60" s="1">
        <f>200*(B60-A60)/(B60+A60)</f>
        <v>42.857142857142854</v>
      </c>
      <c r="F60">
        <v>2.6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32</v>
      </c>
      <c r="O60">
        <v>5</v>
      </c>
      <c r="Q60">
        <v>2015</v>
      </c>
      <c r="R60" t="s">
        <v>148</v>
      </c>
      <c r="T60" s="2" t="s">
        <v>149</v>
      </c>
      <c r="U60" t="s">
        <v>150</v>
      </c>
    </row>
    <row r="61" spans="1:21" x14ac:dyDescent="0.2">
      <c r="A61" s="2">
        <v>140</v>
      </c>
      <c r="B61">
        <v>220</v>
      </c>
      <c r="C61">
        <f>AVERAGE(A61:B61)</f>
        <v>180</v>
      </c>
      <c r="D61">
        <f>B61-A61</f>
        <v>80</v>
      </c>
      <c r="E61" s="1">
        <f>200*(B61-A61)/(B61+A61)</f>
        <v>44.444444444444443</v>
      </c>
      <c r="F61">
        <v>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45</v>
      </c>
      <c r="O61">
        <v>5</v>
      </c>
      <c r="P61" t="s">
        <v>151</v>
      </c>
      <c r="Q61">
        <v>2012</v>
      </c>
      <c r="R61" t="s">
        <v>152</v>
      </c>
      <c r="T61" s="2" t="s">
        <v>154</v>
      </c>
      <c r="U61" t="s">
        <v>153</v>
      </c>
    </row>
  </sheetData>
  <hyperlinks>
    <hyperlink ref="R19" r:id="rId1" xr:uid="{329DE499-93B4-412D-9DE9-A9449A5DCAF1}"/>
    <hyperlink ref="R31" r:id="rId2" xr:uid="{94B76A45-AC51-402E-863B-EE61F5A9DF96}"/>
    <hyperlink ref="R13" r:id="rId3" xr:uid="{85BED309-CE97-4A7E-AD82-DE9D9E508D04}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4"/>
  <headerFooter>
    <oddHeader>&amp;C&amp;"Times New Roman,Regular"&amp;12&amp;A</oddHeader>
    <oddFooter>&amp;C&amp;"Times New Roman,Regular"&amp;12Page &amp;P</oddFooter>
  </headerFooter>
  <drawing r:id="rId5"/>
  <legacyDrawing r:id="rId6"/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90DF-EF2B-46D7-9C10-651D0AE732E2}">
  <dimension ref="B1:M78"/>
  <sheetViews>
    <sheetView zoomScaleNormal="100" workbookViewId="0">
      <selection activeCell="H21" sqref="H21"/>
    </sheetView>
  </sheetViews>
  <sheetFormatPr defaultRowHeight="12.75" x14ac:dyDescent="0.2"/>
  <cols>
    <col min="24" max="24" width="12" customWidth="1"/>
  </cols>
  <sheetData>
    <row r="1" spans="8:13" ht="15" customHeight="1" x14ac:dyDescent="0.2"/>
    <row r="2" spans="8:13" ht="15" customHeight="1" x14ac:dyDescent="0.2"/>
    <row r="3" spans="8:13" ht="15" customHeight="1" x14ac:dyDescent="0.2"/>
    <row r="4" spans="8:13" ht="15" customHeight="1" x14ac:dyDescent="0.2">
      <c r="H4" s="5"/>
      <c r="I4" s="5"/>
      <c r="J4" s="5"/>
      <c r="K4" s="5"/>
      <c r="L4" s="5"/>
      <c r="M4" s="5"/>
    </row>
    <row r="5" spans="8:13" ht="15" customHeight="1" x14ac:dyDescent="0.2">
      <c r="H5" s="5"/>
      <c r="I5" s="5"/>
      <c r="J5" s="5"/>
      <c r="K5" s="5"/>
      <c r="L5" s="5"/>
      <c r="M5" s="5"/>
    </row>
    <row r="6" spans="8:13" ht="15" customHeight="1" x14ac:dyDescent="0.2">
      <c r="H6" s="5"/>
      <c r="I6" s="5"/>
      <c r="J6" s="5"/>
      <c r="K6" s="5"/>
      <c r="L6" s="5"/>
      <c r="M6" s="5"/>
    </row>
    <row r="7" spans="8:13" ht="15" customHeight="1" x14ac:dyDescent="0.2">
      <c r="H7" s="5"/>
      <c r="I7" s="5"/>
      <c r="J7" s="5"/>
      <c r="K7" s="5"/>
      <c r="L7" s="5"/>
      <c r="M7" s="5"/>
    </row>
    <row r="8" spans="8:13" ht="15" customHeight="1" x14ac:dyDescent="0.2">
      <c r="H8" s="5"/>
      <c r="I8" s="5"/>
      <c r="J8" s="5"/>
      <c r="K8" s="5"/>
      <c r="L8" s="5"/>
      <c r="M8" s="5"/>
    </row>
    <row r="9" spans="8:13" ht="15" customHeight="1" x14ac:dyDescent="0.2">
      <c r="H9" s="5"/>
      <c r="I9" s="5"/>
      <c r="J9" s="5"/>
      <c r="K9" s="5"/>
      <c r="L9" s="5"/>
      <c r="M9" s="5"/>
    </row>
    <row r="10" spans="8:13" ht="15" customHeight="1" x14ac:dyDescent="0.2">
      <c r="H10" s="5"/>
      <c r="I10" s="5"/>
      <c r="J10" s="5"/>
      <c r="K10" s="5"/>
      <c r="L10" s="5"/>
      <c r="M10" s="5"/>
    </row>
    <row r="11" spans="8:13" ht="15" customHeight="1" x14ac:dyDescent="0.2">
      <c r="H11" s="5"/>
      <c r="I11" s="5"/>
      <c r="J11" s="5"/>
      <c r="K11" s="5"/>
      <c r="L11" s="5"/>
      <c r="M11" s="5"/>
    </row>
    <row r="12" spans="8:13" ht="15" customHeight="1" x14ac:dyDescent="0.2">
      <c r="H12" s="5"/>
      <c r="I12" s="5"/>
      <c r="J12" s="5"/>
      <c r="K12" s="5"/>
      <c r="L12" s="5"/>
      <c r="M12" s="5"/>
    </row>
    <row r="13" spans="8:13" ht="15" customHeight="1" x14ac:dyDescent="0.2">
      <c r="H13" s="5"/>
      <c r="I13" s="5"/>
      <c r="J13" s="5"/>
      <c r="K13" s="5"/>
      <c r="L13" s="5"/>
      <c r="M13" s="5"/>
    </row>
    <row r="14" spans="8:13" ht="15" customHeight="1" x14ac:dyDescent="0.2">
      <c r="H14" s="5"/>
      <c r="I14" s="5"/>
      <c r="J14" s="5"/>
      <c r="K14" s="5"/>
      <c r="L14" s="5"/>
      <c r="M14" s="5"/>
    </row>
    <row r="15" spans="8:13" ht="15" customHeight="1" x14ac:dyDescent="0.2">
      <c r="H15" s="5"/>
      <c r="I15" s="5"/>
      <c r="J15" s="5"/>
      <c r="K15" s="5"/>
      <c r="L15" s="5"/>
      <c r="M15" s="5"/>
    </row>
    <row r="16" spans="8:13" ht="15" customHeight="1" x14ac:dyDescent="0.2">
      <c r="H16" s="5"/>
      <c r="I16" s="5"/>
      <c r="J16" s="5"/>
      <c r="K16" s="5"/>
      <c r="L16" s="5"/>
      <c r="M16" s="5"/>
    </row>
    <row r="17" spans="2:13" ht="15" customHeight="1" x14ac:dyDescent="0.2">
      <c r="B17" t="s">
        <v>180</v>
      </c>
      <c r="E17" t="s">
        <v>179</v>
      </c>
      <c r="H17" s="5"/>
      <c r="I17" s="5"/>
      <c r="J17" s="5"/>
      <c r="K17" s="5"/>
      <c r="L17" s="5"/>
      <c r="M17" s="5"/>
    </row>
    <row r="18" spans="2:13" ht="15" customHeight="1" x14ac:dyDescent="0.2">
      <c r="H18" s="5"/>
      <c r="I18" s="5"/>
      <c r="J18" s="5"/>
      <c r="K18" s="5"/>
      <c r="L18" s="5"/>
      <c r="M18" s="5"/>
    </row>
    <row r="19" spans="2:13" ht="15" customHeight="1" x14ac:dyDescent="0.2">
      <c r="B19" s="6" t="s">
        <v>176</v>
      </c>
      <c r="C19">
        <v>1.15E-2</v>
      </c>
      <c r="D19" s="6" t="s">
        <v>176</v>
      </c>
      <c r="E19">
        <v>8.0000000000000002E-3</v>
      </c>
    </row>
    <row r="20" spans="2:13" ht="15" customHeight="1" x14ac:dyDescent="0.2">
      <c r="B20" s="6" t="s">
        <v>177</v>
      </c>
      <c r="C20">
        <v>0.4415</v>
      </c>
      <c r="D20" s="6" t="s">
        <v>177</v>
      </c>
      <c r="E20">
        <v>0.36</v>
      </c>
    </row>
    <row r="21" spans="2:13" ht="15" customHeight="1" x14ac:dyDescent="0.2"/>
    <row r="22" spans="2:13" ht="15" customHeight="1" x14ac:dyDescent="0.2">
      <c r="B22" t="s">
        <v>178</v>
      </c>
      <c r="C22" t="s">
        <v>185</v>
      </c>
      <c r="E22" t="s">
        <v>186</v>
      </c>
    </row>
    <row r="23" spans="2:13" ht="15" customHeight="1" x14ac:dyDescent="0.2">
      <c r="B23">
        <v>1</v>
      </c>
      <c r="C23">
        <f>$C$19*B23+$C$20</f>
        <v>0.45300000000000001</v>
      </c>
      <c r="E23">
        <f>$E$19*B23+$E$20</f>
        <v>0.36799999999999999</v>
      </c>
    </row>
    <row r="24" spans="2:13" ht="15" customHeight="1" x14ac:dyDescent="0.2">
      <c r="B24">
        <v>1.5</v>
      </c>
      <c r="C24">
        <f>$C$19*B24+$C$20</f>
        <v>0.45874999999999999</v>
      </c>
      <c r="E24">
        <f>$E$19*B24+$E$20</f>
        <v>0.372</v>
      </c>
    </row>
    <row r="25" spans="2:13" ht="15" customHeight="1" x14ac:dyDescent="0.2">
      <c r="B25">
        <v>2</v>
      </c>
      <c r="C25">
        <f>$C$19*B25+$C$20</f>
        <v>0.46450000000000002</v>
      </c>
      <c r="E25">
        <f>$E$19*B25+$E$20</f>
        <v>0.376</v>
      </c>
    </row>
    <row r="26" spans="2:13" ht="15" customHeight="1" x14ac:dyDescent="0.2">
      <c r="B26">
        <v>2.5</v>
      </c>
      <c r="C26">
        <f>$C$19*B26+$C$20</f>
        <v>0.47025</v>
      </c>
      <c r="E26">
        <f>$E$19*B26+$E$20</f>
        <v>0.38</v>
      </c>
    </row>
    <row r="27" spans="2:13" ht="15" customHeight="1" x14ac:dyDescent="0.2">
      <c r="B27">
        <v>3</v>
      </c>
      <c r="C27">
        <f>$C$19*B27+$C$20</f>
        <v>0.47599999999999998</v>
      </c>
      <c r="E27">
        <f>$E$19*B27+$E$20</f>
        <v>0.38400000000000001</v>
      </c>
    </row>
    <row r="28" spans="2:13" ht="15" customHeight="1" x14ac:dyDescent="0.2">
      <c r="B28">
        <v>3.5</v>
      </c>
      <c r="C28">
        <f>$C$19*B28+$C$20</f>
        <v>0.48175000000000001</v>
      </c>
      <c r="E28">
        <f>$E$19*B28+$E$20</f>
        <v>0.38800000000000001</v>
      </c>
    </row>
    <row r="29" spans="2:13" ht="15" customHeight="1" x14ac:dyDescent="0.2">
      <c r="B29">
        <v>4</v>
      </c>
      <c r="C29">
        <f>$C$19*B29+$C$20</f>
        <v>0.48749999999999999</v>
      </c>
      <c r="E29">
        <f>$E$19*B29+$E$20</f>
        <v>0.39200000000000002</v>
      </c>
    </row>
    <row r="30" spans="2:13" ht="15" customHeight="1" x14ac:dyDescent="0.2">
      <c r="B30">
        <v>4.5</v>
      </c>
      <c r="C30">
        <f>$C$19*B30+$C$20</f>
        <v>0.49325000000000002</v>
      </c>
      <c r="E30">
        <f>$E$19*B30+$E$20</f>
        <v>0.39600000000000002</v>
      </c>
    </row>
    <row r="31" spans="2:13" ht="15" customHeight="1" x14ac:dyDescent="0.2">
      <c r="B31">
        <v>5</v>
      </c>
      <c r="C31">
        <f>$C$19*B31+$C$20</f>
        <v>0.499</v>
      </c>
      <c r="E31">
        <f>$E$19*B31+$E$20</f>
        <v>0.39999999999999997</v>
      </c>
    </row>
    <row r="32" spans="2:13" ht="15" customHeight="1" x14ac:dyDescent="0.2">
      <c r="B32">
        <v>5.5</v>
      </c>
      <c r="C32">
        <f>$C$19*B32+$C$20</f>
        <v>0.50475000000000003</v>
      </c>
      <c r="E32">
        <f>$E$19*B32+$E$20</f>
        <v>0.40399999999999997</v>
      </c>
    </row>
    <row r="33" spans="2:5" ht="15" customHeight="1" x14ac:dyDescent="0.2">
      <c r="B33">
        <v>6</v>
      </c>
      <c r="C33">
        <f>$C$19*B33+$C$20</f>
        <v>0.51049999999999995</v>
      </c>
      <c r="E33">
        <f>$E$19*B33+$E$20</f>
        <v>0.40799999999999997</v>
      </c>
    </row>
    <row r="34" spans="2:5" ht="15" customHeight="1" x14ac:dyDescent="0.2">
      <c r="B34">
        <v>6.5</v>
      </c>
      <c r="C34">
        <f>$C$19*B34+$C$20</f>
        <v>0.51624999999999999</v>
      </c>
      <c r="E34">
        <f>$E$19*B34+$E$20</f>
        <v>0.41199999999999998</v>
      </c>
    </row>
    <row r="35" spans="2:5" ht="15" customHeight="1" x14ac:dyDescent="0.2">
      <c r="B35">
        <v>7</v>
      </c>
      <c r="C35">
        <f>$C$19*B35+$C$20</f>
        <v>0.52200000000000002</v>
      </c>
      <c r="E35">
        <f>$E$19*B35+$E$20</f>
        <v>0.41599999999999998</v>
      </c>
    </row>
    <row r="36" spans="2:5" ht="15" customHeight="1" x14ac:dyDescent="0.2">
      <c r="B36">
        <v>7.5</v>
      </c>
      <c r="C36">
        <f>$C$19*B36+$C$20</f>
        <v>0.52774999999999994</v>
      </c>
      <c r="E36">
        <f>$E$19*B36+$E$20</f>
        <v>0.42</v>
      </c>
    </row>
    <row r="37" spans="2:5" ht="15" customHeight="1" x14ac:dyDescent="0.2">
      <c r="B37">
        <v>8</v>
      </c>
      <c r="C37">
        <f>$C$19*B37+$C$20</f>
        <v>0.53349999999999997</v>
      </c>
      <c r="E37">
        <f>$E$19*B37+$E$20</f>
        <v>0.42399999999999999</v>
      </c>
    </row>
    <row r="38" spans="2:5" ht="15" customHeight="1" x14ac:dyDescent="0.2">
      <c r="B38">
        <v>8.5</v>
      </c>
      <c r="C38">
        <f>$C$19*B38+$C$20</f>
        <v>0.53925000000000001</v>
      </c>
      <c r="E38">
        <f>$E$19*B38+$E$20</f>
        <v>0.42799999999999999</v>
      </c>
    </row>
    <row r="39" spans="2:5" ht="15" customHeight="1" x14ac:dyDescent="0.2">
      <c r="B39">
        <v>9</v>
      </c>
      <c r="C39">
        <f>$C$19*B39+$C$20</f>
        <v>0.54500000000000004</v>
      </c>
      <c r="E39">
        <f>$E$19*B39+$E$20</f>
        <v>0.432</v>
      </c>
    </row>
    <row r="40" spans="2:5" ht="15" customHeight="1" x14ac:dyDescent="0.2">
      <c r="B40">
        <v>9.5</v>
      </c>
      <c r="C40">
        <f>$C$19*B40+$C$20</f>
        <v>0.55074999999999996</v>
      </c>
      <c r="E40">
        <f>$E$19*B40+$E$20</f>
        <v>0.436</v>
      </c>
    </row>
    <row r="41" spans="2:5" ht="15" customHeight="1" x14ac:dyDescent="0.2">
      <c r="B41">
        <v>10</v>
      </c>
      <c r="C41">
        <f>$C$19*B41+$C$20</f>
        <v>0.55649999999999999</v>
      </c>
      <c r="E41">
        <f>$E$19*B41+$E$20</f>
        <v>0.44</v>
      </c>
    </row>
    <row r="42" spans="2:5" x14ac:dyDescent="0.2">
      <c r="B42">
        <v>10</v>
      </c>
      <c r="C42">
        <f>$C$19*B42+$C$20</f>
        <v>0.55649999999999999</v>
      </c>
      <c r="E42">
        <f>$E$19*B42+$E$20</f>
        <v>0.44</v>
      </c>
    </row>
    <row r="43" spans="2:5" x14ac:dyDescent="0.2">
      <c r="B43">
        <v>15</v>
      </c>
      <c r="C43">
        <f>$C$19*B43+$C$20</f>
        <v>0.61399999999999999</v>
      </c>
      <c r="E43">
        <f>$E$19*B43+$E$20</f>
        <v>0.48</v>
      </c>
    </row>
    <row r="44" spans="2:5" x14ac:dyDescent="0.2">
      <c r="B44">
        <v>20</v>
      </c>
      <c r="C44">
        <f>$C$19*B44+$C$20</f>
        <v>0.67149999999999999</v>
      </c>
      <c r="E44">
        <f>$E$19*B44+$E$20</f>
        <v>0.52</v>
      </c>
    </row>
    <row r="45" spans="2:5" x14ac:dyDescent="0.2">
      <c r="B45">
        <v>25</v>
      </c>
      <c r="C45">
        <f>$C$19*B45+$C$20</f>
        <v>0.72899999999999998</v>
      </c>
      <c r="E45">
        <f>$E$19*B45+$E$20</f>
        <v>0.56000000000000005</v>
      </c>
    </row>
    <row r="46" spans="2:5" x14ac:dyDescent="0.2">
      <c r="B46">
        <v>30</v>
      </c>
      <c r="C46">
        <f>$C$19*B46+$C$20</f>
        <v>0.78649999999999998</v>
      </c>
      <c r="E46">
        <f>$E$19*B46+$E$20</f>
        <v>0.6</v>
      </c>
    </row>
    <row r="47" spans="2:5" x14ac:dyDescent="0.2">
      <c r="B47">
        <v>35</v>
      </c>
      <c r="C47">
        <f>$C$19*B47+$C$20</f>
        <v>0.84399999999999997</v>
      </c>
      <c r="E47">
        <f>$E$19*B47+$E$20</f>
        <v>0.64</v>
      </c>
    </row>
    <row r="48" spans="2:5" x14ac:dyDescent="0.2">
      <c r="B48">
        <v>40</v>
      </c>
      <c r="C48">
        <f>$C$19*B48+$C$20</f>
        <v>0.90149999999999997</v>
      </c>
      <c r="E48">
        <f>$E$19*B48+$E$20</f>
        <v>0.67999999999999994</v>
      </c>
    </row>
    <row r="49" spans="2:5" x14ac:dyDescent="0.2">
      <c r="B49">
        <v>45</v>
      </c>
      <c r="C49">
        <f>$C$19*B49+$C$20</f>
        <v>0.95899999999999996</v>
      </c>
      <c r="E49">
        <f>$E$19*B49+$E$20</f>
        <v>0.72</v>
      </c>
    </row>
    <row r="50" spans="2:5" x14ac:dyDescent="0.2">
      <c r="B50">
        <v>50</v>
      </c>
      <c r="C50">
        <f>$C$19*B50+$C$20</f>
        <v>1.0165</v>
      </c>
      <c r="E50">
        <f>$E$19*B50+$E$20</f>
        <v>0.76</v>
      </c>
    </row>
    <row r="51" spans="2:5" x14ac:dyDescent="0.2">
      <c r="B51">
        <v>55</v>
      </c>
      <c r="C51">
        <f>$C$19*B51+$C$20</f>
        <v>1.0739999999999998</v>
      </c>
      <c r="E51">
        <f>$E$19*B51+$E$20</f>
        <v>0.8</v>
      </c>
    </row>
    <row r="52" spans="2:5" x14ac:dyDescent="0.2">
      <c r="B52">
        <v>60</v>
      </c>
      <c r="C52">
        <f>$C$19*B52+$C$20</f>
        <v>1.1315</v>
      </c>
      <c r="E52">
        <f>$E$19*B52+$E$20</f>
        <v>0.84</v>
      </c>
    </row>
    <row r="53" spans="2:5" x14ac:dyDescent="0.2">
      <c r="B53">
        <v>65</v>
      </c>
      <c r="C53">
        <f>$C$19*B53+$C$20</f>
        <v>1.1890000000000001</v>
      </c>
      <c r="E53">
        <f>$E$19*B53+$E$20</f>
        <v>0.88</v>
      </c>
    </row>
    <row r="54" spans="2:5" x14ac:dyDescent="0.2">
      <c r="B54">
        <v>70</v>
      </c>
      <c r="C54">
        <f>$C$19*B54+$C$20</f>
        <v>1.2464999999999999</v>
      </c>
      <c r="E54">
        <f>$E$19*B54+$E$20</f>
        <v>0.92</v>
      </c>
    </row>
    <row r="55" spans="2:5" x14ac:dyDescent="0.2">
      <c r="B55">
        <v>75</v>
      </c>
      <c r="C55">
        <f>$C$19*B55+$C$20</f>
        <v>1.3039999999999998</v>
      </c>
      <c r="E55">
        <f>$E$19*B55+$E$20</f>
        <v>0.96</v>
      </c>
    </row>
    <row r="56" spans="2:5" x14ac:dyDescent="0.2">
      <c r="B56">
        <v>80</v>
      </c>
      <c r="C56">
        <f>$C$19*B56+$C$20</f>
        <v>1.3614999999999999</v>
      </c>
      <c r="E56">
        <f>$E$19*B56+$E$20</f>
        <v>1</v>
      </c>
    </row>
    <row r="57" spans="2:5" x14ac:dyDescent="0.2">
      <c r="B57">
        <v>85</v>
      </c>
      <c r="C57">
        <f>$C$19*B57+$C$20</f>
        <v>1.419</v>
      </c>
      <c r="E57">
        <f>$E$19*B57+$E$20</f>
        <v>1.04</v>
      </c>
    </row>
    <row r="58" spans="2:5" x14ac:dyDescent="0.2">
      <c r="B58">
        <v>90</v>
      </c>
      <c r="C58">
        <f>$C$19*B58+$C$20</f>
        <v>1.4764999999999999</v>
      </c>
      <c r="E58">
        <f>$E$19*B58+$E$20</f>
        <v>1.08</v>
      </c>
    </row>
    <row r="59" spans="2:5" x14ac:dyDescent="0.2">
      <c r="B59">
        <v>95</v>
      </c>
      <c r="C59">
        <f>$C$19*B59+$C$20</f>
        <v>1.534</v>
      </c>
      <c r="E59">
        <f>$E$19*B59+$E$20</f>
        <v>1.1200000000000001</v>
      </c>
    </row>
    <row r="60" spans="2:5" x14ac:dyDescent="0.2">
      <c r="B60">
        <v>100</v>
      </c>
      <c r="C60">
        <f>$C$19*B60+$C$20</f>
        <v>1.5914999999999999</v>
      </c>
      <c r="E60">
        <f>$E$19*B60+$E$20</f>
        <v>1.1600000000000001</v>
      </c>
    </row>
    <row r="61" spans="2:5" x14ac:dyDescent="0.2">
      <c r="B61">
        <v>150</v>
      </c>
      <c r="C61">
        <f>$C$19*B61+$C$20</f>
        <v>2.1665000000000001</v>
      </c>
      <c r="E61">
        <f>$E$19*B61+$E$20</f>
        <v>1.56</v>
      </c>
    </row>
    <row r="62" spans="2:5" x14ac:dyDescent="0.2">
      <c r="B62">
        <v>200</v>
      </c>
      <c r="C62">
        <f>$C$19*B62+$C$20</f>
        <v>2.7414999999999998</v>
      </c>
      <c r="E62">
        <f>$E$19*B62+$E$20</f>
        <v>1.96</v>
      </c>
    </row>
    <row r="63" spans="2:5" x14ac:dyDescent="0.2">
      <c r="B63">
        <v>250</v>
      </c>
      <c r="C63">
        <f>$C$19*B63+$C$20</f>
        <v>3.3165</v>
      </c>
      <c r="E63">
        <f>$E$19*B63+$E$20</f>
        <v>2.36</v>
      </c>
    </row>
    <row r="64" spans="2:5" x14ac:dyDescent="0.2">
      <c r="B64">
        <v>300</v>
      </c>
      <c r="C64">
        <f>$C$19*B64+$C$20</f>
        <v>3.8914999999999997</v>
      </c>
      <c r="E64">
        <f>$E$19*B64+$E$20</f>
        <v>2.76</v>
      </c>
    </row>
    <row r="65" spans="2:5" x14ac:dyDescent="0.2">
      <c r="B65">
        <v>350</v>
      </c>
      <c r="C65">
        <f>$C$19*B65+$C$20</f>
        <v>4.4664999999999999</v>
      </c>
      <c r="E65">
        <f>$E$19*B65+$E$20</f>
        <v>3.16</v>
      </c>
    </row>
    <row r="66" spans="2:5" x14ac:dyDescent="0.2">
      <c r="B66">
        <v>400</v>
      </c>
      <c r="C66">
        <f>$C$19*B66+$C$20</f>
        <v>5.0414999999999992</v>
      </c>
    </row>
    <row r="67" spans="2:5" x14ac:dyDescent="0.2">
      <c r="B67">
        <v>450</v>
      </c>
      <c r="C67">
        <f>$C$19*B67+$C$20</f>
        <v>5.6165000000000003</v>
      </c>
    </row>
    <row r="68" spans="2:5" x14ac:dyDescent="0.2">
      <c r="B68">
        <v>500</v>
      </c>
      <c r="C68">
        <f>$C$19*B68+$C$20</f>
        <v>6.1914999999999996</v>
      </c>
    </row>
    <row r="69" spans="2:5" x14ac:dyDescent="0.2">
      <c r="B69">
        <v>550</v>
      </c>
      <c r="C69">
        <f>$C$19*B69+$C$20</f>
        <v>6.7665000000000006</v>
      </c>
    </row>
    <row r="70" spans="2:5" x14ac:dyDescent="0.2">
      <c r="B70">
        <v>600</v>
      </c>
      <c r="C70">
        <f>$C$19*B70+$C$20</f>
        <v>7.3414999999999999</v>
      </c>
    </row>
    <row r="71" spans="2:5" x14ac:dyDescent="0.2">
      <c r="B71">
        <v>650</v>
      </c>
      <c r="C71">
        <f>$C$19*B71+$C$20</f>
        <v>7.9164999999999992</v>
      </c>
    </row>
    <row r="72" spans="2:5" x14ac:dyDescent="0.2">
      <c r="B72">
        <v>700</v>
      </c>
      <c r="C72">
        <f>$C$19*B72+$C$20</f>
        <v>8.4915000000000003</v>
      </c>
    </row>
    <row r="73" spans="2:5" x14ac:dyDescent="0.2">
      <c r="B73">
        <v>750</v>
      </c>
      <c r="C73">
        <f>$C$19*B73+$C$20</f>
        <v>9.0664999999999996</v>
      </c>
    </row>
    <row r="74" spans="2:5" x14ac:dyDescent="0.2">
      <c r="B74">
        <v>800</v>
      </c>
      <c r="C74">
        <f>$C$19*B74+$C$20</f>
        <v>9.6414999999999988</v>
      </c>
    </row>
    <row r="75" spans="2:5" x14ac:dyDescent="0.2">
      <c r="B75">
        <v>850</v>
      </c>
      <c r="C75">
        <f>$C$19*B75+$C$20</f>
        <v>10.2165</v>
      </c>
    </row>
    <row r="76" spans="2:5" x14ac:dyDescent="0.2">
      <c r="B76">
        <v>900</v>
      </c>
      <c r="C76">
        <f>$C$19*B76+$C$20</f>
        <v>10.791499999999999</v>
      </c>
    </row>
    <row r="77" spans="2:5" x14ac:dyDescent="0.2">
      <c r="B77">
        <v>950</v>
      </c>
      <c r="C77">
        <f>$C$19*B77+$C$20</f>
        <v>11.366499999999998</v>
      </c>
    </row>
    <row r="78" spans="2:5" x14ac:dyDescent="0.2">
      <c r="B78">
        <v>1000</v>
      </c>
      <c r="C78">
        <f>$C$19*B78+$C$20</f>
        <v>11.9415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65047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data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Mikko Hietanen</cp:lastModifiedBy>
  <cp:revision>47</cp:revision>
  <dcterms:created xsi:type="dcterms:W3CDTF">2020-09-23T15:48:24Z</dcterms:created>
  <dcterms:modified xsi:type="dcterms:W3CDTF">2023-11-13T12:05:51Z</dcterms:modified>
  <dc:language>en-US</dc:language>
</cp:coreProperties>
</file>