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cessos" sheetId="1" r:id="rId3"/>
    <sheet state="visible" name="ICCD" sheetId="2" r:id="rId4"/>
    <sheet state="visible" name="dados" sheetId="3" r:id="rId5"/>
  </sheets>
  <definedNames>
    <definedName localSheetId="1" name="OLE_LINK19">ICCD!$F$24</definedName>
  </definedNames>
  <calcPr/>
</workbook>
</file>

<file path=xl/sharedStrings.xml><?xml version="1.0" encoding="utf-8"?>
<sst xmlns="http://schemas.openxmlformats.org/spreadsheetml/2006/main" count="1366" uniqueCount="674">
  <si>
    <t>incomingChargebackCredito</t>
  </si>
  <si>
    <t>Nome do Arquivo:</t>
  </si>
  <si>
    <t>Bandeira:</t>
  </si>
  <si>
    <t>060 – JCB</t>
  </si>
  <si>
    <t>PROCESSOS</t>
  </si>
  <si>
    <t>BANDEIRA</t>
  </si>
  <si>
    <t>Descrição:</t>
  </si>
  <si>
    <t>Arquivo de incoming de Chargeback Credito Vista JCB.</t>
  </si>
  <si>
    <t>query1</t>
  </si>
  <si>
    <t>SELECT NVL(MAX(NU_SEQUENCIAL) + 1, 0) from TBSTCR_PROC_INCOMING WHERE Trim(CD_TIPO_ARQUIVO) = Trim('39');--EnumTipoArquivoChargeback</t>
  </si>
  <si>
    <t>ABAS</t>
  </si>
  <si>
    <t>query2</t>
  </si>
  <si>
    <t>incomingCopiaCorte1</t>
  </si>
  <si>
    <t>SELECT tp.CD_TIPO_PRODUTO, tp.DC_TIPO_PRODUTO, b.NM_BANDEIRA, b.CD_BANDEIRA FROM INTC.TBSTCR_TIPO_PRODUTO tp, INTC.TBSTCR_BANDEIRA b where tp.ID_BANDEIRA = b.ID_BANDEIRA and b.NM_BANDEIRA = 'ELO' order by tp.CD_TIPO_PRODUTO;</t>
  </si>
  <si>
    <t>JCB</t>
  </si>
  <si>
    <t>url</t>
  </si>
  <si>
    <t>http://10.80.31.131:8030/stc/schedules/incoming</t>
  </si>
  <si>
    <t>ICC1</t>
  </si>
  <si>
    <t>Processo</t>
  </si>
  <si>
    <t>Folder</t>
  </si>
  <si>
    <t>schedules.arquivo\chargeback\creditoVista\processar\</t>
  </si>
  <si>
    <t>File Prefix</t>
  </si>
  <si>
    <t>IncChbCredito</t>
  </si>
  <si>
    <t>HEADER</t>
  </si>
  <si>
    <t>Caráter</t>
  </si>
  <si>
    <t>Validador</t>
  </si>
  <si>
    <t>Querys</t>
  </si>
  <si>
    <t>CAMPO</t>
  </si>
  <si>
    <t>Validar</t>
  </si>
  <si>
    <t>CONFIG.</t>
  </si>
  <si>
    <t>POS</t>
  </si>
  <si>
    <t>OBSERVAÇÃO</t>
  </si>
  <si>
    <t>Tipo de Registro</t>
  </si>
  <si>
    <t>00</t>
  </si>
  <si>
    <t>Tipo de registro</t>
  </si>
  <si>
    <t>N-0002</t>
  </si>
  <si>
    <t>1-2</t>
  </si>
  <si>
    <t>identificacaoArquivo</t>
  </si>
  <si>
    <t xml:space="preserve">39-CHARGEBACK PARCELADO       </t>
  </si>
  <si>
    <t>Identificação do arquivo</t>
  </si>
  <si>
    <t>A-0030</t>
  </si>
  <si>
    <t>3-32</t>
  </si>
  <si>
    <t>Literal para identificação do conteúdo do arquivo: “1-CHARGEBACK CREDITO VISTA” - (TC15 / TC16), “2-CHARGEBACK PARCELADO” -      (TC15 / TC16), “3-REVERSAO  CHARGEBACK” -  “4-CHARGEBACK DEBITO” -  (TC15 / TC16), IDENT-ARQ-00 (INBK002C)</t>
  </si>
  <si>
    <t>dataMovimento</t>
  </si>
  <si>
    <t>Data de movimento</t>
  </si>
  <si>
    <t>N-0008</t>
  </si>
  <si>
    <t>33-40</t>
  </si>
  <si>
    <t>Data de movimento – “AAAAMMDD”</t>
  </si>
  <si>
    <t>numeroSequencia</t>
  </si>
  <si>
    <t>Número de seqüência do arquivo</t>
  </si>
  <si>
    <t>N-0007</t>
  </si>
  <si>
    <t>41-47</t>
  </si>
  <si>
    <t>1 a 9999999</t>
  </si>
  <si>
    <t>dataGeracao</t>
  </si>
  <si>
    <t>Data de geração</t>
  </si>
  <si>
    <t>A-0008</t>
  </si>
  <si>
    <t>48-55</t>
  </si>
  <si>
    <t>Data de geração do arquivo – “AAAAMMDD”</t>
  </si>
  <si>
    <t>horaGeracao</t>
  </si>
  <si>
    <t>080000</t>
  </si>
  <si>
    <t>Hora de geração</t>
  </si>
  <si>
    <t>A-0006</t>
  </si>
  <si>
    <t>56-61</t>
  </si>
  <si>
    <t>Hora de geração do arquivo – “HHMMSS”</t>
  </si>
  <si>
    <t>Código da Bandeira</t>
  </si>
  <si>
    <t>060</t>
  </si>
  <si>
    <t>N-0003</t>
  </si>
  <si>
    <t>062-064</t>
  </si>
  <si>
    <t>Código da Bandeira: 001 – Visa, 002 – MasterCard, 003 - Amex ,007 – Elo, 009 – Diners, 040 - HiperCard, 072 - Hiper,COD-BANDEIRA-00 (INBK002C)</t>
  </si>
  <si>
    <t>Brancos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</si>
  <si>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</si>
  <si>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A-736</t>
  </si>
  <si>
    <t>65-800</t>
  </si>
  <si>
    <t>Área reservada para futuras expansões</t>
  </si>
  <si>
    <t>Linha</t>
  </si>
  <si>
    <t>DETALHE</t>
  </si>
  <si>
    <t>01</t>
  </si>
  <si>
    <t>01 - TIPO-REG-01 (INBK002C)</t>
  </si>
  <si>
    <t>Bandeira</t>
  </si>
  <si>
    <t>A-0003</t>
  </si>
  <si>
    <t>03--05</t>
  </si>
  <si>
    <t>Código da bandeira: 001 – Visa, 002 – MasterCard, 007 – Elo, 009 – Diners, BANDEIRA-01 (INBK002C)</t>
  </si>
  <si>
    <t>Ciclo do chargeback</t>
  </si>
  <si>
    <t>1</t>
  </si>
  <si>
    <t>A-0001</t>
  </si>
  <si>
    <t>06--06</t>
  </si>
  <si>
    <t>Ciclo do chargeback: “1”-1º chgbk; ”2”-Arbitragem; “N”-Não se aplica (débito) Visa: deve ser preenchido com ‘1’.. CICLO-CHARGE-01 (INBK002C)</t>
  </si>
  <si>
    <t>Montante</t>
  </si>
  <si>
    <t>N-0001</t>
  </si>
  <si>
    <t>07--07</t>
  </si>
  <si>
    <t>Valor do chargeback em relação ao valor da venda: “1”-Valor total; ”2”-Valor parcial; “N”-Não se aplica (débito) Visa: deve ser preenchido com ‘0’. MONTANTE-01 (INBK002C)</t>
  </si>
  <si>
    <t>Razão Chargeback</t>
  </si>
  <si>
    <t>N-0004</t>
  </si>
  <si>
    <t>08--11</t>
  </si>
  <si>
    <t>Reason code (DE025) Ou Advice Reason Detail Code (MDS DE60-s2) Visa: NS-RCD-CN-REASON-CDE (NSZYCTN6) TCR0: 148-149 - RAZAO-CHARGE-01 (INBK002C)</t>
  </si>
  <si>
    <t>Moeda Chargeback</t>
  </si>
  <si>
    <t>986</t>
  </si>
  <si>
    <t>12--14</t>
  </si>
  <si>
    <t>Código da moeda da transação (DE049) Ou Currency Code, Transaction (MDS DE49) Visa: NS-RCD-CN-CURR-CDE (NSZYCTN6) TCR0: 74-76 - COD-MOEDA-01 (INBK002C)</t>
  </si>
  <si>
    <t>Data Compra</t>
  </si>
  <si>
    <t>180608</t>
  </si>
  <si>
    <t>15-20</t>
  </si>
  <si>
    <t>Data da transação local (DE012-s1) – “AAMMDD” Ou Date, Local Transaction (MDS DE13) – “00MMDD” Visa: NS-RCD-CN-DATE (NSZYCTN6) TCR0: 58-61 DATA-COMPRA-01 (INBK002C)</t>
  </si>
  <si>
    <t>Valor Total</t>
  </si>
  <si>
    <t>N-0012</t>
  </si>
  <si>
    <t>21-32</t>
  </si>
  <si>
    <t>Valor do chargeback (DE004) – 10 inteiros e 2 decimais Ou Amount, Transaction (MDS DE4) – 10 inteiros e 2 decimais - Visa: NS-RCD-CN-DEST-AMT (NSZYCTN6) TCR0: 62-73 VALOR-TOTAL-01 (INBK002C)</t>
  </si>
  <si>
    <t>Data Incoming</t>
  </si>
  <si>
    <t>N0008</t>
  </si>
  <si>
    <t>Data de movimento – “AAAAMMDD” - DATA-INCOMING-01 (INBK002C)</t>
  </si>
  <si>
    <t>Mensagem CHB</t>
  </si>
  <si>
    <t xml:space="preserve">TE15 CHBK VENDA                                                                                     </t>
  </si>
  <si>
    <t>N-0100</t>
  </si>
  <si>
    <t>41-140</t>
  </si>
  <si>
    <t>Registro de dados (DE072) Visa: NS-RCD-CN-MEMB-MSG-TEXT (NSZYCTN6) TCR1: 24-73 MENSAGEM-CHB-01 (INBK002C)</t>
  </si>
  <si>
    <t>nuRetReference</t>
  </si>
  <si>
    <t>A-0023</t>
  </si>
  <si>
    <t>141-163</t>
  </si>
  <si>
    <t>ARD (DE031) Visa: NS-RCD-CN-REF-NO (NSZYCTN6) TCR0: 27-49 REF-NUMBER-01 (INBK002C)</t>
  </si>
  <si>
    <t>Número Cartão</t>
  </si>
  <si>
    <t>A-0019</t>
  </si>
  <si>
    <t>164-182</t>
  </si>
  <si>
    <t>PAN (DE002) ou (MDS DE2) Visa: NS-RCD-CN-16-ACCTNUM (NSZYCTN6) + NS-RCD-CN-ACCTEXTEND (NSZYCTN6) TCR0: 5-20 + 21-23 NRO-CARTAO-01 (INBK002C)</t>
  </si>
  <si>
    <t>Número referência emissor</t>
  </si>
  <si>
    <t>0000000200</t>
  </si>
  <si>
    <t>A-0010</t>
  </si>
  <si>
    <t>183-192</t>
  </si>
  <si>
    <t>Número de referência do emissor (DE095) Visa = numérico de 10 TCR1: 17-22 NRO-REF-EMISSOR-01 (INBK002C)</t>
  </si>
  <si>
    <t>Indicador de documentação</t>
  </si>
  <si>
    <t>0</t>
  </si>
  <si>
    <t>193-193</t>
  </si>
  <si>
    <t>Indica se há documentação de apoio (PDS 0262) Visa Space = No support documentation required. 0 = No support documentation provided - 1 = Support documentation to follow, 2 = Invalid Acquirer Reference Number and no supporting documentation required or received - 3 = Invalid Acquirer Reference Number and supporting documentation was received, 4 = No supporting documentation received. NS-RCD-CN-DOC-IND (NSZYCTN6) TCR1: 23 IND-DOC-01 (INBK002C)</t>
  </si>
  <si>
    <t>Mapeamento PayPass</t>
  </si>
  <si>
    <t xml:space="preserve">                     </t>
  </si>
  <si>
    <t>A-0021</t>
  </si>
  <si>
    <t>194-214</t>
  </si>
  <si>
    <t>MasterCard Mapping Service Account Number (PDS 0001) Visa: deve ser preenchido com brancos. MAP-PAYPASS-01 (INBK002C)</t>
  </si>
  <si>
    <t>Data Processamento Arbitragem MasterCom</t>
  </si>
  <si>
    <t>000000</t>
  </si>
  <si>
    <t>N-0006</t>
  </si>
  <si>
    <t>215-220</t>
  </si>
  <si>
    <t>MasterCom Arbitration Chargeback Sender Processing Date (PDS 0245) Visa: deve ser preenchido com zeros. DATA-PROC-ARB-01 (INBK002C)</t>
  </si>
  <si>
    <t>Memorando Remetente MasterCom</t>
  </si>
  <si>
    <t xml:space="preserve">                                                                                                    </t>
  </si>
  <si>
    <t>A-0100</t>
  </si>
  <si>
    <t>221-320</t>
  </si>
  <si>
    <t>MasterCom Sender Memo (PDS 0246) Visa: deve ser preenchido com brancos. MEMO-REM-MASTER-01 (INBK002C)</t>
  </si>
  <si>
    <t>Identificação Registro MasterCom</t>
  </si>
  <si>
    <t>0000000000</t>
  </si>
  <si>
    <t>N-0010</t>
  </si>
  <si>
    <t>321-330</t>
  </si>
  <si>
    <t>MasterCom Record ID (PDS 0249) Visa: deve ser preenchido com zeros. IDENT-REG-MASTER-01 (INBK002C)</t>
  </si>
  <si>
    <t>Metadados Imagens MasterCom</t>
  </si>
  <si>
    <t xml:space="preserve">                                                                                                                            </t>
  </si>
  <si>
    <t>A-0124</t>
  </si>
  <si>
    <t>331-454</t>
  </si>
  <si>
    <t>MasterCom Image Metadata (PDS 0252) Visa: deve ser preenchido com brancos. METAD-IMAG-01 (INBK002C)</t>
  </si>
  <si>
    <t>Data Notificação Fraude</t>
  </si>
  <si>
    <t>455-460</t>
  </si>
  <si>
    <t>Fraud Notification Date (IPM DE48, PDS 0200, Subfield 1) Visa: deve ser preenchido com zeros. DATA-NOTIF-FRD-01 (INBK002C)</t>
  </si>
  <si>
    <t>Código do Processamento</t>
  </si>
  <si>
    <t>461-466</t>
  </si>
  <si>
    <t>Processing Code (DE003) Visa: deve ser preenchido com brancos. COD-PROCES-01 (INBK002C)</t>
  </si>
  <si>
    <t>Contador Notificação Fraude</t>
  </si>
  <si>
    <t>467-468</t>
  </si>
  <si>
    <t>Fraud Notification Chargeback Counter (IPM DE48, PDS 0200, Subfield 2) Visa: deve ser preenchido com zeros. CONT-NOTIF-FRD-01 (INBK002C)</t>
  </si>
  <si>
    <t>Indicador  Voucher</t>
  </si>
  <si>
    <t>N</t>
  </si>
  <si>
    <t>469-469</t>
  </si>
  <si>
    <t>Indicador de Voucher. Se TC16 / 36 =  ‘S’.  Senão  =  ‘N’  ID-VOUCHER-01 (INBK002C)</t>
  </si>
  <si>
    <t>Número da Parcela</t>
  </si>
  <si>
    <t>000</t>
  </si>
  <si>
    <t>N-003</t>
  </si>
  <si>
    <t>470-472</t>
  </si>
  <si>
    <t>Número da Parcela do Incoming Visa: NS-RCD-CN-INSTALL-PAY-CNT (NSZYCTN6) TCR1: 131-132 NUM-PARC-01 (INBK002C)</t>
  </si>
  <si>
    <t>Autenticação do Titular do Cartão</t>
  </si>
  <si>
    <t xml:space="preserve"> </t>
  </si>
  <si>
    <t>A-001</t>
  </si>
  <si>
    <t>473-473</t>
  </si>
  <si>
    <t>Indica o tipo de autenticação do portador do cartão utilizado no processo de autorização. Master: 1 – Comercio Eletrônico Padrão, 2 – Processadas através MasterPass, 4 – Operação de pagamento remoto Secure Digital</t>
  </si>
  <si>
    <t>Identificador da Carteira</t>
  </si>
  <si>
    <t xml:space="preserve">   </t>
  </si>
  <si>
    <t>A-003</t>
  </si>
  <si>
    <t>474-476</t>
  </si>
  <si>
    <t>Identificador da Carteira, estes dados são recebidos a partir da Carteira MasterPass e pode variar de operação para operação. Master: 101 – MasterPass Remote, 102 – MasterPass Remote NFC Payment</t>
  </si>
  <si>
    <t>AGENT UNIQUE ID</t>
  </si>
  <si>
    <t xml:space="preserve">     </t>
  </si>
  <si>
    <t>A-0005</t>
  </si>
  <si>
    <t>477-481</t>
  </si>
  <si>
    <t>INDICA UMA TRANSAÇÃO VISA CHECKOUT NS-RCD-CN-VCIND(NSZYCTN6) VISA CHECKOUT VALUE 'VCIND' NÃO VISA CHECKOUT VALUE '    '</t>
  </si>
  <si>
    <t xml:space="preserve">                   </t>
  </si>
  <si>
    <t>482-500</t>
  </si>
  <si>
    <t>Número EC</t>
  </si>
  <si>
    <t>2004025454</t>
  </si>
  <si>
    <t>501-510</t>
  </si>
  <si>
    <t>ESTAB – AT01 (MM-IDX-MERCHANT) ES-DADOS-NRO-EC (ESBPR10D) NRO-EC-01 (INBK002C)</t>
  </si>
  <si>
    <t>Nome EC</t>
  </si>
  <si>
    <t xml:space="preserve">MASSA DADOS AFIL. - 001-121823  </t>
  </si>
  <si>
    <t>A-0032</t>
  </si>
  <si>
    <t>511-542</t>
  </si>
  <si>
    <t>NOME FANTASIA – AT01 (MM-IDX-DBA-NAME) ES-DADOS-NOME-EC (ESBPR10D) NOME-EC-01 (INBK002C)</t>
  </si>
  <si>
    <t>Segmentação Comercial</t>
  </si>
  <si>
    <t>00008</t>
  </si>
  <si>
    <t>N-0005</t>
  </si>
  <si>
    <t>543-547</t>
  </si>
  <si>
    <t>SEG – AT01 (TBESSEGT-CDSEGTO) ES-DADOS-SEG-COMERC (ESBPR10D) SEG-COML-01 (INBK002C)</t>
  </si>
  <si>
    <t>Status EC - código</t>
  </si>
  <si>
    <t>O</t>
  </si>
  <si>
    <t>548-548</t>
  </si>
  <si>
    <t>STATUS EC – AT01 (MM-IDX-MERCHANT-STATUS) ES-DADOS-STATUS-EC (ESBPR10D) STATUS-EC-COD-01 (INBK002C)</t>
  </si>
  <si>
    <t>Status EC – descrição</t>
  </si>
  <si>
    <t xml:space="preserve">Aberto    </t>
  </si>
  <si>
    <t>549-558</t>
  </si>
  <si>
    <t>Literal - AT01 ES-DADOS-DESC-STATUS-EC (ESBPR10D) STATUS-EC-DESC-01 (INBK002C)</t>
  </si>
  <si>
    <t>Motivo Status</t>
  </si>
  <si>
    <t xml:space="preserve">  </t>
  </si>
  <si>
    <t>A-0002</t>
  </si>
  <si>
    <t>559-560</t>
  </si>
  <si>
    <t>Motivo do fechamento - AT01 (MM-MST-MOTIVO-FECHAMTO) ES-DADOS-MOTIVO (ESBPR10D) MOT-STATUS-01 (INBK002C)</t>
  </si>
  <si>
    <t>Moeda EC</t>
  </si>
  <si>
    <t>561-563</t>
  </si>
  <si>
    <t>PRIN – AT01 (MM-IDX-PRINCIPAL) ES-DADOS-MOEDA-EC (ESBPR10D) MOEDA-EC-01 (INBK002C)</t>
  </si>
  <si>
    <t>MCC – código</t>
  </si>
  <si>
    <t>05599</t>
  </si>
  <si>
    <t>564-568</t>
  </si>
  <si>
    <t>RAMO ATIVIDADE – AT01 (MM-IDX-STANDARD-SIC) ES-DADOS-MCC (ESBPR10D) MCC-CODIGO-01 (INBK002C)</t>
  </si>
  <si>
    <t>MCC – descrição</t>
  </si>
  <si>
    <t xml:space="preserve">AUTOMOVEIS          </t>
  </si>
  <si>
    <t>A-0020</t>
  </si>
  <si>
    <t>569-588</t>
  </si>
  <si>
    <t>AT01 (MM-TBL-K-SIC-DESCRIPTION) ESR09-S-DSC-MCC (ESBPR09C) MCC-DESC-01 (INBK002C)</t>
  </si>
  <si>
    <t xml:space="preserve">Cidade do EC </t>
  </si>
  <si>
    <t xml:space="preserve">SAO PAULO    </t>
  </si>
  <si>
    <t>A-0013</t>
  </si>
  <si>
    <t>589-601</t>
  </si>
  <si>
    <t>Nome da cidade do estabelecimento. Visa: NS-RCD-CN-MERCH-CITY (NSZYCTN6) TCR0: 117-129 CIDADE-EC-01 (INBK002C)</t>
  </si>
  <si>
    <t>País do EC</t>
  </si>
  <si>
    <t xml:space="preserve">BR </t>
  </si>
  <si>
    <t>602-604</t>
  </si>
  <si>
    <t>‘BR ’ para estabelecimentos do Brasil. Visa: NS-RCD-CN-COUNTRY-CDE (NSZYCTN6) TCR0: 130-132 PAIS-EC-01 (INBK002C)</t>
  </si>
  <si>
    <t>DDD do telefone do EC</t>
  </si>
  <si>
    <t>0000000</t>
  </si>
  <si>
    <t>605-611</t>
  </si>
  <si>
    <t>Visa: este campo existe somente para esta bandeira DDD do telefone do estabelecimento comercial. MM-IDX-DDD-FONE (book MMIDXRCD) DDD-TEL-EC-01 (INBK002C)</t>
  </si>
  <si>
    <t>Número do telefone do EC</t>
  </si>
  <si>
    <t>00000000000</t>
  </si>
  <si>
    <t>N-0011</t>
  </si>
  <si>
    <t>612-622</t>
  </si>
  <si>
    <t>Visa: este campo existe somente para esta bandeira Número do telefone do estabelecimento comercial. MM-IDX-NRO-FONE (book MMIDXRCD) NUM-TEL-EC-01 (INBK002C)</t>
  </si>
  <si>
    <t>INDICADOR DE TIPO DE TRANSAÇÃO</t>
  </si>
  <si>
    <t>623-623</t>
  </si>
  <si>
    <t>INDICADOR TIPO DE TRANSAÇÃO. 0=parcela normal, 1=parcela com entrada ,2=parcela com taxa de embarque, 3=parcela com entrada e taxa de embarque ,4=entrada ,5=taxa de embarque - Este campo só será preenchido quando cardtype = 43 (parcelado), diferente disso o campo deve estar preenchido com espaços.</t>
  </si>
  <si>
    <t>Card Acceptor Identification Code</t>
  </si>
  <si>
    <t>000000000000000</t>
  </si>
  <si>
    <t>A-0015</t>
  </si>
  <si>
    <t>624-638</t>
  </si>
  <si>
    <t>Número EC Amex (field 22)</t>
  </si>
  <si>
    <t xml:space="preserve">                                                                                                                                                                  </t>
  </si>
  <si>
    <t>A-0162</t>
  </si>
  <si>
    <t>639-800</t>
  </si>
  <si>
    <t>TRANSACAO (parcela 1)</t>
  </si>
  <si>
    <t>tipo registro</t>
  </si>
  <si>
    <t>02</t>
  </si>
  <si>
    <t>001-002</t>
  </si>
  <si>
    <r>
      <rPr>
        <rFont val="Calibri"/>
        <color rgb="FF000000"/>
        <sz val="11.0"/>
      </rPr>
      <t xml:space="preserve">02 - DETALHE DOS DADOS DA TRANSACAO – AL  </t>
    </r>
    <r>
      <rPr>
        <rFont val="Arial"/>
        <b/>
        <sz val="9.0"/>
      </rPr>
      <t xml:space="preserve">ou  </t>
    </r>
    <r>
      <rPr>
        <rFont val="Calibri"/>
        <color rgb="FF000000"/>
        <sz val="11.0"/>
      </rPr>
      <t>05 - DETALHE DOS DADOS DO CANCELAMENTO TIPO-REG-02 (INBK002C)</t>
    </r>
  </si>
  <si>
    <t>003-005</t>
  </si>
  <si>
    <t>Código da bandeira (MLCVCDBAND)
Visa: (TCVCDBAND – tabela VWCAALCV)
BANDEIRA-02 (INBK002C)</t>
  </si>
  <si>
    <t>Data Transação</t>
  </si>
  <si>
    <t>006-015</t>
  </si>
  <si>
    <t>Data de emissão do CV (MLCVDTVEN)
Visa: (TCVDTVEN – tabela VWCAALCV)
DATA-TRANSACAO-02 (INBK002C)</t>
  </si>
  <si>
    <t>Data Processamento</t>
  </si>
  <si>
    <t>016-025</t>
  </si>
  <si>
    <r>
      <rPr>
        <rFont val="Calibri"/>
        <color rgb="FF000000"/>
        <sz val="11.0"/>
      </rPr>
      <t xml:space="preserve">Data de processamento da transação (MLCVJULDT)
</t>
    </r>
    <r>
      <rPr>
        <rFont val="Arial"/>
        <b/>
        <sz val="9.0"/>
      </rPr>
      <t>Visa: (TCVJULDT – tabela VWCAALCV</t>
    </r>
    <r>
      <rPr>
        <rFont val="Calibri"/>
        <color rgb="FF000000"/>
        <sz val="11.0"/>
      </rPr>
      <t>)
DATA-PROCES-02 (INBK002C)</t>
    </r>
  </si>
  <si>
    <t>Valor Transação</t>
  </si>
  <si>
    <t>N-0015</t>
  </si>
  <si>
    <t>026-040</t>
  </si>
  <si>
    <t>Valor da transação (MLCVVLRCV) – 13 int. e 2 dec.
Visa: (TCVVLRCV – tabela VWCAALCV)
VLR-TRANSACAO-02 (INBK002C)</t>
  </si>
  <si>
    <t>Sinal Valor Transação</t>
  </si>
  <si>
    <t>+</t>
  </si>
  <si>
    <t>041-041</t>
  </si>
  <si>
    <r>
      <rPr>
        <rFont val="Calibri"/>
        <color rgb="FF000000"/>
        <sz val="11.0"/>
      </rPr>
      <t>Indica o sinal do valor da transação no AL:
“</t>
    </r>
    <r>
      <rPr>
        <rFont val="Arial"/>
        <sz val="9.0"/>
      </rPr>
      <t xml:space="preserve">-“-valor negativo
</t>
    </r>
    <r>
      <rPr>
        <rFont val="Calibri"/>
        <color rgb="FF000000"/>
        <sz val="11.0"/>
      </rPr>
      <t>“</t>
    </r>
    <r>
      <rPr>
        <rFont val="Arial"/>
        <sz val="9.0"/>
      </rPr>
      <t xml:space="preserve">+”-valor positivo
</t>
    </r>
    <r>
      <rPr>
        <rFont val="Calibri"/>
        <color rgb="FF000000"/>
        <sz val="11.0"/>
      </rPr>
      <t>SINAL-VLR-TRAN-02 (INBK002C)</t>
    </r>
  </si>
  <si>
    <t>Número Terminal</t>
  </si>
  <si>
    <t>29505454</t>
  </si>
  <si>
    <t>042-049</t>
  </si>
  <si>
    <t>Número do terminal (MLCVNTERM)
Visa: (TCVNTERM – tabela VWCAALCV)
NRO-TERM-02 (INBK002C)</t>
  </si>
  <si>
    <t>Entry Mode</t>
  </si>
  <si>
    <t>050-051</t>
  </si>
  <si>
    <t>Código do entry mode (MLCVENTMO)
Visa: (TCVENTMO – tabela VWCAALCV)
ENTRY-MODE-02 (INBK002C)</t>
  </si>
  <si>
    <t>Número RO</t>
  </si>
  <si>
    <t>5180219</t>
  </si>
  <si>
    <t>052-058</t>
  </si>
  <si>
    <t>Número do RO (MLCVNUMRO)
Visa: (TCVNUMRO – tabela VWCAALCV)
NUMERO-RO-02 (INBK002C)</t>
  </si>
  <si>
    <t>Código Autorização</t>
  </si>
  <si>
    <t>059-064</t>
  </si>
  <si>
    <t>Código da autorização (MLCVCDAUT)
Visa: (TCVCDAUT – tabela VWCAALCV)
COD-AUTORIZ-02 (INBK002C)</t>
  </si>
  <si>
    <t>Data Depósito</t>
  </si>
  <si>
    <t>065-074</t>
  </si>
  <si>
    <t>Data de depósito da transação – AL03 (MLCVDTDEP)
Visa: (TCVDTDEP – tabela VWCAALCV)
DATA-DEPOS-02 (INBK002C)</t>
  </si>
  <si>
    <t>NSU</t>
  </si>
  <si>
    <t>N-0009</t>
  </si>
  <si>
    <t>075-083</t>
  </si>
  <si>
    <t>Número serial único – AL03 (MLCVNSERU)
Visa: (TCVNSERU – tabela VWCAALCV)
NSU-02 (INBK002C)</t>
  </si>
  <si>
    <t>TID</t>
  </si>
  <si>
    <t xml:space="preserve">                                        </t>
  </si>
  <si>
    <t>A-0040</t>
  </si>
  <si>
    <t>084-123</t>
  </si>
  <si>
    <r>
      <rPr>
        <rFont val="Arial"/>
        <sz val="9.0"/>
      </rPr>
      <t>TID – AL03 (CACVCCDTIDP1+</t>
    </r>
    <r>
      <rPr>
        <rFont val="Calibri"/>
        <color rgb="FF000000"/>
        <sz val="11.0"/>
      </rPr>
      <t xml:space="preserve"> </t>
    </r>
    <r>
      <rPr>
        <rFont val="Arial"/>
        <sz val="9.0"/>
      </rPr>
      <t xml:space="preserve">CACVCCDTIDP2 - TBCACVCE) - Caso MLCVINDCP = 0,1,2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 xml:space="preserve">Será formatado sempre que </t>
    </r>
    <r>
      <rPr>
        <rFont val="Arial"/>
        <b/>
        <sz val="9.0"/>
      </rPr>
      <t>TCVINDCP</t>
    </r>
    <r>
      <rPr>
        <rFont val="Calibri"/>
        <color rgb="FF000000"/>
        <sz val="11.0"/>
      </rPr>
      <t xml:space="preserve"> (</t>
    </r>
    <r>
      <rPr>
        <rFont val="Arial"/>
        <b/>
        <sz val="9.0"/>
      </rPr>
      <t>tabela VWCAALCV)</t>
    </r>
    <r>
      <rPr>
        <rFont val="Calibri"/>
        <color rgb="FF000000"/>
        <sz val="11.0"/>
      </rPr>
      <t xml:space="preserve"> for 
igual a ‘1’. As primeiras 16 posições com </t>
    </r>
    <r>
      <rPr>
        <rFont val="Arial"/>
        <b/>
        <sz val="9.0"/>
      </rPr>
      <t>CACVCCDTIDP1</t>
    </r>
    <r>
      <rPr>
        <rFont val="Calibri"/>
        <color rgb="FF000000"/>
        <sz val="11.0"/>
      </rPr>
      <t xml:space="preserve"> e as 8 posições seguintes com </t>
    </r>
    <r>
      <rPr>
        <rFont val="Arial"/>
        <b/>
        <sz val="9.0"/>
      </rPr>
      <t xml:space="preserve">CACVCCDTIDP2 – ambos da tabela TBCACVCE.
</t>
    </r>
    <r>
      <rPr>
        <rFont val="Calibri"/>
        <color rgb="FF000000"/>
        <sz val="11.0"/>
      </rPr>
      <t>TID-02 (INBK002C)</t>
    </r>
  </si>
  <si>
    <t>Produto</t>
  </si>
  <si>
    <t xml:space="preserve">CREDITO   </t>
  </si>
  <si>
    <t>124-133</t>
  </si>
  <si>
    <t>Descrição do produto - AL03 (Literal)
ES150-S-RESUMIDO (ESBP150D)
PRODUTO-02 (INBK002C)</t>
  </si>
  <si>
    <t>Valor Entrada</t>
  </si>
  <si>
    <t>134-148</t>
  </si>
  <si>
    <r>
      <rPr>
        <rFont val="Calibri"/>
        <color rgb="FF000000"/>
        <sz val="11.0"/>
      </rPr>
      <t xml:space="preserve">Valor da entrada – AL03 (MLCVVLREN) – 13 int. e 2 dec.
</t>
    </r>
    <r>
      <rPr>
        <rFont val="Arial"/>
        <b/>
        <sz val="9.0"/>
      </rPr>
      <t>Visa: (TCVVLREN – tabela VWCAALCV</t>
    </r>
    <r>
      <rPr>
        <rFont val="Calibri"/>
        <color rgb="FF000000"/>
        <sz val="11.0"/>
      </rPr>
      <t>).
VLR-ENTRADA-02 (INBK002C)</t>
    </r>
  </si>
  <si>
    <t>Taxa Embarque</t>
  </si>
  <si>
    <t>0000000000000</t>
  </si>
  <si>
    <t>N-0013</t>
  </si>
  <si>
    <t>149-161</t>
  </si>
  <si>
    <r>
      <rPr>
        <rFont val="Calibri"/>
        <color rgb="FF000000"/>
        <sz val="11.0"/>
      </rPr>
      <t xml:space="preserve">Valor da taxa de embarque – AL03 (MLCVVLRTX + MLCVTXEMB) – 11 inteiros e 2 decimais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 xml:space="preserve">Soma do valor contido nos campos </t>
    </r>
    <r>
      <rPr>
        <rFont val="Arial"/>
        <b/>
        <sz val="9.0"/>
      </rPr>
      <t>TCVVLRTX + TCVTXEMB (ambos da tabela VWCAALCV</t>
    </r>
    <r>
      <rPr>
        <rFont val="Calibri"/>
        <color rgb="FF000000"/>
        <sz val="11.0"/>
      </rPr>
      <t>) – 11 inteiros e 2 decimais.
TX-EMBARQUE-02 (INBK002C)</t>
    </r>
  </si>
  <si>
    <t>Quantidade Parcelas</t>
  </si>
  <si>
    <t>162-163</t>
  </si>
  <si>
    <t>Qtde de parcelas – AL03 (MLCVQTDPA)
Visa: (TCVQTDPA – tabela VWCAALCV)
QTDE-PARC-02 (INBK002C)</t>
  </si>
  <si>
    <t>Cartão</t>
  </si>
  <si>
    <r>
      <rPr>
        <rFont val="Calibri"/>
        <color rgb="FF000000"/>
        <sz val="11.0"/>
      </rPr>
      <t xml:space="preserve">Número do cartão – AL03 (MLCVNCAR1 + MLCVNCAR2)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 xml:space="preserve">As 6 posições iniciais são obtidas do </t>
    </r>
    <r>
      <rPr>
        <rFont val="Arial"/>
        <b/>
        <sz val="9.0"/>
      </rPr>
      <t>TCVNCAR1</t>
    </r>
    <r>
      <rPr>
        <rFont val="Calibri"/>
        <color rgb="FF000000"/>
        <sz val="11.0"/>
      </rPr>
      <t xml:space="preserve"> e as 13 posições seguintes do </t>
    </r>
    <r>
      <rPr>
        <rFont val="Arial"/>
        <b/>
        <sz val="9.0"/>
      </rPr>
      <t xml:space="preserve">TCVNCAR2 – ambos da tabela VWCAALCV
</t>
    </r>
    <r>
      <rPr>
        <rFont val="Calibri"/>
        <color rgb="FF000000"/>
        <sz val="11.0"/>
      </rPr>
      <t>NRO-CARTAO-02 (INBK002C)</t>
    </r>
  </si>
  <si>
    <t>Reference Number</t>
  </si>
  <si>
    <t>183-205</t>
  </si>
  <si>
    <r>
      <rPr>
        <rFont val="Calibri"/>
        <color rgb="FF000000"/>
        <sz val="11.0"/>
      </rPr>
      <t xml:space="preserve">Reference number – AL03 (MLCVRFVI1 + MLCVRFVI2)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As 7 posições iniciais são obtidas do </t>
    </r>
    <r>
      <rPr>
        <rFont val="Arial"/>
        <b/>
        <sz val="9.0"/>
      </rPr>
      <t xml:space="preserve">TCVRFVI1 </t>
    </r>
    <r>
      <rPr>
        <rFont val="Calibri"/>
        <color rgb="FF000000"/>
        <sz val="11.0"/>
      </rPr>
      <t xml:space="preserve">e as 16 posições seguintes do </t>
    </r>
    <r>
      <rPr>
        <rFont val="Arial"/>
        <b/>
        <sz val="9.0"/>
      </rPr>
      <t xml:space="preserve">TCVRFVI2 - ambos da tabela VWCAALCV
</t>
    </r>
    <r>
      <rPr>
        <rFont val="Calibri"/>
        <color rgb="FF000000"/>
        <sz val="11.0"/>
      </rPr>
      <t>REF-NUMBER-02 (INBK002C)</t>
    </r>
  </si>
  <si>
    <t>Nível Segurança UCAF</t>
  </si>
  <si>
    <t>206-206</t>
  </si>
  <si>
    <r>
      <rPr>
        <rFont val="Calibri"/>
        <color rgb="FF000000"/>
        <sz val="11.0"/>
      </rPr>
      <t xml:space="preserve">Código do nível de segurança – AL03 (CACVCCDNVSEG – último dígito à direita)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 xml:space="preserve">Se o campo </t>
    </r>
    <r>
      <rPr>
        <rFont val="Arial"/>
        <b/>
        <sz val="9.0"/>
      </rPr>
      <t>TID</t>
    </r>
    <r>
      <rPr>
        <rFont val="Calibri"/>
        <color rgb="FF000000"/>
        <sz val="11.0"/>
      </rPr>
      <t xml:space="preserve"> tiver sido preenchido, formatar com o último dígito do </t>
    </r>
    <r>
      <rPr>
        <rFont val="Arial"/>
        <b/>
        <sz val="9.0"/>
      </rPr>
      <t xml:space="preserve">CACVCCDNVSEG </t>
    </r>
    <r>
      <rPr>
        <rFont val="Calibri"/>
        <color rgb="FF000000"/>
        <sz val="11.0"/>
      </rPr>
      <t>(4 pos.)</t>
    </r>
    <r>
      <rPr>
        <rFont val="Arial"/>
        <b/>
        <sz val="9.0"/>
      </rPr>
      <t xml:space="preserve"> - tabela TBCACVCE.
</t>
    </r>
    <r>
      <rPr>
        <rFont val="Calibri"/>
        <color rgb="FF000000"/>
        <sz val="11.0"/>
      </rPr>
      <t xml:space="preserve">Caso contrário, formatar com </t>
    </r>
    <r>
      <rPr>
        <rFont val="Arial"/>
        <b/>
        <sz val="9.0"/>
      </rPr>
      <t>TCVINDCP (tabela VWCAALCV)</t>
    </r>
    <r>
      <rPr>
        <rFont val="Calibri"/>
        <color rgb="FF000000"/>
        <sz val="11.0"/>
      </rPr>
      <t>.
NIVEL-SEGUR-02 (INBK002C)</t>
    </r>
  </si>
  <si>
    <t>Cód Banco</t>
  </si>
  <si>
    <t>0104</t>
  </si>
  <si>
    <t>207-210</t>
  </si>
  <si>
    <r>
      <rPr>
        <rFont val="Calibri"/>
        <color rgb="FF000000"/>
        <sz val="11.0"/>
      </rPr>
      <t xml:space="preserve">Código do banco – AL03 (MLCVVALCA)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será obtido das 3 últimas posições do </t>
    </r>
    <r>
      <rPr>
        <rFont val="Arial"/>
        <b/>
        <sz val="9.0"/>
      </rPr>
      <t>TCVVALCA</t>
    </r>
    <r>
      <rPr>
        <rFont val="Calibri"/>
        <color rgb="FF000000"/>
        <sz val="11.0"/>
      </rPr>
      <t xml:space="preserve"> </t>
    </r>
    <r>
      <rPr>
        <rFont val="Arial"/>
        <b/>
        <sz val="9.0"/>
      </rPr>
      <t>(tabela VWCAALCV)</t>
    </r>
    <r>
      <rPr>
        <rFont val="Calibri"/>
        <color rgb="FF000000"/>
        <sz val="11.0"/>
      </rPr>
      <t>.
COD-BANCO-02 (INBK002C)</t>
    </r>
  </si>
  <si>
    <t>Numero da Parcela</t>
  </si>
  <si>
    <t>211-212</t>
  </si>
  <si>
    <r>
      <rPr>
        <rFont val="Calibri"/>
        <color rgb="FF000000"/>
        <sz val="11.0"/>
      </rPr>
      <t xml:space="preserve">Número da parcela – AL03 (MLCVNUPAR)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>(</t>
    </r>
    <r>
      <rPr>
        <rFont val="Arial"/>
        <b/>
        <sz val="9.0"/>
      </rPr>
      <t>TCVNUPAR - tabela VWCAALCV</t>
    </r>
    <r>
      <rPr>
        <rFont val="Calibri"/>
        <color rgb="FF000000"/>
        <sz val="11.0"/>
      </rPr>
      <t>)
NRO-PARC-02 (INBK002C)</t>
    </r>
  </si>
  <si>
    <t>Ref. Original</t>
  </si>
  <si>
    <t>49036040104</t>
  </si>
  <si>
    <t>213-223</t>
  </si>
  <si>
    <t>Número da referência original – AL03 (MLCVREFOR)
Visa: (TCVREFOR – tabela VWCAALCV)
REF-ORIG-02 (INBK002C)</t>
  </si>
  <si>
    <t>OG (origem liquidação)</t>
  </si>
  <si>
    <t>B</t>
  </si>
  <si>
    <t>224-224</t>
  </si>
  <si>
    <t>Código de origem da liquidação – AL03 (MLCVENVOG)
Visa: (TCVENVOG - tabela VWCAALCV)
ORIG-LIQUID-02 (INBK002C)</t>
  </si>
  <si>
    <t>PP</t>
  </si>
  <si>
    <t>225-225</t>
  </si>
  <si>
    <r>
      <rPr>
        <rFont val="Calibri"/>
        <color rgb="FF000000"/>
        <sz val="11.0"/>
      </rPr>
      <t xml:space="preserve">Indicador de plataforma promocional – AL03: “P” ou “X”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 xml:space="preserve">Se </t>
    </r>
    <r>
      <rPr>
        <rFont val="Arial"/>
        <b/>
        <sz val="9.0"/>
      </rPr>
      <t>TBCACALV-INTRVMN</t>
    </r>
    <r>
      <rPr>
        <rFont val="Calibri"/>
        <color rgb="FF000000"/>
        <sz val="11.0"/>
      </rPr>
      <t xml:space="preserve"> =  ‘S’, formatar com  “P”. Caso contrário, se </t>
    </r>
    <r>
      <rPr>
        <rFont val="Arial"/>
        <b/>
        <sz val="9.0"/>
      </rPr>
      <t>TBCACALV-INTRXLS (ambos da tabela TBCACALV)</t>
    </r>
    <r>
      <rPr>
        <rFont val="Calibri"/>
        <color rgb="FF000000"/>
        <sz val="11.0"/>
      </rPr>
      <t xml:space="preserve"> =  ‘S’, formatar com  “X”
Se nenhum dos anteriores, formatar com branco.
PP-02 (INBK002C)</t>
    </r>
  </si>
  <si>
    <t>Tipo Terminal</t>
  </si>
  <si>
    <t>226-227</t>
  </si>
  <si>
    <r>
      <rPr>
        <rFont val="Calibri"/>
        <color rgb="FF000000"/>
        <sz val="11.0"/>
      </rPr>
      <t xml:space="preserve">Código do tipo de terminal - AL08 (MLCVCDTPTER)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</t>
    </r>
    <r>
      <rPr>
        <rFont val="Arial"/>
        <b/>
        <sz val="9.0"/>
      </rPr>
      <t xml:space="preserve">(TCVCDTPTER - tabela VWCAALCV)
</t>
    </r>
    <r>
      <rPr>
        <rFont val="Calibri"/>
        <color rgb="FF000000"/>
        <sz val="11.0"/>
      </rPr>
      <t>TIPO-TERM-02 (INBK002C)</t>
    </r>
  </si>
  <si>
    <t>Grupo Solução Captura – código</t>
  </si>
  <si>
    <t>228-228</t>
  </si>
  <si>
    <t>Código do grupo de solução captura – AL08 (MLCVCDSCP)
Visa: (TCVCDSCP - tabela VWCAALCV)
GRUPO-SOLUC-COD-02 (INBK002C)</t>
  </si>
  <si>
    <t>Grupo Solução Captura – descrição</t>
  </si>
  <si>
    <t xml:space="preserve">MAQUINA                                         </t>
  </si>
  <si>
    <t>A-0048</t>
  </si>
  <si>
    <t>229-276</t>
  </si>
  <si>
    <r>
      <rPr>
        <rFont val="Calibri"/>
        <color rgb="FF000000"/>
        <sz val="11.0"/>
      </rPr>
      <t xml:space="preserve">Descrição do grupo de solução captura – AL08 (literal)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depende do Código do Grupo de Solução Captura:
    </t>
    </r>
    <r>
      <rPr>
        <rFont val="Arial"/>
        <b/>
        <sz val="9.0"/>
      </rPr>
      <t xml:space="preserve">1 – ‘POS’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2 – ‘TEF’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3 – ‘AUTORIZACAO MANUAL’
</t>
    </r>
    <r>
      <rPr>
        <rFont val="Arial"/>
        <b/>
        <sz val="10.0"/>
      </rPr>
      <t xml:space="preserve">    </t>
    </r>
    <r>
      <rPr>
        <rFont val="Arial"/>
        <b/>
        <sz val="9.0"/>
      </rPr>
      <t xml:space="preserve">4 – ‘URA’ </t>
    </r>
    <r>
      <rPr>
        <rFont val="Arial"/>
        <sz val="9.0"/>
      </rPr>
      <t xml:space="preserve">(Visa não tem esse processo)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5 – ‘EDI’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6 – ‘GDS’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7 – ‘E-COMMERCE’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8 – ‘MOBILE’
</t>
    </r>
    <r>
      <rPr>
        <rFont val="Arial"/>
        <b/>
        <sz val="10.0"/>
      </rPr>
      <t xml:space="preserve">    </t>
    </r>
    <r>
      <rPr>
        <rFont val="Arial"/>
        <b/>
        <sz val="9.0"/>
      </rPr>
      <t xml:space="preserve">9 – ‘MOEDEIRO ELETRONICO EM REDE’ </t>
    </r>
    <r>
      <rPr>
        <rFont val="Arial"/>
        <sz val="9.0"/>
      </rPr>
      <t xml:space="preserve">(Visa não tem esse processo)
</t>
    </r>
    <r>
      <rPr>
        <rFont val="Calibri"/>
        <color rgb="FF000000"/>
        <sz val="11.0"/>
      </rPr>
      <t xml:space="preserve">    </t>
    </r>
    <r>
      <rPr>
        <rFont val="Arial"/>
        <sz val="9.0"/>
      </rPr>
      <t xml:space="preserve">Se nenhum dos anteriores, é formatado com </t>
    </r>
    <r>
      <rPr>
        <rFont val="Arial"/>
        <b/>
        <sz val="9.0"/>
      </rPr>
      <t xml:space="preserve">brancos.
</t>
    </r>
    <r>
      <rPr>
        <rFont val="Calibri"/>
        <color rgb="FF000000"/>
        <sz val="11.0"/>
      </rPr>
      <t>GRUPO-SOLUC-DESC-02 (INBK002C)</t>
    </r>
  </si>
  <si>
    <t>Terminal Capability</t>
  </si>
  <si>
    <t>5</t>
  </si>
  <si>
    <t>277-277</t>
  </si>
  <si>
    <t>Código do terminal capability – AL08 (MLCVCDCPC)
Visa: (TCVCDCPC - tabela VWCAALCV)
TERM-CAPAB-02 (INBK002C)</t>
  </si>
  <si>
    <t>Chip Condition Code - código</t>
  </si>
  <si>
    <t>278-278</t>
  </si>
  <si>
    <t>Código fallback – AL08 (MLCVCDLCHIP)
Visa: (TCVCDLCHIP - tabela VWCAALCV)
CHIP-COND-COD-02 (INBK002C)</t>
  </si>
  <si>
    <t>Chip Condition Code – descrição</t>
  </si>
  <si>
    <t xml:space="preserve">NAO SE APLICA                                   </t>
  </si>
  <si>
    <t>279-326</t>
  </si>
  <si>
    <r>
      <rPr>
        <rFont val="Calibri"/>
        <color rgb="FF000000"/>
        <sz val="11.0"/>
      </rPr>
      <t xml:space="preserve">Descrição fallback – AL08 (literal)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Depende do Chip Condition Code:
</t>
    </r>
    <r>
      <rPr>
        <rFont val="Arial"/>
        <b/>
        <sz val="9.0"/>
      </rPr>
      <t xml:space="preserve">1 – ‘LEITURA CHIP BEM SUCEDIDA/NAO ERA TRANSACAO CHIP’ </t>
    </r>
    <r>
      <rPr>
        <rFont val="Calibri"/>
        <color rgb="FF000000"/>
        <sz val="11.0"/>
      </rPr>
      <t xml:space="preserve">(Visa não tem esse processo)
2 – ‘LEITURA CHIP MAL SUCEDIDA (FALLBACK)’,
Se nenhum dos anteriores, é formatado com </t>
    </r>
    <r>
      <rPr>
        <rFont val="Arial"/>
        <b/>
        <sz val="9.0"/>
      </rPr>
      <t xml:space="preserve">‘NAO SE APLICA’
</t>
    </r>
    <r>
      <rPr>
        <rFont val="Calibri"/>
        <color rgb="FF000000"/>
        <sz val="11.0"/>
      </rPr>
      <t>CHIP-COND-DESC-02 (INBK002C)</t>
    </r>
  </si>
  <si>
    <t>Service Code</t>
  </si>
  <si>
    <t>520</t>
  </si>
  <si>
    <t>327-329</t>
  </si>
  <si>
    <t>Service code – AL08 (MLCVCDSVC)
Visa: (TCVCDSVC - tabela VWCAALCV)
SERVICE-CODE-02 (INBK002C)</t>
  </si>
  <si>
    <t>Descrição versão aplicativo terminal</t>
  </si>
  <si>
    <t xml:space="preserve">PLBOBPOSC40 </t>
  </si>
  <si>
    <t>A-0012</t>
  </si>
  <si>
    <t>330-341</t>
  </si>
  <si>
    <t>Versão do aplicativo – AL08 (MLCVCDVSAP)
Visa: (TCVCDVSAP - tabela VWCAALCV)
DESC-VER-APLI-02 (INBK002C)</t>
  </si>
  <si>
    <t>Cód Adquirente</t>
  </si>
  <si>
    <t>32</t>
  </si>
  <si>
    <t>342-343</t>
  </si>
  <si>
    <t>Código do adquirente – AL08 (MLCVCDSCPVE)
Visa: (TCVCDSCPVE - tabela VWCAALCV)
COD-ADQUIR-02 (INBK002C)</t>
  </si>
  <si>
    <t>Descrição Adquirente</t>
  </si>
  <si>
    <t xml:space="preserve">POS V.32                                        </t>
  </si>
  <si>
    <t>344-391</t>
  </si>
  <si>
    <r>
      <rPr>
        <rFont val="Calibri"/>
        <color rgb="FF000000"/>
        <sz val="11.0"/>
      </rPr>
      <t xml:space="preserve">Descrição do adquirente – AL08 (literal)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depende do Código do Adquirente:
30 – ‘POS V.30’
31 – ‘POS V.31’
32 – ‘POS V.32’
41 – ‘TEF 4.1’
58 – ‘POS V.29’
62 – ‘TEF 2000, 01 E 98’
 </t>
    </r>
    <r>
      <rPr>
        <rFont val="Arial"/>
        <sz val="9.0"/>
      </rPr>
      <t xml:space="preserve">Se nenhum dos anteriores, é formatado com </t>
    </r>
    <r>
      <rPr>
        <rFont val="Arial"/>
        <b/>
        <sz val="9.0"/>
      </rPr>
      <t xml:space="preserve">brancos
</t>
    </r>
    <r>
      <rPr>
        <rFont val="Calibri"/>
        <color rgb="FF000000"/>
        <sz val="11.0"/>
      </rPr>
      <t>DESC-ADQUIR-02 (INBK002C)</t>
    </r>
  </si>
  <si>
    <t>Card Type</t>
  </si>
  <si>
    <t>392-394</t>
  </si>
  <si>
    <t>Código do card type – AT02 (MLCVCRDTP)
Visa: (TCVCRDTP - tabela VWCAALCV)
CARD-TYPE-02 (INBK002C)</t>
  </si>
  <si>
    <t>Indica na tabela case o tipo produto (cd_tipo_produto) esta espelhado no EnumTipoProduto</t>
  </si>
  <si>
    <t>Número único</t>
  </si>
  <si>
    <t>A-0029</t>
  </si>
  <si>
    <t>395-423</t>
  </si>
  <si>
    <t>Número único de identificação da transação original na AL
(MLNULTEB2 + MLNULTEB2RE + MLNUCVB2 + MLNUCVB2RE)
Visa: (NULTEB2 (15 pos.)  +  NULTEB2RE (07 pos.)  +  NUCVB2 (04 pos.)  +  NUCVB2RE (03 pos.) – todos da tabela VWCAALCV)
NRO-UNICO-02 (INBK002C)</t>
  </si>
  <si>
    <t>Código dados ponto serviço</t>
  </si>
  <si>
    <t>D10101B9900C</t>
  </si>
  <si>
    <t>424-435</t>
  </si>
  <si>
    <t>DE022 (MLCPMB_COMPLEMENTO para MLCPMB_TP_COMPL = ‘12’)
Visa: deve ser preenchido com brancos.
COD-DADOS-PTO-SERV-02 (INBK002C)</t>
  </si>
  <si>
    <t>Mobile</t>
  </si>
  <si>
    <t>436-436</t>
  </si>
  <si>
    <r>
      <rPr>
        <rFont val="Calibri"/>
        <color rgb="FF000000"/>
        <sz val="11.0"/>
      </rPr>
      <t>Indicador de transação móbile:
“</t>
    </r>
    <r>
      <rPr>
        <rFont val="Arial"/>
        <sz val="9.0"/>
      </rPr>
      <t xml:space="preserve">S” – se existe na </t>
    </r>
    <r>
      <rPr>
        <rFont val="Arial"/>
        <b/>
        <sz val="9.0"/>
      </rPr>
      <t>tabela TBCACTRA</t>
    </r>
    <r>
      <rPr>
        <rFont val="Arial"/>
        <sz val="9.0"/>
      </rPr>
      <t xml:space="preserve"> 
</t>
    </r>
    <r>
      <rPr>
        <rFont val="Calibri"/>
        <color rgb="FF000000"/>
        <sz val="11.0"/>
      </rPr>
      <t>“</t>
    </r>
    <r>
      <rPr>
        <rFont val="Arial"/>
        <sz val="9.0"/>
      </rPr>
      <t xml:space="preserve">N” – se não existe
</t>
    </r>
    <r>
      <rPr>
        <rFont val="Calibri"/>
        <color rgb="FF000000"/>
        <sz val="11.0"/>
      </rPr>
      <t>MOBILE-02 (INBK002C)</t>
    </r>
  </si>
  <si>
    <t>Valor Total do Plano</t>
  </si>
  <si>
    <t>437-451</t>
  </si>
  <si>
    <r>
      <rPr>
        <rFont val="Calibri"/>
        <color rgb="FF000000"/>
        <sz val="11.0"/>
      </rPr>
      <t xml:space="preserve">Valor total do plano (MLCVVLTOTPLN) – 13 int. e 2 dec.
</t>
    </r>
    <r>
      <rPr>
        <rFont val="Arial"/>
        <b/>
        <sz val="9.0"/>
      </rPr>
      <t>Visa: (TCVVLTOTPLN</t>
    </r>
    <r>
      <rPr>
        <rFont val="Calibri"/>
        <color rgb="FF000000"/>
        <sz val="11.0"/>
      </rPr>
      <t xml:space="preserve"> </t>
    </r>
    <r>
      <rPr>
        <rFont val="Arial"/>
        <b/>
        <sz val="9.0"/>
      </rPr>
      <t>- tabela VWCAALCV</t>
    </r>
    <r>
      <rPr>
        <rFont val="Calibri"/>
        <color rgb="FF000000"/>
        <sz val="11.0"/>
      </rPr>
      <t>) – 13 int. e 2 dec.
VLR-TOT-PLANO-02 (INBK002C)</t>
    </r>
  </si>
  <si>
    <t>Indicador Recorrente</t>
  </si>
  <si>
    <t>452-452</t>
  </si>
  <si>
    <r>
      <rPr>
        <rFont val="Calibri"/>
        <color rgb="FF000000"/>
        <sz val="11.0"/>
      </rPr>
      <t xml:space="preserve">Indica transação recorrente (MLCVIDREC) – AL03: “R” ou “ ” 
</t>
    </r>
    <r>
      <rPr>
        <rFont val="Arial"/>
        <b/>
        <color rgb="FF000000"/>
        <sz val="9.0"/>
      </rPr>
      <t>Visa: (TCVIDREC - tabela VWCAALCV)</t>
    </r>
    <r>
      <rPr>
        <rFont val="Calibri"/>
        <color rgb="FF000000"/>
        <sz val="11.0"/>
      </rPr>
      <t xml:space="preserve">.
Domínio: “I”,  “R”   ou   “ “ 
</t>
    </r>
    <r>
      <rPr>
        <rFont val="Arial"/>
        <b/>
        <color rgb="FF000000"/>
        <sz val="9.0"/>
      </rPr>
      <t xml:space="preserve">ID-RECORRENTE-02 </t>
    </r>
    <r>
      <rPr>
        <rFont val="Calibri"/>
        <color rgb="FF000000"/>
        <sz val="11.0"/>
      </rPr>
      <t>(INBK002C)</t>
    </r>
  </si>
  <si>
    <t>Tamanho do Cartão</t>
  </si>
  <si>
    <t>16</t>
  </si>
  <si>
    <t>453-454</t>
  </si>
  <si>
    <r>
      <rPr>
        <rFont val="Calibri"/>
        <color rgb="FF000000"/>
        <sz val="11.0"/>
      </rPr>
      <t xml:space="preserve">Tamanho do Cartão (MLCVTAMCART)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depende da primeira posição do </t>
    </r>
    <r>
      <rPr>
        <rFont val="Arial"/>
        <b/>
        <sz val="9.0"/>
      </rPr>
      <t xml:space="preserve">TCVVALCA (tabela VWCAALCV).
</t>
    </r>
    <r>
      <rPr>
        <rFont val="Calibri"/>
        <color rgb="FF000000"/>
        <sz val="11.0"/>
      </rPr>
      <t xml:space="preserve">Ex.: se primeira posição = 3, o Tamanho do Cartão será 13,
       </t>
    </r>
    <r>
      <rPr>
        <rFont val="Arial"/>
        <sz val="9.0"/>
      </rPr>
      <t xml:space="preserve">se primeira posição = 6, o Tamanho do Cartão será 16,
</t>
    </r>
    <r>
      <rPr>
        <rFont val="Calibri"/>
        <color rgb="FF000000"/>
        <sz val="11.0"/>
      </rPr>
      <t xml:space="preserve">       </t>
    </r>
    <r>
      <rPr>
        <rFont val="Arial"/>
        <sz val="9.0"/>
      </rPr>
      <t xml:space="preserve">se primeira posição = 9, o Tamanho do Cartão será 19.
</t>
    </r>
    <r>
      <rPr>
        <rFont val="Calibri"/>
        <color rgb="FF000000"/>
        <sz val="11.0"/>
      </rPr>
      <t>TAMCART-02 (INBK002C)</t>
    </r>
  </si>
  <si>
    <t>Codigo Moeda do Portador</t>
  </si>
  <si>
    <t>455-457</t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</si>
  <si>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Codigo Moeda do Portador ( Apenas Transações DCC ) 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IODCC-010-MOEDA-PORTADOR (Vsam VBRCV.IO.VA.IODCCKS)</t>
    </r>
  </si>
  <si>
    <t>Valor da Transação do Portador</t>
  </si>
  <si>
    <t>000000000000</t>
  </si>
  <si>
    <t>458-469</t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</si>
  <si>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Valor da Transação na Moeda do Portador ( Apenas Transações DCC ) – 10 Inteiros e 2 Decimais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IO10C-VR-PORT-C-MKUP-D2 (Vsam VBRCV.IO.VA.IODCCKS)</t>
    </r>
  </si>
  <si>
    <t>Sinal do Valor da Transação do Portador</t>
  </si>
  <si>
    <t>470-470</t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</si>
  <si>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Sinal do Valor da Transação na Moeda do Portador ( Apenas Transações DCC ) 
+ = Positivo
- = Negativo
</t>
    </r>
    <r>
      <rPr>
        <rFont val="Arial"/>
        <b/>
        <sz val="9.0"/>
      </rPr>
      <t>Visa:</t>
    </r>
    <r>
      <rPr>
        <rFont val="Arial"/>
        <sz val="9.0"/>
      </rPr>
      <t xml:space="preserve"> IO10C-VR-PORT-C-MKUP-D2 &gt;= 0 </t>
    </r>
    <r>
      <rPr>
        <rFont val="Wingdings"/>
        <sz val="9.0"/>
      </rPr>
      <t></t>
    </r>
    <r>
      <rPr>
        <rFont val="Arial"/>
        <sz val="9.0"/>
      </rPr>
      <t xml:space="preserve">  + (pos.)
</t>
    </r>
    <r>
      <rPr>
        <rFont val="Arial"/>
        <sz val="10.0"/>
      </rPr>
      <t xml:space="preserve">         </t>
    </r>
    <r>
      <rPr>
        <rFont val="Arial"/>
        <sz val="9.0"/>
      </rPr>
      <t xml:space="preserve">IO10C-VR-PORT-C-MKUP-D2 &lt;   0 </t>
    </r>
    <r>
      <rPr>
        <rFont val="Wingdings"/>
        <sz val="9.0"/>
      </rPr>
      <t></t>
    </r>
    <r>
      <rPr>
        <rFont val="Arial"/>
        <sz val="9.0"/>
      </rPr>
      <t xml:space="preserve">   - (neg.) (Vsam VBRCV.IO.VA.IODCCKS) </t>
    </r>
  </si>
  <si>
    <t>Valor da Transação em Dolar</t>
  </si>
  <si>
    <t>471-482</t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</si>
  <si>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Valor da Transação em Dolar ( Apenas Transações DCC ) – 10 Inteiros e 2 Decimais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IO10C-VR-TRC-DOLAR-C-MKUP (Vsam VBRCV.IO.VA.IODCCKS)</t>
    </r>
  </si>
  <si>
    <t>Sinal do Valor da Transação em Dolar</t>
  </si>
  <si>
    <t>483-483</t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</si>
  <si>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Sinal do Valor da Transação em Dolar ( Apenas Transações DCC ) 
+ = Positivo
- = Negativo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IO10C-VR-TRC-DOLAR-C-MKUP &gt;= 0 :  + (pos.)
         </t>
    </r>
    <r>
      <rPr>
        <rFont val="Arial"/>
        <sz val="9.0"/>
      </rPr>
      <t>IO10C-VR-TRC-DOLAR-C-MKUP &lt;   0 :   - (neg.) (Vsam VBRCV.IO.VA.IODCCKS)</t>
    </r>
  </si>
  <si>
    <t>Taxa da Conversão da Moeda do Portador</t>
  </si>
  <si>
    <t>00000000000000</t>
  </si>
  <si>
    <t>N-0014</t>
  </si>
  <si>
    <t>484-497</t>
  </si>
  <si>
    <r>
      <rPr>
        <rFont val="Arial"/>
        <b/>
        <sz val="9.0"/>
      </rPr>
      <t xml:space="preserve">Master + Visa: </t>
    </r>
    <r>
      <rPr>
        <rFont val="Arial"/>
        <sz val="9.0"/>
      </rPr>
      <t>Taxa da Conversão da Moeda do Portador ( Apenas Transações DCC ) – 7 Interios e 7 Decimais</t>
    </r>
    <r>
      <rPr>
        <rFont val="Calibri"/>
        <color rgb="FF000000"/>
        <sz val="11.0"/>
      </rPr>
      <t xml:space="preserve"> 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IO10C-TX-MOEDA-PORT-D7 (Vsam VBRCV.IO.VA.IODCCKS)</t>
    </r>
  </si>
  <si>
    <t>Taxa da Conversão da Moeda Dolar</t>
  </si>
  <si>
    <t>498-511</t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</si>
  <si>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Taxa da Conversão da Moeda Dolar ( Apenas Transações DCC ) – 7 Inteiros e 7 Decimais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IO10C-TX-CONV-MOEDA-DOLAR (Vsam VBRCV.IO.VA.IODCCKS)</t>
    </r>
  </si>
  <si>
    <t>% Mrkup</t>
  </si>
  <si>
    <t>00000</t>
  </si>
  <si>
    <t>N-005</t>
  </si>
  <si>
    <t>512-516</t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</si>
  <si>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% Markup ( Apenas Transações DCC ) – 3 Interiros e 2 Decimais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IO10C-PERC-MKUP (Vsam VBRCV.IO.VA.IODCCKS)</t>
    </r>
  </si>
  <si>
    <t>Número Identificador da transação</t>
  </si>
  <si>
    <t>000000000320032</t>
  </si>
  <si>
    <t>A-015</t>
  </si>
  <si>
    <t>517-531</t>
  </si>
  <si>
    <t>Número Identificador da Transação</t>
  </si>
  <si>
    <t>Número EC TREX</t>
  </si>
  <si>
    <t xml:space="preserve">          </t>
  </si>
  <si>
    <t>N-010</t>
  </si>
  <si>
    <t>532-541</t>
  </si>
  <si>
    <r>
      <rPr>
        <rFont val="Arial"/>
        <sz val="9.0"/>
      </rPr>
      <t xml:space="preserve">ESTAB – </t>
    </r>
    <r>
      <rPr>
        <rFont val="Calibri"/>
        <color rgb="FF000000"/>
        <sz val="11.0"/>
      </rPr>
      <t>Estabelecimento vinculado a transação de pagamento aluguel leitor mobile BVISANET.TBCA001_CMPM_TRNS_PGMN_ALGL e BVISANET.TBCA002_CMPM_ATZC_PGMN_ALGL
NU-EC-CLNT-TREX-02 (INBK002C)</t>
    </r>
  </si>
  <si>
    <t>Identificador da transação AMEX</t>
  </si>
  <si>
    <t>N-015</t>
  </si>
  <si>
    <t>542-556</t>
  </si>
  <si>
    <t>Número identificador da transação AMEX (preenchido apenas para transações STAR no incoming, não disponível no serviço online)</t>
  </si>
  <si>
    <t>Identificador da transação com QR Code</t>
  </si>
  <si>
    <t>557-557</t>
  </si>
  <si>
    <t>Codigo da carteira digital com QR Code</t>
  </si>
  <si>
    <t>123</t>
  </si>
  <si>
    <t>558-560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</si>
  <si>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</t>
  </si>
  <si>
    <t>A-244</t>
  </si>
  <si>
    <t>557-800</t>
  </si>
  <si>
    <t>TRANSACAO (parcela 2)</t>
  </si>
  <si>
    <r>
      <rPr>
        <rFont val="Calibri"/>
        <color rgb="FF000000"/>
        <sz val="11.0"/>
      </rPr>
      <t xml:space="preserve">02 - DETALHE DOS DADOS DA TRANSACAO – AL  </t>
    </r>
    <r>
      <rPr>
        <rFont val="Arial"/>
        <b/>
        <sz val="9.0"/>
      </rPr>
      <t xml:space="preserve">ou  </t>
    </r>
    <r>
      <rPr>
        <rFont val="Calibri"/>
        <color rgb="FF000000"/>
        <sz val="11.0"/>
      </rPr>
      <t>05 - DETALHE DOS DADOS DO CANCELAMENTO TIPO-REG-02 (INBK002C)</t>
    </r>
  </si>
  <si>
    <r>
      <rPr>
        <rFont val="Calibri"/>
        <color rgb="FF000000"/>
        <sz val="11.0"/>
      </rPr>
      <t xml:space="preserve">Data de processamento da transação (MLCVJULDT)
</t>
    </r>
    <r>
      <rPr>
        <rFont val="Arial"/>
        <b/>
        <sz val="9.0"/>
      </rPr>
      <t>Visa: (TCVJULDT – tabela VWCAALCV</t>
    </r>
    <r>
      <rPr>
        <rFont val="Calibri"/>
        <color rgb="FF000000"/>
        <sz val="11.0"/>
      </rPr>
      <t>)
DATA-PROCES-02 (INBK002C)</t>
    </r>
  </si>
  <si>
    <r>
      <rPr>
        <rFont val="Calibri"/>
        <color rgb="FF000000"/>
        <sz val="11.0"/>
      </rPr>
      <t>Indica o sinal do valor da transação no AL:
“</t>
    </r>
    <r>
      <rPr>
        <rFont val="Arial"/>
        <sz val="9.0"/>
      </rPr>
      <t xml:space="preserve">-“-valor negativo
</t>
    </r>
    <r>
      <rPr>
        <rFont val="Calibri"/>
        <color rgb="FF000000"/>
        <sz val="11.0"/>
      </rPr>
      <t>“</t>
    </r>
    <r>
      <rPr>
        <rFont val="Arial"/>
        <sz val="9.0"/>
      </rPr>
      <t xml:space="preserve">+”-valor positivo
</t>
    </r>
    <r>
      <rPr>
        <rFont val="Calibri"/>
        <color rgb="FF000000"/>
        <sz val="11.0"/>
      </rPr>
      <t>SINAL-VLR-TRAN-02 (INBK002C)</t>
    </r>
  </si>
  <si>
    <r>
      <rPr>
        <rFont val="Arial"/>
        <sz val="9.0"/>
      </rPr>
      <t>TID – AL03 (CACVCCDTIDP1+</t>
    </r>
    <r>
      <rPr>
        <rFont val="Calibri"/>
        <color rgb="FF000000"/>
        <sz val="11.0"/>
      </rPr>
      <t xml:space="preserve"> </t>
    </r>
    <r>
      <rPr>
        <rFont val="Arial"/>
        <sz val="9.0"/>
      </rPr>
      <t xml:space="preserve">CACVCCDTIDP2 - TBCACVCE) - Caso MLCVINDCP = 0,1,2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 xml:space="preserve">Será formatado sempre que </t>
    </r>
    <r>
      <rPr>
        <rFont val="Arial"/>
        <b/>
        <sz val="9.0"/>
      </rPr>
      <t>TCVINDCP</t>
    </r>
    <r>
      <rPr>
        <rFont val="Calibri"/>
        <color rgb="FF000000"/>
        <sz val="11.0"/>
      </rPr>
      <t xml:space="preserve"> (</t>
    </r>
    <r>
      <rPr>
        <rFont val="Arial"/>
        <b/>
        <sz val="9.0"/>
      </rPr>
      <t>tabela VWCAALCV)</t>
    </r>
    <r>
      <rPr>
        <rFont val="Calibri"/>
        <color rgb="FF000000"/>
        <sz val="11.0"/>
      </rPr>
      <t xml:space="preserve"> for 
igual a ‘1’. As primeiras 16 posições com </t>
    </r>
    <r>
      <rPr>
        <rFont val="Arial"/>
        <b/>
        <sz val="9.0"/>
      </rPr>
      <t>CACVCCDTIDP1</t>
    </r>
    <r>
      <rPr>
        <rFont val="Calibri"/>
        <color rgb="FF000000"/>
        <sz val="11.0"/>
      </rPr>
      <t xml:space="preserve"> e as 8 posições seguintes com </t>
    </r>
    <r>
      <rPr>
        <rFont val="Arial"/>
        <b/>
        <sz val="9.0"/>
      </rPr>
      <t xml:space="preserve">CACVCCDTIDP2 – ambos da tabela TBCACVCE.
</t>
    </r>
    <r>
      <rPr>
        <rFont val="Calibri"/>
        <color rgb="FF000000"/>
        <sz val="11.0"/>
      </rPr>
      <t>TID-02 (INBK002C)</t>
    </r>
  </si>
  <si>
    <r>
      <rPr>
        <rFont val="Calibri"/>
        <color rgb="FF000000"/>
        <sz val="11.0"/>
      </rPr>
      <t xml:space="preserve">Valor da entrada – AL03 (MLCVVLREN) – 13 int. e 2 dec.
</t>
    </r>
    <r>
      <rPr>
        <rFont val="Arial"/>
        <b/>
        <sz val="9.0"/>
      </rPr>
      <t>Visa: (TCVVLREN – tabela VWCAALCV</t>
    </r>
    <r>
      <rPr>
        <rFont val="Calibri"/>
        <color rgb="FF000000"/>
        <sz val="11.0"/>
      </rPr>
      <t>).
VLR-ENTRADA-02 (INBK002C)</t>
    </r>
  </si>
  <si>
    <r>
      <rPr>
        <rFont val="Calibri"/>
        <color rgb="FF000000"/>
        <sz val="11.0"/>
      </rPr>
      <t xml:space="preserve">Valor da taxa de embarque – AL03 (MLCVVLRTX + MLCVTXEMB) – 11 inteiros e 2 decimais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 xml:space="preserve">Soma do valor contido nos campos </t>
    </r>
    <r>
      <rPr>
        <rFont val="Arial"/>
        <b/>
        <sz val="9.0"/>
      </rPr>
      <t>TCVVLRTX + TCVTXEMB (ambos da tabela VWCAALCV</t>
    </r>
    <r>
      <rPr>
        <rFont val="Calibri"/>
        <color rgb="FF000000"/>
        <sz val="11.0"/>
      </rPr>
      <t>) – 11 inteiros e 2 decimais.
TX-EMBARQUE-02 (INBK002C)</t>
    </r>
  </si>
  <si>
    <r>
      <rPr>
        <rFont val="Calibri"/>
        <color rgb="FF000000"/>
        <sz val="11.0"/>
      </rPr>
      <t xml:space="preserve">Número do cartão – AL03 (MLCVNCAR1 + MLCVNCAR2)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 xml:space="preserve">As 6 posições iniciais são obtidas do </t>
    </r>
    <r>
      <rPr>
        <rFont val="Arial"/>
        <b/>
        <sz val="9.0"/>
      </rPr>
      <t>TCVNCAR1</t>
    </r>
    <r>
      <rPr>
        <rFont val="Calibri"/>
        <color rgb="FF000000"/>
        <sz val="11.0"/>
      </rPr>
      <t xml:space="preserve"> e as 13 posições seguintes do </t>
    </r>
    <r>
      <rPr>
        <rFont val="Arial"/>
        <b/>
        <sz val="9.0"/>
      </rPr>
      <t xml:space="preserve">TCVNCAR2 – ambos da tabela VWCAALCV
</t>
    </r>
    <r>
      <rPr>
        <rFont val="Calibri"/>
        <color rgb="FF000000"/>
        <sz val="11.0"/>
      </rPr>
      <t>NRO-CARTAO-02 (INBK002C)</t>
    </r>
  </si>
  <si>
    <r>
      <rPr>
        <rFont val="Calibri"/>
        <color rgb="FF000000"/>
        <sz val="11.0"/>
      </rPr>
      <t xml:space="preserve">Reference number – AL03 (MLCVRFVI1 + MLCVRFVI2)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As 7 posições iniciais são obtidas do </t>
    </r>
    <r>
      <rPr>
        <rFont val="Arial"/>
        <b/>
        <sz val="9.0"/>
      </rPr>
      <t xml:space="preserve">TCVRFVI1 </t>
    </r>
    <r>
      <rPr>
        <rFont val="Calibri"/>
        <color rgb="FF000000"/>
        <sz val="11.0"/>
      </rPr>
      <t xml:space="preserve">e as 16 posições seguintes do </t>
    </r>
    <r>
      <rPr>
        <rFont val="Arial"/>
        <b/>
        <sz val="9.0"/>
      </rPr>
      <t xml:space="preserve">TCVRFVI2 - ambos da tabela VWCAALCV
</t>
    </r>
    <r>
      <rPr>
        <rFont val="Calibri"/>
        <color rgb="FF000000"/>
        <sz val="11.0"/>
      </rPr>
      <t>REF-NUMBER-02 (INBK002C)</t>
    </r>
  </si>
  <si>
    <r>
      <rPr>
        <rFont val="Calibri"/>
        <color rgb="FF000000"/>
        <sz val="11.0"/>
      </rPr>
      <t xml:space="preserve">Código do nível de segurança – AL03 (CACVCCDNVSEG – último dígito à direita)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 xml:space="preserve">Se o campo </t>
    </r>
    <r>
      <rPr>
        <rFont val="Arial"/>
        <b/>
        <sz val="9.0"/>
      </rPr>
      <t>TID</t>
    </r>
    <r>
      <rPr>
        <rFont val="Calibri"/>
        <color rgb="FF000000"/>
        <sz val="11.0"/>
      </rPr>
      <t xml:space="preserve"> tiver sido preenchido, formatar com o último dígito do </t>
    </r>
    <r>
      <rPr>
        <rFont val="Arial"/>
        <b/>
        <sz val="9.0"/>
      </rPr>
      <t xml:space="preserve">CACVCCDNVSEG </t>
    </r>
    <r>
      <rPr>
        <rFont val="Calibri"/>
        <color rgb="FF000000"/>
        <sz val="11.0"/>
      </rPr>
      <t>(4 pos.)</t>
    </r>
    <r>
      <rPr>
        <rFont val="Arial"/>
        <b/>
        <sz val="9.0"/>
      </rPr>
      <t xml:space="preserve"> - tabela TBCACVCE.
</t>
    </r>
    <r>
      <rPr>
        <rFont val="Calibri"/>
        <color rgb="FF000000"/>
        <sz val="11.0"/>
      </rPr>
      <t xml:space="preserve">Caso contrário, formatar com </t>
    </r>
    <r>
      <rPr>
        <rFont val="Arial"/>
        <b/>
        <sz val="9.0"/>
      </rPr>
      <t>TCVINDCP (tabela VWCAALCV)</t>
    </r>
    <r>
      <rPr>
        <rFont val="Calibri"/>
        <color rgb="FF000000"/>
        <sz val="11.0"/>
      </rPr>
      <t>.
NIVEL-SEGUR-02 (INBK002C)</t>
    </r>
  </si>
  <si>
    <r>
      <rPr>
        <rFont val="Calibri"/>
        <color rgb="FF000000"/>
        <sz val="11.0"/>
      </rPr>
      <t xml:space="preserve">Código do banco – AL03 (MLCVVALCA)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será obtido das 3 últimas posições do </t>
    </r>
    <r>
      <rPr>
        <rFont val="Arial"/>
        <b/>
        <sz val="9.0"/>
      </rPr>
      <t>TCVVALCA</t>
    </r>
    <r>
      <rPr>
        <rFont val="Calibri"/>
        <color rgb="FF000000"/>
        <sz val="11.0"/>
      </rPr>
      <t xml:space="preserve"> </t>
    </r>
    <r>
      <rPr>
        <rFont val="Arial"/>
        <b/>
        <sz val="9.0"/>
      </rPr>
      <t>(tabela VWCAALCV)</t>
    </r>
    <r>
      <rPr>
        <rFont val="Calibri"/>
        <color rgb="FF000000"/>
        <sz val="11.0"/>
      </rPr>
      <t>.
COD-BANCO-02 (INBK002C)</t>
    </r>
  </si>
  <si>
    <r>
      <rPr>
        <rFont val="Calibri"/>
        <color rgb="FF000000"/>
        <sz val="11.0"/>
      </rPr>
      <t xml:space="preserve">Número da parcela – AL03 (MLCVNUPAR)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>(</t>
    </r>
    <r>
      <rPr>
        <rFont val="Arial"/>
        <b/>
        <sz val="9.0"/>
      </rPr>
      <t>TCVNUPAR - tabela VWCAALCV</t>
    </r>
    <r>
      <rPr>
        <rFont val="Calibri"/>
        <color rgb="FF000000"/>
        <sz val="11.0"/>
      </rPr>
      <t>)
NRO-PARC-02 (INBK002C)</t>
    </r>
  </si>
  <si>
    <r>
      <rPr>
        <rFont val="Calibri"/>
        <color rgb="FF000000"/>
        <sz val="11.0"/>
      </rPr>
      <t xml:space="preserve">Indicador de plataforma promocional – AL03: “P” ou “X”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 xml:space="preserve">Se </t>
    </r>
    <r>
      <rPr>
        <rFont val="Arial"/>
        <b/>
        <sz val="9.0"/>
      </rPr>
      <t>TBCACALV-INTRVMN</t>
    </r>
    <r>
      <rPr>
        <rFont val="Calibri"/>
        <color rgb="FF000000"/>
        <sz val="11.0"/>
      </rPr>
      <t xml:space="preserve"> =  ‘S’, formatar com  “P”. Caso contrário, se </t>
    </r>
    <r>
      <rPr>
        <rFont val="Arial"/>
        <b/>
        <sz val="9.0"/>
      </rPr>
      <t>TBCACALV-INTRXLS (ambos da tabela TBCACALV)</t>
    </r>
    <r>
      <rPr>
        <rFont val="Calibri"/>
        <color rgb="FF000000"/>
        <sz val="11.0"/>
      </rPr>
      <t xml:space="preserve"> =  ‘S’, formatar com  “X”
Se nenhum dos anteriores, formatar com branco.
PP-02 (INBK002C)</t>
    </r>
  </si>
  <si>
    <r>
      <rPr>
        <rFont val="Calibri"/>
        <color rgb="FF000000"/>
        <sz val="11.0"/>
      </rPr>
      <t xml:space="preserve">Código do tipo de terminal - AL08 (MLCVCDTPTER)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</t>
    </r>
    <r>
      <rPr>
        <rFont val="Arial"/>
        <b/>
        <sz val="9.0"/>
      </rPr>
      <t xml:space="preserve">(TCVCDTPTER - tabela VWCAALCV)
</t>
    </r>
    <r>
      <rPr>
        <rFont val="Calibri"/>
        <color rgb="FF000000"/>
        <sz val="11.0"/>
      </rPr>
      <t>TIPO-TERM-02 (INBK002C)</t>
    </r>
  </si>
  <si>
    <r>
      <rPr>
        <rFont val="Calibri"/>
        <color rgb="FF000000"/>
        <sz val="11.0"/>
      </rPr>
      <t xml:space="preserve">Descrição do grupo de solução captura – AL08 (literal)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depende do Código do Grupo de Solução Captura:
    </t>
    </r>
    <r>
      <rPr>
        <rFont val="Arial"/>
        <b/>
        <sz val="9.0"/>
      </rPr>
      <t xml:space="preserve">1 – ‘POS’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2 – ‘TEF’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3 – ‘AUTORIZACAO MANUAL’
</t>
    </r>
    <r>
      <rPr>
        <rFont val="Arial"/>
        <b/>
        <sz val="10.0"/>
      </rPr>
      <t xml:space="preserve">    </t>
    </r>
    <r>
      <rPr>
        <rFont val="Arial"/>
        <b/>
        <sz val="9.0"/>
      </rPr>
      <t xml:space="preserve">4 – ‘URA’ </t>
    </r>
    <r>
      <rPr>
        <rFont val="Arial"/>
        <sz val="9.0"/>
      </rPr>
      <t xml:space="preserve">(Visa não tem esse processo)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5 – ‘EDI’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6 – ‘GDS’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7 – ‘E-COMMERCE’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8 – ‘MOBILE’
</t>
    </r>
    <r>
      <rPr>
        <rFont val="Arial"/>
        <b/>
        <sz val="10.0"/>
      </rPr>
      <t xml:space="preserve">    </t>
    </r>
    <r>
      <rPr>
        <rFont val="Arial"/>
        <b/>
        <sz val="9.0"/>
      </rPr>
      <t xml:space="preserve">9 – ‘MOEDEIRO ELETRONICO EM REDE’ </t>
    </r>
    <r>
      <rPr>
        <rFont val="Arial"/>
        <sz val="9.0"/>
      </rPr>
      <t xml:space="preserve">(Visa não tem esse processo)
</t>
    </r>
    <r>
      <rPr>
        <rFont val="Calibri"/>
        <color rgb="FF000000"/>
        <sz val="11.0"/>
      </rPr>
      <t xml:space="preserve">    </t>
    </r>
    <r>
      <rPr>
        <rFont val="Arial"/>
        <sz val="9.0"/>
      </rPr>
      <t xml:space="preserve">Se nenhum dos anteriores, é formatado com </t>
    </r>
    <r>
      <rPr>
        <rFont val="Arial"/>
        <b/>
        <sz val="9.0"/>
      </rPr>
      <t xml:space="preserve">brancos.
</t>
    </r>
    <r>
      <rPr>
        <rFont val="Calibri"/>
        <color rgb="FF000000"/>
        <sz val="11.0"/>
      </rPr>
      <t>GRUPO-SOLUC-DESC-02 (INBK002C)</t>
    </r>
  </si>
  <si>
    <r>
      <rPr>
        <rFont val="Calibri"/>
        <color rgb="FF000000"/>
        <sz val="11.0"/>
      </rPr>
      <t xml:space="preserve">Descrição fallback – AL08 (literal)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Depende do Chip Condition Code:
</t>
    </r>
    <r>
      <rPr>
        <rFont val="Arial"/>
        <b/>
        <sz val="9.0"/>
      </rPr>
      <t xml:space="preserve">1 – ‘LEITURA CHIP BEM SUCEDIDA/NAO ERA TRANSACAO CHIP’ </t>
    </r>
    <r>
      <rPr>
        <rFont val="Calibri"/>
        <color rgb="FF000000"/>
        <sz val="11.0"/>
      </rPr>
      <t xml:space="preserve">(Visa não tem esse processo)
2 – ‘LEITURA CHIP MAL SUCEDIDA (FALLBACK)’,
Se nenhum dos anteriores, é formatado com </t>
    </r>
    <r>
      <rPr>
        <rFont val="Arial"/>
        <b/>
        <sz val="9.0"/>
      </rPr>
      <t xml:space="preserve">‘NAO SE APLICA’
</t>
    </r>
    <r>
      <rPr>
        <rFont val="Calibri"/>
        <color rgb="FF000000"/>
        <sz val="11.0"/>
      </rPr>
      <t>CHIP-COND-DESC-02 (INBK002C)</t>
    </r>
  </si>
  <si>
    <r>
      <rPr>
        <rFont val="Calibri"/>
        <color rgb="FF000000"/>
        <sz val="11.0"/>
      </rPr>
      <t xml:space="preserve">Descrição do adquirente – AL08 (literal)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depende do Código do Adquirente:
30 – ‘POS V.30’
31 – ‘POS V.31’
32 – ‘POS V.32’
41 – ‘TEF 4.1’
58 – ‘POS V.29’
62 – ‘TEF 2000, 01 E 98’
 </t>
    </r>
    <r>
      <rPr>
        <rFont val="Arial"/>
        <sz val="9.0"/>
      </rPr>
      <t xml:space="preserve">Se nenhum dos anteriores, é formatado com </t>
    </r>
    <r>
      <rPr>
        <rFont val="Arial"/>
        <b/>
        <sz val="9.0"/>
      </rPr>
      <t xml:space="preserve">brancos
</t>
    </r>
    <r>
      <rPr>
        <rFont val="Calibri"/>
        <color rgb="FF000000"/>
        <sz val="11.0"/>
      </rPr>
      <t>DESC-ADQUIR-02 (INBK002C)</t>
    </r>
  </si>
  <si>
    <r>
      <rPr>
        <rFont val="Calibri"/>
        <color rgb="FF000000"/>
        <sz val="11.0"/>
      </rPr>
      <t>Indicador de transação móbile:
“</t>
    </r>
    <r>
      <rPr>
        <rFont val="Arial"/>
        <sz val="9.0"/>
      </rPr>
      <t xml:space="preserve">S” – se existe na </t>
    </r>
    <r>
      <rPr>
        <rFont val="Arial"/>
        <b/>
        <sz val="9.0"/>
      </rPr>
      <t>tabela TBCACTRA</t>
    </r>
    <r>
      <rPr>
        <rFont val="Arial"/>
        <sz val="9.0"/>
      </rPr>
      <t xml:space="preserve"> 
</t>
    </r>
    <r>
      <rPr>
        <rFont val="Calibri"/>
        <color rgb="FF000000"/>
        <sz val="11.0"/>
      </rPr>
      <t>“</t>
    </r>
    <r>
      <rPr>
        <rFont val="Arial"/>
        <sz val="9.0"/>
      </rPr>
      <t xml:space="preserve">N” – se não existe
</t>
    </r>
    <r>
      <rPr>
        <rFont val="Calibri"/>
        <color rgb="FF000000"/>
        <sz val="11.0"/>
      </rPr>
      <t>MOBILE-02 (INBK002C)</t>
    </r>
  </si>
  <si>
    <r>
      <rPr>
        <rFont val="Calibri"/>
        <color rgb="FF000000"/>
        <sz val="11.0"/>
      </rPr>
      <t xml:space="preserve">Valor total do plano (MLCVVLTOTPLN) – 13 int. e 2 dec.
</t>
    </r>
    <r>
      <rPr>
        <rFont val="Arial"/>
        <b/>
        <sz val="9.0"/>
      </rPr>
      <t>Visa: (TCVVLTOTPLN</t>
    </r>
    <r>
      <rPr>
        <rFont val="Calibri"/>
        <color rgb="FF000000"/>
        <sz val="11.0"/>
      </rPr>
      <t xml:space="preserve"> </t>
    </r>
    <r>
      <rPr>
        <rFont val="Arial"/>
        <b/>
        <sz val="9.0"/>
      </rPr>
      <t>- tabela VWCAALCV</t>
    </r>
    <r>
      <rPr>
        <rFont val="Calibri"/>
        <color rgb="FF000000"/>
        <sz val="11.0"/>
      </rPr>
      <t>) – 13 int. e 2 dec.
VLR-TOT-PLANO-02 (INBK002C)</t>
    </r>
  </si>
  <si>
    <r>
      <rPr>
        <rFont val="Calibri"/>
        <color rgb="FF000000"/>
        <sz val="11.0"/>
      </rPr>
      <t xml:space="preserve">Indica transação recorrente (MLCVIDREC) – AL03: “R” ou “ ” 
</t>
    </r>
    <r>
      <rPr>
        <rFont val="Arial"/>
        <b/>
        <color rgb="FF000000"/>
        <sz val="9.0"/>
      </rPr>
      <t>Visa: (TCVIDREC - tabela VWCAALCV)</t>
    </r>
    <r>
      <rPr>
        <rFont val="Calibri"/>
        <color rgb="FF000000"/>
        <sz val="11.0"/>
      </rPr>
      <t xml:space="preserve">.
Domínio: “I”,  “R”   ou   “ “ 
</t>
    </r>
    <r>
      <rPr>
        <rFont val="Arial"/>
        <b/>
        <color rgb="FF000000"/>
        <sz val="9.0"/>
      </rPr>
      <t xml:space="preserve">ID-RECORRENTE-02 </t>
    </r>
    <r>
      <rPr>
        <rFont val="Calibri"/>
        <color rgb="FF000000"/>
        <sz val="11.0"/>
      </rPr>
      <t>(INBK002C)</t>
    </r>
  </si>
  <si>
    <r>
      <rPr>
        <rFont val="Calibri"/>
        <color rgb="FF000000"/>
        <sz val="11.0"/>
      </rPr>
      <t xml:space="preserve">Tamanho do Cartão (MLCVTAMCART)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depende da primeira posição do </t>
    </r>
    <r>
      <rPr>
        <rFont val="Arial"/>
        <b/>
        <sz val="9.0"/>
      </rPr>
      <t xml:space="preserve">TCVVALCA (tabela VWCAALCV).
</t>
    </r>
    <r>
      <rPr>
        <rFont val="Calibri"/>
        <color rgb="FF000000"/>
        <sz val="11.0"/>
      </rPr>
      <t xml:space="preserve">Ex.: se primeira posição = 3, o Tamanho do Cartão será 13,
       </t>
    </r>
    <r>
      <rPr>
        <rFont val="Arial"/>
        <sz val="9.0"/>
      </rPr>
      <t xml:space="preserve">se primeira posição = 6, o Tamanho do Cartão será 16,
</t>
    </r>
    <r>
      <rPr>
        <rFont val="Calibri"/>
        <color rgb="FF000000"/>
        <sz val="11.0"/>
      </rPr>
      <t xml:space="preserve">       </t>
    </r>
    <r>
      <rPr>
        <rFont val="Arial"/>
        <sz val="9.0"/>
      </rPr>
      <t xml:space="preserve">se primeira posição = 9, o Tamanho do Cartão será 19.
</t>
    </r>
    <r>
      <rPr>
        <rFont val="Calibri"/>
        <color rgb="FF000000"/>
        <sz val="11.0"/>
      </rPr>
      <t>TAMCART-02 (INBK002C)</t>
    </r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</si>
  <si>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Codigo Moeda do Portador ( Apenas Transações DCC ) 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IODCC-010-MOEDA-PORTADOR (Vsam VBRCV.IO.VA.IODCCKS)</t>
    </r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</si>
  <si>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Valor da Transação na Moeda do Portador ( Apenas Transações DCC ) – 10 Inteiros e 2 Decimais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IO10C-VR-PORT-C-MKUP-D2 (Vsam VBRCV.IO.VA.IODCCKS)</t>
    </r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</si>
  <si>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Sinal do Valor da Transação na Moeda do Portador ( Apenas Transações DCC ) 
+ = Positivo
- = Negativo
</t>
    </r>
    <r>
      <rPr>
        <rFont val="Arial"/>
        <b/>
        <sz val="9.0"/>
      </rPr>
      <t>Visa:</t>
    </r>
    <r>
      <rPr>
        <rFont val="Arial"/>
        <sz val="9.0"/>
      </rPr>
      <t xml:space="preserve"> IO10C-VR-PORT-C-MKUP-D2 &gt;= 0 </t>
    </r>
    <r>
      <rPr>
        <rFont val="Wingdings"/>
        <sz val="9.0"/>
      </rPr>
      <t></t>
    </r>
    <r>
      <rPr>
        <rFont val="Arial"/>
        <sz val="9.0"/>
      </rPr>
      <t xml:space="preserve">  + (pos.)
</t>
    </r>
    <r>
      <rPr>
        <rFont val="Arial"/>
        <sz val="10.0"/>
      </rPr>
      <t xml:space="preserve">         </t>
    </r>
    <r>
      <rPr>
        <rFont val="Arial"/>
        <sz val="9.0"/>
      </rPr>
      <t xml:space="preserve">IO10C-VR-PORT-C-MKUP-D2 &lt;   0 </t>
    </r>
    <r>
      <rPr>
        <rFont val="Wingdings"/>
        <sz val="9.0"/>
      </rPr>
      <t></t>
    </r>
    <r>
      <rPr>
        <rFont val="Arial"/>
        <sz val="9.0"/>
      </rPr>
      <t xml:space="preserve">   - (neg.) (Vsam VBRCV.IO.VA.IODCCKS) </t>
    </r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</si>
  <si>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Valor da Transação em Dolar ( Apenas Transações DCC ) – 10 Inteiros e 2 Decimais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IO10C-VR-TRC-DOLAR-C-MKUP (Vsam VBRCV.IO.VA.IODCCKS)</t>
    </r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</si>
  <si>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Sinal do Valor da Transação em Dolar ( Apenas Transações DCC ) 
+ = Positivo
- = Negativo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IO10C-VR-TRC-DOLAR-C-MKUP &gt;= 0 :  + (pos.)
         </t>
    </r>
    <r>
      <rPr>
        <rFont val="Arial"/>
        <sz val="9.0"/>
      </rPr>
      <t>IO10C-VR-TRC-DOLAR-C-MKUP &lt;   0 :   - (neg.) (Vsam VBRCV.IO.VA.IODCCKS)</t>
    </r>
  </si>
  <si>
    <r>
      <rPr>
        <rFont val="Arial"/>
        <b/>
        <sz val="9.0"/>
      </rPr>
      <t xml:space="preserve">Master + Visa: </t>
    </r>
    <r>
      <rPr>
        <rFont val="Arial"/>
        <sz val="9.0"/>
      </rPr>
      <t>Taxa da Conversão da Moeda do Portador ( Apenas Transações DCC ) – 7 Interios e 7 Decimais</t>
    </r>
    <r>
      <rPr>
        <rFont val="Calibri"/>
        <color rgb="FF000000"/>
        <sz val="11.0"/>
      </rPr>
      <t xml:space="preserve"> 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IO10C-TX-MOEDA-PORT-D7 (Vsam VBRCV.IO.VA.IODCCKS)</t>
    </r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</si>
  <si>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Taxa da Conversão da Moeda Dolar ( Apenas Transações DCC ) – 7 Inteiros e 7 Decimais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IO10C-TX-CONV-MOEDA-DOLAR (Vsam VBRCV.IO.VA.IODCCKS)</t>
    </r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</si>
  <si>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% Markup ( Apenas Transações DCC ) – 3 Interiros e 2 Decimais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IO10C-PERC-MKUP (Vsam VBRCV.IO.VA.IODCCKS)</t>
    </r>
  </si>
  <si>
    <r>
      <rPr>
        <rFont val="Arial"/>
        <sz val="9.0"/>
      </rPr>
      <t xml:space="preserve">ESTAB – </t>
    </r>
    <r>
      <rPr>
        <rFont val="Calibri"/>
        <color rgb="FF000000"/>
        <sz val="11.0"/>
      </rPr>
      <t>Estabelecimento vinculado a transação de pagamento aluguel leitor mobile BVISANET.TBCA001_CMPM_TRNS_PGMN_ALGL e BVISANET.TBCA002_CMPM_ATZC_PGMN_ALGL
NU-EC-CLNT-TREX-02 (INBK002C)</t>
    </r>
  </si>
  <si>
    <t>AUTORIZACAO</t>
  </si>
  <si>
    <t>03 – Detalhe dos dados da autorização - AU</t>
  </si>
  <si>
    <t>03</t>
  </si>
  <si>
    <t>3 - TIPO-REG-03 (INBK002C)</t>
  </si>
  <si>
    <t>Código da Autorização</t>
  </si>
  <si>
    <t>03--08</t>
  </si>
  <si>
    <t>Código da autorização (AU13) - Visa: AU-COD-AUT-A (AUSB100D) - COD-AUTORIZ-03 (INBK002C)</t>
  </si>
  <si>
    <t>Data da Autorização</t>
  </si>
  <si>
    <t>09--16</t>
  </si>
  <si>
    <t>Data da autorização – AAAAMMDD (AU13) Visa: AU-DT-AUT-A (AUSB100D) DATA-AUTORIZ-03 (INBK002C)</t>
  </si>
  <si>
    <t>Hora da Autorização</t>
  </si>
  <si>
    <t>032952</t>
  </si>
  <si>
    <t>17-22</t>
  </si>
  <si>
    <t>Hora da autorização – HHMMSS (AU13) Visa: AU-HR-AUT-A (AUSB100D) HORA-AUTORIZ-03 (INBK002C)</t>
  </si>
  <si>
    <t>Valor da Autorização</t>
  </si>
  <si>
    <t>23-35</t>
  </si>
  <si>
    <t>Valor da autorização – 11 inteiros, 2 decimais  (AU13) - Visa: AU-VL-AUT-A (AUSB100D) - VLR-AUTORIZ-03 (INBK002C)</t>
  </si>
  <si>
    <t>Situação</t>
  </si>
  <si>
    <t xml:space="preserve">Aprovada       </t>
  </si>
  <si>
    <t>36-50</t>
  </si>
  <si>
    <t>Situação da autorização (AU13) Visa: AU-SITUACAO-A (AUSB100D) SITUACAO-03 (INBK002C)</t>
  </si>
  <si>
    <t>Forma da Entrada</t>
  </si>
  <si>
    <t>Leitura magnetica - Tri</t>
  </si>
  <si>
    <t>51-73</t>
  </si>
  <si>
    <t>Forma da Entrada (AU13) Visa: AU-FORMA-ENTR-A (AUSB100D) FORMA-ENTR-03 (INBK002C)</t>
  </si>
  <si>
    <t>Fonte Autorizadora</t>
  </si>
  <si>
    <t xml:space="preserve">                       </t>
  </si>
  <si>
    <t>074-096</t>
  </si>
  <si>
    <t>Fonte Autorizadora (AU13) - Visa: AU-FONTE-AUT-A (AUSB100D) - FONTE-AUTORIZ-03 (INBK002C)</t>
  </si>
  <si>
    <t>VBV</t>
  </si>
  <si>
    <t xml:space="preserve">REDE                   </t>
  </si>
  <si>
    <t>097-119</t>
  </si>
  <si>
    <t>VBV (AU13) - Visa: AU-VBV-A (AUSB100D) - VBV-03 (INBK002C)</t>
  </si>
  <si>
    <t>Mensagem POS</t>
  </si>
  <si>
    <t xml:space="preserve">Aprovada        </t>
  </si>
  <si>
    <t>A-0016</t>
  </si>
  <si>
    <t>120-135</t>
  </si>
  <si>
    <t>Mensagem POS (AU13) - Visa: AU-MSG-POS-A (AUSB100D) - MENSAG-POS-03 (INBK002C)</t>
  </si>
  <si>
    <t>Informação Cód. Segurança</t>
  </si>
  <si>
    <t>136-136</t>
  </si>
  <si>
    <t>Informação Cod. Segurança  (AU13) - Visa: AU-INF-COD-SEG-A (AUSB100D) - INFO-COD-SEGUR-03 (INBK002C)</t>
  </si>
  <si>
    <t>Resposta Cod. Segurança</t>
  </si>
  <si>
    <t>137-137</t>
  </si>
  <si>
    <t>Resposta Cod. Segurança  (AU13) - Visa: AU-RES-COD-SEG-A (AUSB100D) - RESP-COD-SEGUR-03 (INBK002C)</t>
  </si>
  <si>
    <t>Senha</t>
  </si>
  <si>
    <t>138-138</t>
  </si>
  <si>
    <t>Informativo de utilização de senha (AU13) - ‘S’ – ON-LINE, ‘O’ – OFF-LINE, Visa: AU-SENHA-A (AUSB100D), SENHA-03 (INBK002C)</t>
  </si>
  <si>
    <t>Vencimento do Cartão</t>
  </si>
  <si>
    <t>2020</t>
  </si>
  <si>
    <t>139-142</t>
  </si>
  <si>
    <t>Vencimento do cartão – MMAA (AU13) - Visa: AU-VENC-CARTAO-A (AUSB100D) - VENC-CARTAO-03 (INBK002C)</t>
  </si>
  <si>
    <t>Criptograma</t>
  </si>
  <si>
    <t xml:space="preserve">                </t>
  </si>
  <si>
    <t>143-158</t>
  </si>
  <si>
    <t>Criptograma  (AU16) - Visa: AU-CRIPT-A (AUSB100D) - CRIPTOGRAMA-03 (INBK002C)</t>
  </si>
  <si>
    <t>Indicador de Origem da Autorização</t>
  </si>
  <si>
    <t>MC</t>
  </si>
  <si>
    <t>159-160</t>
  </si>
  <si>
    <t>ELO: Indicador de Origem da Autorização (AU13) – campo formatado somente para bandeira ELO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</si>
  <si>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</si>
  <si>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A-640</t>
  </si>
  <si>
    <t>161-800</t>
  </si>
  <si>
    <t>DETALHE PARCELADO</t>
  </si>
  <si>
    <t>06 – Detalhe dos dados do parcelado - PL</t>
  </si>
  <si>
    <t>06</t>
  </si>
  <si>
    <t>Data Venda</t>
  </si>
  <si>
    <t>003-010</t>
  </si>
  <si>
    <r>
      <rPr>
        <rFont val="Arial"/>
        <color rgb="FF000000"/>
        <sz val="9.0"/>
      </rPr>
      <t xml:space="preserve">Data da venda – DDMMAAAA  (PLC1) - </t>
    </r>
    <r>
      <rPr>
        <rFont val="Arial"/>
        <b/>
        <color rgb="FF000000"/>
        <sz val="9.0"/>
      </rPr>
      <t>TIPO-REG-06 INBK002C)</t>
    </r>
  </si>
  <si>
    <t>Total Venda</t>
  </si>
  <si>
    <t>011-023</t>
  </si>
  <si>
    <t>Valor total da venda – 11 inteiros, 2 decimais  (PLC1)</t>
  </si>
  <si>
    <t>Valor Parcela</t>
  </si>
  <si>
    <t>024-036</t>
  </si>
  <si>
    <t>Valor da parcela – 11 inteiros, 2 decimais  (PLC1)</t>
  </si>
  <si>
    <t>Quantidade Parcela</t>
  </si>
  <si>
    <t>037-038</t>
  </si>
  <si>
    <t>Qtde de parcelas da venda (PLC1)</t>
  </si>
  <si>
    <t>Quantidade Pendente</t>
  </si>
  <si>
    <t>039-040</t>
  </si>
  <si>
    <t>Qtde de parcelas pendentes  (PLC1)</t>
  </si>
  <si>
    <t>Saldo Aberto</t>
  </si>
  <si>
    <t>041-053</t>
  </si>
  <si>
    <t>Saldo em aberto da venda – 11 inteiros, 2 decimais  (PLC1)</t>
  </si>
  <si>
    <t>Status Plano</t>
  </si>
  <si>
    <t>054-056</t>
  </si>
  <si>
    <t>Status atual do plano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</si>
  <si>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</si>
  <si>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A-0744</t>
  </si>
  <si>
    <t>057-800</t>
  </si>
  <si>
    <t>DETALHES EMAIL</t>
  </si>
  <si>
    <t>07 – Detalhe dos e-mails do Estabelecimento Comercial – EC (somente para bandeira VISA)</t>
  </si>
  <si>
    <t xml:space="preserve">POS. </t>
  </si>
  <si>
    <t>tipo Registro</t>
  </si>
  <si>
    <t>07</t>
  </si>
  <si>
    <t>Constante 07. TIPO-REG-07 (INBK002C)</t>
  </si>
  <si>
    <t>003-012</t>
  </si>
  <si>
    <t>Número do estabelecimento comercial. ES-DADOS-NRO-EC (ESBPR10D) - NRO-EC-07 (INBK002C)</t>
  </si>
  <si>
    <t>E-mail do EC - primeiro</t>
  </si>
  <si>
    <t>A-0060</t>
  </si>
  <si>
    <t>013-072</t>
  </si>
  <si>
    <t>E-mail do estabelecimento comercial. MM-ADR-EMAIL - 1ª ocorrência (MMADRRCD) - EMAIL-EC-07 - 1ª ocorrência (INBK002C)</t>
  </si>
  <si>
    <t>E-mail do EC - segundo</t>
  </si>
  <si>
    <t>073-132</t>
  </si>
  <si>
    <t>E-mail do estabelecimento comercial. MM-ADR-EMAIL - 2ª ocorrência (MMADRRCD) - EMAIL-EC-07 - 2ª ocorrência (INBK002C)</t>
  </si>
  <si>
    <t>E-mail do EC - terceiro</t>
  </si>
  <si>
    <t>133-192</t>
  </si>
  <si>
    <t>E-mail do estabelecimento comercial. MM-ADR-EMAIL - 3ª ocorrência (MMADRRCD) - EMAIL-EC-07 - 3ª ocorrência (INBK002C)</t>
  </si>
  <si>
    <t>E-mail do EC - quarto</t>
  </si>
  <si>
    <t>193-252</t>
  </si>
  <si>
    <t>E-mail do estabelecimento comercial. MM-ADR-EMAIL - 4ª ocorrência (MMADRRCD) - EMAIL-EC-07 - 4ª ocorrência (INBK002C)</t>
  </si>
  <si>
    <t>E-mail do EC - quinto</t>
  </si>
  <si>
    <t>253-312</t>
  </si>
  <si>
    <t>E-mail do estabelecimento comercial. MM-ADR-EMAIL - 5ª ocorrência (MMADRRCD) - EMAIL-EC-07 - 5ª ocorrência (INBK002C)</t>
  </si>
  <si>
    <t>A-0488</t>
  </si>
  <si>
    <t>313-800</t>
  </si>
  <si>
    <t>INF. COMPL. CHARGEBACK VISA</t>
  </si>
  <si>
    <t>08 – Informações complementares de chargeback VISA - Este registro (08), existe somente para bandeira VISA.</t>
  </si>
  <si>
    <t>08</t>
  </si>
  <si>
    <t>Constante = 08</t>
  </si>
  <si>
    <t>Floor Limit Indicator</t>
  </si>
  <si>
    <t>003-003</t>
  </si>
  <si>
    <t>NS-RCD-CN-FLOOR-LIMIT (NSZYCTN6) TCR0: 024-024</t>
  </si>
  <si>
    <t>CRB/Exception File Indicator</t>
  </si>
  <si>
    <t>004-004</t>
  </si>
  <si>
    <t>NS-RCD-CN-CWB-IND (NSZYCTN6) TCR0: 025-025</t>
  </si>
  <si>
    <t>International Fee Indicator</t>
  </si>
  <si>
    <t>005-005</t>
  </si>
  <si>
    <t>NS-RCD-CN-INTER-FEE-IND (NSZYCTN6) TCR0: 159-159</t>
  </si>
  <si>
    <t>Special Chargeback Indicator</t>
  </si>
  <si>
    <t>006-006</t>
  </si>
  <si>
    <t>NS-RCD-CN-SPEC-CB-IND (NSZYCTN6) TCR1: 117-117</t>
  </si>
  <si>
    <t>CRS Processing Code</t>
  </si>
  <si>
    <t>007-007</t>
  </si>
  <si>
    <t>NS-RCD-CN-CRS-PROC-CDE (NSZYCTN6) TCR5: 042-042</t>
  </si>
  <si>
    <t>Chargeback Rights Indicator</t>
  </si>
  <si>
    <t>008-009</t>
  </si>
  <si>
    <t>NS-RCD-CN-CHBK-RTS-IND (NSZYCTN6) TCR5: 043-044</t>
  </si>
  <si>
    <t xml:space="preserve">Transaction Identifier  </t>
  </si>
  <si>
    <t>A-0017</t>
  </si>
  <si>
    <t>010-026</t>
  </si>
  <si>
    <t>A-776</t>
  </si>
  <si>
    <t>27-800</t>
  </si>
  <si>
    <t>99 – Trailer do movimento de incoming</t>
  </si>
  <si>
    <t>TRAILER</t>
  </si>
  <si>
    <t>99</t>
  </si>
  <si>
    <t>Quantidade de registros</t>
  </si>
  <si>
    <t>000000007</t>
  </si>
  <si>
    <t>qtd de linhas</t>
  </si>
  <si>
    <t>003-011</t>
  </si>
  <si>
    <t>Quantidade de registros do arquivo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</si>
  <si>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</si>
  <si>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A-0789</t>
  </si>
  <si>
    <t>12-800</t>
  </si>
  <si>
    <t>campos repetidos para mudar</t>
  </si>
  <si>
    <t>data padrao 1</t>
  </si>
  <si>
    <t>20180614</t>
  </si>
  <si>
    <t>valor</t>
  </si>
  <si>
    <t>3000</t>
  </si>
  <si>
    <t>numero referencia</t>
  </si>
  <si>
    <t>00000000000000000604336</t>
  </si>
  <si>
    <t>data padrao 2</t>
  </si>
  <si>
    <t>2018-06-14</t>
  </si>
  <si>
    <t>000006</t>
  </si>
  <si>
    <t>campos para mudar</t>
  </si>
  <si>
    <t>buscar da query1 na aba dados</t>
  </si>
  <si>
    <t>0000006</t>
  </si>
  <si>
    <t>000000006</t>
  </si>
  <si>
    <t>buscar da query2 na aba dados (muda para cada bandeira/tipo produto)</t>
  </si>
  <si>
    <t>433</t>
  </si>
  <si>
    <t>00060000000000600000060006000</t>
  </si>
  <si>
    <t>000000000060006</t>
  </si>
  <si>
    <t xml:space="preserve">3528846599489211   </t>
  </si>
  <si>
    <t>data padrao 3</t>
  </si>
  <si>
    <t>14062018</t>
  </si>
  <si>
    <t>razao</t>
  </si>
  <si>
    <t>0030</t>
  </si>
  <si>
    <t>Parcelas</t>
  </si>
  <si>
    <t>EXEMPLO</t>
  </si>
  <si>
    <t>REF NUMBER: 35502596105000004749164</t>
  </si>
  <si>
    <t>ARQUIVO</t>
  </si>
  <si>
    <t>C:\intersys\arquivo\chargeback\parcelado\processado\inc_parcelado_20160419092041.TEI.txt_20160419102823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</si>
</sst>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M"/>
    <numFmt numFmtId="165" formatCode="MMM/YY"/>
  </numFmts>
  <fonts count="20">
    <font>
      <sz val="11.0"/>
      <color rgb="FF000000"/>
      <name val="Calibri"/>
    </font>
    <font>
      <b/>
    </font>
    <font/>
    <font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9.0"/>
      <color rgb="FFFFFFFF"/>
      <name val="Times New Roman"/>
    </font>
    <font>
      <b/>
      <sz val="11.0"/>
      <name val="Calibri"/>
    </font>
    <font>
      <sz val="11.0"/>
      <name val="Calibri"/>
    </font>
    <font>
      <sz val="11.0"/>
      <color rgb="FF000000"/>
      <name val="Arial"/>
    </font>
    <font>
      <b/>
      <sz val="9.0"/>
      <name val="Arial"/>
    </font>
    <font>
      <sz val="9.0"/>
      <color rgb="FF000000"/>
      <name val="Arial"/>
    </font>
    <font>
      <sz val="9.0"/>
      <name val="Arial"/>
    </font>
    <font>
      <u/>
      <sz val="11.0"/>
      <color rgb="FF000000"/>
      <name val="Calibri"/>
    </font>
    <font>
      <b/>
      <color rgb="FF000000"/>
      <name val="Arial"/>
    </font>
    <font>
      <b/>
      <sz val="10.0"/>
      <color rgb="FF000000"/>
      <name val="Arial"/>
    </font>
    <font>
      <b/>
      <sz val="9.0"/>
      <color rgb="FF000000"/>
      <name val="Arial"/>
    </font>
    <font>
      <u/>
      <sz val="11.0"/>
      <color rgb="FF000000"/>
      <name val="Calibri"/>
    </font>
    <font>
      <b/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00CC33"/>
        <bgColor rgb="FF00CC33"/>
      </patternFill>
    </fill>
    <fill>
      <patternFill patternType="solid">
        <fgColor rgb="FFFF3333"/>
        <bgColor rgb="FFFF3333"/>
      </patternFill>
    </fill>
    <fill>
      <patternFill patternType="solid">
        <fgColor rgb="FF66CCFF"/>
        <bgColor rgb="FF66CCFF"/>
      </patternFill>
    </fill>
    <fill>
      <patternFill patternType="solid">
        <fgColor rgb="FFFFFFFF"/>
        <bgColor rgb="FFFFFFFF"/>
      </patternFill>
    </fill>
    <fill>
      <patternFill patternType="solid">
        <fgColor rgb="FFFF6600"/>
        <bgColor rgb="FFFF6600"/>
      </patternFill>
    </fill>
  </fills>
  <borders count="3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bottom/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hair">
        <color rgb="FF000000"/>
      </bottom>
    </border>
    <border>
      <right/>
    </border>
    <border>
      <right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Font="1" applyNumberFormat="1"/>
    <xf borderId="0" fillId="0" fontId="2" numFmtId="49" xfId="0" applyAlignment="1" applyFont="1" applyNumberFormat="1">
      <alignment readingOrder="0"/>
    </xf>
    <xf borderId="0" fillId="0" fontId="0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/>
    </xf>
    <xf borderId="0" fillId="0" fontId="0" numFmtId="49" xfId="0" applyAlignment="1" applyFont="1" applyNumberFormat="1">
      <alignment readingOrder="0" shrinkToFit="0" vertical="bottom" wrapText="1"/>
    </xf>
    <xf borderId="0" fillId="0" fontId="3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horizontal="center" readingOrder="0" shrinkToFit="0" vertical="bottom" wrapText="0"/>
    </xf>
    <xf borderId="0" fillId="0" fontId="4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49" xfId="0" applyAlignment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49" xfId="0" applyAlignment="1" applyFont="1" applyNumberFormat="1">
      <alignment horizontal="left" shrinkToFit="0" vertical="bottom" wrapText="0"/>
    </xf>
    <xf borderId="1" fillId="2" fontId="0" numFmtId="0" xfId="0" applyAlignment="1" applyBorder="1" applyFill="1" applyFont="1">
      <alignment shrinkToFit="0" vertical="bottom" wrapText="0"/>
    </xf>
    <xf borderId="1" fillId="2" fontId="0" numFmtId="49" xfId="0" applyAlignment="1" applyBorder="1" applyFont="1" applyNumberFormat="1">
      <alignment horizontal="left" shrinkToFit="0" vertical="bottom" wrapText="0"/>
    </xf>
    <xf borderId="2" fillId="3" fontId="7" numFmtId="0" xfId="0" applyAlignment="1" applyBorder="1" applyFill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vertical="center" wrapText="1"/>
    </xf>
    <xf borderId="4" fillId="4" fontId="8" numFmtId="0" xfId="0" applyAlignment="1" applyBorder="1" applyFill="1" applyFont="1">
      <alignment horizontal="left" shrinkToFit="0" vertical="bottom" wrapText="0"/>
    </xf>
    <xf borderId="4" fillId="4" fontId="8" numFmtId="0" xfId="0" applyAlignment="1" applyBorder="1" applyFont="1">
      <alignment horizontal="center" shrinkToFit="0" vertical="bottom" wrapText="0"/>
    </xf>
    <xf borderId="5" fillId="4" fontId="8" numFmtId="0" xfId="0" applyAlignment="1" applyBorder="1" applyFont="1">
      <alignment horizontal="left" shrinkToFit="0" vertical="bottom" wrapText="0"/>
    </xf>
    <xf borderId="0" fillId="0" fontId="0" numFmtId="49" xfId="0" applyAlignment="1" applyFont="1" applyNumberFormat="1">
      <alignment shrinkToFit="0" vertical="bottom" wrapText="0"/>
    </xf>
    <xf borderId="4" fillId="4" fontId="9" numFmtId="0" xfId="0" applyAlignment="1" applyBorder="1" applyFont="1">
      <alignment horizontal="left" shrinkToFit="0" vertical="bottom" wrapText="0"/>
    </xf>
    <xf borderId="4" fillId="4" fontId="9" numFmtId="0" xfId="0" applyAlignment="1" applyBorder="1" applyFont="1">
      <alignment horizontal="center" shrinkToFit="0" vertical="bottom" wrapText="0"/>
    </xf>
    <xf borderId="5" fillId="4" fontId="9" numFmtId="0" xfId="0" applyAlignment="1" applyBorder="1" applyFont="1">
      <alignment horizontal="left" shrinkToFit="0" vertical="bottom" wrapText="0"/>
    </xf>
    <xf borderId="0" fillId="0" fontId="0" numFmtId="49" xfId="0" applyAlignment="1" applyFont="1" applyNumberFormat="1">
      <alignment readingOrder="0" shrinkToFit="0" vertical="bottom" wrapText="0"/>
    </xf>
    <xf borderId="5" fillId="4" fontId="0" numFmtId="0" xfId="0" applyAlignment="1" applyBorder="1" applyFont="1">
      <alignment horizontal="left" shrinkToFit="0" vertical="bottom" wrapText="1"/>
    </xf>
    <xf borderId="1" fillId="5" fontId="0" numFmtId="49" xfId="0" applyAlignment="1" applyBorder="1" applyFill="1" applyFont="1" applyNumberFormat="1">
      <alignment shrinkToFit="0" vertical="bottom" wrapText="0"/>
    </xf>
    <xf borderId="1" fillId="6" fontId="0" numFmtId="49" xfId="0" applyAlignment="1" applyBorder="1" applyFill="1" applyFont="1" applyNumberFormat="1">
      <alignment shrinkToFit="0" vertical="bottom" wrapText="0"/>
    </xf>
    <xf borderId="6" fillId="4" fontId="10" numFmtId="0" xfId="0" applyAlignment="1" applyBorder="1" applyFont="1">
      <alignment horizontal="left" shrinkToFit="0" vertical="center" wrapText="1"/>
    </xf>
    <xf borderId="6" fillId="4" fontId="10" numFmtId="0" xfId="0" applyAlignment="1" applyBorder="1" applyFont="1">
      <alignment horizontal="center" shrinkToFit="0" vertical="center" wrapText="1"/>
    </xf>
    <xf borderId="6" fillId="4" fontId="0" numFmtId="0" xfId="0" applyAlignment="1" applyBorder="1" applyFont="1">
      <alignment horizontal="left" shrinkToFit="0" vertical="center" wrapText="1"/>
    </xf>
    <xf borderId="1" fillId="4" fontId="0" numFmtId="0" xfId="0" applyAlignment="1" applyBorder="1" applyFont="1">
      <alignment horizontal="left" shrinkToFit="0" vertical="bottom" wrapText="0"/>
    </xf>
    <xf borderId="1" fillId="4" fontId="0" numFmtId="49" xfId="0" applyAlignment="1" applyBorder="1" applyFont="1" applyNumberFormat="1">
      <alignment shrinkToFit="0" vertical="bottom" wrapText="0"/>
    </xf>
    <xf borderId="4" fillId="4" fontId="9" numFmtId="0" xfId="0" applyAlignment="1" applyBorder="1" applyFont="1">
      <alignment shrinkToFit="0" vertical="bottom" wrapText="0"/>
    </xf>
    <xf borderId="5" fillId="4" fontId="9" numFmtId="0" xfId="0" applyAlignment="1" applyBorder="1" applyFont="1">
      <alignment horizontal="left" shrinkToFit="0" vertical="bottom" wrapText="1"/>
    </xf>
    <xf borderId="7" fillId="4" fontId="9" numFmtId="0" xfId="0" applyAlignment="1" applyBorder="1" applyFont="1">
      <alignment horizontal="left" shrinkToFit="0" vertical="bottom" wrapText="0"/>
    </xf>
    <xf borderId="7" fillId="4" fontId="9" numFmtId="0" xfId="0" applyAlignment="1" applyBorder="1" applyFont="1">
      <alignment horizontal="center" shrinkToFit="0" vertical="bottom" wrapText="0"/>
    </xf>
    <xf borderId="7" fillId="4" fontId="9" numFmtId="0" xfId="0" applyAlignment="1" applyBorder="1" applyFont="1">
      <alignment shrinkToFit="0" vertical="bottom" wrapText="0"/>
    </xf>
    <xf borderId="7" fillId="4" fontId="9" numFmtId="164" xfId="0" applyAlignment="1" applyBorder="1" applyFont="1" applyNumberFormat="1">
      <alignment shrinkToFit="0" vertical="bottom" wrapText="0"/>
    </xf>
    <xf borderId="7" fillId="4" fontId="0" numFmtId="0" xfId="0" applyAlignment="1" applyBorder="1" applyFont="1">
      <alignment horizontal="left" shrinkToFit="0" vertical="bottom" wrapText="0"/>
    </xf>
    <xf borderId="7" fillId="4" fontId="0" numFmtId="0" xfId="0" applyAlignment="1" applyBorder="1" applyFont="1">
      <alignment shrinkToFit="0" vertical="bottom" wrapText="0"/>
    </xf>
    <xf borderId="7" fillId="4" fontId="0" numFmtId="0" xfId="0" applyAlignment="1" applyBorder="1" applyFont="1">
      <alignment horizontal="center" shrinkToFit="0" vertical="bottom" wrapText="0"/>
    </xf>
    <xf borderId="8" fillId="4" fontId="0" numFmtId="0" xfId="0" applyAlignment="1" applyBorder="1" applyFont="1">
      <alignment shrinkToFit="0" vertical="bottom" wrapText="0"/>
    </xf>
    <xf borderId="8" fillId="4" fontId="0" numFmtId="0" xfId="0" applyAlignment="1" applyBorder="1" applyFont="1">
      <alignment horizontal="center" shrinkToFit="0" vertical="bottom" wrapText="0"/>
    </xf>
    <xf borderId="7" fillId="4" fontId="9" numFmtId="165" xfId="0" applyAlignment="1" applyBorder="1" applyFont="1" applyNumberFormat="1">
      <alignment shrinkToFit="0" vertical="bottom" wrapText="0"/>
    </xf>
    <xf borderId="1" fillId="7" fontId="0" numFmtId="49" xfId="0" applyAlignment="1" applyBorder="1" applyFill="1" applyFont="1" applyNumberFormat="1">
      <alignment shrinkToFit="0" vertical="bottom" wrapText="0"/>
    </xf>
    <xf borderId="1" fillId="4" fontId="9" numFmtId="0" xfId="0" applyAlignment="1" applyBorder="1" applyFont="1">
      <alignment horizontal="center" shrinkToFit="0" vertical="bottom" wrapText="0"/>
    </xf>
    <xf borderId="6" fillId="4" fontId="0" numFmtId="0" xfId="0" applyAlignment="1" applyBorder="1" applyFont="1">
      <alignment shrinkToFit="0" vertical="center" wrapText="1"/>
    </xf>
    <xf borderId="7" fillId="4" fontId="0" numFmtId="0" xfId="0" applyAlignment="1" applyBorder="1" applyFont="1">
      <alignment horizontal="left" shrinkToFit="0" vertical="bottom" wrapText="1"/>
    </xf>
    <xf borderId="1" fillId="4" fontId="0" numFmtId="0" xfId="0" applyAlignment="1" applyBorder="1" applyFont="1">
      <alignment shrinkToFit="0" vertical="bottom" wrapText="0"/>
    </xf>
    <xf borderId="4" fillId="4" fontId="0" numFmtId="0" xfId="0" applyAlignment="1" applyBorder="1" applyFont="1">
      <alignment shrinkToFit="0" vertical="bottom" wrapText="0"/>
    </xf>
    <xf borderId="4" fillId="4" fontId="0" numFmtId="0" xfId="0" applyAlignment="1" applyBorder="1" applyFont="1">
      <alignment horizontal="left" shrinkToFit="0" vertical="bottom" wrapText="0"/>
    </xf>
    <xf borderId="5" fillId="4" fontId="0" numFmtId="0" xfId="0" applyAlignment="1" applyBorder="1" applyFont="1">
      <alignment shrinkToFit="0" vertical="bottom" wrapText="0"/>
    </xf>
    <xf borderId="1" fillId="8" fontId="0" numFmtId="49" xfId="0" applyAlignment="1" applyBorder="1" applyFill="1" applyFont="1" applyNumberFormat="1">
      <alignment shrinkToFit="0" vertical="bottom" wrapText="0"/>
    </xf>
    <xf borderId="1" fillId="8" fontId="0" numFmtId="0" xfId="0" applyAlignment="1" applyBorder="1" applyFont="1">
      <alignment shrinkToFit="0" vertical="bottom" wrapText="0"/>
    </xf>
    <xf borderId="1" fillId="2" fontId="0" numFmtId="0" xfId="0" applyAlignment="1" applyBorder="1" applyFont="1">
      <alignment readingOrder="0" shrinkToFit="0" vertical="bottom" wrapText="0"/>
    </xf>
    <xf borderId="4" fillId="4" fontId="11" numFmtId="0" xfId="0" applyAlignment="1" applyBorder="1" applyFont="1">
      <alignment horizontal="left" shrinkToFit="0" vertical="bottom" wrapText="0"/>
    </xf>
    <xf borderId="5" fillId="4" fontId="11" numFmtId="0" xfId="0" applyAlignment="1" applyBorder="1" applyFont="1">
      <alignment horizontal="left" shrinkToFit="0" vertical="bottom" wrapText="0"/>
    </xf>
    <xf borderId="1" fillId="4" fontId="12" numFmtId="0" xfId="0" applyAlignment="1" applyBorder="1" applyFont="1">
      <alignment horizontal="center" shrinkToFit="0" vertical="bottom" wrapText="0"/>
    </xf>
    <xf borderId="4" fillId="4" fontId="0" numFmtId="0" xfId="0" applyAlignment="1" applyBorder="1" applyFont="1">
      <alignment horizontal="center" shrinkToFit="0" vertical="bottom" wrapText="0"/>
    </xf>
    <xf borderId="5" fillId="4" fontId="0" numFmtId="0" xfId="0" applyAlignment="1" applyBorder="1" applyFont="1">
      <alignment shrinkToFit="0" vertical="bottom" wrapText="1"/>
    </xf>
    <xf borderId="9" fillId="0" fontId="0" numFmtId="0" xfId="0" applyAlignment="1" applyBorder="1" applyFont="1">
      <alignment shrinkToFit="0" vertical="bottom" wrapText="0"/>
    </xf>
    <xf borderId="0" fillId="0" fontId="0" numFmtId="49" xfId="0" applyAlignment="1" applyFont="1" applyNumberFormat="1">
      <alignment horizontal="left" readingOrder="0" shrinkToFit="0" vertical="bottom" wrapText="0"/>
    </xf>
    <xf borderId="4" fillId="4" fontId="13" numFmtId="0" xfId="0" applyAlignment="1" applyBorder="1" applyFont="1">
      <alignment horizontal="center" shrinkToFit="0" vertical="bottom" wrapText="0"/>
    </xf>
    <xf borderId="1" fillId="5" fontId="0" numFmtId="49" xfId="0" applyAlignment="1" applyBorder="1" applyFont="1" applyNumberFormat="1">
      <alignment horizontal="left" shrinkToFit="0" vertical="bottom" wrapText="0"/>
    </xf>
    <xf borderId="1" fillId="7" fontId="0" numFmtId="49" xfId="0" applyAlignment="1" applyBorder="1" applyFont="1" applyNumberFormat="1">
      <alignment horizontal="left" shrinkToFit="0" vertical="bottom" wrapText="0"/>
    </xf>
    <xf borderId="0" fillId="0" fontId="14" numFmtId="0" xfId="0" applyAlignment="1" applyFont="1">
      <alignment shrinkToFit="0" vertical="bottom" wrapText="0"/>
    </xf>
    <xf borderId="1" fillId="6" fontId="0" numFmtId="49" xfId="0" applyAlignment="1" applyBorder="1" applyFont="1" applyNumberFormat="1">
      <alignment horizontal="left" shrinkToFit="0" vertical="bottom" wrapText="0"/>
    </xf>
    <xf borderId="5" fillId="4" fontId="13" numFmtId="0" xfId="0" applyAlignment="1" applyBorder="1" applyFont="1">
      <alignment shrinkToFit="0" vertical="bottom" wrapText="1"/>
    </xf>
    <xf borderId="8" fillId="4" fontId="13" numFmtId="0" xfId="0" applyAlignment="1" applyBorder="1" applyFont="1">
      <alignment horizontal="center" shrinkToFit="0" vertical="bottom" wrapText="0"/>
    </xf>
    <xf borderId="1" fillId="9" fontId="0" numFmtId="49" xfId="0" applyAlignment="1" applyBorder="1" applyFill="1" applyFont="1" applyNumberFormat="1">
      <alignment horizontal="left" shrinkToFit="0" vertical="bottom" wrapText="0"/>
    </xf>
    <xf borderId="5" fillId="4" fontId="11" numFmtId="0" xfId="0" applyAlignment="1" applyBorder="1" applyFont="1">
      <alignment shrinkToFit="0" vertical="bottom" wrapText="1"/>
    </xf>
    <xf borderId="1" fillId="2" fontId="0" numFmtId="0" xfId="0" applyAlignment="1" applyBorder="1" applyFont="1">
      <alignment vertical="bottom"/>
    </xf>
    <xf borderId="10" fillId="2" fontId="15" numFmtId="49" xfId="0" applyBorder="1" applyFont="1" applyNumberFormat="1"/>
    <xf borderId="11" fillId="3" fontId="7" numFmtId="0" xfId="0" applyAlignment="1" applyBorder="1" applyFont="1">
      <alignment horizontal="center" shrinkToFit="0" wrapText="1"/>
    </xf>
    <xf borderId="12" fillId="3" fontId="7" numFmtId="0" xfId="0" applyAlignment="1" applyBorder="1" applyFont="1">
      <alignment horizontal="center" shrinkToFit="0" wrapText="1"/>
    </xf>
    <xf borderId="13" fillId="4" fontId="11" numFmtId="0" xfId="0" applyAlignment="1" applyBorder="1" applyFont="1">
      <alignment vertical="bottom"/>
    </xf>
    <xf borderId="13" fillId="4" fontId="8" numFmtId="0" xfId="0" applyAlignment="1" applyBorder="1" applyFont="1">
      <alignment horizontal="center" vertical="bottom"/>
    </xf>
    <xf borderId="14" fillId="4" fontId="11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15" fillId="0" fontId="0" numFmtId="49" xfId="0" applyAlignment="1" applyBorder="1" applyFont="1" applyNumberFormat="1">
      <alignment vertical="bottom"/>
    </xf>
    <xf borderId="0" fillId="0" fontId="0" numFmtId="0" xfId="0" applyAlignment="1" applyFont="1">
      <alignment horizontal="center" vertical="bottom"/>
    </xf>
    <xf borderId="16" fillId="0" fontId="9" numFmtId="0" xfId="0" applyAlignment="1" applyBorder="1" applyFont="1">
      <alignment vertical="bottom"/>
    </xf>
    <xf borderId="17" fillId="4" fontId="13" numFmtId="0" xfId="0" applyAlignment="1" applyBorder="1" applyFont="1">
      <alignment vertical="bottom"/>
    </xf>
    <xf borderId="17" fillId="4" fontId="13" numFmtId="0" xfId="0" applyAlignment="1" applyBorder="1" applyFont="1">
      <alignment horizontal="center" vertical="bottom"/>
    </xf>
    <xf borderId="18" fillId="4" fontId="13" numFmtId="0" xfId="0" applyAlignment="1" applyBorder="1" applyFont="1">
      <alignment vertical="bottom"/>
    </xf>
    <xf borderId="19" fillId="0" fontId="13" numFmtId="0" xfId="0" applyAlignment="1" applyBorder="1" applyFont="1">
      <alignment vertical="bottom"/>
    </xf>
    <xf borderId="20" fillId="6" fontId="0" numFmtId="49" xfId="0" applyAlignment="1" applyBorder="1" applyFont="1" applyNumberFormat="1">
      <alignment vertical="bottom"/>
    </xf>
    <xf borderId="17" fillId="4" fontId="13" numFmtId="164" xfId="0" applyAlignment="1" applyBorder="1" applyFont="1" applyNumberFormat="1">
      <alignment horizontal="center" vertical="bottom"/>
    </xf>
    <xf borderId="19" fillId="0" fontId="9" numFmtId="0" xfId="0" applyAlignment="1" applyBorder="1" applyFont="1">
      <alignment vertical="bottom"/>
    </xf>
    <xf borderId="20" fillId="5" fontId="0" numFmtId="49" xfId="0" applyAlignment="1" applyBorder="1" applyFont="1" applyNumberFormat="1">
      <alignment vertical="bottom"/>
    </xf>
    <xf borderId="17" fillId="4" fontId="13" numFmtId="165" xfId="0" applyAlignment="1" applyBorder="1" applyFont="1" applyNumberFormat="1">
      <alignment horizontal="center" vertical="bottom"/>
    </xf>
    <xf borderId="0" fillId="0" fontId="12" numFmtId="0" xfId="0" applyAlignment="1" applyFont="1">
      <alignment vertical="bottom"/>
    </xf>
    <xf borderId="18" fillId="4" fontId="0" numFmtId="0" xfId="0" applyAlignment="1" applyBorder="1" applyFont="1">
      <alignment shrinkToFit="0" vertical="bottom" wrapText="1"/>
    </xf>
    <xf borderId="20" fillId="7" fontId="0" numFmtId="49" xfId="0" applyAlignment="1" applyBorder="1" applyFont="1" applyNumberFormat="1">
      <alignment vertical="bottom"/>
    </xf>
    <xf borderId="0" fillId="0" fontId="0" numFmtId="49" xfId="0" applyAlignment="1" applyFont="1" applyNumberFormat="1">
      <alignment vertical="bottom"/>
    </xf>
    <xf borderId="17" fillId="4" fontId="0" numFmtId="0" xfId="0" applyAlignment="1" applyBorder="1" applyFont="1">
      <alignment vertical="bottom"/>
    </xf>
    <xf borderId="17" fillId="4" fontId="0" numFmtId="0" xfId="0" applyAlignment="1" applyBorder="1" applyFont="1">
      <alignment horizontal="center" vertical="bottom"/>
    </xf>
    <xf borderId="17" fillId="4" fontId="12" numFmtId="0" xfId="0" applyAlignment="1" applyBorder="1" applyFont="1">
      <alignment horizontal="center" vertical="bottom"/>
    </xf>
    <xf borderId="20" fillId="4" fontId="0" numFmtId="49" xfId="0" applyAlignment="1" applyBorder="1" applyFont="1" applyNumberFormat="1">
      <alignment vertical="bottom"/>
    </xf>
    <xf borderId="0" fillId="0" fontId="9" numFmtId="0" xfId="0" applyAlignment="1" applyFont="1">
      <alignment horizontal="right" vertical="bottom"/>
    </xf>
    <xf borderId="1" fillId="2" fontId="16" numFmtId="49" xfId="0" applyAlignment="1" applyBorder="1" applyFont="1" applyNumberFormat="1">
      <alignment shrinkToFit="0" vertical="center" wrapText="0"/>
    </xf>
    <xf borderId="6" fillId="4" fontId="17" numFmtId="0" xfId="0" applyAlignment="1" applyBorder="1" applyFont="1">
      <alignment horizontal="center" shrinkToFit="0" vertical="center" wrapText="1"/>
    </xf>
    <xf borderId="21" fillId="4" fontId="17" numFmtId="0" xfId="0" applyAlignment="1" applyBorder="1" applyFont="1">
      <alignment horizontal="center" shrinkToFit="0" vertical="center" wrapText="1"/>
    </xf>
    <xf borderId="22" fillId="4" fontId="12" numFmtId="0" xfId="0" applyAlignment="1" applyBorder="1" applyFont="1">
      <alignment shrinkToFit="0" vertical="center" wrapText="1"/>
    </xf>
    <xf borderId="22" fillId="4" fontId="12" numFmtId="0" xfId="0" applyAlignment="1" applyBorder="1" applyFont="1">
      <alignment horizontal="center" shrinkToFit="0" vertical="center" wrapText="1"/>
    </xf>
    <xf borderId="23" fillId="4" fontId="12" numFmtId="0" xfId="0" applyAlignment="1" applyBorder="1" applyFont="1">
      <alignment horizontal="left" shrinkToFit="0" vertical="center" wrapText="1"/>
    </xf>
    <xf borderId="0" fillId="5" fontId="0" numFmtId="49" xfId="0" applyAlignment="1" applyFont="1" applyNumberFormat="1">
      <alignment shrinkToFit="0" vertical="bottom" wrapText="0"/>
    </xf>
    <xf borderId="23" fillId="4" fontId="12" numFmtId="0" xfId="0" applyAlignment="1" applyBorder="1" applyFont="1">
      <alignment shrinkToFit="0" vertical="center" wrapText="1"/>
    </xf>
    <xf borderId="0" fillId="7" fontId="2" numFmtId="49" xfId="0" applyFont="1" applyNumberFormat="1"/>
    <xf borderId="2" fillId="4" fontId="0" numFmtId="0" xfId="0" applyAlignment="1" applyBorder="1" applyFont="1">
      <alignment shrinkToFit="0" vertical="bottom" wrapText="0"/>
    </xf>
    <xf borderId="0" fillId="0" fontId="18" numFmtId="49" xfId="0" applyAlignment="1" applyFont="1" applyNumberFormat="1">
      <alignment shrinkToFit="0" vertical="bottom" wrapText="0"/>
    </xf>
    <xf borderId="24" fillId="4" fontId="12" numFmtId="0" xfId="0" applyAlignment="1" applyBorder="1" applyFont="1">
      <alignment shrinkToFit="0" vertical="center" wrapText="1"/>
    </xf>
    <xf borderId="25" fillId="4" fontId="12" numFmtId="0" xfId="0" applyAlignment="1" applyBorder="1" applyFont="1">
      <alignment horizontal="center" shrinkToFit="0" vertical="center" wrapText="1"/>
    </xf>
    <xf borderId="26" fillId="4" fontId="0" numFmtId="0" xfId="0" applyAlignment="1" applyBorder="1" applyFont="1">
      <alignment shrinkToFit="0" vertical="bottom" wrapText="0"/>
    </xf>
    <xf borderId="27" fillId="4" fontId="12" numFmtId="0" xfId="0" applyAlignment="1" applyBorder="1" applyFont="1">
      <alignment horizontal="center" shrinkToFit="0" vertical="center" wrapText="1"/>
    </xf>
    <xf borderId="1" fillId="2" fontId="16" numFmtId="49" xfId="0" applyAlignment="1" applyBorder="1" applyFont="1" applyNumberFormat="1">
      <alignment shrinkToFit="0" vertical="bottom" wrapText="0"/>
    </xf>
    <xf borderId="25" fillId="4" fontId="17" numFmtId="0" xfId="0" applyAlignment="1" applyBorder="1" applyFont="1">
      <alignment horizontal="center" shrinkToFit="0" vertical="center" wrapText="1"/>
    </xf>
    <xf borderId="0" fillId="0" fontId="16" numFmtId="49" xfId="0" applyAlignment="1" applyFont="1" applyNumberFormat="1">
      <alignment shrinkToFit="0" vertical="center" wrapText="0"/>
    </xf>
    <xf borderId="0" fillId="0" fontId="16" numFmtId="0" xfId="0" applyAlignment="1" applyFont="1">
      <alignment shrinkToFit="0" vertical="center" wrapText="0"/>
    </xf>
    <xf borderId="1" fillId="2" fontId="0" numFmtId="49" xfId="0" applyAlignment="1" applyBorder="1" applyFont="1" applyNumberFormat="1">
      <alignment shrinkToFit="0" vertical="bottom" wrapText="0"/>
    </xf>
    <xf borderId="28" fillId="4" fontId="17" numFmtId="0" xfId="0" applyAlignment="1" applyBorder="1" applyFont="1">
      <alignment horizontal="center" shrinkToFit="0" vertical="center" wrapText="1"/>
    </xf>
    <xf borderId="29" fillId="4" fontId="17" numFmtId="0" xfId="0" applyAlignment="1" applyBorder="1" applyFont="1">
      <alignment horizontal="center" shrinkToFit="0" vertical="center" wrapText="1"/>
    </xf>
    <xf borderId="30" fillId="4" fontId="17" numFmtId="0" xfId="0" applyAlignment="1" applyBorder="1" applyFont="1">
      <alignment horizontal="center" shrinkToFit="0" vertical="center" wrapText="1"/>
    </xf>
    <xf borderId="31" fillId="4" fontId="12" numFmtId="0" xfId="0" applyAlignment="1" applyBorder="1" applyFont="1">
      <alignment shrinkToFit="0" vertical="center" wrapText="1"/>
    </xf>
    <xf borderId="32" fillId="4" fontId="12" numFmtId="0" xfId="0" applyAlignment="1" applyBorder="1" applyFont="1">
      <alignment horizontal="center" shrinkToFit="0" vertical="center" wrapText="1"/>
    </xf>
    <xf borderId="33" fillId="4" fontId="12" numFmtId="0" xfId="0" applyAlignment="1" applyBorder="1" applyFont="1">
      <alignment shrinkToFit="0" vertical="center" wrapText="1"/>
    </xf>
    <xf borderId="1" fillId="6" fontId="0" numFmtId="49" xfId="0" applyAlignment="1" applyBorder="1" applyFont="1" applyNumberFormat="1">
      <alignment horizontal="left" readingOrder="0" shrinkToFit="0" vertical="bottom" wrapText="0"/>
    </xf>
    <xf borderId="25" fillId="4" fontId="12" numFmtId="0" xfId="0" applyAlignment="1" applyBorder="1" applyFont="1">
      <alignment shrinkToFit="0" vertical="center" wrapText="1"/>
    </xf>
    <xf borderId="34" fillId="4" fontId="12" numFmtId="0" xfId="0" applyAlignment="1" applyBorder="1" applyFont="1">
      <alignment horizontal="center" shrinkToFit="0" vertical="center" wrapText="1"/>
    </xf>
    <xf borderId="35" fillId="4" fontId="12" numFmtId="0" xfId="0" applyAlignment="1" applyBorder="1" applyFont="1">
      <alignment horizontal="center" shrinkToFit="0" vertical="center" wrapText="1"/>
    </xf>
    <xf borderId="36" fillId="4" fontId="12" numFmtId="0" xfId="0" applyAlignment="1" applyBorder="1" applyFont="1">
      <alignment shrinkToFit="0" vertical="center" wrapText="1"/>
    </xf>
    <xf borderId="0" fillId="0" fontId="0" numFmtId="49" xfId="0" applyAlignment="1" applyFont="1" applyNumberFormat="1">
      <alignment horizontal="center" shrinkToFit="0" vertical="bottom" wrapText="0"/>
    </xf>
    <xf borderId="0" fillId="8" fontId="0" numFmtId="0" xfId="0" applyFont="1"/>
    <xf borderId="0" fillId="0" fontId="9" numFmtId="49" xfId="0" applyAlignment="1" applyFont="1" applyNumberFormat="1">
      <alignment horizontal="right" vertical="bottom"/>
    </xf>
    <xf borderId="0" fillId="0" fontId="0" numFmtId="49" xfId="0" applyAlignment="1" applyFont="1" applyNumberFormat="1">
      <alignment horizontal="center" vertical="bottom"/>
    </xf>
    <xf borderId="0" fillId="0" fontId="0" numFmtId="0" xfId="0" applyAlignment="1" applyFont="1">
      <alignment horizontal="center" vertical="bottom"/>
    </xf>
    <xf borderId="19" fillId="0" fontId="9" numFmtId="0" xfId="0" applyAlignment="1" applyBorder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1" fillId="5" fontId="0" numFmtId="49" xfId="0" applyAlignment="1" applyBorder="1" applyFont="1" applyNumberFormat="1">
      <alignment horizontal="left" readingOrder="0" shrinkToFit="0" vertical="bottom" wrapText="0"/>
    </xf>
    <xf borderId="1" fillId="7" fontId="0" numFmtId="49" xfId="0" applyAlignment="1" applyBorder="1" applyFont="1" applyNumberFormat="1">
      <alignment readingOrder="0" shrinkToFit="0" vertical="bottom" wrapText="0"/>
    </xf>
    <xf borderId="1" fillId="6" fontId="0" numFmtId="49" xfId="0" applyAlignment="1" applyBorder="1" applyFont="1" applyNumberFormat="1">
      <alignment readingOrder="0" shrinkToFit="0" vertical="bottom" wrapText="0"/>
    </xf>
    <xf borderId="4" fillId="4" fontId="13" numFmtId="0" xfId="0" applyAlignment="1" applyBorder="1" applyFont="1">
      <alignment horizontal="left" shrinkToFit="0" vertical="bottom" wrapText="0"/>
    </xf>
    <xf borderId="1" fillId="9" fontId="0" numFmtId="49" xfId="0" applyAlignment="1" applyBorder="1" applyFont="1" applyNumberFormat="1">
      <alignment horizontal="left" readingOrder="0" shrinkToFit="0" vertical="bottom" wrapText="0"/>
    </xf>
    <xf borderId="1" fillId="8" fontId="0" numFmtId="49" xfId="0" applyAlignment="1" applyBorder="1" applyFont="1" applyNumberFormat="1">
      <alignment horizontal="left" readingOrder="0" shrinkToFit="0" vertical="bottom" wrapText="0"/>
    </xf>
    <xf borderId="4" fillId="4" fontId="9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1">
    <dxf>
      <font/>
      <fill>
        <patternFill patternType="none"/>
      </fill>
      <alignment shrinkToFit="0" vertical="bottom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0.80.31.131:8030/stc/schedules/incom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57"/>
    <col customWidth="1" min="2" max="2" width="12.71"/>
    <col customWidth="1" min="3" max="3" width="5.57"/>
    <col customWidth="1" min="4" max="6" width="8.14"/>
    <col customWidth="1" min="7" max="26" width="8.71"/>
  </cols>
  <sheetData>
    <row r="1">
      <c r="A1" t="s">
        <v>4</v>
      </c>
      <c r="B1" s="4" t="s">
        <v>5</v>
      </c>
      <c r="C1" s="4" t="s">
        <v>10</v>
      </c>
    </row>
    <row r="2">
      <c r="A2" s="7" t="s">
        <v>12</v>
      </c>
      <c r="B2" s="9" t="s">
        <v>14</v>
      </c>
      <c r="C2" s="4" t="s">
        <v>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511805555555555" right="0.51180555555555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2" width="59.0"/>
    <col customWidth="1" min="3" max="3" width="11.29"/>
    <col customWidth="1" min="4" max="4" width="9.0"/>
    <col customWidth="1" min="5" max="5" width="9.29"/>
    <col customWidth="1" min="6" max="6" width="33.0"/>
    <col customWidth="1" min="7" max="7" width="12.29"/>
    <col customWidth="1" min="8" max="8" width="8.71"/>
    <col customWidth="1" min="9" max="9" width="10.57"/>
    <col customWidth="1" min="10" max="10" width="219.29"/>
    <col customWidth="1" min="11" max="11" width="107.86"/>
    <col customWidth="1" min="12" max="26" width="8.71"/>
  </cols>
  <sheetData>
    <row r="1">
      <c r="B1" s="1" t="s">
        <v>0</v>
      </c>
    </row>
    <row r="2">
      <c r="A2" t="s">
        <v>1</v>
      </c>
      <c r="B2" s="2"/>
    </row>
    <row r="3">
      <c r="A3" t="s">
        <v>2</v>
      </c>
      <c r="B3" s="3" t="s">
        <v>3</v>
      </c>
    </row>
    <row r="4">
      <c r="A4" t="s">
        <v>6</v>
      </c>
      <c r="B4" s="6" t="s">
        <v>7</v>
      </c>
      <c r="C4" s="8"/>
      <c r="D4" s="8"/>
    </row>
    <row r="5">
      <c r="A5" t="s">
        <v>15</v>
      </c>
      <c r="B5" s="10" t="s">
        <v>16</v>
      </c>
      <c r="C5" s="11"/>
      <c r="D5" s="11"/>
    </row>
    <row r="6">
      <c r="B6" s="12"/>
      <c r="C6" s="11"/>
      <c r="D6" s="11"/>
    </row>
    <row r="7">
      <c r="A7" s="13"/>
      <c r="B7" s="14"/>
    </row>
    <row r="8">
      <c r="A8" t="s">
        <v>18</v>
      </c>
      <c r="B8" s="2" t="s">
        <v>0</v>
      </c>
    </row>
    <row r="9">
      <c r="A9" t="s">
        <v>19</v>
      </c>
      <c r="B9" s="2" t="s">
        <v>20</v>
      </c>
    </row>
    <row r="10">
      <c r="A10" t="s">
        <v>21</v>
      </c>
      <c r="B10" s="2" t="s">
        <v>22</v>
      </c>
    </row>
    <row r="11">
      <c r="A11" s="15" t="s">
        <v>23</v>
      </c>
      <c r="B11" s="16"/>
      <c r="C11" s="17" t="s">
        <v>24</v>
      </c>
      <c r="D11" s="18" t="s">
        <v>25</v>
      </c>
      <c r="E11" s="18" t="s">
        <v>26</v>
      </c>
      <c r="F11" s="19" t="s">
        <v>27</v>
      </c>
      <c r="G11" s="20" t="s">
        <v>28</v>
      </c>
      <c r="H11" s="19" t="s">
        <v>29</v>
      </c>
      <c r="I11" s="19" t="s">
        <v>30</v>
      </c>
      <c r="J11" s="21" t="s">
        <v>31</v>
      </c>
    </row>
    <row r="12">
      <c r="A12" t="s">
        <v>32</v>
      </c>
      <c r="B12" s="22" t="s">
        <v>33</v>
      </c>
      <c r="C12" s="4">
        <f t="shared" ref="C12:C20" si="1">LEN(B12)</f>
        <v>2</v>
      </c>
      <c r="D12" s="4" t="str">
        <f t="shared" ref="D12:D20" si="2">IF(C12=G12,"OK","ERRO")</f>
        <v>OK</v>
      </c>
      <c r="F12" s="23" t="s">
        <v>34</v>
      </c>
      <c r="G12" s="24">
        <v>2.0</v>
      </c>
      <c r="H12" s="23" t="s">
        <v>35</v>
      </c>
      <c r="I12" s="23" t="s">
        <v>36</v>
      </c>
      <c r="J12" s="25">
        <v>0.0</v>
      </c>
    </row>
    <row r="13">
      <c r="A13" t="s">
        <v>37</v>
      </c>
      <c r="B13" s="26" t="s">
        <v>38</v>
      </c>
      <c r="C13" s="4">
        <f t="shared" si="1"/>
        <v>30</v>
      </c>
      <c r="D13" s="4" t="str">
        <f t="shared" si="2"/>
        <v>OK</v>
      </c>
      <c r="F13" s="23" t="s">
        <v>39</v>
      </c>
      <c r="G13" s="24">
        <v>30.0</v>
      </c>
      <c r="H13" s="23" t="s">
        <v>40</v>
      </c>
      <c r="I13" s="23" t="s">
        <v>41</v>
      </c>
      <c r="J13" s="27" t="s">
        <v>42</v>
      </c>
    </row>
    <row r="14">
      <c r="A14" t="s">
        <v>43</v>
      </c>
      <c r="B14" s="28" t="str">
        <f>B257</f>
        <v>20180614</v>
      </c>
      <c r="C14" s="4">
        <f t="shared" si="1"/>
        <v>8</v>
      </c>
      <c r="D14" s="4" t="str">
        <f t="shared" si="2"/>
        <v>OK</v>
      </c>
      <c r="F14" s="23" t="s">
        <v>44</v>
      </c>
      <c r="G14" s="24">
        <v>8.0</v>
      </c>
      <c r="H14" s="23" t="s">
        <v>45</v>
      </c>
      <c r="I14" s="23" t="s">
        <v>46</v>
      </c>
      <c r="J14" s="25" t="s">
        <v>47</v>
      </c>
    </row>
    <row r="15">
      <c r="A15" t="s">
        <v>48</v>
      </c>
      <c r="B15" s="29" t="str">
        <f>B264</f>
        <v>0000006</v>
      </c>
      <c r="C15" s="4">
        <f t="shared" si="1"/>
        <v>7</v>
      </c>
      <c r="D15" s="4" t="str">
        <f t="shared" si="2"/>
        <v>OK</v>
      </c>
      <c r="E15" t="s">
        <v>8</v>
      </c>
      <c r="F15" s="23" t="s">
        <v>49</v>
      </c>
      <c r="G15" s="24">
        <v>7.0</v>
      </c>
      <c r="H15" s="23" t="s">
        <v>50</v>
      </c>
      <c r="I15" s="23" t="s">
        <v>51</v>
      </c>
      <c r="J15" s="25" t="s">
        <v>52</v>
      </c>
    </row>
    <row r="16">
      <c r="A16" t="s">
        <v>53</v>
      </c>
      <c r="B16" s="28" t="str">
        <f>B257</f>
        <v>20180614</v>
      </c>
      <c r="C16" s="4">
        <f t="shared" si="1"/>
        <v>8</v>
      </c>
      <c r="D16" s="4" t="str">
        <f t="shared" si="2"/>
        <v>OK</v>
      </c>
      <c r="F16" s="23" t="s">
        <v>54</v>
      </c>
      <c r="G16" s="24">
        <v>8.0</v>
      </c>
      <c r="H16" s="23" t="s">
        <v>55</v>
      </c>
      <c r="I16" s="23" t="s">
        <v>56</v>
      </c>
      <c r="J16" s="25" t="s">
        <v>57</v>
      </c>
    </row>
    <row r="17">
      <c r="A17" t="s">
        <v>58</v>
      </c>
      <c r="B17" s="22" t="s">
        <v>59</v>
      </c>
      <c r="C17" s="4">
        <f t="shared" si="1"/>
        <v>6</v>
      </c>
      <c r="D17" s="4" t="str">
        <f t="shared" si="2"/>
        <v>OK</v>
      </c>
      <c r="F17" s="23" t="s">
        <v>60</v>
      </c>
      <c r="G17" s="24">
        <v>6.0</v>
      </c>
      <c r="H17" s="23" t="s">
        <v>61</v>
      </c>
      <c r="I17" s="23" t="s">
        <v>62</v>
      </c>
      <c r="J17" s="25" t="s">
        <v>63</v>
      </c>
    </row>
    <row r="18">
      <c r="A18" t="s">
        <v>64</v>
      </c>
      <c r="B18" s="26" t="s">
        <v>65</v>
      </c>
      <c r="C18" s="4">
        <f t="shared" si="1"/>
        <v>3</v>
      </c>
      <c r="D18" s="4" t="str">
        <f t="shared" si="2"/>
        <v>OK</v>
      </c>
      <c r="F18" s="30" t="s">
        <v>64</v>
      </c>
      <c r="G18" s="31">
        <v>3.0</v>
      </c>
      <c r="H18" s="32" t="s">
        <v>66</v>
      </c>
      <c r="I18" s="30" t="s">
        <v>67</v>
      </c>
      <c r="J18" s="33" t="s">
        <v>68</v>
      </c>
    </row>
    <row r="19">
      <c r="A19" t="s">
        <v>69</v>
      </c>
      <c r="B19" s="22" t="s">
        <v>70</v>
      </c>
      <c r="C19" s="4">
        <f t="shared" si="1"/>
        <v>736</v>
      </c>
      <c r="D19" s="4" t="str">
        <f t="shared" si="2"/>
        <v>OK</v>
      </c>
      <c r="F19" s="23" t="s">
        <v>69</v>
      </c>
      <c r="G19" s="24">
        <v>736.0</v>
      </c>
      <c r="H19" s="23" t="s">
        <v>71</v>
      </c>
      <c r="I19" s="23" t="s">
        <v>72</v>
      </c>
      <c r="J19" s="25" t="s">
        <v>73</v>
      </c>
    </row>
    <row r="20">
      <c r="A20" t="s">
        <v>74</v>
      </c>
      <c r="B20" s="34" t="str">
        <f>B12&amp;B13&amp;B14&amp;B15&amp;B16&amp;B17&amp;B18&amp;B19</f>
        <v>0039-CHARGEBACK PARCELADO       20180614000000620180614080000060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0" s="4">
        <f t="shared" si="1"/>
        <v>800</v>
      </c>
      <c r="D20" s="4" t="str">
        <f t="shared" si="2"/>
        <v>OK</v>
      </c>
      <c r="G20">
        <v>800.0</v>
      </c>
    </row>
    <row r="21" ht="15.75" customHeight="1">
      <c r="A21" s="15" t="s">
        <v>75</v>
      </c>
      <c r="B21" s="16"/>
      <c r="C21" s="17" t="s">
        <v>24</v>
      </c>
      <c r="D21" s="18" t="s">
        <v>25</v>
      </c>
      <c r="E21" s="18" t="s">
        <v>26</v>
      </c>
      <c r="F21" s="19" t="s">
        <v>27</v>
      </c>
      <c r="G21" s="20" t="s">
        <v>28</v>
      </c>
      <c r="H21" s="19" t="s">
        <v>29</v>
      </c>
      <c r="I21" s="19" t="s">
        <v>30</v>
      </c>
      <c r="J21" s="21" t="s">
        <v>31</v>
      </c>
    </row>
    <row r="22" ht="15.75" customHeight="1">
      <c r="A22" t="s">
        <v>32</v>
      </c>
      <c r="B22" s="22" t="s">
        <v>76</v>
      </c>
      <c r="C22" s="4">
        <f t="shared" ref="C22:C66" si="3">LEN(B22)</f>
        <v>2</v>
      </c>
      <c r="D22" s="4" t="str">
        <f t="shared" ref="D22:D66" si="4">IF(C22=G22,"OK","ERRO")</f>
        <v>OK</v>
      </c>
      <c r="F22" s="23" t="s">
        <v>34</v>
      </c>
      <c r="G22" s="24">
        <v>2.0</v>
      </c>
      <c r="H22" s="35" t="s">
        <v>35</v>
      </c>
      <c r="I22" s="35" t="s">
        <v>36</v>
      </c>
      <c r="J22" s="36" t="s">
        <v>77</v>
      </c>
    </row>
    <row r="23" ht="15.75" customHeight="1">
      <c r="A23" s="13" t="s">
        <v>78</v>
      </c>
      <c r="B23" s="26" t="s">
        <v>65</v>
      </c>
      <c r="C23" s="4">
        <f t="shared" si="3"/>
        <v>3</v>
      </c>
      <c r="D23" s="4" t="str">
        <f t="shared" si="4"/>
        <v>OK</v>
      </c>
      <c r="E23" s="13"/>
      <c r="F23" s="37" t="s">
        <v>78</v>
      </c>
      <c r="G23" s="38">
        <v>3.0</v>
      </c>
      <c r="H23" s="39" t="s">
        <v>79</v>
      </c>
      <c r="I23" s="40" t="s">
        <v>80</v>
      </c>
      <c r="J23" s="41" t="s">
        <v>81</v>
      </c>
    </row>
    <row r="24" ht="15.75" customHeight="1">
      <c r="A24" s="13" t="s">
        <v>82</v>
      </c>
      <c r="B24" s="22" t="s">
        <v>83</v>
      </c>
      <c r="C24" s="4">
        <f t="shared" si="3"/>
        <v>1</v>
      </c>
      <c r="D24" s="4" t="str">
        <f t="shared" si="4"/>
        <v>OK</v>
      </c>
      <c r="E24" s="13"/>
      <c r="F24" s="42" t="s">
        <v>82</v>
      </c>
      <c r="G24" s="43">
        <v>1.0</v>
      </c>
      <c r="H24" s="39" t="s">
        <v>84</v>
      </c>
      <c r="I24" s="40" t="s">
        <v>85</v>
      </c>
      <c r="J24" s="41" t="s">
        <v>86</v>
      </c>
    </row>
    <row r="25" ht="15.75" customHeight="1">
      <c r="A25" s="13" t="s">
        <v>87</v>
      </c>
      <c r="B25" s="22" t="s">
        <v>83</v>
      </c>
      <c r="C25" s="4">
        <f t="shared" si="3"/>
        <v>1</v>
      </c>
      <c r="D25" s="4" t="str">
        <f t="shared" si="4"/>
        <v>OK</v>
      </c>
      <c r="E25" s="13"/>
      <c r="F25" s="44" t="s">
        <v>87</v>
      </c>
      <c r="G25" s="45">
        <v>1.0</v>
      </c>
      <c r="H25" s="39" t="s">
        <v>88</v>
      </c>
      <c r="I25" s="40" t="s">
        <v>89</v>
      </c>
      <c r="J25" s="41" t="s">
        <v>90</v>
      </c>
    </row>
    <row r="26" ht="15.75" customHeight="1">
      <c r="A26" s="13" t="s">
        <v>91</v>
      </c>
      <c r="B26" s="22" t="str">
        <f>B271</f>
        <v>0030</v>
      </c>
      <c r="C26" s="4">
        <f t="shared" si="3"/>
        <v>4</v>
      </c>
      <c r="D26" s="4" t="str">
        <f t="shared" si="4"/>
        <v>OK</v>
      </c>
      <c r="E26" s="13"/>
      <c r="F26" s="37" t="s">
        <v>91</v>
      </c>
      <c r="G26" s="38">
        <v>4.0</v>
      </c>
      <c r="H26" s="39" t="s">
        <v>92</v>
      </c>
      <c r="I26" s="40" t="s">
        <v>93</v>
      </c>
      <c r="J26" s="41" t="s">
        <v>94</v>
      </c>
    </row>
    <row r="27" ht="15.75" customHeight="1">
      <c r="A27" s="13" t="s">
        <v>95</v>
      </c>
      <c r="B27" s="22" t="s">
        <v>96</v>
      </c>
      <c r="C27" s="4">
        <f t="shared" si="3"/>
        <v>3</v>
      </c>
      <c r="D27" s="4" t="str">
        <f t="shared" si="4"/>
        <v>OK</v>
      </c>
      <c r="E27" s="13"/>
      <c r="F27" s="37" t="s">
        <v>95</v>
      </c>
      <c r="G27" s="38">
        <v>3.0</v>
      </c>
      <c r="H27" s="39" t="s">
        <v>66</v>
      </c>
      <c r="I27" s="46" t="s">
        <v>97</v>
      </c>
      <c r="J27" s="41" t="s">
        <v>98</v>
      </c>
    </row>
    <row r="28" ht="15.75" customHeight="1">
      <c r="A28" s="13" t="s">
        <v>99</v>
      </c>
      <c r="B28" s="28" t="s">
        <v>100</v>
      </c>
      <c r="C28" s="4">
        <f t="shared" si="3"/>
        <v>6</v>
      </c>
      <c r="D28" s="4" t="str">
        <f t="shared" si="4"/>
        <v>OK</v>
      </c>
      <c r="E28" s="13"/>
      <c r="F28" s="37" t="s">
        <v>99</v>
      </c>
      <c r="G28" s="38">
        <v>6.0</v>
      </c>
      <c r="H28" s="39" t="s">
        <v>61</v>
      </c>
      <c r="I28" s="39" t="s">
        <v>101</v>
      </c>
      <c r="J28" s="41" t="s">
        <v>102</v>
      </c>
    </row>
    <row r="29" ht="15.75" customHeight="1">
      <c r="A29" s="13" t="s">
        <v>103</v>
      </c>
      <c r="B29" s="47" t="str">
        <f>TEXT(B258,"000000000000")</f>
        <v>000000003000</v>
      </c>
      <c r="C29" s="4">
        <f t="shared" si="3"/>
        <v>12</v>
      </c>
      <c r="D29" s="4" t="str">
        <f t="shared" si="4"/>
        <v>OK</v>
      </c>
      <c r="E29" s="13"/>
      <c r="F29" s="37" t="s">
        <v>103</v>
      </c>
      <c r="G29" s="38">
        <v>12.0</v>
      </c>
      <c r="H29" s="39" t="s">
        <v>104</v>
      </c>
      <c r="I29" s="39" t="s">
        <v>105</v>
      </c>
      <c r="J29" s="41" t="s">
        <v>106</v>
      </c>
    </row>
    <row r="30" ht="15.75" customHeight="1">
      <c r="A30" s="13" t="s">
        <v>107</v>
      </c>
      <c r="B30" s="28" t="str">
        <f>B257</f>
        <v>20180614</v>
      </c>
      <c r="C30" s="4">
        <f t="shared" si="3"/>
        <v>8</v>
      </c>
      <c r="D30" s="4" t="str">
        <f t="shared" si="4"/>
        <v>OK</v>
      </c>
      <c r="E30" s="13"/>
      <c r="F30" s="37" t="s">
        <v>107</v>
      </c>
      <c r="G30" s="38">
        <v>8.0</v>
      </c>
      <c r="H30" s="39" t="s">
        <v>108</v>
      </c>
      <c r="I30" s="39" t="s">
        <v>46</v>
      </c>
      <c r="J30" s="41" t="s">
        <v>109</v>
      </c>
    </row>
    <row r="31" ht="15.75" customHeight="1">
      <c r="A31" s="13" t="s">
        <v>110</v>
      </c>
      <c r="B31" s="22" t="s">
        <v>111</v>
      </c>
      <c r="C31" s="4">
        <f t="shared" si="3"/>
        <v>100</v>
      </c>
      <c r="D31" s="4" t="str">
        <f t="shared" si="4"/>
        <v>OK</v>
      </c>
      <c r="E31" s="13"/>
      <c r="F31" s="37" t="s">
        <v>110</v>
      </c>
      <c r="G31" s="38">
        <v>100.0</v>
      </c>
      <c r="H31" s="39" t="s">
        <v>112</v>
      </c>
      <c r="I31" s="39" t="s">
        <v>113</v>
      </c>
      <c r="J31" s="41" t="s">
        <v>114</v>
      </c>
    </row>
    <row r="32" ht="15.75" customHeight="1">
      <c r="A32" s="13" t="s">
        <v>115</v>
      </c>
      <c r="B32" s="29" t="str">
        <f>B259</f>
        <v>00000000000000000604336</v>
      </c>
      <c r="C32" s="4">
        <f t="shared" si="3"/>
        <v>23</v>
      </c>
      <c r="D32" s="4" t="str">
        <f t="shared" si="4"/>
        <v>OK</v>
      </c>
      <c r="E32" s="13"/>
      <c r="F32" s="37" t="s">
        <v>115</v>
      </c>
      <c r="G32" s="38">
        <v>23.0</v>
      </c>
      <c r="H32" s="39" t="s">
        <v>116</v>
      </c>
      <c r="I32" s="39" t="s">
        <v>117</v>
      </c>
      <c r="J32" s="41" t="s">
        <v>118</v>
      </c>
    </row>
    <row r="33" ht="15.75" customHeight="1">
      <c r="A33" s="13" t="s">
        <v>119</v>
      </c>
      <c r="B33" s="26" t="str">
        <f>B269</f>
        <v>3528846599489211   </v>
      </c>
      <c r="C33" s="4">
        <f t="shared" si="3"/>
        <v>19</v>
      </c>
      <c r="D33" s="4" t="str">
        <f t="shared" si="4"/>
        <v>OK</v>
      </c>
      <c r="E33" s="13"/>
      <c r="F33" s="37" t="s">
        <v>119</v>
      </c>
      <c r="G33" s="38">
        <v>19.0</v>
      </c>
      <c r="H33" s="39" t="s">
        <v>120</v>
      </c>
      <c r="I33" s="39" t="s">
        <v>121</v>
      </c>
      <c r="J33" s="41" t="s">
        <v>122</v>
      </c>
    </row>
    <row r="34" ht="15.75" customHeight="1">
      <c r="A34" s="13" t="s">
        <v>123</v>
      </c>
      <c r="B34" s="22" t="s">
        <v>124</v>
      </c>
      <c r="C34" s="4">
        <f t="shared" si="3"/>
        <v>10</v>
      </c>
      <c r="D34" s="4" t="str">
        <f t="shared" si="4"/>
        <v>OK</v>
      </c>
      <c r="E34" s="13"/>
      <c r="F34" s="37" t="s">
        <v>123</v>
      </c>
      <c r="G34" s="38">
        <v>10.0</v>
      </c>
      <c r="H34" s="39" t="s">
        <v>125</v>
      </c>
      <c r="I34" s="39" t="s">
        <v>126</v>
      </c>
      <c r="J34" s="41" t="s">
        <v>127</v>
      </c>
    </row>
    <row r="35" ht="15.75" customHeight="1">
      <c r="A35" s="13" t="s">
        <v>128</v>
      </c>
      <c r="B35" s="22" t="s">
        <v>129</v>
      </c>
      <c r="C35" s="4">
        <f t="shared" si="3"/>
        <v>1</v>
      </c>
      <c r="D35" s="4" t="str">
        <f t="shared" si="4"/>
        <v>OK</v>
      </c>
      <c r="E35" s="13"/>
      <c r="F35" s="37" t="s">
        <v>128</v>
      </c>
      <c r="G35" s="38">
        <v>1.0</v>
      </c>
      <c r="H35" s="39" t="s">
        <v>88</v>
      </c>
      <c r="I35" s="39" t="s">
        <v>130</v>
      </c>
      <c r="J35" s="41" t="s">
        <v>131</v>
      </c>
    </row>
    <row r="36" ht="15.75" customHeight="1">
      <c r="A36" s="13" t="s">
        <v>132</v>
      </c>
      <c r="B36" s="22" t="s">
        <v>133</v>
      </c>
      <c r="C36" s="4">
        <f t="shared" si="3"/>
        <v>21</v>
      </c>
      <c r="D36" s="4" t="str">
        <f t="shared" si="4"/>
        <v>OK</v>
      </c>
      <c r="E36" s="13"/>
      <c r="F36" s="37" t="s">
        <v>132</v>
      </c>
      <c r="G36" s="38">
        <v>21.0</v>
      </c>
      <c r="H36" s="39" t="s">
        <v>134</v>
      </c>
      <c r="I36" s="39" t="s">
        <v>135</v>
      </c>
      <c r="J36" s="41" t="s">
        <v>136</v>
      </c>
    </row>
    <row r="37" ht="15.75" customHeight="1">
      <c r="A37" s="13" t="s">
        <v>137</v>
      </c>
      <c r="B37" s="22" t="s">
        <v>138</v>
      </c>
      <c r="C37" s="4">
        <f t="shared" si="3"/>
        <v>6</v>
      </c>
      <c r="D37" s="4" t="str">
        <f t="shared" si="4"/>
        <v>OK</v>
      </c>
      <c r="E37" s="13"/>
      <c r="F37" s="37" t="s">
        <v>137</v>
      </c>
      <c r="G37" s="38">
        <v>6.0</v>
      </c>
      <c r="H37" s="39" t="s">
        <v>139</v>
      </c>
      <c r="I37" s="39" t="s">
        <v>140</v>
      </c>
      <c r="J37" s="41" t="s">
        <v>141</v>
      </c>
    </row>
    <row r="38" ht="15.75" customHeight="1">
      <c r="A38" s="13" t="s">
        <v>142</v>
      </c>
      <c r="B38" s="22" t="s">
        <v>143</v>
      </c>
      <c r="C38" s="4">
        <f t="shared" si="3"/>
        <v>100</v>
      </c>
      <c r="D38" s="4" t="str">
        <f t="shared" si="4"/>
        <v>OK</v>
      </c>
      <c r="E38" s="13"/>
      <c r="F38" s="37" t="s">
        <v>142</v>
      </c>
      <c r="G38" s="38">
        <v>100.0</v>
      </c>
      <c r="H38" s="39" t="s">
        <v>144</v>
      </c>
      <c r="I38" s="39" t="s">
        <v>145</v>
      </c>
      <c r="J38" s="41" t="s">
        <v>146</v>
      </c>
    </row>
    <row r="39" ht="15.75" customHeight="1">
      <c r="A39" s="13" t="s">
        <v>147</v>
      </c>
      <c r="B39" s="22" t="s">
        <v>148</v>
      </c>
      <c r="C39" s="4">
        <f t="shared" si="3"/>
        <v>10</v>
      </c>
      <c r="D39" s="4" t="str">
        <f t="shared" si="4"/>
        <v>OK</v>
      </c>
      <c r="F39" s="37" t="s">
        <v>147</v>
      </c>
      <c r="G39" s="48">
        <v>10.0</v>
      </c>
      <c r="H39" s="49" t="s">
        <v>149</v>
      </c>
      <c r="I39" s="49" t="s">
        <v>150</v>
      </c>
      <c r="J39" s="41" t="s">
        <v>151</v>
      </c>
    </row>
    <row r="40" ht="15.75" customHeight="1">
      <c r="A40" s="13" t="s">
        <v>152</v>
      </c>
      <c r="B40" s="22" t="s">
        <v>153</v>
      </c>
      <c r="C40" s="4">
        <f t="shared" si="3"/>
        <v>124</v>
      </c>
      <c r="D40" s="4" t="str">
        <f t="shared" si="4"/>
        <v>OK</v>
      </c>
      <c r="F40" s="37" t="s">
        <v>152</v>
      </c>
      <c r="G40" s="38">
        <v>124.0</v>
      </c>
      <c r="H40" s="37" t="s">
        <v>154</v>
      </c>
      <c r="I40" s="37" t="s">
        <v>155</v>
      </c>
      <c r="J40" s="41" t="s">
        <v>156</v>
      </c>
    </row>
    <row r="41" ht="15.75" customHeight="1">
      <c r="A41" s="13" t="s">
        <v>157</v>
      </c>
      <c r="B41" s="22" t="s">
        <v>138</v>
      </c>
      <c r="C41" s="4">
        <f t="shared" si="3"/>
        <v>6</v>
      </c>
      <c r="D41" s="4" t="str">
        <f t="shared" si="4"/>
        <v>OK</v>
      </c>
      <c r="F41" s="37" t="s">
        <v>157</v>
      </c>
      <c r="G41" s="38">
        <v>6.0</v>
      </c>
      <c r="H41" s="37" t="s">
        <v>139</v>
      </c>
      <c r="I41" s="37" t="s">
        <v>158</v>
      </c>
      <c r="J41" s="41" t="s">
        <v>159</v>
      </c>
    </row>
    <row r="42" ht="15.75" customHeight="1">
      <c r="A42" s="13" t="s">
        <v>160</v>
      </c>
      <c r="B42" s="22" t="s">
        <v>138</v>
      </c>
      <c r="C42" s="4">
        <f t="shared" si="3"/>
        <v>6</v>
      </c>
      <c r="D42" s="4" t="str">
        <f t="shared" si="4"/>
        <v>OK</v>
      </c>
      <c r="F42" s="37" t="s">
        <v>160</v>
      </c>
      <c r="G42" s="38">
        <v>6.0</v>
      </c>
      <c r="H42" s="37" t="s">
        <v>61</v>
      </c>
      <c r="I42" s="37" t="s">
        <v>161</v>
      </c>
      <c r="J42" s="41" t="s">
        <v>162</v>
      </c>
    </row>
    <row r="43" ht="15.75" customHeight="1">
      <c r="A43" s="13" t="s">
        <v>163</v>
      </c>
      <c r="B43" s="22" t="s">
        <v>33</v>
      </c>
      <c r="C43" s="4">
        <f t="shared" si="3"/>
        <v>2</v>
      </c>
      <c r="D43" s="4" t="str">
        <f t="shared" si="4"/>
        <v>OK</v>
      </c>
      <c r="F43" s="37" t="s">
        <v>163</v>
      </c>
      <c r="G43" s="38">
        <v>2.0</v>
      </c>
      <c r="H43" s="37" t="s">
        <v>35</v>
      </c>
      <c r="I43" s="37" t="s">
        <v>164</v>
      </c>
      <c r="J43" s="41" t="s">
        <v>165</v>
      </c>
    </row>
    <row r="44" ht="15.75" customHeight="1">
      <c r="A44" s="13" t="s">
        <v>166</v>
      </c>
      <c r="B44" s="22" t="s">
        <v>167</v>
      </c>
      <c r="C44" s="4">
        <f t="shared" si="3"/>
        <v>1</v>
      </c>
      <c r="D44" s="4" t="str">
        <f t="shared" si="4"/>
        <v>OK</v>
      </c>
      <c r="F44" s="37" t="s">
        <v>166</v>
      </c>
      <c r="G44" s="38">
        <v>1.0</v>
      </c>
      <c r="H44" s="37" t="s">
        <v>84</v>
      </c>
      <c r="I44" s="37" t="s">
        <v>168</v>
      </c>
      <c r="J44" s="50" t="s">
        <v>169</v>
      </c>
    </row>
    <row r="45" ht="15.75" customHeight="1">
      <c r="A45" s="13" t="s">
        <v>170</v>
      </c>
      <c r="B45" s="22" t="s">
        <v>171</v>
      </c>
      <c r="C45" s="4">
        <f t="shared" si="3"/>
        <v>3</v>
      </c>
      <c r="D45" s="4" t="str">
        <f t="shared" si="4"/>
        <v>OK</v>
      </c>
      <c r="F45" s="37" t="s">
        <v>170</v>
      </c>
      <c r="G45" s="38">
        <v>3.0</v>
      </c>
      <c r="H45" s="37" t="s">
        <v>172</v>
      </c>
      <c r="I45" s="37" t="s">
        <v>173</v>
      </c>
      <c r="J45" s="41" t="s">
        <v>174</v>
      </c>
    </row>
    <row r="46" ht="15.75" customHeight="1">
      <c r="A46" s="13" t="s">
        <v>175</v>
      </c>
      <c r="B46" s="22" t="s">
        <v>176</v>
      </c>
      <c r="C46" s="4">
        <f t="shared" si="3"/>
        <v>1</v>
      </c>
      <c r="D46" s="4" t="str">
        <f t="shared" si="4"/>
        <v>OK</v>
      </c>
      <c r="F46" s="37" t="s">
        <v>175</v>
      </c>
      <c r="G46" s="38">
        <v>1.0</v>
      </c>
      <c r="H46" s="37" t="s">
        <v>177</v>
      </c>
      <c r="I46" s="37" t="s">
        <v>178</v>
      </c>
      <c r="J46" s="41" t="s">
        <v>179</v>
      </c>
    </row>
    <row r="47" ht="15.75" customHeight="1">
      <c r="A47" s="13" t="s">
        <v>180</v>
      </c>
      <c r="B47" s="22" t="s">
        <v>181</v>
      </c>
      <c r="C47" s="4">
        <f t="shared" si="3"/>
        <v>3</v>
      </c>
      <c r="D47" s="4" t="str">
        <f t="shared" si="4"/>
        <v>OK</v>
      </c>
      <c r="F47" s="37" t="s">
        <v>180</v>
      </c>
      <c r="G47" s="38">
        <v>3.0</v>
      </c>
      <c r="H47" s="37" t="s">
        <v>182</v>
      </c>
      <c r="I47" s="37" t="s">
        <v>183</v>
      </c>
      <c r="J47" s="41" t="s">
        <v>184</v>
      </c>
    </row>
    <row r="48" ht="15.75" customHeight="1">
      <c r="A48" s="13" t="s">
        <v>185</v>
      </c>
      <c r="B48" s="22" t="s">
        <v>186</v>
      </c>
      <c r="C48" s="4">
        <f t="shared" si="3"/>
        <v>5</v>
      </c>
      <c r="D48" s="4" t="str">
        <f t="shared" si="4"/>
        <v>OK</v>
      </c>
      <c r="F48" s="37" t="s">
        <v>185</v>
      </c>
      <c r="G48" s="38">
        <v>5.0</v>
      </c>
      <c r="H48" s="37" t="s">
        <v>187</v>
      </c>
      <c r="I48" s="37" t="s">
        <v>188</v>
      </c>
      <c r="J48" s="41" t="s">
        <v>189</v>
      </c>
    </row>
    <row r="49" ht="15.75" customHeight="1">
      <c r="A49" s="13" t="s">
        <v>69</v>
      </c>
      <c r="B49" s="22" t="s">
        <v>190</v>
      </c>
      <c r="C49" s="4">
        <f t="shared" si="3"/>
        <v>19</v>
      </c>
      <c r="D49" s="4" t="str">
        <f t="shared" si="4"/>
        <v>OK</v>
      </c>
      <c r="F49" s="37" t="s">
        <v>69</v>
      </c>
      <c r="G49" s="38">
        <v>19.0</v>
      </c>
      <c r="H49" s="37" t="s">
        <v>120</v>
      </c>
      <c r="I49" s="37" t="s">
        <v>191</v>
      </c>
      <c r="J49" s="41" t="s">
        <v>73</v>
      </c>
    </row>
    <row r="50" ht="15.75" customHeight="1">
      <c r="A50" s="13" t="s">
        <v>192</v>
      </c>
      <c r="B50" s="22" t="s">
        <v>193</v>
      </c>
      <c r="C50" s="4">
        <f t="shared" si="3"/>
        <v>10</v>
      </c>
      <c r="D50" s="4" t="str">
        <f t="shared" si="4"/>
        <v>OK</v>
      </c>
      <c r="F50" s="37" t="s">
        <v>192</v>
      </c>
      <c r="G50" s="38">
        <v>10.0</v>
      </c>
      <c r="H50" s="37" t="s">
        <v>149</v>
      </c>
      <c r="I50" s="37" t="s">
        <v>194</v>
      </c>
      <c r="J50" s="41" t="s">
        <v>195</v>
      </c>
    </row>
    <row r="51" ht="15.75" customHeight="1">
      <c r="A51" s="13" t="s">
        <v>196</v>
      </c>
      <c r="B51" s="22" t="s">
        <v>197</v>
      </c>
      <c r="C51" s="4">
        <f t="shared" si="3"/>
        <v>32</v>
      </c>
      <c r="D51" s="4" t="str">
        <f t="shared" si="4"/>
        <v>OK</v>
      </c>
      <c r="F51" s="37" t="s">
        <v>196</v>
      </c>
      <c r="G51" s="38">
        <v>32.0</v>
      </c>
      <c r="H51" s="37" t="s">
        <v>198</v>
      </c>
      <c r="I51" s="37" t="s">
        <v>199</v>
      </c>
      <c r="J51" s="41" t="s">
        <v>200</v>
      </c>
    </row>
    <row r="52" ht="15.75" customHeight="1">
      <c r="A52" s="13" t="s">
        <v>201</v>
      </c>
      <c r="B52" s="22" t="s">
        <v>202</v>
      </c>
      <c r="C52" s="4">
        <f t="shared" si="3"/>
        <v>5</v>
      </c>
      <c r="D52" s="4" t="str">
        <f t="shared" si="4"/>
        <v>OK</v>
      </c>
      <c r="F52" s="37" t="s">
        <v>201</v>
      </c>
      <c r="G52" s="38">
        <v>5.0</v>
      </c>
      <c r="H52" s="37" t="s">
        <v>203</v>
      </c>
      <c r="I52" s="37" t="s">
        <v>204</v>
      </c>
      <c r="J52" s="41" t="s">
        <v>205</v>
      </c>
    </row>
    <row r="53" ht="15.75" customHeight="1">
      <c r="A53" s="13" t="s">
        <v>206</v>
      </c>
      <c r="B53" s="22" t="s">
        <v>207</v>
      </c>
      <c r="C53" s="4">
        <f t="shared" si="3"/>
        <v>1</v>
      </c>
      <c r="D53" s="4" t="str">
        <f t="shared" si="4"/>
        <v>OK</v>
      </c>
      <c r="F53" s="37" t="s">
        <v>206</v>
      </c>
      <c r="G53" s="38">
        <v>1.0</v>
      </c>
      <c r="H53" s="37" t="s">
        <v>84</v>
      </c>
      <c r="I53" s="37" t="s">
        <v>208</v>
      </c>
      <c r="J53" s="41" t="s">
        <v>209</v>
      </c>
    </row>
    <row r="54" ht="15.75" customHeight="1">
      <c r="A54" s="13" t="s">
        <v>210</v>
      </c>
      <c r="B54" s="22" t="s">
        <v>211</v>
      </c>
      <c r="C54" s="4">
        <f t="shared" si="3"/>
        <v>10</v>
      </c>
      <c r="D54" s="4" t="str">
        <f t="shared" si="4"/>
        <v>OK</v>
      </c>
      <c r="F54" s="37" t="s">
        <v>210</v>
      </c>
      <c r="G54" s="38">
        <v>10.0</v>
      </c>
      <c r="H54" s="37" t="s">
        <v>125</v>
      </c>
      <c r="I54" s="37" t="s">
        <v>212</v>
      </c>
      <c r="J54" s="41" t="s">
        <v>213</v>
      </c>
    </row>
    <row r="55" ht="15.75" customHeight="1">
      <c r="A55" s="13" t="s">
        <v>214</v>
      </c>
      <c r="B55" s="22" t="s">
        <v>215</v>
      </c>
      <c r="C55" s="4">
        <f t="shared" si="3"/>
        <v>2</v>
      </c>
      <c r="D55" s="4" t="str">
        <f t="shared" si="4"/>
        <v>OK</v>
      </c>
      <c r="F55" s="37" t="s">
        <v>214</v>
      </c>
      <c r="G55" s="38">
        <v>2.0</v>
      </c>
      <c r="H55" s="37" t="s">
        <v>216</v>
      </c>
      <c r="I55" s="37" t="s">
        <v>217</v>
      </c>
      <c r="J55" s="41" t="s">
        <v>218</v>
      </c>
    </row>
    <row r="56" ht="15.75" customHeight="1">
      <c r="A56" s="13" t="s">
        <v>219</v>
      </c>
      <c r="B56" s="22" t="s">
        <v>96</v>
      </c>
      <c r="C56" s="4">
        <f t="shared" si="3"/>
        <v>3</v>
      </c>
      <c r="D56" s="4" t="str">
        <f t="shared" si="4"/>
        <v>OK</v>
      </c>
      <c r="F56" s="37" t="s">
        <v>219</v>
      </c>
      <c r="G56" s="38">
        <v>3.0</v>
      </c>
      <c r="H56" s="37" t="s">
        <v>66</v>
      </c>
      <c r="I56" s="37" t="s">
        <v>220</v>
      </c>
      <c r="J56" s="41" t="s">
        <v>221</v>
      </c>
    </row>
    <row r="57" ht="15.75" customHeight="1">
      <c r="A57" s="13" t="s">
        <v>222</v>
      </c>
      <c r="B57" s="22" t="s">
        <v>223</v>
      </c>
      <c r="C57" s="4">
        <f t="shared" si="3"/>
        <v>5</v>
      </c>
      <c r="D57" s="4" t="str">
        <f t="shared" si="4"/>
        <v>OK</v>
      </c>
      <c r="F57" s="37" t="s">
        <v>222</v>
      </c>
      <c r="G57" s="38">
        <v>5.0</v>
      </c>
      <c r="H57" s="37" t="s">
        <v>203</v>
      </c>
      <c r="I57" s="37" t="s">
        <v>224</v>
      </c>
      <c r="J57" s="41" t="s">
        <v>225</v>
      </c>
    </row>
    <row r="58" ht="15.75" customHeight="1">
      <c r="A58" s="13" t="s">
        <v>226</v>
      </c>
      <c r="B58" s="22" t="s">
        <v>227</v>
      </c>
      <c r="C58" s="4">
        <f t="shared" si="3"/>
        <v>20</v>
      </c>
      <c r="D58" s="4" t="str">
        <f t="shared" si="4"/>
        <v>OK</v>
      </c>
      <c r="F58" s="37" t="s">
        <v>226</v>
      </c>
      <c r="G58" s="38">
        <v>20.0</v>
      </c>
      <c r="H58" s="37" t="s">
        <v>228</v>
      </c>
      <c r="I58" s="37" t="s">
        <v>229</v>
      </c>
      <c r="J58" s="41" t="s">
        <v>230</v>
      </c>
    </row>
    <row r="59" ht="15.75" customHeight="1">
      <c r="A59" s="13" t="s">
        <v>231</v>
      </c>
      <c r="B59" s="22" t="s">
        <v>232</v>
      </c>
      <c r="C59" s="4">
        <f t="shared" si="3"/>
        <v>13</v>
      </c>
      <c r="D59" s="4" t="str">
        <f t="shared" si="4"/>
        <v>OK</v>
      </c>
      <c r="F59" s="37" t="s">
        <v>231</v>
      </c>
      <c r="G59" s="38">
        <v>13.0</v>
      </c>
      <c r="H59" s="37" t="s">
        <v>233</v>
      </c>
      <c r="I59" s="37" t="s">
        <v>234</v>
      </c>
      <c r="J59" s="41" t="s">
        <v>235</v>
      </c>
    </row>
    <row r="60" ht="15.75" customHeight="1">
      <c r="A60" s="13" t="s">
        <v>236</v>
      </c>
      <c r="B60" s="22" t="s">
        <v>237</v>
      </c>
      <c r="C60" s="4">
        <f t="shared" si="3"/>
        <v>3</v>
      </c>
      <c r="D60" s="4" t="str">
        <f t="shared" si="4"/>
        <v>OK</v>
      </c>
      <c r="F60" s="37" t="s">
        <v>236</v>
      </c>
      <c r="G60" s="38">
        <v>3.0</v>
      </c>
      <c r="H60" s="37" t="s">
        <v>79</v>
      </c>
      <c r="I60" s="37" t="s">
        <v>238</v>
      </c>
      <c r="J60" s="41" t="s">
        <v>239</v>
      </c>
    </row>
    <row r="61" ht="15.75" customHeight="1">
      <c r="A61" s="13" t="s">
        <v>240</v>
      </c>
      <c r="B61" s="22" t="s">
        <v>241</v>
      </c>
      <c r="C61" s="4">
        <f t="shared" si="3"/>
        <v>7</v>
      </c>
      <c r="D61" s="4" t="str">
        <f t="shared" si="4"/>
        <v>OK</v>
      </c>
      <c r="F61" s="37" t="s">
        <v>240</v>
      </c>
      <c r="G61" s="38">
        <v>7.0</v>
      </c>
      <c r="H61" s="37" t="s">
        <v>50</v>
      </c>
      <c r="I61" s="37" t="s">
        <v>242</v>
      </c>
      <c r="J61" s="41" t="s">
        <v>243</v>
      </c>
    </row>
    <row r="62" ht="15.75" customHeight="1">
      <c r="A62" s="13" t="s">
        <v>244</v>
      </c>
      <c r="B62" s="22" t="s">
        <v>245</v>
      </c>
      <c r="C62" s="4">
        <f t="shared" si="3"/>
        <v>11</v>
      </c>
      <c r="D62" s="4" t="str">
        <f t="shared" si="4"/>
        <v>OK</v>
      </c>
      <c r="F62" s="37" t="s">
        <v>244</v>
      </c>
      <c r="G62" s="38">
        <v>11.0</v>
      </c>
      <c r="H62" s="37" t="s">
        <v>246</v>
      </c>
      <c r="I62" s="37" t="s">
        <v>247</v>
      </c>
      <c r="J62" s="41" t="s">
        <v>248</v>
      </c>
    </row>
    <row r="63" ht="15.75" customHeight="1">
      <c r="A63" s="13" t="s">
        <v>249</v>
      </c>
      <c r="B63" s="22" t="s">
        <v>176</v>
      </c>
      <c r="C63" s="4">
        <f t="shared" si="3"/>
        <v>1</v>
      </c>
      <c r="D63" s="4" t="str">
        <f t="shared" si="4"/>
        <v>OK</v>
      </c>
      <c r="F63" s="37" t="s">
        <v>249</v>
      </c>
      <c r="G63" s="38">
        <v>1.0</v>
      </c>
      <c r="H63" s="37" t="s">
        <v>84</v>
      </c>
      <c r="I63" s="37" t="s">
        <v>250</v>
      </c>
      <c r="J63" s="41" t="s">
        <v>251</v>
      </c>
    </row>
    <row r="64" ht="15.75" customHeight="1">
      <c r="A64" s="13" t="s">
        <v>252</v>
      </c>
      <c r="B64" s="22" t="s">
        <v>253</v>
      </c>
      <c r="C64" s="4">
        <f t="shared" si="3"/>
        <v>15</v>
      </c>
      <c r="D64" s="4" t="str">
        <f t="shared" si="4"/>
        <v>OK</v>
      </c>
      <c r="F64" s="51" t="s">
        <v>252</v>
      </c>
      <c r="G64" s="38">
        <v>15.0</v>
      </c>
      <c r="H64" s="52" t="s">
        <v>254</v>
      </c>
      <c r="I64" s="53" t="s">
        <v>255</v>
      </c>
      <c r="J64" s="54" t="s">
        <v>256</v>
      </c>
    </row>
    <row r="65" ht="15.75" customHeight="1">
      <c r="A65" t="s">
        <v>69</v>
      </c>
      <c r="B65" s="22" t="s">
        <v>257</v>
      </c>
      <c r="C65" s="4">
        <f t="shared" si="3"/>
        <v>162</v>
      </c>
      <c r="D65" s="4" t="str">
        <f t="shared" si="4"/>
        <v>OK</v>
      </c>
      <c r="F65" s="37" t="s">
        <v>69</v>
      </c>
      <c r="G65" s="38">
        <v>162.0</v>
      </c>
      <c r="H65" s="37" t="s">
        <v>258</v>
      </c>
      <c r="I65" s="37" t="s">
        <v>259</v>
      </c>
      <c r="J65" s="41" t="s">
        <v>73</v>
      </c>
    </row>
    <row r="66" ht="15.75" customHeight="1">
      <c r="A66" t="s">
        <v>74</v>
      </c>
      <c r="B66" s="34" t="str">
        <f>CONCATENATE(B22,B23,B24,B25,B26,B27,B28,B29,B30,B31,B32,B33,B34,B35,B36,B37,B38,B39,B40,B41,B42,B43,B44,B45,B46,B47,B48,B49,B50,B51,B52,B53,B54,B55,B56,B57,B58,B59,B60,B61,B62,B63,B64,B65)</f>
        <v>0106011003098618060800000000300020180614TE15 CHBK VENDA                                                                                     000000000000000006043363528846599489211   00000002000                     000000                                                                                                    0000000000                                                                                                                            00000000000000N000                            2004025454MASSA DADOS AFIL. - 001-121823  00008OAberto      98605599AUTOMOVEIS          SAO PAULO    BR 000000000000000000 000000000000000                                                                                                                                                                  </v>
      </c>
      <c r="C66" s="4">
        <f t="shared" si="3"/>
        <v>800</v>
      </c>
      <c r="D66" s="4" t="str">
        <f t="shared" si="4"/>
        <v>OK</v>
      </c>
      <c r="G66">
        <v>800.0</v>
      </c>
    </row>
    <row r="67" ht="15.75" customHeight="1">
      <c r="B67" s="55"/>
      <c r="C67" s="56"/>
      <c r="D67" s="56"/>
    </row>
    <row r="68" ht="15.75" customHeight="1">
      <c r="A68" s="57" t="s">
        <v>260</v>
      </c>
      <c r="B68" s="16"/>
      <c r="C68" s="17" t="s">
        <v>24</v>
      </c>
      <c r="D68" s="18" t="s">
        <v>25</v>
      </c>
      <c r="E68" s="18" t="s">
        <v>26</v>
      </c>
      <c r="F68" s="58" t="s">
        <v>27</v>
      </c>
      <c r="G68" s="20" t="s">
        <v>28</v>
      </c>
      <c r="H68" s="58" t="s">
        <v>29</v>
      </c>
      <c r="I68" s="58" t="s">
        <v>30</v>
      </c>
      <c r="J68" s="59" t="s">
        <v>31</v>
      </c>
    </row>
    <row r="69" ht="15.75" customHeight="1">
      <c r="A69" t="s">
        <v>261</v>
      </c>
      <c r="B69" s="22" t="s">
        <v>262</v>
      </c>
      <c r="C69" s="4">
        <f t="shared" ref="C69:C125" si="5">LEN(B69)</f>
        <v>2</v>
      </c>
      <c r="D69" s="4" t="str">
        <f t="shared" ref="D69:D125" si="6">IF(C69=G69,"OK","ERRO")</f>
        <v>OK</v>
      </c>
      <c r="F69" s="52" t="s">
        <v>34</v>
      </c>
      <c r="G69" s="60">
        <v>2.0</v>
      </c>
      <c r="H69" s="61" t="s">
        <v>35</v>
      </c>
      <c r="I69" s="61" t="s">
        <v>263</v>
      </c>
      <c r="J69" s="62" t="s">
        <v>264</v>
      </c>
    </row>
    <row r="70" ht="15.75" customHeight="1">
      <c r="A70" s="63" t="s">
        <v>78</v>
      </c>
      <c r="B70" s="64" t="s">
        <v>65</v>
      </c>
      <c r="C70" s="4">
        <f t="shared" si="5"/>
        <v>3</v>
      </c>
      <c r="D70" s="4" t="str">
        <f t="shared" si="6"/>
        <v>OK</v>
      </c>
      <c r="F70" s="52" t="s">
        <v>78</v>
      </c>
      <c r="G70" s="65">
        <v>3.0</v>
      </c>
      <c r="H70" s="61" t="s">
        <v>66</v>
      </c>
      <c r="I70" s="61" t="s">
        <v>265</v>
      </c>
      <c r="J70" s="62" t="s">
        <v>266</v>
      </c>
    </row>
    <row r="71" ht="15.75" customHeight="1">
      <c r="A71" s="63" t="s">
        <v>267</v>
      </c>
      <c r="B71" s="66" t="str">
        <f>B260</f>
        <v>2018-06-14</v>
      </c>
      <c r="C71" s="4">
        <f t="shared" si="5"/>
        <v>10</v>
      </c>
      <c r="D71" s="4" t="str">
        <f t="shared" si="6"/>
        <v>OK</v>
      </c>
      <c r="F71" s="52" t="s">
        <v>267</v>
      </c>
      <c r="G71" s="65">
        <v>10.0</v>
      </c>
      <c r="H71" s="61" t="s">
        <v>125</v>
      </c>
      <c r="I71" s="61" t="s">
        <v>268</v>
      </c>
      <c r="J71" s="62" t="s">
        <v>269</v>
      </c>
    </row>
    <row r="72" ht="15.75" customHeight="1">
      <c r="A72" s="63" t="s">
        <v>270</v>
      </c>
      <c r="B72" s="66" t="str">
        <f>B260</f>
        <v>2018-06-14</v>
      </c>
      <c r="C72" s="4">
        <f t="shared" si="5"/>
        <v>10</v>
      </c>
      <c r="D72" s="4" t="str">
        <f t="shared" si="6"/>
        <v>OK</v>
      </c>
      <c r="F72" s="52" t="s">
        <v>270</v>
      </c>
      <c r="G72" s="65">
        <v>10.0</v>
      </c>
      <c r="H72" s="61" t="s">
        <v>125</v>
      </c>
      <c r="I72" s="61" t="s">
        <v>271</v>
      </c>
      <c r="J72" s="62" t="s">
        <v>272</v>
      </c>
    </row>
    <row r="73" ht="15.75" customHeight="1">
      <c r="A73" s="63" t="s">
        <v>273</v>
      </c>
      <c r="B73" s="67" t="str">
        <f>TEXT(B258,"000000000000000")</f>
        <v>000000000003000</v>
      </c>
      <c r="C73" s="4">
        <f t="shared" si="5"/>
        <v>15</v>
      </c>
      <c r="D73" s="4" t="str">
        <f t="shared" si="6"/>
        <v>OK</v>
      </c>
      <c r="F73" s="52" t="s">
        <v>273</v>
      </c>
      <c r="G73" s="65">
        <v>15.0</v>
      </c>
      <c r="H73" s="61" t="s">
        <v>274</v>
      </c>
      <c r="I73" s="61" t="s">
        <v>275</v>
      </c>
      <c r="J73" s="62" t="s">
        <v>276</v>
      </c>
    </row>
    <row r="74" ht="15.75" customHeight="1">
      <c r="A74" s="63" t="s">
        <v>277</v>
      </c>
      <c r="B74" s="14" t="s">
        <v>278</v>
      </c>
      <c r="C74" s="4">
        <f t="shared" si="5"/>
        <v>1</v>
      </c>
      <c r="D74" s="4" t="str">
        <f t="shared" si="6"/>
        <v>OK</v>
      </c>
      <c r="F74" s="52" t="s">
        <v>277</v>
      </c>
      <c r="G74" s="65">
        <v>1.0</v>
      </c>
      <c r="H74" s="61" t="s">
        <v>84</v>
      </c>
      <c r="I74" s="61" t="s">
        <v>279</v>
      </c>
      <c r="J74" s="62" t="s">
        <v>280</v>
      </c>
    </row>
    <row r="75" ht="15.75" customHeight="1">
      <c r="A75" s="63" t="s">
        <v>281</v>
      </c>
      <c r="B75" s="14" t="s">
        <v>282</v>
      </c>
      <c r="C75" s="4">
        <f t="shared" si="5"/>
        <v>8</v>
      </c>
      <c r="D75" s="4" t="str">
        <f t="shared" si="6"/>
        <v>OK</v>
      </c>
      <c r="F75" s="52" t="s">
        <v>281</v>
      </c>
      <c r="G75" s="65">
        <v>8.0</v>
      </c>
      <c r="H75" s="61" t="s">
        <v>55</v>
      </c>
      <c r="I75" s="61" t="s">
        <v>283</v>
      </c>
      <c r="J75" s="62" t="s">
        <v>284</v>
      </c>
    </row>
    <row r="76" ht="15.75" customHeight="1">
      <c r="A76" s="63" t="s">
        <v>285</v>
      </c>
      <c r="B76" s="14" t="s">
        <v>262</v>
      </c>
      <c r="C76" s="4">
        <f t="shared" si="5"/>
        <v>2</v>
      </c>
      <c r="D76" s="4" t="str">
        <f t="shared" si="6"/>
        <v>OK</v>
      </c>
      <c r="E76" s="68"/>
      <c r="F76" s="52" t="s">
        <v>285</v>
      </c>
      <c r="G76" s="65">
        <v>2.0</v>
      </c>
      <c r="H76" s="61" t="s">
        <v>216</v>
      </c>
      <c r="I76" s="61" t="s">
        <v>286</v>
      </c>
      <c r="J76" s="62" t="s">
        <v>287</v>
      </c>
    </row>
    <row r="77" ht="15.75" customHeight="1">
      <c r="A77" s="63" t="s">
        <v>288</v>
      </c>
      <c r="B77" s="14" t="s">
        <v>289</v>
      </c>
      <c r="C77" s="4">
        <f t="shared" si="5"/>
        <v>7</v>
      </c>
      <c r="D77" s="4" t="str">
        <f t="shared" si="6"/>
        <v>OK</v>
      </c>
      <c r="F77" s="52" t="s">
        <v>288</v>
      </c>
      <c r="G77" s="65">
        <v>7.0</v>
      </c>
      <c r="H77" s="61" t="s">
        <v>50</v>
      </c>
      <c r="I77" s="61" t="s">
        <v>290</v>
      </c>
      <c r="J77" s="62" t="s">
        <v>291</v>
      </c>
    </row>
    <row r="78" ht="15.75" customHeight="1">
      <c r="A78" s="63" t="s">
        <v>292</v>
      </c>
      <c r="B78" s="69" t="str">
        <f>B261</f>
        <v>000006</v>
      </c>
      <c r="C78" s="4">
        <f t="shared" si="5"/>
        <v>6</v>
      </c>
      <c r="D78" s="4" t="str">
        <f t="shared" si="6"/>
        <v>OK</v>
      </c>
      <c r="E78" s="68"/>
      <c r="F78" s="52" t="s">
        <v>292</v>
      </c>
      <c r="G78" s="65">
        <v>6.0</v>
      </c>
      <c r="H78" s="61" t="s">
        <v>61</v>
      </c>
      <c r="I78" s="61" t="s">
        <v>293</v>
      </c>
      <c r="J78" s="62" t="s">
        <v>294</v>
      </c>
    </row>
    <row r="79" ht="15.75" customHeight="1">
      <c r="A79" s="63" t="s">
        <v>295</v>
      </c>
      <c r="B79" s="66" t="str">
        <f>B260</f>
        <v>2018-06-14</v>
      </c>
      <c r="C79" s="4">
        <f t="shared" si="5"/>
        <v>10</v>
      </c>
      <c r="D79" s="4" t="str">
        <f t="shared" si="6"/>
        <v>OK</v>
      </c>
      <c r="E79" s="68"/>
      <c r="F79" s="52" t="s">
        <v>295</v>
      </c>
      <c r="G79" s="65">
        <v>10.0</v>
      </c>
      <c r="H79" s="61" t="s">
        <v>125</v>
      </c>
      <c r="I79" s="61" t="s">
        <v>296</v>
      </c>
      <c r="J79" s="62" t="s">
        <v>297</v>
      </c>
    </row>
    <row r="80" ht="15.75" customHeight="1">
      <c r="A80" s="63" t="s">
        <v>298</v>
      </c>
      <c r="B80" s="69" t="str">
        <f>B265</f>
        <v>000000006</v>
      </c>
      <c r="C80" s="4">
        <f t="shared" si="5"/>
        <v>9</v>
      </c>
      <c r="D80" s="4" t="str">
        <f t="shared" si="6"/>
        <v>OK</v>
      </c>
      <c r="F80" s="52" t="s">
        <v>298</v>
      </c>
      <c r="G80" s="65">
        <v>9.0</v>
      </c>
      <c r="H80" s="61" t="s">
        <v>299</v>
      </c>
      <c r="I80" s="61" t="s">
        <v>300</v>
      </c>
      <c r="J80" s="62" t="s">
        <v>301</v>
      </c>
    </row>
    <row r="81" ht="15.75" customHeight="1">
      <c r="A81" s="63" t="s">
        <v>302</v>
      </c>
      <c r="B81" s="14" t="s">
        <v>303</v>
      </c>
      <c r="C81" s="4">
        <f t="shared" si="5"/>
        <v>40</v>
      </c>
      <c r="D81" s="4" t="str">
        <f t="shared" si="6"/>
        <v>OK</v>
      </c>
      <c r="F81" s="52" t="s">
        <v>302</v>
      </c>
      <c r="G81" s="65">
        <v>40.0</v>
      </c>
      <c r="H81" s="61" t="s">
        <v>304</v>
      </c>
      <c r="I81" s="61" t="s">
        <v>305</v>
      </c>
      <c r="J81" s="70" t="s">
        <v>306</v>
      </c>
    </row>
    <row r="82" ht="15.75" customHeight="1">
      <c r="A82" s="63" t="s">
        <v>307</v>
      </c>
      <c r="B82" s="14" t="s">
        <v>308</v>
      </c>
      <c r="C82" s="4">
        <f t="shared" si="5"/>
        <v>10</v>
      </c>
      <c r="D82" s="4" t="str">
        <f t="shared" si="6"/>
        <v>OK</v>
      </c>
      <c r="F82" s="52" t="s">
        <v>307</v>
      </c>
      <c r="G82" s="65">
        <v>10.0</v>
      </c>
      <c r="H82" s="61" t="s">
        <v>125</v>
      </c>
      <c r="I82" s="61" t="s">
        <v>309</v>
      </c>
      <c r="J82" s="62" t="s">
        <v>310</v>
      </c>
    </row>
    <row r="83" ht="15.75" customHeight="1">
      <c r="A83" s="63" t="s">
        <v>311</v>
      </c>
      <c r="B83" s="14" t="s">
        <v>253</v>
      </c>
      <c r="C83" s="4">
        <f t="shared" si="5"/>
        <v>15</v>
      </c>
      <c r="D83" s="4" t="str">
        <f t="shared" si="6"/>
        <v>OK</v>
      </c>
      <c r="E83" s="68"/>
      <c r="F83" s="52" t="s">
        <v>311</v>
      </c>
      <c r="G83" s="65">
        <v>15.0</v>
      </c>
      <c r="H83" s="61" t="s">
        <v>274</v>
      </c>
      <c r="I83" s="61" t="s">
        <v>312</v>
      </c>
      <c r="J83" s="62" t="s">
        <v>313</v>
      </c>
    </row>
    <row r="84" ht="15.75" customHeight="1">
      <c r="A84" s="63" t="s">
        <v>314</v>
      </c>
      <c r="B84" s="14" t="s">
        <v>315</v>
      </c>
      <c r="C84" s="4">
        <f t="shared" si="5"/>
        <v>13</v>
      </c>
      <c r="D84" s="4" t="str">
        <f t="shared" si="6"/>
        <v>OK</v>
      </c>
      <c r="E84" s="13"/>
      <c r="F84" s="52" t="s">
        <v>314</v>
      </c>
      <c r="G84" s="65">
        <v>13.0</v>
      </c>
      <c r="H84" s="61" t="s">
        <v>316</v>
      </c>
      <c r="I84" s="61" t="s">
        <v>317</v>
      </c>
      <c r="J84" s="62" t="s">
        <v>318</v>
      </c>
    </row>
    <row r="85" ht="15.75" customHeight="1">
      <c r="A85" s="63" t="s">
        <v>319</v>
      </c>
      <c r="B85" s="14" t="str">
        <f>TEXT(B272,"00")</f>
        <v>02</v>
      </c>
      <c r="C85" s="4">
        <f t="shared" si="5"/>
        <v>2</v>
      </c>
      <c r="D85" s="4" t="str">
        <f t="shared" si="6"/>
        <v>OK</v>
      </c>
      <c r="E85" s="68"/>
      <c r="F85" s="52" t="s">
        <v>319</v>
      </c>
      <c r="G85" s="65">
        <v>2.0</v>
      </c>
      <c r="H85" s="61" t="s">
        <v>35</v>
      </c>
      <c r="I85" s="61" t="s">
        <v>320</v>
      </c>
      <c r="J85" s="62" t="s">
        <v>321</v>
      </c>
    </row>
    <row r="86" ht="15.75" customHeight="1">
      <c r="A86" s="63" t="s">
        <v>322</v>
      </c>
      <c r="B86" s="26" t="str">
        <f>B269</f>
        <v>3528846599489211   </v>
      </c>
      <c r="C86" s="4">
        <f t="shared" si="5"/>
        <v>19</v>
      </c>
      <c r="D86" s="4" t="str">
        <f t="shared" si="6"/>
        <v>OK</v>
      </c>
      <c r="F86" s="52" t="s">
        <v>322</v>
      </c>
      <c r="G86" s="65">
        <v>19.0</v>
      </c>
      <c r="H86" s="61" t="s">
        <v>120</v>
      </c>
      <c r="I86" s="61" t="s">
        <v>121</v>
      </c>
      <c r="J86" s="62" t="s">
        <v>323</v>
      </c>
    </row>
    <row r="87" ht="15.75" customHeight="1">
      <c r="A87" s="63" t="s">
        <v>324</v>
      </c>
      <c r="B87" s="29" t="str">
        <f>B259</f>
        <v>00000000000000000604336</v>
      </c>
      <c r="C87" s="4">
        <f t="shared" si="5"/>
        <v>23</v>
      </c>
      <c r="D87" s="4" t="str">
        <f t="shared" si="6"/>
        <v>OK</v>
      </c>
      <c r="E87" s="68"/>
      <c r="F87" s="52" t="s">
        <v>324</v>
      </c>
      <c r="G87" s="65">
        <v>23.0</v>
      </c>
      <c r="H87" s="61" t="s">
        <v>116</v>
      </c>
      <c r="I87" s="61" t="s">
        <v>325</v>
      </c>
      <c r="J87" s="62" t="s">
        <v>326</v>
      </c>
    </row>
    <row r="88" ht="15.75" customHeight="1">
      <c r="A88" s="63" t="s">
        <v>327</v>
      </c>
      <c r="B88" s="14" t="s">
        <v>176</v>
      </c>
      <c r="C88" s="4">
        <f t="shared" si="5"/>
        <v>1</v>
      </c>
      <c r="D88" s="4" t="str">
        <f t="shared" si="6"/>
        <v>OK</v>
      </c>
      <c r="F88" s="52" t="s">
        <v>327</v>
      </c>
      <c r="G88" s="65">
        <v>1.0</v>
      </c>
      <c r="H88" s="61" t="s">
        <v>84</v>
      </c>
      <c r="I88" s="61" t="s">
        <v>328</v>
      </c>
      <c r="J88" s="62" t="s">
        <v>329</v>
      </c>
    </row>
    <row r="89" ht="15.75" customHeight="1">
      <c r="A89" s="63" t="s">
        <v>330</v>
      </c>
      <c r="B89" s="14" t="s">
        <v>331</v>
      </c>
      <c r="C89" s="4">
        <f t="shared" si="5"/>
        <v>4</v>
      </c>
      <c r="D89" s="4" t="str">
        <f t="shared" si="6"/>
        <v>OK</v>
      </c>
      <c r="F89" s="52" t="s">
        <v>330</v>
      </c>
      <c r="G89" s="65">
        <v>4.0</v>
      </c>
      <c r="H89" s="61" t="s">
        <v>92</v>
      </c>
      <c r="I89" s="61" t="s">
        <v>332</v>
      </c>
      <c r="J89" s="62" t="s">
        <v>333</v>
      </c>
    </row>
    <row r="90" ht="15.75" customHeight="1">
      <c r="A90" s="63" t="s">
        <v>334</v>
      </c>
      <c r="B90" s="64" t="s">
        <v>76</v>
      </c>
      <c r="C90" s="4">
        <f t="shared" si="5"/>
        <v>2</v>
      </c>
      <c r="D90" s="4" t="str">
        <f t="shared" si="6"/>
        <v>OK</v>
      </c>
      <c r="F90" s="52" t="s">
        <v>334</v>
      </c>
      <c r="G90" s="65">
        <v>2.0</v>
      </c>
      <c r="H90" s="61" t="s">
        <v>35</v>
      </c>
      <c r="I90" s="61" t="s">
        <v>335</v>
      </c>
      <c r="J90" s="62" t="s">
        <v>336</v>
      </c>
    </row>
    <row r="91" ht="15.75" customHeight="1">
      <c r="A91" s="63" t="s">
        <v>337</v>
      </c>
      <c r="B91" s="14" t="s">
        <v>338</v>
      </c>
      <c r="C91" s="4">
        <f t="shared" si="5"/>
        <v>11</v>
      </c>
      <c r="D91" s="4" t="str">
        <f t="shared" si="6"/>
        <v>OK</v>
      </c>
      <c r="F91" s="52" t="s">
        <v>337</v>
      </c>
      <c r="G91" s="65">
        <v>11.0</v>
      </c>
      <c r="H91" s="61" t="s">
        <v>246</v>
      </c>
      <c r="I91" s="61" t="s">
        <v>339</v>
      </c>
      <c r="J91" s="62" t="s">
        <v>340</v>
      </c>
    </row>
    <row r="92" ht="15.75" customHeight="1">
      <c r="A92" s="63" t="s">
        <v>341</v>
      </c>
      <c r="B92" s="14" t="s">
        <v>342</v>
      </c>
      <c r="C92" s="4">
        <f t="shared" si="5"/>
        <v>1</v>
      </c>
      <c r="D92" s="4" t="str">
        <f t="shared" si="6"/>
        <v>OK</v>
      </c>
      <c r="E92" s="13"/>
      <c r="F92" s="52" t="s">
        <v>341</v>
      </c>
      <c r="G92" s="65">
        <v>1.0</v>
      </c>
      <c r="H92" s="61" t="s">
        <v>84</v>
      </c>
      <c r="I92" s="61" t="s">
        <v>343</v>
      </c>
      <c r="J92" s="62" t="s">
        <v>344</v>
      </c>
    </row>
    <row r="93" ht="15.75" customHeight="1">
      <c r="A93" s="63" t="s">
        <v>345</v>
      </c>
      <c r="B93" s="14" t="s">
        <v>176</v>
      </c>
      <c r="C93" s="4">
        <f t="shared" si="5"/>
        <v>1</v>
      </c>
      <c r="D93" s="4" t="str">
        <f t="shared" si="6"/>
        <v>OK</v>
      </c>
      <c r="F93" s="52" t="s">
        <v>345</v>
      </c>
      <c r="G93" s="65">
        <v>1.0</v>
      </c>
      <c r="H93" s="61" t="s">
        <v>84</v>
      </c>
      <c r="I93" s="61" t="s">
        <v>346</v>
      </c>
      <c r="J93" s="62" t="s">
        <v>347</v>
      </c>
    </row>
    <row r="94" ht="15.75" customHeight="1">
      <c r="A94" s="63" t="s">
        <v>348</v>
      </c>
      <c r="B94" s="14" t="s">
        <v>215</v>
      </c>
      <c r="C94" s="4">
        <f t="shared" si="5"/>
        <v>2</v>
      </c>
      <c r="D94" s="4" t="str">
        <f t="shared" si="6"/>
        <v>OK</v>
      </c>
      <c r="F94" s="52" t="s">
        <v>348</v>
      </c>
      <c r="G94" s="65">
        <v>2.0</v>
      </c>
      <c r="H94" s="61" t="s">
        <v>216</v>
      </c>
      <c r="I94" s="61" t="s">
        <v>349</v>
      </c>
      <c r="J94" s="62" t="s">
        <v>350</v>
      </c>
    </row>
    <row r="95" ht="15.75" customHeight="1">
      <c r="A95" s="63" t="s">
        <v>351</v>
      </c>
      <c r="B95" s="14" t="s">
        <v>83</v>
      </c>
      <c r="C95" s="4">
        <f t="shared" si="5"/>
        <v>1</v>
      </c>
      <c r="D95" s="4" t="str">
        <f t="shared" si="6"/>
        <v>OK</v>
      </c>
      <c r="E95" s="13"/>
      <c r="F95" s="52" t="s">
        <v>351</v>
      </c>
      <c r="G95" s="65">
        <v>1.0</v>
      </c>
      <c r="H95" s="61" t="s">
        <v>84</v>
      </c>
      <c r="I95" s="61" t="s">
        <v>352</v>
      </c>
      <c r="J95" s="62" t="s">
        <v>353</v>
      </c>
    </row>
    <row r="96" ht="15.75" customHeight="1">
      <c r="A96" s="63" t="s">
        <v>354</v>
      </c>
      <c r="B96" s="14" t="s">
        <v>355</v>
      </c>
      <c r="C96" s="4">
        <f t="shared" si="5"/>
        <v>48</v>
      </c>
      <c r="D96" s="4" t="str">
        <f t="shared" si="6"/>
        <v>OK</v>
      </c>
      <c r="E96" s="13"/>
      <c r="F96" s="52" t="s">
        <v>354</v>
      </c>
      <c r="G96" s="71">
        <v>48.0</v>
      </c>
      <c r="H96" s="61" t="s">
        <v>356</v>
      </c>
      <c r="I96" s="61" t="s">
        <v>357</v>
      </c>
      <c r="J96" s="62" t="s">
        <v>358</v>
      </c>
    </row>
    <row r="97" ht="15.75" customHeight="1">
      <c r="A97" s="63" t="s">
        <v>359</v>
      </c>
      <c r="B97" s="14" t="s">
        <v>360</v>
      </c>
      <c r="C97" s="4">
        <f t="shared" si="5"/>
        <v>1</v>
      </c>
      <c r="D97" s="4" t="str">
        <f t="shared" si="6"/>
        <v>OK</v>
      </c>
      <c r="E97" s="13"/>
      <c r="F97" s="52" t="s">
        <v>359</v>
      </c>
      <c r="G97" s="71">
        <v>1.0</v>
      </c>
      <c r="H97" s="61" t="s">
        <v>84</v>
      </c>
      <c r="I97" s="61" t="s">
        <v>361</v>
      </c>
      <c r="J97" s="62" t="s">
        <v>362</v>
      </c>
    </row>
    <row r="98" ht="15.75" customHeight="1">
      <c r="A98" s="63" t="s">
        <v>363</v>
      </c>
      <c r="B98" s="14" t="s">
        <v>176</v>
      </c>
      <c r="C98" s="4">
        <f t="shared" si="5"/>
        <v>1</v>
      </c>
      <c r="D98" s="4" t="str">
        <f t="shared" si="6"/>
        <v>OK</v>
      </c>
      <c r="E98" s="13"/>
      <c r="F98" s="52" t="s">
        <v>363</v>
      </c>
      <c r="G98" s="71">
        <v>1.0</v>
      </c>
      <c r="H98" s="61" t="s">
        <v>84</v>
      </c>
      <c r="I98" s="61" t="s">
        <v>364</v>
      </c>
      <c r="J98" s="62" t="s">
        <v>365</v>
      </c>
    </row>
    <row r="99" ht="15.75" customHeight="1">
      <c r="A99" s="63" t="s">
        <v>366</v>
      </c>
      <c r="B99" s="14" t="s">
        <v>367</v>
      </c>
      <c r="C99" s="4">
        <f t="shared" si="5"/>
        <v>48</v>
      </c>
      <c r="D99" s="4" t="str">
        <f t="shared" si="6"/>
        <v>OK</v>
      </c>
      <c r="E99" s="13"/>
      <c r="F99" s="52" t="s">
        <v>366</v>
      </c>
      <c r="G99" s="71">
        <v>48.0</v>
      </c>
      <c r="H99" s="61" t="s">
        <v>356</v>
      </c>
      <c r="I99" s="61" t="s">
        <v>368</v>
      </c>
      <c r="J99" s="62" t="s">
        <v>369</v>
      </c>
    </row>
    <row r="100" ht="15.75" customHeight="1">
      <c r="A100" s="63" t="s">
        <v>370</v>
      </c>
      <c r="B100" s="14" t="s">
        <v>371</v>
      </c>
      <c r="C100" s="4">
        <f t="shared" si="5"/>
        <v>3</v>
      </c>
      <c r="D100" s="4" t="str">
        <f t="shared" si="6"/>
        <v>OK</v>
      </c>
      <c r="E100" s="13"/>
      <c r="F100" s="52" t="s">
        <v>370</v>
      </c>
      <c r="G100" s="71">
        <v>3.0</v>
      </c>
      <c r="H100" s="61" t="s">
        <v>66</v>
      </c>
      <c r="I100" s="61" t="s">
        <v>372</v>
      </c>
      <c r="J100" s="62" t="s">
        <v>373</v>
      </c>
    </row>
    <row r="101" ht="15.75" customHeight="1">
      <c r="A101" s="63" t="s">
        <v>374</v>
      </c>
      <c r="B101" s="14" t="s">
        <v>375</v>
      </c>
      <c r="C101" s="4">
        <f t="shared" si="5"/>
        <v>12</v>
      </c>
      <c r="D101" s="4" t="str">
        <f t="shared" si="6"/>
        <v>OK</v>
      </c>
      <c r="E101" s="13"/>
      <c r="F101" s="52" t="s">
        <v>374</v>
      </c>
      <c r="G101" s="71">
        <v>12.0</v>
      </c>
      <c r="H101" s="61" t="s">
        <v>376</v>
      </c>
      <c r="I101" s="61" t="s">
        <v>377</v>
      </c>
      <c r="J101" s="62" t="s">
        <v>378</v>
      </c>
    </row>
    <row r="102" ht="15.75" customHeight="1">
      <c r="A102" s="63" t="s">
        <v>379</v>
      </c>
      <c r="B102" s="14" t="s">
        <v>380</v>
      </c>
      <c r="C102" s="4">
        <f t="shared" si="5"/>
        <v>2</v>
      </c>
      <c r="D102" s="4" t="str">
        <f t="shared" si="6"/>
        <v>OK</v>
      </c>
      <c r="E102" s="13"/>
      <c r="F102" s="52" t="s">
        <v>379</v>
      </c>
      <c r="G102" s="71">
        <v>2.0</v>
      </c>
      <c r="H102" s="61" t="s">
        <v>216</v>
      </c>
      <c r="I102" s="61" t="s">
        <v>381</v>
      </c>
      <c r="J102" s="62" t="s">
        <v>382</v>
      </c>
    </row>
    <row r="103" ht="15.75" customHeight="1">
      <c r="A103" s="63" t="s">
        <v>383</v>
      </c>
      <c r="B103" s="14" t="s">
        <v>384</v>
      </c>
      <c r="C103" s="4">
        <f t="shared" si="5"/>
        <v>48</v>
      </c>
      <c r="D103" s="4" t="str">
        <f t="shared" si="6"/>
        <v>OK</v>
      </c>
      <c r="E103" s="13"/>
      <c r="F103" s="52" t="s">
        <v>383</v>
      </c>
      <c r="G103" s="71">
        <v>48.0</v>
      </c>
      <c r="H103" s="61" t="s">
        <v>356</v>
      </c>
      <c r="I103" s="61" t="s">
        <v>385</v>
      </c>
      <c r="J103" s="62" t="s">
        <v>386</v>
      </c>
    </row>
    <row r="104" ht="15.75" customHeight="1">
      <c r="A104" s="63" t="s">
        <v>387</v>
      </c>
      <c r="B104" s="72" t="str">
        <f t="shared" ref="B104:B105" si="7">B266</f>
        <v>433</v>
      </c>
      <c r="C104" s="4">
        <f t="shared" si="5"/>
        <v>3</v>
      </c>
      <c r="D104" s="4" t="str">
        <f t="shared" si="6"/>
        <v>OK</v>
      </c>
      <c r="E104" s="13"/>
      <c r="F104" s="52" t="s">
        <v>387</v>
      </c>
      <c r="G104" s="71">
        <v>3.0</v>
      </c>
      <c r="H104" s="61" t="s">
        <v>66</v>
      </c>
      <c r="I104" s="61" t="s">
        <v>388</v>
      </c>
      <c r="J104" s="62" t="s">
        <v>389</v>
      </c>
      <c r="K104" t="s">
        <v>390</v>
      </c>
    </row>
    <row r="105" ht="15.75" customHeight="1">
      <c r="A105" s="63" t="s">
        <v>391</v>
      </c>
      <c r="B105" s="69" t="str">
        <f t="shared" si="7"/>
        <v>00060000000000600000060006000</v>
      </c>
      <c r="C105" s="4">
        <f t="shared" si="5"/>
        <v>29</v>
      </c>
      <c r="D105" s="4" t="str">
        <f t="shared" si="6"/>
        <v>OK</v>
      </c>
      <c r="E105" s="13"/>
      <c r="F105" s="52" t="s">
        <v>391</v>
      </c>
      <c r="G105" s="71">
        <v>29.0</v>
      </c>
      <c r="H105" s="61" t="s">
        <v>392</v>
      </c>
      <c r="I105" s="61" t="s">
        <v>393</v>
      </c>
      <c r="J105" s="62" t="s">
        <v>394</v>
      </c>
    </row>
    <row r="106" ht="15.75" customHeight="1">
      <c r="A106" s="63" t="s">
        <v>395</v>
      </c>
      <c r="B106" s="14" t="s">
        <v>396</v>
      </c>
      <c r="C106" s="4">
        <f t="shared" si="5"/>
        <v>12</v>
      </c>
      <c r="D106" s="4" t="str">
        <f t="shared" si="6"/>
        <v>OK</v>
      </c>
      <c r="E106" s="13"/>
      <c r="F106" s="52" t="s">
        <v>395</v>
      </c>
      <c r="G106" s="71">
        <v>12.0</v>
      </c>
      <c r="H106" s="61" t="s">
        <v>376</v>
      </c>
      <c r="I106" s="61" t="s">
        <v>397</v>
      </c>
      <c r="J106" s="62" t="s">
        <v>398</v>
      </c>
    </row>
    <row r="107" ht="15.75" customHeight="1">
      <c r="A107" s="63" t="s">
        <v>399</v>
      </c>
      <c r="B107" s="14" t="s">
        <v>167</v>
      </c>
      <c r="C107" s="4">
        <f t="shared" si="5"/>
        <v>1</v>
      </c>
      <c r="D107" s="4" t="str">
        <f t="shared" si="6"/>
        <v>OK</v>
      </c>
      <c r="E107" s="13"/>
      <c r="F107" s="52" t="s">
        <v>399</v>
      </c>
      <c r="G107" s="71">
        <v>1.0</v>
      </c>
      <c r="H107" s="61" t="s">
        <v>84</v>
      </c>
      <c r="I107" s="61" t="s">
        <v>400</v>
      </c>
      <c r="J107" s="62" t="s">
        <v>401</v>
      </c>
    </row>
    <row r="108" ht="15.75" customHeight="1">
      <c r="A108" s="63" t="s">
        <v>402</v>
      </c>
      <c r="B108" s="14" t="s">
        <v>253</v>
      </c>
      <c r="C108" s="4">
        <f t="shared" si="5"/>
        <v>15</v>
      </c>
      <c r="D108" s="4" t="str">
        <f t="shared" si="6"/>
        <v>OK</v>
      </c>
      <c r="E108" s="13"/>
      <c r="F108" s="52" t="s">
        <v>402</v>
      </c>
      <c r="G108" s="71">
        <v>15.0</v>
      </c>
      <c r="H108" s="61" t="s">
        <v>274</v>
      </c>
      <c r="I108" s="61" t="s">
        <v>403</v>
      </c>
      <c r="J108" s="62" t="s">
        <v>404</v>
      </c>
    </row>
    <row r="109" ht="15.75" customHeight="1">
      <c r="A109" s="63" t="s">
        <v>405</v>
      </c>
      <c r="B109" s="14" t="s">
        <v>176</v>
      </c>
      <c r="C109" s="4">
        <f t="shared" si="5"/>
        <v>1</v>
      </c>
      <c r="D109" s="4" t="str">
        <f t="shared" si="6"/>
        <v>OK</v>
      </c>
      <c r="E109" s="13"/>
      <c r="F109" s="52" t="s">
        <v>405</v>
      </c>
      <c r="G109" s="71">
        <v>1.0</v>
      </c>
      <c r="H109" s="61" t="s">
        <v>84</v>
      </c>
      <c r="I109" s="61" t="s">
        <v>406</v>
      </c>
      <c r="J109" s="62" t="s">
        <v>407</v>
      </c>
    </row>
    <row r="110" ht="15.75" customHeight="1">
      <c r="A110" s="63" t="s">
        <v>408</v>
      </c>
      <c r="B110" s="64" t="s">
        <v>409</v>
      </c>
      <c r="C110" s="4">
        <f t="shared" si="5"/>
        <v>2</v>
      </c>
      <c r="D110" s="4" t="str">
        <f t="shared" si="6"/>
        <v>OK</v>
      </c>
      <c r="E110" s="13"/>
      <c r="F110" s="52" t="s">
        <v>408</v>
      </c>
      <c r="G110" s="71">
        <v>2.0</v>
      </c>
      <c r="H110" s="61" t="s">
        <v>35</v>
      </c>
      <c r="I110" s="61" t="s">
        <v>410</v>
      </c>
      <c r="J110" s="62" t="s">
        <v>411</v>
      </c>
    </row>
    <row r="111" ht="15.75" customHeight="1">
      <c r="A111" s="63" t="s">
        <v>412</v>
      </c>
      <c r="B111" s="14" t="s">
        <v>171</v>
      </c>
      <c r="C111" s="4">
        <f t="shared" si="5"/>
        <v>3</v>
      </c>
      <c r="D111" s="4" t="str">
        <f t="shared" si="6"/>
        <v>OK</v>
      </c>
      <c r="E111" s="13"/>
      <c r="F111" s="52" t="s">
        <v>412</v>
      </c>
      <c r="G111" s="71">
        <v>3.0</v>
      </c>
      <c r="H111" s="61" t="s">
        <v>66</v>
      </c>
      <c r="I111" s="61" t="s">
        <v>413</v>
      </c>
      <c r="J111" s="73" t="s">
        <v>414</v>
      </c>
    </row>
    <row r="112" ht="15.75" customHeight="1">
      <c r="A112" s="63" t="s">
        <v>415</v>
      </c>
      <c r="B112" s="14" t="s">
        <v>416</v>
      </c>
      <c r="C112" s="4">
        <f t="shared" si="5"/>
        <v>12</v>
      </c>
      <c r="D112" s="4" t="str">
        <f t="shared" si="6"/>
        <v>OK</v>
      </c>
      <c r="E112" s="13"/>
      <c r="F112" s="52" t="s">
        <v>415</v>
      </c>
      <c r="G112" s="71">
        <v>12.0</v>
      </c>
      <c r="H112" s="61" t="s">
        <v>104</v>
      </c>
      <c r="I112" s="61" t="s">
        <v>417</v>
      </c>
      <c r="J112" s="73" t="s">
        <v>418</v>
      </c>
    </row>
    <row r="113" ht="15.75" customHeight="1">
      <c r="A113" s="63" t="s">
        <v>419</v>
      </c>
      <c r="B113" s="14" t="s">
        <v>176</v>
      </c>
      <c r="C113" s="4">
        <f t="shared" si="5"/>
        <v>1</v>
      </c>
      <c r="D113" s="4" t="str">
        <f t="shared" si="6"/>
        <v>OK</v>
      </c>
      <c r="E113" s="13"/>
      <c r="F113" s="52" t="s">
        <v>419</v>
      </c>
      <c r="G113" s="71">
        <v>1.0</v>
      </c>
      <c r="H113" s="61" t="s">
        <v>84</v>
      </c>
      <c r="I113" s="61" t="s">
        <v>420</v>
      </c>
      <c r="J113" s="73" t="s">
        <v>421</v>
      </c>
    </row>
    <row r="114" ht="15.75" customHeight="1">
      <c r="A114" s="63" t="s">
        <v>422</v>
      </c>
      <c r="B114" s="14" t="s">
        <v>416</v>
      </c>
      <c r="C114" s="4">
        <f t="shared" si="5"/>
        <v>12</v>
      </c>
      <c r="D114" s="4" t="str">
        <f t="shared" si="6"/>
        <v>OK</v>
      </c>
      <c r="E114" s="13"/>
      <c r="F114" s="52" t="s">
        <v>422</v>
      </c>
      <c r="G114" s="71">
        <v>12.0</v>
      </c>
      <c r="H114" s="61" t="s">
        <v>104</v>
      </c>
      <c r="I114" s="61" t="s">
        <v>423</v>
      </c>
      <c r="J114" s="73" t="s">
        <v>424</v>
      </c>
    </row>
    <row r="115" ht="15.75" customHeight="1">
      <c r="A115" s="63" t="s">
        <v>425</v>
      </c>
      <c r="B115" s="14" t="s">
        <v>176</v>
      </c>
      <c r="C115" s="4">
        <f t="shared" si="5"/>
        <v>1</v>
      </c>
      <c r="D115" s="4" t="str">
        <f t="shared" si="6"/>
        <v>OK</v>
      </c>
      <c r="E115" s="13"/>
      <c r="F115" s="52" t="s">
        <v>425</v>
      </c>
      <c r="G115" s="71">
        <v>1.0</v>
      </c>
      <c r="H115" s="61" t="s">
        <v>84</v>
      </c>
      <c r="I115" s="61" t="s">
        <v>426</v>
      </c>
      <c r="J115" s="73" t="s">
        <v>427</v>
      </c>
    </row>
    <row r="116" ht="15.75" customHeight="1">
      <c r="A116" s="63" t="s">
        <v>428</v>
      </c>
      <c r="B116" s="14" t="s">
        <v>429</v>
      </c>
      <c r="C116" s="4">
        <f t="shared" si="5"/>
        <v>14</v>
      </c>
      <c r="D116" s="4" t="str">
        <f t="shared" si="6"/>
        <v>OK</v>
      </c>
      <c r="E116" s="13"/>
      <c r="F116" s="52" t="s">
        <v>428</v>
      </c>
      <c r="G116" s="71">
        <v>14.0</v>
      </c>
      <c r="H116" s="61" t="s">
        <v>430</v>
      </c>
      <c r="I116" s="61" t="s">
        <v>431</v>
      </c>
      <c r="J116" s="73" t="s">
        <v>432</v>
      </c>
    </row>
    <row r="117" ht="15.75" customHeight="1">
      <c r="A117" s="63" t="s">
        <v>433</v>
      </c>
      <c r="B117" s="14" t="s">
        <v>429</v>
      </c>
      <c r="C117" s="4">
        <f t="shared" si="5"/>
        <v>14</v>
      </c>
      <c r="D117" s="4" t="str">
        <f t="shared" si="6"/>
        <v>OK</v>
      </c>
      <c r="E117" s="13"/>
      <c r="F117" s="52" t="s">
        <v>433</v>
      </c>
      <c r="G117" s="71">
        <v>14.0</v>
      </c>
      <c r="H117" s="61" t="s">
        <v>430</v>
      </c>
      <c r="I117" s="61" t="s">
        <v>434</v>
      </c>
      <c r="J117" s="73" t="s">
        <v>435</v>
      </c>
    </row>
    <row r="118" ht="15.75" customHeight="1">
      <c r="A118" s="63" t="s">
        <v>436</v>
      </c>
      <c r="B118" s="14" t="s">
        <v>437</v>
      </c>
      <c r="C118" s="4">
        <f t="shared" si="5"/>
        <v>5</v>
      </c>
      <c r="D118" s="4" t="str">
        <f t="shared" si="6"/>
        <v>OK</v>
      </c>
      <c r="E118" s="13"/>
      <c r="F118" s="52" t="s">
        <v>436</v>
      </c>
      <c r="G118" s="71">
        <v>5.0</v>
      </c>
      <c r="H118" s="61" t="s">
        <v>438</v>
      </c>
      <c r="I118" s="61" t="s">
        <v>439</v>
      </c>
      <c r="J118" s="73" t="s">
        <v>440</v>
      </c>
    </row>
    <row r="119" ht="15.75" customHeight="1">
      <c r="A119" s="63" t="s">
        <v>441</v>
      </c>
      <c r="B119" s="69" t="s">
        <v>442</v>
      </c>
      <c r="C119" s="4">
        <f t="shared" si="5"/>
        <v>15</v>
      </c>
      <c r="D119" s="4" t="str">
        <f t="shared" si="6"/>
        <v>OK</v>
      </c>
      <c r="E119" s="13"/>
      <c r="F119" s="52" t="s">
        <v>441</v>
      </c>
      <c r="G119" s="71">
        <v>15.0</v>
      </c>
      <c r="H119" s="61" t="s">
        <v>443</v>
      </c>
      <c r="I119" s="61" t="s">
        <v>444</v>
      </c>
      <c r="J119" s="62" t="s">
        <v>445</v>
      </c>
    </row>
    <row r="120" ht="15.75" customHeight="1">
      <c r="A120" s="63" t="s">
        <v>446</v>
      </c>
      <c r="B120" s="14" t="s">
        <v>447</v>
      </c>
      <c r="C120" s="4">
        <f t="shared" si="5"/>
        <v>10</v>
      </c>
      <c r="D120" s="4" t="str">
        <f t="shared" si="6"/>
        <v>OK</v>
      </c>
      <c r="E120" s="13"/>
      <c r="F120" s="52" t="s">
        <v>446</v>
      </c>
      <c r="G120" s="71">
        <v>10.0</v>
      </c>
      <c r="H120" s="61" t="s">
        <v>448</v>
      </c>
      <c r="I120" s="61" t="s">
        <v>449</v>
      </c>
      <c r="J120" s="70" t="s">
        <v>450</v>
      </c>
    </row>
    <row r="121" ht="15.75" customHeight="1">
      <c r="A121" s="13" t="s">
        <v>451</v>
      </c>
      <c r="B121" s="14" t="s">
        <v>253</v>
      </c>
      <c r="C121" s="4">
        <f t="shared" si="5"/>
        <v>15</v>
      </c>
      <c r="D121" s="4" t="str">
        <f t="shared" si="6"/>
        <v>OK</v>
      </c>
      <c r="E121" s="13"/>
      <c r="F121" s="51" t="s">
        <v>451</v>
      </c>
      <c r="G121" s="71">
        <v>15.0</v>
      </c>
      <c r="H121" s="61" t="s">
        <v>452</v>
      </c>
      <c r="I121" s="61" t="s">
        <v>453</v>
      </c>
      <c r="J121" s="70" t="s">
        <v>454</v>
      </c>
    </row>
    <row r="122" ht="15.75" customHeight="1">
      <c r="A122" s="13" t="s">
        <v>455</v>
      </c>
      <c r="B122" s="14" t="s">
        <v>83</v>
      </c>
      <c r="C122" s="4">
        <f t="shared" si="5"/>
        <v>1</v>
      </c>
      <c r="D122" s="4" t="str">
        <f t="shared" si="6"/>
        <v>OK</v>
      </c>
      <c r="E122" s="13"/>
      <c r="F122" s="51" t="s">
        <v>455</v>
      </c>
      <c r="G122" s="71">
        <v>1.0</v>
      </c>
      <c r="H122" s="61" t="s">
        <v>177</v>
      </c>
      <c r="I122" s="61" t="s">
        <v>456</v>
      </c>
      <c r="J122" s="51" t="s">
        <v>455</v>
      </c>
    </row>
    <row r="123" ht="15.75" customHeight="1">
      <c r="A123" s="13" t="s">
        <v>457</v>
      </c>
      <c r="B123" s="14" t="s">
        <v>458</v>
      </c>
      <c r="C123" s="4">
        <f t="shared" si="5"/>
        <v>3</v>
      </c>
      <c r="D123" s="4" t="str">
        <f t="shared" si="6"/>
        <v>OK</v>
      </c>
      <c r="E123" s="13"/>
      <c r="F123" s="51" t="s">
        <v>457</v>
      </c>
      <c r="G123" s="71">
        <v>3.0</v>
      </c>
      <c r="H123" s="61" t="s">
        <v>182</v>
      </c>
      <c r="I123" s="61" t="s">
        <v>459</v>
      </c>
      <c r="J123" s="51" t="s">
        <v>457</v>
      </c>
    </row>
    <row r="124" ht="15.75" customHeight="1">
      <c r="A124" s="63" t="s">
        <v>69</v>
      </c>
      <c r="B124" s="14" t="s">
        <v>460</v>
      </c>
      <c r="C124" s="4">
        <f t="shared" si="5"/>
        <v>240</v>
      </c>
      <c r="D124" s="4" t="str">
        <f t="shared" si="6"/>
        <v>OK</v>
      </c>
      <c r="E124" s="13"/>
      <c r="F124" s="52" t="s">
        <v>69</v>
      </c>
      <c r="G124" s="71">
        <v>240.0</v>
      </c>
      <c r="H124" s="61" t="s">
        <v>461</v>
      </c>
      <c r="I124" s="61" t="s">
        <v>462</v>
      </c>
      <c r="J124" s="62" t="s">
        <v>73</v>
      </c>
    </row>
    <row r="125" ht="15.75" customHeight="1">
      <c r="A125" t="s">
        <v>74</v>
      </c>
      <c r="B125" s="34" t="str">
        <f>CONCATENATE(B69,B70,B71,B72,B73,B74,B75,B76,B77,B78,B79,B80,B81,B82,B83,B84,B85,B86,B87,B88,B89,B90,B91,B92,B93,B94,B95,B96,B97,B98,B99,B100,B101,B102,B103,B104,B105,B106,B107,B108,B109,B110,B111,B112,B113,B114,B115,B116,B117,B118,B119,B120,B121,B122,B123,B124)</f>
        <v>020602018-06-142018-06-14000000000003000+295054540251802190000062018-06-14000000006                                        CREDITO   0000000000000000000000000000023528846599489211   00000000000000000604336 01040149036040104B   1MAQUINA                                         5 NAO SE APLICA                                   520PLBOBPOSC40 32POS V.32                                        43300060000000000600000060006000D10101B9900CN000000000000000 16000000000000000 000000000000 000000000000000000000000000000000000000000320032          0000000000000001123                                                                                                                                                                                                                                                </v>
      </c>
      <c r="C125" s="4">
        <f t="shared" si="5"/>
        <v>800</v>
      </c>
      <c r="D125" s="4" t="str">
        <f t="shared" si="6"/>
        <v>OK</v>
      </c>
      <c r="G125">
        <v>800.0</v>
      </c>
    </row>
    <row r="126" ht="15.75" customHeight="1">
      <c r="B126" s="34"/>
      <c r="C126" s="4"/>
      <c r="D126" s="4"/>
    </row>
    <row r="127" ht="15.75" customHeight="1">
      <c r="A127" s="57" t="s">
        <v>463</v>
      </c>
      <c r="B127" s="16"/>
      <c r="C127" s="17" t="s">
        <v>24</v>
      </c>
      <c r="D127" s="18" t="s">
        <v>25</v>
      </c>
      <c r="E127" s="18" t="s">
        <v>26</v>
      </c>
      <c r="F127" s="58" t="s">
        <v>27</v>
      </c>
      <c r="G127" s="20" t="s">
        <v>28</v>
      </c>
      <c r="H127" s="58" t="s">
        <v>29</v>
      </c>
      <c r="I127" s="58" t="s">
        <v>30</v>
      </c>
      <c r="J127" s="59" t="s">
        <v>31</v>
      </c>
    </row>
    <row r="128" ht="15.75" customHeight="1">
      <c r="A128" t="s">
        <v>261</v>
      </c>
      <c r="B128" s="22" t="s">
        <v>262</v>
      </c>
      <c r="C128" s="4">
        <f t="shared" ref="C128:C184" si="8">LEN(B128)</f>
        <v>2</v>
      </c>
      <c r="D128" s="4" t="str">
        <f t="shared" ref="D128:D184" si="9">IF(C128=G128,"OK","ERRO")</f>
        <v>OK</v>
      </c>
      <c r="F128" s="52" t="s">
        <v>34</v>
      </c>
      <c r="G128" s="60">
        <v>2.0</v>
      </c>
      <c r="H128" s="61" t="s">
        <v>35</v>
      </c>
      <c r="I128" s="61" t="s">
        <v>263</v>
      </c>
      <c r="J128" s="62" t="s">
        <v>464</v>
      </c>
    </row>
    <row r="129" ht="15.75" customHeight="1">
      <c r="A129" s="63" t="s">
        <v>78</v>
      </c>
      <c r="B129" s="64" t="s">
        <v>65</v>
      </c>
      <c r="C129" s="4">
        <f t="shared" si="8"/>
        <v>3</v>
      </c>
      <c r="D129" s="4" t="str">
        <f t="shared" si="9"/>
        <v>OK</v>
      </c>
      <c r="F129" s="52" t="s">
        <v>78</v>
      </c>
      <c r="G129" s="65">
        <v>3.0</v>
      </c>
      <c r="H129" s="61" t="s">
        <v>66</v>
      </c>
      <c r="I129" s="61" t="s">
        <v>265</v>
      </c>
      <c r="J129" s="62" t="s">
        <v>266</v>
      </c>
    </row>
    <row r="130" ht="15.75" customHeight="1">
      <c r="A130" s="63" t="s">
        <v>267</v>
      </c>
      <c r="B130" s="66" t="str">
        <f>B260</f>
        <v>2018-06-14</v>
      </c>
      <c r="C130" s="4">
        <f t="shared" si="8"/>
        <v>10</v>
      </c>
      <c r="D130" s="4" t="str">
        <f t="shared" si="9"/>
        <v>OK</v>
      </c>
      <c r="F130" s="52" t="s">
        <v>267</v>
      </c>
      <c r="G130" s="65">
        <v>10.0</v>
      </c>
      <c r="H130" s="61" t="s">
        <v>125</v>
      </c>
      <c r="I130" s="61" t="s">
        <v>268</v>
      </c>
      <c r="J130" s="62" t="s">
        <v>269</v>
      </c>
    </row>
    <row r="131" ht="15.75" customHeight="1">
      <c r="A131" s="63" t="s">
        <v>270</v>
      </c>
      <c r="B131" s="66" t="str">
        <f>B260</f>
        <v>2018-06-14</v>
      </c>
      <c r="C131" s="4">
        <f t="shared" si="8"/>
        <v>10</v>
      </c>
      <c r="D131" s="4" t="str">
        <f t="shared" si="9"/>
        <v>OK</v>
      </c>
      <c r="F131" s="52" t="s">
        <v>270</v>
      </c>
      <c r="G131" s="65">
        <v>10.0</v>
      </c>
      <c r="H131" s="61" t="s">
        <v>125</v>
      </c>
      <c r="I131" s="61" t="s">
        <v>271</v>
      </c>
      <c r="J131" s="62" t="s">
        <v>465</v>
      </c>
    </row>
    <row r="132" ht="15.75" customHeight="1">
      <c r="A132" s="63" t="s">
        <v>273</v>
      </c>
      <c r="B132" s="67" t="str">
        <f>TEXT(B258,"000000000000000")</f>
        <v>000000000003000</v>
      </c>
      <c r="C132" s="4">
        <f t="shared" si="8"/>
        <v>15</v>
      </c>
      <c r="D132" s="4" t="str">
        <f t="shared" si="9"/>
        <v>OK</v>
      </c>
      <c r="F132" s="52" t="s">
        <v>273</v>
      </c>
      <c r="G132" s="65">
        <v>15.0</v>
      </c>
      <c r="H132" s="61" t="s">
        <v>274</v>
      </c>
      <c r="I132" s="61" t="s">
        <v>275</v>
      </c>
      <c r="J132" s="62" t="s">
        <v>276</v>
      </c>
    </row>
    <row r="133" ht="15.75" customHeight="1">
      <c r="A133" s="63" t="s">
        <v>277</v>
      </c>
      <c r="B133" s="14" t="s">
        <v>278</v>
      </c>
      <c r="C133" s="4">
        <f t="shared" si="8"/>
        <v>1</v>
      </c>
      <c r="D133" s="4" t="str">
        <f t="shared" si="9"/>
        <v>OK</v>
      </c>
      <c r="F133" s="52" t="s">
        <v>277</v>
      </c>
      <c r="G133" s="65">
        <v>1.0</v>
      </c>
      <c r="H133" s="61" t="s">
        <v>84</v>
      </c>
      <c r="I133" s="61" t="s">
        <v>279</v>
      </c>
      <c r="J133" s="62" t="s">
        <v>466</v>
      </c>
    </row>
    <row r="134" ht="15.75" customHeight="1">
      <c r="A134" s="63" t="s">
        <v>281</v>
      </c>
      <c r="B134" s="14" t="s">
        <v>282</v>
      </c>
      <c r="C134" s="4">
        <f t="shared" si="8"/>
        <v>8</v>
      </c>
      <c r="D134" s="4" t="str">
        <f t="shared" si="9"/>
        <v>OK</v>
      </c>
      <c r="F134" s="52" t="s">
        <v>281</v>
      </c>
      <c r="G134" s="65">
        <v>8.0</v>
      </c>
      <c r="H134" s="61" t="s">
        <v>55</v>
      </c>
      <c r="I134" s="61" t="s">
        <v>283</v>
      </c>
      <c r="J134" s="62" t="s">
        <v>284</v>
      </c>
    </row>
    <row r="135" ht="15.75" customHeight="1">
      <c r="A135" s="63" t="s">
        <v>285</v>
      </c>
      <c r="B135" s="14" t="s">
        <v>262</v>
      </c>
      <c r="C135" s="4">
        <f t="shared" si="8"/>
        <v>2</v>
      </c>
      <c r="D135" s="4" t="str">
        <f t="shared" si="9"/>
        <v>OK</v>
      </c>
      <c r="E135" s="68"/>
      <c r="F135" s="52" t="s">
        <v>285</v>
      </c>
      <c r="G135" s="65">
        <v>2.0</v>
      </c>
      <c r="H135" s="61" t="s">
        <v>216</v>
      </c>
      <c r="I135" s="61" t="s">
        <v>286</v>
      </c>
      <c r="J135" s="62" t="s">
        <v>287</v>
      </c>
    </row>
    <row r="136" ht="15.75" customHeight="1">
      <c r="A136" s="63" t="s">
        <v>288</v>
      </c>
      <c r="B136" s="14" t="s">
        <v>289</v>
      </c>
      <c r="C136" s="4">
        <f t="shared" si="8"/>
        <v>7</v>
      </c>
      <c r="D136" s="4" t="str">
        <f t="shared" si="9"/>
        <v>OK</v>
      </c>
      <c r="F136" s="52" t="s">
        <v>288</v>
      </c>
      <c r="G136" s="65">
        <v>7.0</v>
      </c>
      <c r="H136" s="61" t="s">
        <v>50</v>
      </c>
      <c r="I136" s="61" t="s">
        <v>290</v>
      </c>
      <c r="J136" s="62" t="s">
        <v>291</v>
      </c>
    </row>
    <row r="137" ht="15.75" customHeight="1">
      <c r="A137" s="63" t="s">
        <v>292</v>
      </c>
      <c r="B137" s="69" t="str">
        <f>B261</f>
        <v>000006</v>
      </c>
      <c r="C137" s="4">
        <f t="shared" si="8"/>
        <v>6</v>
      </c>
      <c r="D137" s="4" t="str">
        <f t="shared" si="9"/>
        <v>OK</v>
      </c>
      <c r="E137" s="68"/>
      <c r="F137" s="52" t="s">
        <v>292</v>
      </c>
      <c r="G137" s="65">
        <v>6.0</v>
      </c>
      <c r="H137" s="61" t="s">
        <v>61</v>
      </c>
      <c r="I137" s="61" t="s">
        <v>293</v>
      </c>
      <c r="J137" s="62" t="s">
        <v>294</v>
      </c>
    </row>
    <row r="138" ht="15.75" customHeight="1">
      <c r="A138" s="63" t="s">
        <v>295</v>
      </c>
      <c r="B138" s="66" t="str">
        <f>B260</f>
        <v>2018-06-14</v>
      </c>
      <c r="C138" s="4">
        <f t="shared" si="8"/>
        <v>10</v>
      </c>
      <c r="D138" s="4" t="str">
        <f t="shared" si="9"/>
        <v>OK</v>
      </c>
      <c r="E138" s="68"/>
      <c r="F138" s="52" t="s">
        <v>295</v>
      </c>
      <c r="G138" s="65">
        <v>10.0</v>
      </c>
      <c r="H138" s="61" t="s">
        <v>125</v>
      </c>
      <c r="I138" s="61" t="s">
        <v>296</v>
      </c>
      <c r="J138" s="62" t="s">
        <v>297</v>
      </c>
    </row>
    <row r="139" ht="15.75" customHeight="1">
      <c r="A139" s="63" t="s">
        <v>298</v>
      </c>
      <c r="B139" s="69" t="str">
        <f>B265</f>
        <v>000000006</v>
      </c>
      <c r="C139" s="4">
        <f t="shared" si="8"/>
        <v>9</v>
      </c>
      <c r="D139" s="4" t="str">
        <f t="shared" si="9"/>
        <v>OK</v>
      </c>
      <c r="F139" s="52" t="s">
        <v>298</v>
      </c>
      <c r="G139" s="65">
        <v>9.0</v>
      </c>
      <c r="H139" s="61" t="s">
        <v>299</v>
      </c>
      <c r="I139" s="61" t="s">
        <v>300</v>
      </c>
      <c r="J139" s="62" t="s">
        <v>301</v>
      </c>
    </row>
    <row r="140" ht="15.75" customHeight="1">
      <c r="A140" s="63" t="s">
        <v>302</v>
      </c>
      <c r="B140" s="14" t="s">
        <v>303</v>
      </c>
      <c r="C140" s="4">
        <f t="shared" si="8"/>
        <v>40</v>
      </c>
      <c r="D140" s="4" t="str">
        <f t="shared" si="9"/>
        <v>OK</v>
      </c>
      <c r="F140" s="52" t="s">
        <v>302</v>
      </c>
      <c r="G140" s="65">
        <v>40.0</v>
      </c>
      <c r="H140" s="61" t="s">
        <v>304</v>
      </c>
      <c r="I140" s="61" t="s">
        <v>305</v>
      </c>
      <c r="J140" s="70" t="s">
        <v>467</v>
      </c>
    </row>
    <row r="141" ht="15.75" customHeight="1">
      <c r="A141" s="63" t="s">
        <v>307</v>
      </c>
      <c r="B141" s="14" t="s">
        <v>308</v>
      </c>
      <c r="C141" s="4">
        <f t="shared" si="8"/>
        <v>10</v>
      </c>
      <c r="D141" s="4" t="str">
        <f t="shared" si="9"/>
        <v>OK</v>
      </c>
      <c r="F141" s="52" t="s">
        <v>307</v>
      </c>
      <c r="G141" s="65">
        <v>10.0</v>
      </c>
      <c r="H141" s="61" t="s">
        <v>125</v>
      </c>
      <c r="I141" s="61" t="s">
        <v>309</v>
      </c>
      <c r="J141" s="62" t="s">
        <v>310</v>
      </c>
    </row>
    <row r="142" ht="15.75" customHeight="1">
      <c r="A142" s="63" t="s">
        <v>311</v>
      </c>
      <c r="B142" s="14" t="s">
        <v>253</v>
      </c>
      <c r="C142" s="4">
        <f t="shared" si="8"/>
        <v>15</v>
      </c>
      <c r="D142" s="4" t="str">
        <f t="shared" si="9"/>
        <v>OK</v>
      </c>
      <c r="E142" s="68"/>
      <c r="F142" s="52" t="s">
        <v>311</v>
      </c>
      <c r="G142" s="65">
        <v>15.0</v>
      </c>
      <c r="H142" s="61" t="s">
        <v>274</v>
      </c>
      <c r="I142" s="61" t="s">
        <v>312</v>
      </c>
      <c r="J142" s="62" t="s">
        <v>468</v>
      </c>
    </row>
    <row r="143" ht="15.75" customHeight="1">
      <c r="A143" s="63" t="s">
        <v>314</v>
      </c>
      <c r="B143" s="14" t="s">
        <v>315</v>
      </c>
      <c r="C143" s="4">
        <f t="shared" si="8"/>
        <v>13</v>
      </c>
      <c r="D143" s="4" t="str">
        <f t="shared" si="9"/>
        <v>OK</v>
      </c>
      <c r="E143" s="13"/>
      <c r="F143" s="52" t="s">
        <v>314</v>
      </c>
      <c r="G143" s="65">
        <v>13.0</v>
      </c>
      <c r="H143" s="61" t="s">
        <v>316</v>
      </c>
      <c r="I143" s="61" t="s">
        <v>317</v>
      </c>
      <c r="J143" s="62" t="s">
        <v>469</v>
      </c>
    </row>
    <row r="144" ht="15.75" customHeight="1">
      <c r="A144" s="63" t="s">
        <v>319</v>
      </c>
      <c r="B144" s="14" t="str">
        <f>TEXT(B272,"00")</f>
        <v>02</v>
      </c>
      <c r="C144" s="4">
        <f t="shared" si="8"/>
        <v>2</v>
      </c>
      <c r="D144" s="4" t="str">
        <f t="shared" si="9"/>
        <v>OK</v>
      </c>
      <c r="E144" s="68"/>
      <c r="F144" s="52" t="s">
        <v>319</v>
      </c>
      <c r="G144" s="65">
        <v>2.0</v>
      </c>
      <c r="H144" s="61" t="s">
        <v>35</v>
      </c>
      <c r="I144" s="61" t="s">
        <v>320</v>
      </c>
      <c r="J144" s="62" t="s">
        <v>321</v>
      </c>
    </row>
    <row r="145" ht="15.75" customHeight="1">
      <c r="A145" s="63" t="s">
        <v>322</v>
      </c>
      <c r="B145" s="26" t="str">
        <f>B269</f>
        <v>3528846599489211   </v>
      </c>
      <c r="C145" s="4">
        <f t="shared" si="8"/>
        <v>19</v>
      </c>
      <c r="D145" s="4" t="str">
        <f t="shared" si="9"/>
        <v>OK</v>
      </c>
      <c r="F145" s="52" t="s">
        <v>322</v>
      </c>
      <c r="G145" s="65">
        <v>19.0</v>
      </c>
      <c r="H145" s="61" t="s">
        <v>120</v>
      </c>
      <c r="I145" s="61" t="s">
        <v>121</v>
      </c>
      <c r="J145" s="62" t="s">
        <v>470</v>
      </c>
    </row>
    <row r="146" ht="15.75" customHeight="1">
      <c r="A146" s="63" t="s">
        <v>324</v>
      </c>
      <c r="B146" s="29" t="str">
        <f>B259</f>
        <v>00000000000000000604336</v>
      </c>
      <c r="C146" s="4">
        <f t="shared" si="8"/>
        <v>23</v>
      </c>
      <c r="D146" s="4" t="str">
        <f t="shared" si="9"/>
        <v>OK</v>
      </c>
      <c r="E146" s="68"/>
      <c r="F146" s="52" t="s">
        <v>324</v>
      </c>
      <c r="G146" s="65">
        <v>23.0</v>
      </c>
      <c r="H146" s="61" t="s">
        <v>116</v>
      </c>
      <c r="I146" s="61" t="s">
        <v>325</v>
      </c>
      <c r="J146" s="62" t="s">
        <v>471</v>
      </c>
    </row>
    <row r="147" ht="15.75" customHeight="1">
      <c r="A147" s="63" t="s">
        <v>327</v>
      </c>
      <c r="B147" s="14" t="s">
        <v>176</v>
      </c>
      <c r="C147" s="4">
        <f t="shared" si="8"/>
        <v>1</v>
      </c>
      <c r="D147" s="4" t="str">
        <f t="shared" si="9"/>
        <v>OK</v>
      </c>
      <c r="F147" s="52" t="s">
        <v>327</v>
      </c>
      <c r="G147" s="65">
        <v>1.0</v>
      </c>
      <c r="H147" s="61" t="s">
        <v>84</v>
      </c>
      <c r="I147" s="61" t="s">
        <v>328</v>
      </c>
      <c r="J147" s="62" t="s">
        <v>472</v>
      </c>
    </row>
    <row r="148" ht="15.75" customHeight="1">
      <c r="A148" s="63" t="s">
        <v>330</v>
      </c>
      <c r="B148" s="14" t="s">
        <v>331</v>
      </c>
      <c r="C148" s="4">
        <f t="shared" si="8"/>
        <v>4</v>
      </c>
      <c r="D148" s="4" t="str">
        <f t="shared" si="9"/>
        <v>OK</v>
      </c>
      <c r="F148" s="52" t="s">
        <v>330</v>
      </c>
      <c r="G148" s="65">
        <v>4.0</v>
      </c>
      <c r="H148" s="61" t="s">
        <v>92</v>
      </c>
      <c r="I148" s="61" t="s">
        <v>332</v>
      </c>
      <c r="J148" s="62" t="s">
        <v>473</v>
      </c>
    </row>
    <row r="149" ht="15.75" customHeight="1">
      <c r="A149" s="63" t="s">
        <v>334</v>
      </c>
      <c r="B149" s="64" t="s">
        <v>262</v>
      </c>
      <c r="C149" s="4">
        <f t="shared" si="8"/>
        <v>2</v>
      </c>
      <c r="D149" s="4" t="str">
        <f t="shared" si="9"/>
        <v>OK</v>
      </c>
      <c r="F149" s="52" t="s">
        <v>334</v>
      </c>
      <c r="G149" s="65">
        <v>2.0</v>
      </c>
      <c r="H149" s="61" t="s">
        <v>35</v>
      </c>
      <c r="I149" s="61" t="s">
        <v>335</v>
      </c>
      <c r="J149" s="62" t="s">
        <v>474</v>
      </c>
    </row>
    <row r="150" ht="15.75" customHeight="1">
      <c r="A150" s="63" t="s">
        <v>337</v>
      </c>
      <c r="B150" s="14" t="s">
        <v>338</v>
      </c>
      <c r="C150" s="4">
        <f t="shared" si="8"/>
        <v>11</v>
      </c>
      <c r="D150" s="4" t="str">
        <f t="shared" si="9"/>
        <v>OK</v>
      </c>
      <c r="F150" s="52" t="s">
        <v>337</v>
      </c>
      <c r="G150" s="65">
        <v>11.0</v>
      </c>
      <c r="H150" s="61" t="s">
        <v>246</v>
      </c>
      <c r="I150" s="61" t="s">
        <v>339</v>
      </c>
      <c r="J150" s="62" t="s">
        <v>340</v>
      </c>
    </row>
    <row r="151" ht="15.75" customHeight="1">
      <c r="A151" s="63" t="s">
        <v>341</v>
      </c>
      <c r="B151" s="14" t="s">
        <v>342</v>
      </c>
      <c r="C151" s="4">
        <f t="shared" si="8"/>
        <v>1</v>
      </c>
      <c r="D151" s="4" t="str">
        <f t="shared" si="9"/>
        <v>OK</v>
      </c>
      <c r="E151" s="13"/>
      <c r="F151" s="52" t="s">
        <v>341</v>
      </c>
      <c r="G151" s="65">
        <v>1.0</v>
      </c>
      <c r="H151" s="61" t="s">
        <v>84</v>
      </c>
      <c r="I151" s="61" t="s">
        <v>343</v>
      </c>
      <c r="J151" s="62" t="s">
        <v>344</v>
      </c>
    </row>
    <row r="152" ht="15.75" customHeight="1">
      <c r="A152" s="63" t="s">
        <v>345</v>
      </c>
      <c r="B152" s="14" t="s">
        <v>176</v>
      </c>
      <c r="C152" s="4">
        <f t="shared" si="8"/>
        <v>1</v>
      </c>
      <c r="D152" s="4" t="str">
        <f t="shared" si="9"/>
        <v>OK</v>
      </c>
      <c r="F152" s="52" t="s">
        <v>345</v>
      </c>
      <c r="G152" s="65">
        <v>1.0</v>
      </c>
      <c r="H152" s="61" t="s">
        <v>84</v>
      </c>
      <c r="I152" s="61" t="s">
        <v>346</v>
      </c>
      <c r="J152" s="62" t="s">
        <v>475</v>
      </c>
    </row>
    <row r="153" ht="15.75" customHeight="1">
      <c r="A153" s="63" t="s">
        <v>348</v>
      </c>
      <c r="B153" s="14" t="s">
        <v>215</v>
      </c>
      <c r="C153" s="4">
        <f t="shared" si="8"/>
        <v>2</v>
      </c>
      <c r="D153" s="4" t="str">
        <f t="shared" si="9"/>
        <v>OK</v>
      </c>
      <c r="F153" s="52" t="s">
        <v>348</v>
      </c>
      <c r="G153" s="65">
        <v>2.0</v>
      </c>
      <c r="H153" s="61" t="s">
        <v>216</v>
      </c>
      <c r="I153" s="61" t="s">
        <v>349</v>
      </c>
      <c r="J153" s="62" t="s">
        <v>476</v>
      </c>
    </row>
    <row r="154" ht="15.75" customHeight="1">
      <c r="A154" s="63" t="s">
        <v>351</v>
      </c>
      <c r="B154" s="14" t="s">
        <v>83</v>
      </c>
      <c r="C154" s="4">
        <f t="shared" si="8"/>
        <v>1</v>
      </c>
      <c r="D154" s="4" t="str">
        <f t="shared" si="9"/>
        <v>OK</v>
      </c>
      <c r="E154" s="13"/>
      <c r="F154" s="52" t="s">
        <v>351</v>
      </c>
      <c r="G154" s="65">
        <v>1.0</v>
      </c>
      <c r="H154" s="61" t="s">
        <v>84</v>
      </c>
      <c r="I154" s="61" t="s">
        <v>352</v>
      </c>
      <c r="J154" s="62" t="s">
        <v>353</v>
      </c>
    </row>
    <row r="155" ht="15.75" customHeight="1">
      <c r="A155" s="63" t="s">
        <v>354</v>
      </c>
      <c r="B155" s="14" t="s">
        <v>355</v>
      </c>
      <c r="C155" s="4">
        <f t="shared" si="8"/>
        <v>48</v>
      </c>
      <c r="D155" s="4" t="str">
        <f t="shared" si="9"/>
        <v>OK</v>
      </c>
      <c r="E155" s="13"/>
      <c r="F155" s="52" t="s">
        <v>354</v>
      </c>
      <c r="G155" s="71">
        <v>48.0</v>
      </c>
      <c r="H155" s="61" t="s">
        <v>356</v>
      </c>
      <c r="I155" s="61" t="s">
        <v>357</v>
      </c>
      <c r="J155" s="62" t="s">
        <v>477</v>
      </c>
    </row>
    <row r="156" ht="15.75" customHeight="1">
      <c r="A156" s="63" t="s">
        <v>359</v>
      </c>
      <c r="B156" s="14" t="s">
        <v>360</v>
      </c>
      <c r="C156" s="4">
        <f t="shared" si="8"/>
        <v>1</v>
      </c>
      <c r="D156" s="4" t="str">
        <f t="shared" si="9"/>
        <v>OK</v>
      </c>
      <c r="E156" s="13"/>
      <c r="F156" s="52" t="s">
        <v>359</v>
      </c>
      <c r="G156" s="71">
        <v>1.0</v>
      </c>
      <c r="H156" s="61" t="s">
        <v>84</v>
      </c>
      <c r="I156" s="61" t="s">
        <v>361</v>
      </c>
      <c r="J156" s="62" t="s">
        <v>362</v>
      </c>
    </row>
    <row r="157" ht="15.75" customHeight="1">
      <c r="A157" s="63" t="s">
        <v>363</v>
      </c>
      <c r="B157" s="14" t="s">
        <v>176</v>
      </c>
      <c r="C157" s="4">
        <f t="shared" si="8"/>
        <v>1</v>
      </c>
      <c r="D157" s="4" t="str">
        <f t="shared" si="9"/>
        <v>OK</v>
      </c>
      <c r="E157" s="13"/>
      <c r="F157" s="52" t="s">
        <v>363</v>
      </c>
      <c r="G157" s="71">
        <v>1.0</v>
      </c>
      <c r="H157" s="61" t="s">
        <v>84</v>
      </c>
      <c r="I157" s="61" t="s">
        <v>364</v>
      </c>
      <c r="J157" s="62" t="s">
        <v>365</v>
      </c>
    </row>
    <row r="158" ht="15.75" customHeight="1">
      <c r="A158" s="63" t="s">
        <v>366</v>
      </c>
      <c r="B158" s="14" t="s">
        <v>367</v>
      </c>
      <c r="C158" s="4">
        <f t="shared" si="8"/>
        <v>48</v>
      </c>
      <c r="D158" s="4" t="str">
        <f t="shared" si="9"/>
        <v>OK</v>
      </c>
      <c r="E158" s="13"/>
      <c r="F158" s="52" t="s">
        <v>366</v>
      </c>
      <c r="G158" s="71">
        <v>48.0</v>
      </c>
      <c r="H158" s="61" t="s">
        <v>356</v>
      </c>
      <c r="I158" s="61" t="s">
        <v>368</v>
      </c>
      <c r="J158" s="62" t="s">
        <v>478</v>
      </c>
    </row>
    <row r="159" ht="15.75" customHeight="1">
      <c r="A159" s="63" t="s">
        <v>370</v>
      </c>
      <c r="B159" s="14" t="s">
        <v>371</v>
      </c>
      <c r="C159" s="4">
        <f t="shared" si="8"/>
        <v>3</v>
      </c>
      <c r="D159" s="4" t="str">
        <f t="shared" si="9"/>
        <v>OK</v>
      </c>
      <c r="E159" s="13"/>
      <c r="F159" s="52" t="s">
        <v>370</v>
      </c>
      <c r="G159" s="71">
        <v>3.0</v>
      </c>
      <c r="H159" s="61" t="s">
        <v>66</v>
      </c>
      <c r="I159" s="61" t="s">
        <v>372</v>
      </c>
      <c r="J159" s="62" t="s">
        <v>373</v>
      </c>
    </row>
    <row r="160" ht="15.75" customHeight="1">
      <c r="A160" s="63" t="s">
        <v>374</v>
      </c>
      <c r="B160" s="14" t="s">
        <v>375</v>
      </c>
      <c r="C160" s="4">
        <f t="shared" si="8"/>
        <v>12</v>
      </c>
      <c r="D160" s="4" t="str">
        <f t="shared" si="9"/>
        <v>OK</v>
      </c>
      <c r="E160" s="13"/>
      <c r="F160" s="52" t="s">
        <v>374</v>
      </c>
      <c r="G160" s="71">
        <v>12.0</v>
      </c>
      <c r="H160" s="61" t="s">
        <v>376</v>
      </c>
      <c r="I160" s="61" t="s">
        <v>377</v>
      </c>
      <c r="J160" s="62" t="s">
        <v>378</v>
      </c>
    </row>
    <row r="161" ht="15.75" customHeight="1">
      <c r="A161" s="63" t="s">
        <v>379</v>
      </c>
      <c r="B161" s="14" t="s">
        <v>380</v>
      </c>
      <c r="C161" s="4">
        <f t="shared" si="8"/>
        <v>2</v>
      </c>
      <c r="D161" s="4" t="str">
        <f t="shared" si="9"/>
        <v>OK</v>
      </c>
      <c r="E161" s="13"/>
      <c r="F161" s="52" t="s">
        <v>379</v>
      </c>
      <c r="G161" s="71">
        <v>2.0</v>
      </c>
      <c r="H161" s="61" t="s">
        <v>216</v>
      </c>
      <c r="I161" s="61" t="s">
        <v>381</v>
      </c>
      <c r="J161" s="62" t="s">
        <v>382</v>
      </c>
    </row>
    <row r="162" ht="15.75" customHeight="1">
      <c r="A162" s="63" t="s">
        <v>383</v>
      </c>
      <c r="B162" s="14" t="s">
        <v>384</v>
      </c>
      <c r="C162" s="4">
        <f t="shared" si="8"/>
        <v>48</v>
      </c>
      <c r="D162" s="4" t="str">
        <f t="shared" si="9"/>
        <v>OK</v>
      </c>
      <c r="E162" s="13"/>
      <c r="F162" s="52" t="s">
        <v>383</v>
      </c>
      <c r="G162" s="71">
        <v>48.0</v>
      </c>
      <c r="H162" s="61" t="s">
        <v>356</v>
      </c>
      <c r="I162" s="61" t="s">
        <v>385</v>
      </c>
      <c r="J162" s="62" t="s">
        <v>479</v>
      </c>
    </row>
    <row r="163" ht="15.75" customHeight="1">
      <c r="A163" s="63" t="s">
        <v>387</v>
      </c>
      <c r="B163" s="72" t="str">
        <f t="shared" ref="B163:B164" si="10">B266</f>
        <v>433</v>
      </c>
      <c r="C163" s="4">
        <f t="shared" si="8"/>
        <v>3</v>
      </c>
      <c r="D163" s="4" t="str">
        <f t="shared" si="9"/>
        <v>OK</v>
      </c>
      <c r="E163" s="13"/>
      <c r="F163" s="52" t="s">
        <v>387</v>
      </c>
      <c r="G163" s="71">
        <v>3.0</v>
      </c>
      <c r="H163" s="61" t="s">
        <v>66</v>
      </c>
      <c r="I163" s="61" t="s">
        <v>388</v>
      </c>
      <c r="J163" s="62" t="s">
        <v>389</v>
      </c>
    </row>
    <row r="164" ht="15.75" customHeight="1">
      <c r="A164" s="63" t="s">
        <v>391</v>
      </c>
      <c r="B164" s="69" t="str">
        <f t="shared" si="10"/>
        <v>00060000000000600000060006000</v>
      </c>
      <c r="C164" s="4">
        <f t="shared" si="8"/>
        <v>29</v>
      </c>
      <c r="D164" s="4" t="str">
        <f t="shared" si="9"/>
        <v>OK</v>
      </c>
      <c r="E164" s="13"/>
      <c r="F164" s="52" t="s">
        <v>391</v>
      </c>
      <c r="G164" s="71">
        <v>29.0</v>
      </c>
      <c r="H164" s="61" t="s">
        <v>392</v>
      </c>
      <c r="I164" s="61" t="s">
        <v>393</v>
      </c>
      <c r="J164" s="62" t="s">
        <v>394</v>
      </c>
    </row>
    <row r="165" ht="15.75" customHeight="1">
      <c r="A165" s="63" t="s">
        <v>395</v>
      </c>
      <c r="B165" s="14" t="s">
        <v>396</v>
      </c>
      <c r="C165" s="4">
        <f t="shared" si="8"/>
        <v>12</v>
      </c>
      <c r="D165" s="4" t="str">
        <f t="shared" si="9"/>
        <v>OK</v>
      </c>
      <c r="E165" s="13"/>
      <c r="F165" s="52" t="s">
        <v>395</v>
      </c>
      <c r="G165" s="71">
        <v>12.0</v>
      </c>
      <c r="H165" s="61" t="s">
        <v>376</v>
      </c>
      <c r="I165" s="61" t="s">
        <v>397</v>
      </c>
      <c r="J165" s="62" t="s">
        <v>398</v>
      </c>
    </row>
    <row r="166" ht="15.75" customHeight="1">
      <c r="A166" s="63" t="s">
        <v>399</v>
      </c>
      <c r="B166" s="14" t="s">
        <v>167</v>
      </c>
      <c r="C166" s="4">
        <f t="shared" si="8"/>
        <v>1</v>
      </c>
      <c r="D166" s="4" t="str">
        <f t="shared" si="9"/>
        <v>OK</v>
      </c>
      <c r="E166" s="13"/>
      <c r="F166" s="52" t="s">
        <v>399</v>
      </c>
      <c r="G166" s="71">
        <v>1.0</v>
      </c>
      <c r="H166" s="61" t="s">
        <v>84</v>
      </c>
      <c r="I166" s="61" t="s">
        <v>400</v>
      </c>
      <c r="J166" s="62" t="s">
        <v>480</v>
      </c>
    </row>
    <row r="167" ht="15.75" customHeight="1">
      <c r="A167" s="63" t="s">
        <v>402</v>
      </c>
      <c r="B167" s="14" t="s">
        <v>253</v>
      </c>
      <c r="C167" s="4">
        <f t="shared" si="8"/>
        <v>15</v>
      </c>
      <c r="D167" s="4" t="str">
        <f t="shared" si="9"/>
        <v>OK</v>
      </c>
      <c r="E167" s="13"/>
      <c r="F167" s="52" t="s">
        <v>402</v>
      </c>
      <c r="G167" s="71">
        <v>15.0</v>
      </c>
      <c r="H167" s="61" t="s">
        <v>274</v>
      </c>
      <c r="I167" s="61" t="s">
        <v>403</v>
      </c>
      <c r="J167" s="62" t="s">
        <v>481</v>
      </c>
    </row>
    <row r="168" ht="15.75" customHeight="1">
      <c r="A168" s="63" t="s">
        <v>405</v>
      </c>
      <c r="B168" s="14" t="s">
        <v>176</v>
      </c>
      <c r="C168" s="4">
        <f t="shared" si="8"/>
        <v>1</v>
      </c>
      <c r="D168" s="4" t="str">
        <f t="shared" si="9"/>
        <v>OK</v>
      </c>
      <c r="E168" s="13"/>
      <c r="F168" s="52" t="s">
        <v>405</v>
      </c>
      <c r="G168" s="71">
        <v>1.0</v>
      </c>
      <c r="H168" s="61" t="s">
        <v>84</v>
      </c>
      <c r="I168" s="61" t="s">
        <v>406</v>
      </c>
      <c r="J168" s="62" t="s">
        <v>482</v>
      </c>
    </row>
    <row r="169" ht="15.75" customHeight="1">
      <c r="A169" s="63" t="s">
        <v>408</v>
      </c>
      <c r="B169" s="64" t="s">
        <v>409</v>
      </c>
      <c r="C169" s="4">
        <f t="shared" si="8"/>
        <v>2</v>
      </c>
      <c r="D169" s="4" t="str">
        <f t="shared" si="9"/>
        <v>OK</v>
      </c>
      <c r="E169" s="13"/>
      <c r="F169" s="52" t="s">
        <v>408</v>
      </c>
      <c r="G169" s="71">
        <v>2.0</v>
      </c>
      <c r="H169" s="61" t="s">
        <v>35</v>
      </c>
      <c r="I169" s="61" t="s">
        <v>410</v>
      </c>
      <c r="J169" s="62" t="s">
        <v>483</v>
      </c>
    </row>
    <row r="170" ht="15.75" customHeight="1">
      <c r="A170" s="63" t="s">
        <v>412</v>
      </c>
      <c r="B170" s="14" t="s">
        <v>171</v>
      </c>
      <c r="C170" s="4">
        <f t="shared" si="8"/>
        <v>3</v>
      </c>
      <c r="D170" s="4" t="str">
        <f t="shared" si="9"/>
        <v>OK</v>
      </c>
      <c r="E170" s="13"/>
      <c r="F170" s="52" t="s">
        <v>412</v>
      </c>
      <c r="G170" s="71">
        <v>3.0</v>
      </c>
      <c r="H170" s="61" t="s">
        <v>66</v>
      </c>
      <c r="I170" s="61" t="s">
        <v>413</v>
      </c>
      <c r="J170" s="73" t="s">
        <v>484</v>
      </c>
    </row>
    <row r="171" ht="15.75" customHeight="1">
      <c r="A171" s="63" t="s">
        <v>415</v>
      </c>
      <c r="B171" s="14" t="s">
        <v>416</v>
      </c>
      <c r="C171" s="4">
        <f t="shared" si="8"/>
        <v>12</v>
      </c>
      <c r="D171" s="4" t="str">
        <f t="shared" si="9"/>
        <v>OK</v>
      </c>
      <c r="E171" s="13"/>
      <c r="F171" s="52" t="s">
        <v>415</v>
      </c>
      <c r="G171" s="71">
        <v>12.0</v>
      </c>
      <c r="H171" s="61" t="s">
        <v>104</v>
      </c>
      <c r="I171" s="61" t="s">
        <v>417</v>
      </c>
      <c r="J171" s="73" t="s">
        <v>485</v>
      </c>
    </row>
    <row r="172" ht="15.75" customHeight="1">
      <c r="A172" s="63" t="s">
        <v>419</v>
      </c>
      <c r="B172" s="14" t="s">
        <v>176</v>
      </c>
      <c r="C172" s="4">
        <f t="shared" si="8"/>
        <v>1</v>
      </c>
      <c r="D172" s="4" t="str">
        <f t="shared" si="9"/>
        <v>OK</v>
      </c>
      <c r="E172" s="13"/>
      <c r="F172" s="52" t="s">
        <v>419</v>
      </c>
      <c r="G172" s="71">
        <v>1.0</v>
      </c>
      <c r="H172" s="61" t="s">
        <v>84</v>
      </c>
      <c r="I172" s="61" t="s">
        <v>420</v>
      </c>
      <c r="J172" s="73" t="s">
        <v>486</v>
      </c>
    </row>
    <row r="173" ht="15.75" customHeight="1">
      <c r="A173" s="63" t="s">
        <v>422</v>
      </c>
      <c r="B173" s="14" t="s">
        <v>416</v>
      </c>
      <c r="C173" s="4">
        <f t="shared" si="8"/>
        <v>12</v>
      </c>
      <c r="D173" s="4" t="str">
        <f t="shared" si="9"/>
        <v>OK</v>
      </c>
      <c r="E173" s="13"/>
      <c r="F173" s="52" t="s">
        <v>422</v>
      </c>
      <c r="G173" s="71">
        <v>12.0</v>
      </c>
      <c r="H173" s="61" t="s">
        <v>104</v>
      </c>
      <c r="I173" s="61" t="s">
        <v>423</v>
      </c>
      <c r="J173" s="73" t="s">
        <v>487</v>
      </c>
    </row>
    <row r="174" ht="15.75" customHeight="1">
      <c r="A174" s="63" t="s">
        <v>425</v>
      </c>
      <c r="B174" s="14" t="s">
        <v>176</v>
      </c>
      <c r="C174" s="4">
        <f t="shared" si="8"/>
        <v>1</v>
      </c>
      <c r="D174" s="4" t="str">
        <f t="shared" si="9"/>
        <v>OK</v>
      </c>
      <c r="E174" s="13"/>
      <c r="F174" s="52" t="s">
        <v>425</v>
      </c>
      <c r="G174" s="71">
        <v>1.0</v>
      </c>
      <c r="H174" s="61" t="s">
        <v>84</v>
      </c>
      <c r="I174" s="61" t="s">
        <v>426</v>
      </c>
      <c r="J174" s="73" t="s">
        <v>488</v>
      </c>
    </row>
    <row r="175" ht="15.75" customHeight="1">
      <c r="A175" s="63" t="s">
        <v>428</v>
      </c>
      <c r="B175" s="14" t="s">
        <v>429</v>
      </c>
      <c r="C175" s="4">
        <f t="shared" si="8"/>
        <v>14</v>
      </c>
      <c r="D175" s="4" t="str">
        <f t="shared" si="9"/>
        <v>OK</v>
      </c>
      <c r="E175" s="13"/>
      <c r="F175" s="52" t="s">
        <v>428</v>
      </c>
      <c r="G175" s="71">
        <v>14.0</v>
      </c>
      <c r="H175" s="61" t="s">
        <v>430</v>
      </c>
      <c r="I175" s="61" t="s">
        <v>431</v>
      </c>
      <c r="J175" s="73" t="s">
        <v>489</v>
      </c>
    </row>
    <row r="176" ht="15.75" customHeight="1">
      <c r="A176" s="63" t="s">
        <v>433</v>
      </c>
      <c r="B176" s="14" t="s">
        <v>429</v>
      </c>
      <c r="C176" s="4">
        <f t="shared" si="8"/>
        <v>14</v>
      </c>
      <c r="D176" s="4" t="str">
        <f t="shared" si="9"/>
        <v>OK</v>
      </c>
      <c r="E176" s="13"/>
      <c r="F176" s="52" t="s">
        <v>433</v>
      </c>
      <c r="G176" s="71">
        <v>14.0</v>
      </c>
      <c r="H176" s="61" t="s">
        <v>430</v>
      </c>
      <c r="I176" s="61" t="s">
        <v>434</v>
      </c>
      <c r="J176" s="73" t="s">
        <v>490</v>
      </c>
    </row>
    <row r="177" ht="15.75" customHeight="1">
      <c r="A177" s="63" t="s">
        <v>436</v>
      </c>
      <c r="B177" s="14" t="s">
        <v>437</v>
      </c>
      <c r="C177" s="4">
        <f t="shared" si="8"/>
        <v>5</v>
      </c>
      <c r="D177" s="4" t="str">
        <f t="shared" si="9"/>
        <v>OK</v>
      </c>
      <c r="E177" s="13"/>
      <c r="F177" s="52" t="s">
        <v>436</v>
      </c>
      <c r="G177" s="71">
        <v>5.0</v>
      </c>
      <c r="H177" s="61" t="s">
        <v>438</v>
      </c>
      <c r="I177" s="61" t="s">
        <v>439</v>
      </c>
      <c r="J177" s="73" t="s">
        <v>491</v>
      </c>
    </row>
    <row r="178" ht="15.75" customHeight="1">
      <c r="A178" s="63" t="s">
        <v>441</v>
      </c>
      <c r="B178" s="69" t="s">
        <v>442</v>
      </c>
      <c r="C178" s="4">
        <f t="shared" si="8"/>
        <v>15</v>
      </c>
      <c r="D178" s="4" t="str">
        <f t="shared" si="9"/>
        <v>OK</v>
      </c>
      <c r="E178" s="13"/>
      <c r="F178" s="52" t="s">
        <v>441</v>
      </c>
      <c r="G178" s="71">
        <v>15.0</v>
      </c>
      <c r="H178" s="61" t="s">
        <v>443</v>
      </c>
      <c r="I178" s="61" t="s">
        <v>444</v>
      </c>
      <c r="J178" s="62" t="s">
        <v>445</v>
      </c>
    </row>
    <row r="179" ht="15.75" customHeight="1">
      <c r="A179" s="63" t="s">
        <v>446</v>
      </c>
      <c r="B179" s="14" t="s">
        <v>447</v>
      </c>
      <c r="C179" s="4">
        <f t="shared" si="8"/>
        <v>10</v>
      </c>
      <c r="D179" s="4" t="str">
        <f t="shared" si="9"/>
        <v>OK</v>
      </c>
      <c r="E179" s="13"/>
      <c r="F179" s="52" t="s">
        <v>446</v>
      </c>
      <c r="G179" s="71">
        <v>10.0</v>
      </c>
      <c r="H179" s="61" t="s">
        <v>448</v>
      </c>
      <c r="I179" s="61" t="s">
        <v>449</v>
      </c>
      <c r="J179" s="70" t="s">
        <v>492</v>
      </c>
    </row>
    <row r="180" ht="15.75" customHeight="1">
      <c r="A180" s="13" t="s">
        <v>451</v>
      </c>
      <c r="B180" s="14" t="s">
        <v>253</v>
      </c>
      <c r="C180" s="4">
        <f t="shared" si="8"/>
        <v>15</v>
      </c>
      <c r="D180" s="4" t="str">
        <f t="shared" si="9"/>
        <v>OK</v>
      </c>
      <c r="E180" s="13"/>
      <c r="F180" s="51" t="s">
        <v>451</v>
      </c>
      <c r="G180" s="71">
        <v>15.0</v>
      </c>
      <c r="H180" s="61" t="s">
        <v>452</v>
      </c>
      <c r="I180" s="61" t="s">
        <v>453</v>
      </c>
      <c r="J180" s="70" t="s">
        <v>454</v>
      </c>
    </row>
    <row r="181" ht="15.75" customHeight="1">
      <c r="A181" s="13" t="s">
        <v>455</v>
      </c>
      <c r="B181" s="14" t="s">
        <v>83</v>
      </c>
      <c r="C181" s="4">
        <f t="shared" si="8"/>
        <v>1</v>
      </c>
      <c r="D181" s="4" t="str">
        <f t="shared" si="9"/>
        <v>OK</v>
      </c>
      <c r="E181" s="13"/>
      <c r="F181" s="51" t="s">
        <v>455</v>
      </c>
      <c r="G181" s="71">
        <v>1.0</v>
      </c>
      <c r="H181" s="61" t="s">
        <v>177</v>
      </c>
      <c r="I181" s="61" t="s">
        <v>456</v>
      </c>
      <c r="J181" s="51" t="s">
        <v>455</v>
      </c>
    </row>
    <row r="182" ht="15.75" customHeight="1">
      <c r="A182" s="13" t="s">
        <v>457</v>
      </c>
      <c r="B182" s="14" t="s">
        <v>458</v>
      </c>
      <c r="C182" s="4">
        <f t="shared" si="8"/>
        <v>3</v>
      </c>
      <c r="D182" s="4" t="str">
        <f t="shared" si="9"/>
        <v>OK</v>
      </c>
      <c r="E182" s="13"/>
      <c r="F182" s="51" t="s">
        <v>457</v>
      </c>
      <c r="G182" s="71">
        <v>3.0</v>
      </c>
      <c r="H182" s="61" t="s">
        <v>182</v>
      </c>
      <c r="I182" s="61" t="s">
        <v>459</v>
      </c>
      <c r="J182" s="51" t="s">
        <v>457</v>
      </c>
    </row>
    <row r="183" ht="15.75" customHeight="1">
      <c r="A183" s="63" t="s">
        <v>69</v>
      </c>
      <c r="B183" s="14" t="s">
        <v>460</v>
      </c>
      <c r="C183" s="4">
        <f t="shared" si="8"/>
        <v>240</v>
      </c>
      <c r="D183" s="4" t="str">
        <f t="shared" si="9"/>
        <v>OK</v>
      </c>
      <c r="E183" s="13"/>
      <c r="F183" s="52" t="s">
        <v>69</v>
      </c>
      <c r="G183" s="71">
        <v>240.0</v>
      </c>
      <c r="H183" s="61" t="s">
        <v>461</v>
      </c>
      <c r="I183" s="61" t="s">
        <v>462</v>
      </c>
      <c r="J183" s="62" t="s">
        <v>73</v>
      </c>
    </row>
    <row r="184" ht="15.75" customHeight="1">
      <c r="A184" t="s">
        <v>74</v>
      </c>
      <c r="B184" s="34" t="str">
        <f>CONCATENATE(B128,B129,B130,B131,B132,B133,B134,B135,B136,B137,B138,B139,B140,B141,B142,B143,B144,B145,B146,B147,B148,B149,B150,B151,B152,B153,B154,B155,B156,B157,B158,B159,B160,B161,B162,B163,B164,B165,B166,B167,B168,B169,B170,B171,B172,B173,B174,B175,B176,B177,B178,B179,B180,B181,B182,B183)</f>
        <v>020602018-06-142018-06-14000000000003000+295054540251802190000062018-06-14000000006                                        CREDITO   0000000000000000000000000000023528846599489211   00000000000000000604336 01040249036040104B   1MAQUINA                                         5 NAO SE APLICA                                   520PLBOBPOSC40 32POS V.32                                        43300060000000000600000060006000D10101B9900CN000000000000000 16000000000000000 000000000000 000000000000000000000000000000000000000000320032          0000000000000001123                                                                                                                                                                                                                                                </v>
      </c>
      <c r="C184" s="4">
        <f t="shared" si="8"/>
        <v>800</v>
      </c>
      <c r="D184" s="4" t="str">
        <f t="shared" si="9"/>
        <v>OK</v>
      </c>
      <c r="G184">
        <v>800.0</v>
      </c>
    </row>
    <row r="185" ht="15.75" customHeight="1">
      <c r="B185" s="2"/>
    </row>
    <row r="186" ht="15.75" customHeight="1">
      <c r="A186" s="74" t="s">
        <v>493</v>
      </c>
      <c r="B186" s="75" t="s">
        <v>494</v>
      </c>
      <c r="C186" s="76" t="s">
        <v>24</v>
      </c>
      <c r="D186" s="77" t="s">
        <v>25</v>
      </c>
      <c r="E186" s="77" t="s">
        <v>26</v>
      </c>
      <c r="F186" s="78" t="s">
        <v>27</v>
      </c>
      <c r="G186" s="79" t="s">
        <v>28</v>
      </c>
      <c r="H186" s="78" t="s">
        <v>29</v>
      </c>
      <c r="I186" s="78" t="s">
        <v>30</v>
      </c>
      <c r="J186" s="80" t="s">
        <v>31</v>
      </c>
    </row>
    <row r="187" ht="15.75" customHeight="1">
      <c r="A187" s="81" t="s">
        <v>261</v>
      </c>
      <c r="B187" s="82" t="s">
        <v>495</v>
      </c>
      <c r="C187" s="83">
        <f t="shared" ref="C187:C204" si="11">LEN(B187)</f>
        <v>2</v>
      </c>
      <c r="D187" s="83" t="str">
        <f t="shared" ref="D187:D204" si="12">IF(C187=G187,"OK","ERRO")</f>
        <v>OK</v>
      </c>
      <c r="E187" s="84"/>
      <c r="F187" s="85" t="s">
        <v>34</v>
      </c>
      <c r="G187" s="86">
        <v>2.0</v>
      </c>
      <c r="H187" s="85" t="s">
        <v>35</v>
      </c>
      <c r="I187" s="86" t="s">
        <v>36</v>
      </c>
      <c r="J187" s="87" t="s">
        <v>496</v>
      </c>
    </row>
    <row r="188" ht="15.75" customHeight="1">
      <c r="A188" s="88" t="s">
        <v>497</v>
      </c>
      <c r="B188" s="89" t="str">
        <f>B261</f>
        <v>000006</v>
      </c>
      <c r="C188" s="83">
        <f t="shared" si="11"/>
        <v>6</v>
      </c>
      <c r="D188" s="83" t="str">
        <f t="shared" si="12"/>
        <v>OK</v>
      </c>
      <c r="E188" s="84"/>
      <c r="F188" s="85" t="s">
        <v>497</v>
      </c>
      <c r="G188" s="86">
        <v>6.0</v>
      </c>
      <c r="H188" s="85" t="s">
        <v>61</v>
      </c>
      <c r="I188" s="90" t="s">
        <v>498</v>
      </c>
      <c r="J188" s="87" t="s">
        <v>499</v>
      </c>
    </row>
    <row r="189" ht="15.75" customHeight="1">
      <c r="A189" s="91" t="s">
        <v>500</v>
      </c>
      <c r="B189" s="92" t="str">
        <f>B257</f>
        <v>20180614</v>
      </c>
      <c r="C189" s="83">
        <f t="shared" si="11"/>
        <v>8</v>
      </c>
      <c r="D189" s="83" t="str">
        <f t="shared" si="12"/>
        <v>OK</v>
      </c>
      <c r="E189" s="84"/>
      <c r="F189" s="85" t="s">
        <v>500</v>
      </c>
      <c r="G189" s="86">
        <v>8.0</v>
      </c>
      <c r="H189" s="85" t="s">
        <v>45</v>
      </c>
      <c r="I189" s="93" t="s">
        <v>501</v>
      </c>
      <c r="J189" s="87" t="s">
        <v>502</v>
      </c>
    </row>
    <row r="190" ht="15.75" customHeight="1">
      <c r="A190" s="94" t="s">
        <v>503</v>
      </c>
      <c r="B190" s="82" t="s">
        <v>504</v>
      </c>
      <c r="C190" s="83">
        <f t="shared" si="11"/>
        <v>6</v>
      </c>
      <c r="D190" s="83" t="str">
        <f t="shared" si="12"/>
        <v>OK</v>
      </c>
      <c r="E190" s="84"/>
      <c r="F190" s="85" t="s">
        <v>503</v>
      </c>
      <c r="G190" s="86">
        <v>6.0</v>
      </c>
      <c r="H190" s="85" t="s">
        <v>139</v>
      </c>
      <c r="I190" s="86" t="s">
        <v>505</v>
      </c>
      <c r="J190" s="95" t="s">
        <v>506</v>
      </c>
    </row>
    <row r="191" ht="15.75" customHeight="1">
      <c r="A191" s="91" t="s">
        <v>507</v>
      </c>
      <c r="B191" s="96" t="str">
        <f>TEXT(B258*B211,"0000000000000")</f>
        <v>0000000006000</v>
      </c>
      <c r="C191" s="83">
        <f t="shared" si="11"/>
        <v>13</v>
      </c>
      <c r="D191" s="83" t="str">
        <f t="shared" si="12"/>
        <v>OK</v>
      </c>
      <c r="E191" s="84"/>
      <c r="F191" s="85" t="s">
        <v>507</v>
      </c>
      <c r="G191" s="86">
        <v>13.0</v>
      </c>
      <c r="H191" s="85" t="s">
        <v>316</v>
      </c>
      <c r="I191" s="86" t="s">
        <v>508</v>
      </c>
      <c r="J191" s="87" t="s">
        <v>509</v>
      </c>
    </row>
    <row r="192" ht="15.75" customHeight="1">
      <c r="A192" s="81" t="s">
        <v>510</v>
      </c>
      <c r="B192" s="97" t="s">
        <v>511</v>
      </c>
      <c r="C192" s="83">
        <f t="shared" si="11"/>
        <v>15</v>
      </c>
      <c r="D192" s="83" t="str">
        <f t="shared" si="12"/>
        <v>OK</v>
      </c>
      <c r="E192" s="84"/>
      <c r="F192" s="85" t="s">
        <v>510</v>
      </c>
      <c r="G192" s="86">
        <v>15.0</v>
      </c>
      <c r="H192" s="85" t="s">
        <v>254</v>
      </c>
      <c r="I192" s="86" t="s">
        <v>512</v>
      </c>
      <c r="J192" s="87" t="s">
        <v>513</v>
      </c>
    </row>
    <row r="193" ht="15.75" customHeight="1">
      <c r="A193" s="81" t="s">
        <v>514</v>
      </c>
      <c r="B193" s="97" t="s">
        <v>515</v>
      </c>
      <c r="C193" s="83">
        <f t="shared" si="11"/>
        <v>23</v>
      </c>
      <c r="D193" s="83" t="str">
        <f t="shared" si="12"/>
        <v>OK</v>
      </c>
      <c r="E193" s="84"/>
      <c r="F193" s="85" t="s">
        <v>514</v>
      </c>
      <c r="G193" s="86">
        <v>23.0</v>
      </c>
      <c r="H193" s="85" t="s">
        <v>116</v>
      </c>
      <c r="I193" s="86" t="s">
        <v>516</v>
      </c>
      <c r="J193" s="87" t="s">
        <v>517</v>
      </c>
    </row>
    <row r="194" ht="15.75" customHeight="1">
      <c r="A194" s="81" t="s">
        <v>518</v>
      </c>
      <c r="B194" s="97" t="s">
        <v>519</v>
      </c>
      <c r="C194" s="83">
        <f t="shared" si="11"/>
        <v>23</v>
      </c>
      <c r="D194" s="83" t="str">
        <f t="shared" si="12"/>
        <v>OK</v>
      </c>
      <c r="E194" s="84"/>
      <c r="F194" s="98" t="s">
        <v>518</v>
      </c>
      <c r="G194" s="99">
        <v>23.0</v>
      </c>
      <c r="H194" s="85" t="s">
        <v>116</v>
      </c>
      <c r="I194" s="100" t="s">
        <v>520</v>
      </c>
      <c r="J194" s="98" t="s">
        <v>521</v>
      </c>
    </row>
    <row r="195" ht="15.75" customHeight="1">
      <c r="A195" s="94" t="s">
        <v>522</v>
      </c>
      <c r="B195" s="97" t="s">
        <v>523</v>
      </c>
      <c r="C195" s="83">
        <f t="shared" si="11"/>
        <v>23</v>
      </c>
      <c r="D195" s="83" t="str">
        <f t="shared" si="12"/>
        <v>OK</v>
      </c>
      <c r="E195" s="84"/>
      <c r="F195" s="85" t="s">
        <v>522</v>
      </c>
      <c r="G195" s="86">
        <v>23.0</v>
      </c>
      <c r="H195" s="85" t="s">
        <v>116</v>
      </c>
      <c r="I195" s="86" t="s">
        <v>524</v>
      </c>
      <c r="J195" s="85" t="s">
        <v>525</v>
      </c>
    </row>
    <row r="196" ht="15.75" customHeight="1">
      <c r="A196" s="81" t="s">
        <v>526</v>
      </c>
      <c r="B196" s="97" t="s">
        <v>527</v>
      </c>
      <c r="C196" s="83">
        <f t="shared" si="11"/>
        <v>16</v>
      </c>
      <c r="D196" s="83" t="str">
        <f t="shared" si="12"/>
        <v>OK</v>
      </c>
      <c r="E196" s="84"/>
      <c r="F196" s="85" t="s">
        <v>526</v>
      </c>
      <c r="G196" s="86">
        <v>16.0</v>
      </c>
      <c r="H196" s="85" t="s">
        <v>528</v>
      </c>
      <c r="I196" s="86" t="s">
        <v>529</v>
      </c>
      <c r="J196" s="85" t="s">
        <v>530</v>
      </c>
    </row>
    <row r="197" ht="15.75" customHeight="1">
      <c r="A197" s="81" t="s">
        <v>531</v>
      </c>
      <c r="B197" s="97" t="s">
        <v>176</v>
      </c>
      <c r="C197" s="83">
        <f t="shared" si="11"/>
        <v>1</v>
      </c>
      <c r="D197" s="83" t="str">
        <f t="shared" si="12"/>
        <v>OK</v>
      </c>
      <c r="E197" s="84"/>
      <c r="F197" s="85" t="s">
        <v>531</v>
      </c>
      <c r="G197" s="86">
        <v>1.0</v>
      </c>
      <c r="H197" s="85" t="s">
        <v>84</v>
      </c>
      <c r="I197" s="86" t="s">
        <v>532</v>
      </c>
      <c r="J197" s="85" t="s">
        <v>533</v>
      </c>
    </row>
    <row r="198" ht="15.75" customHeight="1">
      <c r="A198" s="81" t="s">
        <v>534</v>
      </c>
      <c r="B198" s="97" t="s">
        <v>176</v>
      </c>
      <c r="C198" s="83">
        <f t="shared" si="11"/>
        <v>1</v>
      </c>
      <c r="D198" s="83" t="str">
        <f t="shared" si="12"/>
        <v>OK</v>
      </c>
      <c r="E198" s="84"/>
      <c r="F198" s="85" t="s">
        <v>534</v>
      </c>
      <c r="G198" s="86">
        <v>1.0</v>
      </c>
      <c r="H198" s="85" t="s">
        <v>84</v>
      </c>
      <c r="I198" s="86" t="s">
        <v>535</v>
      </c>
      <c r="J198" s="85" t="s">
        <v>536</v>
      </c>
    </row>
    <row r="199" ht="15.75" customHeight="1">
      <c r="A199" s="81" t="s">
        <v>537</v>
      </c>
      <c r="B199" s="97" t="s">
        <v>167</v>
      </c>
      <c r="C199" s="83">
        <f t="shared" si="11"/>
        <v>1</v>
      </c>
      <c r="D199" s="83" t="str">
        <f t="shared" si="12"/>
        <v>OK</v>
      </c>
      <c r="E199" s="84"/>
      <c r="F199" s="85" t="s">
        <v>537</v>
      </c>
      <c r="G199" s="86">
        <v>1.0</v>
      </c>
      <c r="H199" s="85" t="s">
        <v>84</v>
      </c>
      <c r="I199" s="86" t="s">
        <v>538</v>
      </c>
      <c r="J199" s="85" t="s">
        <v>539</v>
      </c>
    </row>
    <row r="200" ht="15.75" customHeight="1">
      <c r="A200" s="81" t="s">
        <v>540</v>
      </c>
      <c r="B200" s="97" t="s">
        <v>541</v>
      </c>
      <c r="C200" s="83">
        <f t="shared" si="11"/>
        <v>4</v>
      </c>
      <c r="D200" s="83" t="str">
        <f t="shared" si="12"/>
        <v>OK</v>
      </c>
      <c r="E200" s="84"/>
      <c r="F200" s="85" t="s">
        <v>540</v>
      </c>
      <c r="G200" s="86">
        <v>4.0</v>
      </c>
      <c r="H200" s="85" t="s">
        <v>92</v>
      </c>
      <c r="I200" s="86" t="s">
        <v>542</v>
      </c>
      <c r="J200" s="85" t="s">
        <v>543</v>
      </c>
    </row>
    <row r="201" ht="15.75" customHeight="1">
      <c r="A201" s="81" t="s">
        <v>544</v>
      </c>
      <c r="B201" s="97" t="s">
        <v>545</v>
      </c>
      <c r="C201" s="83">
        <f t="shared" si="11"/>
        <v>16</v>
      </c>
      <c r="D201" s="83" t="str">
        <f t="shared" si="12"/>
        <v>OK</v>
      </c>
      <c r="E201" s="84"/>
      <c r="F201" s="85" t="s">
        <v>544</v>
      </c>
      <c r="G201" s="86">
        <v>16.0</v>
      </c>
      <c r="H201" s="85" t="s">
        <v>528</v>
      </c>
      <c r="I201" s="86" t="s">
        <v>546</v>
      </c>
      <c r="J201" s="85" t="s">
        <v>547</v>
      </c>
    </row>
    <row r="202" ht="15.75" customHeight="1">
      <c r="A202" s="81" t="s">
        <v>548</v>
      </c>
      <c r="B202" s="97" t="s">
        <v>549</v>
      </c>
      <c r="C202" s="83">
        <f t="shared" si="11"/>
        <v>2</v>
      </c>
      <c r="D202" s="83" t="str">
        <f t="shared" si="12"/>
        <v>OK</v>
      </c>
      <c r="E202" s="84"/>
      <c r="F202" s="85" t="s">
        <v>548</v>
      </c>
      <c r="G202" s="86">
        <v>2.0</v>
      </c>
      <c r="H202" s="85" t="s">
        <v>216</v>
      </c>
      <c r="I202" s="86" t="s">
        <v>550</v>
      </c>
      <c r="J202" s="85" t="s">
        <v>551</v>
      </c>
    </row>
    <row r="203" ht="15.75" customHeight="1">
      <c r="A203" s="81" t="s">
        <v>69</v>
      </c>
      <c r="B203" s="82" t="s">
        <v>552</v>
      </c>
      <c r="C203" s="83">
        <f t="shared" si="11"/>
        <v>640</v>
      </c>
      <c r="D203" s="83" t="str">
        <f t="shared" si="12"/>
        <v>OK</v>
      </c>
      <c r="E203" s="84"/>
      <c r="F203" s="85" t="s">
        <v>69</v>
      </c>
      <c r="G203" s="86">
        <v>640.0</v>
      </c>
      <c r="H203" s="85" t="s">
        <v>553</v>
      </c>
      <c r="I203" s="86" t="s">
        <v>554</v>
      </c>
      <c r="J203" s="87" t="s">
        <v>73</v>
      </c>
    </row>
    <row r="204" ht="15.75" customHeight="1">
      <c r="A204" s="91" t="s">
        <v>74</v>
      </c>
      <c r="B204" s="101" t="str">
        <f>CONCATENATE(B187,B188,B189,B190,B191,B192,B193,B194,B195,B196,B197,B198,B199,B200,B201,B202,B203)</f>
        <v>03000006201806140329520000000006000Aprovada       Leitura magnetica - Tri                       REDE                   Aprovada          N2020                MC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04" s="83">
        <f t="shared" si="11"/>
        <v>800</v>
      </c>
      <c r="D204" s="83" t="str">
        <f t="shared" si="12"/>
        <v>OK</v>
      </c>
      <c r="E204" s="81"/>
      <c r="F204" s="81"/>
      <c r="G204" s="102">
        <v>800.0</v>
      </c>
      <c r="H204" s="81"/>
      <c r="I204" s="81"/>
      <c r="J204" s="81"/>
    </row>
    <row r="205" ht="15.75" customHeight="1">
      <c r="B205" s="2"/>
    </row>
    <row r="206" ht="15.75" customHeight="1">
      <c r="A206" s="15" t="s">
        <v>555</v>
      </c>
      <c r="B206" s="103" t="s">
        <v>556</v>
      </c>
      <c r="C206" s="17" t="s">
        <v>24</v>
      </c>
      <c r="D206" s="18" t="s">
        <v>25</v>
      </c>
      <c r="E206" s="18" t="s">
        <v>26</v>
      </c>
      <c r="F206" s="104" t="s">
        <v>27</v>
      </c>
      <c r="G206" s="20" t="s">
        <v>28</v>
      </c>
      <c r="H206" s="104" t="s">
        <v>29</v>
      </c>
      <c r="I206" s="104" t="s">
        <v>30</v>
      </c>
      <c r="J206" s="105" t="s">
        <v>31</v>
      </c>
    </row>
    <row r="207" ht="15.75" customHeight="1">
      <c r="A207" t="s">
        <v>261</v>
      </c>
      <c r="B207" s="22" t="s">
        <v>557</v>
      </c>
      <c r="C207" s="4">
        <f t="shared" ref="C207:C216" si="13">LEN(B207)</f>
        <v>2</v>
      </c>
      <c r="D207" s="4" t="str">
        <f t="shared" ref="D207:D216" si="14">IF(C207=G207,"OK","ERRO")</f>
        <v>OK</v>
      </c>
      <c r="F207" s="106" t="s">
        <v>34</v>
      </c>
      <c r="G207" s="107">
        <v>2.0</v>
      </c>
      <c r="H207" s="107" t="s">
        <v>35</v>
      </c>
      <c r="I207" s="107" t="s">
        <v>263</v>
      </c>
      <c r="J207" s="108">
        <v>6.0</v>
      </c>
    </row>
    <row r="208" ht="15.75" customHeight="1">
      <c r="A208" s="13" t="s">
        <v>558</v>
      </c>
      <c r="B208" s="109" t="str">
        <f>B270</f>
        <v>14062018</v>
      </c>
      <c r="C208" s="4">
        <f t="shared" si="13"/>
        <v>8</v>
      </c>
      <c r="D208" s="4" t="str">
        <f t="shared" si="14"/>
        <v>OK</v>
      </c>
      <c r="F208" s="106" t="s">
        <v>558</v>
      </c>
      <c r="G208" s="107">
        <v>8.0</v>
      </c>
      <c r="H208" s="107" t="s">
        <v>45</v>
      </c>
      <c r="I208" s="107" t="s">
        <v>559</v>
      </c>
      <c r="J208" s="110" t="s">
        <v>560</v>
      </c>
    </row>
    <row r="209" ht="15.75" customHeight="1">
      <c r="A209" t="s">
        <v>561</v>
      </c>
      <c r="B209" s="111" t="str">
        <f>TEXT(B258*B211,"0000000000000")</f>
        <v>0000000006000</v>
      </c>
      <c r="C209" s="4">
        <f t="shared" si="13"/>
        <v>13</v>
      </c>
      <c r="D209" s="4" t="str">
        <f t="shared" si="14"/>
        <v>OK</v>
      </c>
      <c r="F209" s="106" t="s">
        <v>561</v>
      </c>
      <c r="G209" s="107">
        <v>13.0</v>
      </c>
      <c r="H209" s="107" t="s">
        <v>316</v>
      </c>
      <c r="I209" s="107" t="s">
        <v>562</v>
      </c>
      <c r="J209" s="110" t="s">
        <v>563</v>
      </c>
    </row>
    <row r="210" ht="15.75" customHeight="1">
      <c r="A210" t="s">
        <v>564</v>
      </c>
      <c r="B210" s="111" t="str">
        <f>TEXT(B258,"0000000000000")</f>
        <v>0000000003000</v>
      </c>
      <c r="C210" s="4">
        <f t="shared" si="13"/>
        <v>13</v>
      </c>
      <c r="D210" s="4" t="str">
        <f t="shared" si="14"/>
        <v>OK</v>
      </c>
      <c r="F210" s="106" t="s">
        <v>564</v>
      </c>
      <c r="G210" s="107">
        <v>13.0</v>
      </c>
      <c r="H210" s="107" t="s">
        <v>316</v>
      </c>
      <c r="I210" s="107" t="s">
        <v>565</v>
      </c>
      <c r="J210" s="110" t="s">
        <v>566</v>
      </c>
    </row>
    <row r="211" ht="15.75" customHeight="1">
      <c r="A211" t="s">
        <v>567</v>
      </c>
      <c r="B211" s="3" t="s">
        <v>262</v>
      </c>
      <c r="C211" s="4">
        <f t="shared" si="13"/>
        <v>2</v>
      </c>
      <c r="D211" s="4" t="str">
        <f t="shared" si="14"/>
        <v>OK</v>
      </c>
      <c r="F211" s="106" t="s">
        <v>567</v>
      </c>
      <c r="G211" s="107">
        <v>2.0</v>
      </c>
      <c r="H211" s="107" t="s">
        <v>35</v>
      </c>
      <c r="I211" s="107" t="s">
        <v>568</v>
      </c>
      <c r="J211" s="110" t="s">
        <v>569</v>
      </c>
    </row>
    <row r="212" ht="15.75" customHeight="1">
      <c r="A212" t="s">
        <v>570</v>
      </c>
      <c r="B212" s="3" t="s">
        <v>33</v>
      </c>
      <c r="C212" s="4">
        <f t="shared" si="13"/>
        <v>2</v>
      </c>
      <c r="D212" s="4" t="str">
        <f t="shared" si="14"/>
        <v>OK</v>
      </c>
      <c r="F212" s="106" t="s">
        <v>570</v>
      </c>
      <c r="G212" s="107">
        <v>2.0</v>
      </c>
      <c r="H212" s="107" t="s">
        <v>35</v>
      </c>
      <c r="I212" s="107" t="s">
        <v>571</v>
      </c>
      <c r="J212" s="110" t="s">
        <v>572</v>
      </c>
    </row>
    <row r="213" ht="15.75" customHeight="1">
      <c r="A213" t="s">
        <v>573</v>
      </c>
      <c r="B213" s="3" t="s">
        <v>315</v>
      </c>
      <c r="C213" s="4">
        <f t="shared" si="13"/>
        <v>13</v>
      </c>
      <c r="D213" s="4" t="str">
        <f t="shared" si="14"/>
        <v>OK</v>
      </c>
      <c r="F213" s="106" t="s">
        <v>573</v>
      </c>
      <c r="G213" s="107">
        <v>13.0</v>
      </c>
      <c r="H213" s="107" t="s">
        <v>316</v>
      </c>
      <c r="I213" s="107" t="s">
        <v>574</v>
      </c>
      <c r="J213" s="110" t="s">
        <v>575</v>
      </c>
    </row>
    <row r="214" ht="15.75" customHeight="1">
      <c r="A214" t="s">
        <v>576</v>
      </c>
      <c r="B214" s="3" t="s">
        <v>181</v>
      </c>
      <c r="C214" s="4">
        <f t="shared" si="13"/>
        <v>3</v>
      </c>
      <c r="D214" s="4" t="str">
        <f t="shared" si="14"/>
        <v>OK</v>
      </c>
      <c r="F214" s="106" t="s">
        <v>576</v>
      </c>
      <c r="G214" s="107">
        <v>3.0</v>
      </c>
      <c r="H214" s="107" t="s">
        <v>79</v>
      </c>
      <c r="I214" s="107" t="s">
        <v>577</v>
      </c>
      <c r="J214" s="110" t="s">
        <v>578</v>
      </c>
    </row>
    <row r="215" ht="15.75" customHeight="1">
      <c r="A215" t="s">
        <v>69</v>
      </c>
      <c r="B215" s="64" t="s">
        <v>579</v>
      </c>
      <c r="C215" s="4">
        <f t="shared" si="13"/>
        <v>744</v>
      </c>
      <c r="D215" s="4" t="str">
        <f t="shared" si="14"/>
        <v>OK</v>
      </c>
      <c r="F215" s="106" t="s">
        <v>69</v>
      </c>
      <c r="G215" s="107">
        <v>744.0</v>
      </c>
      <c r="H215" s="107" t="s">
        <v>580</v>
      </c>
      <c r="I215" s="107" t="s">
        <v>581</v>
      </c>
      <c r="J215" s="110" t="s">
        <v>73</v>
      </c>
    </row>
    <row r="216" ht="15.75" customHeight="1">
      <c r="A216" t="s">
        <v>74</v>
      </c>
      <c r="B216" s="34" t="str">
        <f>B207&amp;B208&amp;B209&amp;B210&amp;B211&amp;B212&amp;B213&amp;B214&amp;B215</f>
        <v>06140620180000000006000000000000300002000000000000000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16" s="4">
        <f t="shared" si="13"/>
        <v>800</v>
      </c>
      <c r="D216" s="4" t="str">
        <f t="shared" si="14"/>
        <v>OK</v>
      </c>
      <c r="G216" s="5">
        <v>800.0</v>
      </c>
    </row>
    <row r="217" ht="15.75" customHeight="1">
      <c r="B217" s="2"/>
    </row>
    <row r="218" ht="15.75" customHeight="1">
      <c r="A218" s="15" t="s">
        <v>582</v>
      </c>
      <c r="B218" s="103" t="s">
        <v>583</v>
      </c>
      <c r="C218" s="17" t="s">
        <v>24</v>
      </c>
      <c r="D218" s="18" t="s">
        <v>25</v>
      </c>
      <c r="E218" s="18" t="s">
        <v>26</v>
      </c>
      <c r="F218" s="104" t="s">
        <v>27</v>
      </c>
      <c r="G218" s="20" t="s">
        <v>28</v>
      </c>
      <c r="H218" s="104" t="s">
        <v>29</v>
      </c>
      <c r="I218" s="104" t="s">
        <v>584</v>
      </c>
      <c r="J218" s="112"/>
    </row>
    <row r="219" ht="15.75" customHeight="1">
      <c r="A219" t="s">
        <v>585</v>
      </c>
      <c r="B219" s="22" t="s">
        <v>586</v>
      </c>
      <c r="C219" s="4">
        <f t="shared" ref="C219:C226" si="15">LEN(B219)</f>
        <v>2</v>
      </c>
      <c r="D219" s="4" t="str">
        <f t="shared" ref="D219:D226" si="16">IF(C219=G219,"OK","ERRO")</f>
        <v>OK</v>
      </c>
      <c r="F219" s="106" t="s">
        <v>34</v>
      </c>
      <c r="G219" s="107">
        <v>2.0</v>
      </c>
      <c r="H219" s="107" t="s">
        <v>35</v>
      </c>
      <c r="I219" s="107" t="s">
        <v>263</v>
      </c>
      <c r="J219" s="42" t="s">
        <v>587</v>
      </c>
    </row>
    <row r="220" ht="15.75" customHeight="1">
      <c r="A220" t="s">
        <v>192</v>
      </c>
      <c r="B220" s="113"/>
      <c r="C220" s="4">
        <f t="shared" si="15"/>
        <v>0</v>
      </c>
      <c r="D220" s="4" t="str">
        <f t="shared" si="16"/>
        <v>ERRO</v>
      </c>
      <c r="F220" s="114" t="s">
        <v>192</v>
      </c>
      <c r="G220" s="115">
        <v>10.0</v>
      </c>
      <c r="H220" s="116" t="s">
        <v>149</v>
      </c>
      <c r="I220" s="107" t="s">
        <v>588</v>
      </c>
      <c r="J220" s="42" t="s">
        <v>589</v>
      </c>
    </row>
    <row r="221" ht="15.75" customHeight="1">
      <c r="A221" t="s">
        <v>590</v>
      </c>
      <c r="B221" s="2"/>
      <c r="C221" s="4">
        <f t="shared" si="15"/>
        <v>0</v>
      </c>
      <c r="D221" s="4" t="str">
        <f t="shared" si="16"/>
        <v>ERRO</v>
      </c>
      <c r="F221" s="106" t="s">
        <v>590</v>
      </c>
      <c r="G221" s="107">
        <v>60.0</v>
      </c>
      <c r="H221" s="117" t="s">
        <v>591</v>
      </c>
      <c r="I221" s="107" t="s">
        <v>592</v>
      </c>
      <c r="J221" s="42" t="s">
        <v>593</v>
      </c>
    </row>
    <row r="222" ht="15.75" customHeight="1">
      <c r="A222" t="s">
        <v>594</v>
      </c>
      <c r="B222" s="2"/>
      <c r="C222" s="4">
        <f t="shared" si="15"/>
        <v>0</v>
      </c>
      <c r="D222" s="4" t="str">
        <f t="shared" si="16"/>
        <v>ERRO</v>
      </c>
      <c r="F222" s="106" t="s">
        <v>594</v>
      </c>
      <c r="G222" s="107">
        <v>60.0</v>
      </c>
      <c r="H222" s="107" t="s">
        <v>591</v>
      </c>
      <c r="I222" s="107" t="s">
        <v>595</v>
      </c>
      <c r="J222" s="42" t="s">
        <v>596</v>
      </c>
    </row>
    <row r="223" ht="15.75" customHeight="1">
      <c r="A223" t="s">
        <v>597</v>
      </c>
      <c r="B223" s="2"/>
      <c r="C223" s="4">
        <f t="shared" si="15"/>
        <v>0</v>
      </c>
      <c r="D223" s="4" t="str">
        <f t="shared" si="16"/>
        <v>ERRO</v>
      </c>
      <c r="F223" s="106" t="s">
        <v>597</v>
      </c>
      <c r="G223" s="107">
        <v>60.0</v>
      </c>
      <c r="H223" s="107" t="s">
        <v>591</v>
      </c>
      <c r="I223" s="107" t="s">
        <v>598</v>
      </c>
      <c r="J223" s="42" t="s">
        <v>599</v>
      </c>
    </row>
    <row r="224" ht="15.75" customHeight="1">
      <c r="A224" t="s">
        <v>600</v>
      </c>
      <c r="B224" s="2"/>
      <c r="C224" s="4">
        <f t="shared" si="15"/>
        <v>0</v>
      </c>
      <c r="D224" s="4" t="str">
        <f t="shared" si="16"/>
        <v>ERRO</v>
      </c>
      <c r="F224" s="106" t="s">
        <v>600</v>
      </c>
      <c r="G224" s="107">
        <v>60.0</v>
      </c>
      <c r="H224" s="107" t="s">
        <v>591</v>
      </c>
      <c r="I224" s="107" t="s">
        <v>601</v>
      </c>
      <c r="J224" s="42" t="s">
        <v>602</v>
      </c>
    </row>
    <row r="225" ht="15.75" customHeight="1">
      <c r="A225" t="s">
        <v>603</v>
      </c>
      <c r="B225" s="2"/>
      <c r="C225" s="4">
        <f t="shared" si="15"/>
        <v>0</v>
      </c>
      <c r="D225" s="4" t="str">
        <f t="shared" si="16"/>
        <v>ERRO</v>
      </c>
      <c r="F225" s="106" t="s">
        <v>603</v>
      </c>
      <c r="G225" s="107">
        <v>60.0</v>
      </c>
      <c r="H225" s="107" t="s">
        <v>591</v>
      </c>
      <c r="I225" s="107" t="s">
        <v>604</v>
      </c>
      <c r="J225" s="42" t="s">
        <v>605</v>
      </c>
    </row>
    <row r="226" ht="15.75" customHeight="1">
      <c r="A226" t="s">
        <v>69</v>
      </c>
      <c r="B226" s="2"/>
      <c r="C226" s="4">
        <f t="shared" si="15"/>
        <v>0</v>
      </c>
      <c r="D226" s="4" t="str">
        <f t="shared" si="16"/>
        <v>ERRO</v>
      </c>
      <c r="F226" s="106" t="s">
        <v>69</v>
      </c>
      <c r="G226" s="107">
        <v>488.0</v>
      </c>
      <c r="H226" s="107" t="s">
        <v>606</v>
      </c>
      <c r="I226" s="107" t="s">
        <v>607</v>
      </c>
      <c r="J226" s="44" t="s">
        <v>73</v>
      </c>
    </row>
    <row r="227" ht="15.75" customHeight="1">
      <c r="A227" t="s">
        <v>74</v>
      </c>
      <c r="B227" s="34" t="str">
        <f>B219&amp;B220&amp;B221&amp;B222&amp;B223&amp;B224&amp;B225&amp;B226</f>
        <v>07</v>
      </c>
    </row>
    <row r="228" ht="15.75" customHeight="1">
      <c r="B228" s="2"/>
    </row>
    <row r="229" ht="15.75" customHeight="1">
      <c r="A229" s="15" t="s">
        <v>608</v>
      </c>
      <c r="B229" s="118" t="s">
        <v>609</v>
      </c>
      <c r="C229" s="17" t="s">
        <v>24</v>
      </c>
      <c r="D229" s="18" t="s">
        <v>25</v>
      </c>
      <c r="E229" s="18" t="s">
        <v>26</v>
      </c>
      <c r="F229" s="104" t="s">
        <v>27</v>
      </c>
      <c r="G229" s="20" t="s">
        <v>28</v>
      </c>
      <c r="H229" s="104" t="s">
        <v>29</v>
      </c>
      <c r="I229" s="104" t="s">
        <v>584</v>
      </c>
      <c r="J229" s="112"/>
    </row>
    <row r="230" ht="15.75" customHeight="1">
      <c r="A230" t="s">
        <v>261</v>
      </c>
      <c r="B230" s="22" t="s">
        <v>610</v>
      </c>
      <c r="C230" s="4">
        <f t="shared" ref="C230:C238" si="17">LEN(B230)</f>
        <v>2</v>
      </c>
      <c r="D230" s="4" t="str">
        <f t="shared" ref="D230:D238" si="18">IF(C230=G230,"OK","ERRO")</f>
        <v>OK</v>
      </c>
      <c r="F230" s="106" t="s">
        <v>34</v>
      </c>
      <c r="G230" s="107">
        <v>2.0</v>
      </c>
      <c r="H230" s="107" t="s">
        <v>35</v>
      </c>
      <c r="I230" s="107" t="s">
        <v>263</v>
      </c>
      <c r="J230" s="42" t="s">
        <v>611</v>
      </c>
    </row>
    <row r="231" ht="15.75" customHeight="1">
      <c r="A231" s="13" t="s">
        <v>612</v>
      </c>
      <c r="B231" s="2"/>
      <c r="C231" s="4">
        <f t="shared" si="17"/>
        <v>0</v>
      </c>
      <c r="D231" s="4" t="str">
        <f t="shared" si="18"/>
        <v>ERRO</v>
      </c>
      <c r="F231" s="114" t="s">
        <v>612</v>
      </c>
      <c r="G231" s="119">
        <v>1.0</v>
      </c>
      <c r="H231" s="116" t="s">
        <v>84</v>
      </c>
      <c r="I231" s="107" t="s">
        <v>613</v>
      </c>
      <c r="J231" s="42" t="s">
        <v>614</v>
      </c>
    </row>
    <row r="232" ht="15.75" customHeight="1">
      <c r="A232" s="13" t="s">
        <v>615</v>
      </c>
      <c r="B232" s="2"/>
      <c r="C232" s="4">
        <f t="shared" si="17"/>
        <v>0</v>
      </c>
      <c r="D232" s="4" t="str">
        <f t="shared" si="18"/>
        <v>ERRO</v>
      </c>
      <c r="F232" s="106" t="s">
        <v>615</v>
      </c>
      <c r="G232" s="107">
        <v>1.0</v>
      </c>
      <c r="H232" s="117" t="s">
        <v>84</v>
      </c>
      <c r="I232" s="107" t="s">
        <v>616</v>
      </c>
      <c r="J232" s="42" t="s">
        <v>617</v>
      </c>
    </row>
    <row r="233" ht="15.75" customHeight="1">
      <c r="A233" s="13" t="s">
        <v>618</v>
      </c>
      <c r="B233" s="2"/>
      <c r="C233" s="4">
        <f t="shared" si="17"/>
        <v>0</v>
      </c>
      <c r="D233" s="4" t="str">
        <f t="shared" si="18"/>
        <v>ERRO</v>
      </c>
      <c r="F233" s="106" t="s">
        <v>618</v>
      </c>
      <c r="G233" s="107">
        <v>1.0</v>
      </c>
      <c r="H233" s="107" t="s">
        <v>84</v>
      </c>
      <c r="I233" s="107" t="s">
        <v>619</v>
      </c>
      <c r="J233" s="42" t="s">
        <v>620</v>
      </c>
    </row>
    <row r="234" ht="15.75" customHeight="1">
      <c r="A234" s="13" t="s">
        <v>621</v>
      </c>
      <c r="B234" s="2"/>
      <c r="C234" s="4">
        <f t="shared" si="17"/>
        <v>0</v>
      </c>
      <c r="D234" s="4" t="str">
        <f t="shared" si="18"/>
        <v>ERRO</v>
      </c>
      <c r="F234" s="106" t="s">
        <v>621</v>
      </c>
      <c r="G234" s="107">
        <v>1.0</v>
      </c>
      <c r="H234" s="107" t="s">
        <v>84</v>
      </c>
      <c r="I234" s="107" t="s">
        <v>622</v>
      </c>
      <c r="J234" s="42" t="s">
        <v>623</v>
      </c>
    </row>
    <row r="235" ht="15.75" customHeight="1">
      <c r="A235" s="13" t="s">
        <v>624</v>
      </c>
      <c r="B235" s="2"/>
      <c r="C235" s="4">
        <f t="shared" si="17"/>
        <v>0</v>
      </c>
      <c r="D235" s="4" t="str">
        <f t="shared" si="18"/>
        <v>ERRO</v>
      </c>
      <c r="F235" s="106" t="s">
        <v>624</v>
      </c>
      <c r="G235" s="107">
        <v>1.0</v>
      </c>
      <c r="H235" s="107" t="s">
        <v>84</v>
      </c>
      <c r="I235" s="107" t="s">
        <v>625</v>
      </c>
      <c r="J235" s="42" t="s">
        <v>626</v>
      </c>
    </row>
    <row r="236" ht="15.75" customHeight="1">
      <c r="A236" s="13" t="s">
        <v>627</v>
      </c>
      <c r="B236" s="2"/>
      <c r="C236" s="4">
        <f t="shared" si="17"/>
        <v>0</v>
      </c>
      <c r="D236" s="4" t="str">
        <f t="shared" si="18"/>
        <v>ERRO</v>
      </c>
      <c r="F236" s="106" t="s">
        <v>627</v>
      </c>
      <c r="G236" s="107">
        <v>2.0</v>
      </c>
      <c r="H236" s="107" t="s">
        <v>216</v>
      </c>
      <c r="I236" s="107" t="s">
        <v>628</v>
      </c>
      <c r="J236" s="42" t="s">
        <v>629</v>
      </c>
    </row>
    <row r="237" ht="15.75" customHeight="1">
      <c r="A237" s="13" t="s">
        <v>630</v>
      </c>
      <c r="B237" s="2"/>
      <c r="C237" s="4">
        <f t="shared" si="17"/>
        <v>0</v>
      </c>
      <c r="D237" s="4" t="str">
        <f t="shared" si="18"/>
        <v>ERRO</v>
      </c>
      <c r="F237" s="106" t="s">
        <v>630</v>
      </c>
      <c r="G237" s="107">
        <v>17.0</v>
      </c>
      <c r="H237" s="107" t="s">
        <v>631</v>
      </c>
      <c r="I237" s="107" t="s">
        <v>632</v>
      </c>
      <c r="J237" s="42" t="s">
        <v>605</v>
      </c>
    </row>
    <row r="238" ht="15.75" customHeight="1">
      <c r="A238" s="13" t="s">
        <v>69</v>
      </c>
      <c r="B238" s="2"/>
      <c r="C238" s="4">
        <f t="shared" si="17"/>
        <v>0</v>
      </c>
      <c r="D238" s="4" t="str">
        <f t="shared" si="18"/>
        <v>ERRO</v>
      </c>
      <c r="F238" s="106" t="s">
        <v>69</v>
      </c>
      <c r="G238" s="107">
        <v>776.0</v>
      </c>
      <c r="H238" s="107" t="s">
        <v>633</v>
      </c>
      <c r="I238" s="107" t="s">
        <v>634</v>
      </c>
      <c r="J238" s="44" t="s">
        <v>73</v>
      </c>
    </row>
    <row r="239" ht="15.75" customHeight="1">
      <c r="B239" s="2"/>
    </row>
    <row r="240" ht="15.75" customHeight="1">
      <c r="B240" s="120" t="s">
        <v>635</v>
      </c>
      <c r="C240" s="121"/>
      <c r="D240" s="121"/>
    </row>
    <row r="241" ht="15.75" customHeight="1">
      <c r="A241" s="15" t="s">
        <v>636</v>
      </c>
      <c r="B241" s="122"/>
      <c r="C241" s="17" t="s">
        <v>24</v>
      </c>
      <c r="D241" s="18" t="s">
        <v>25</v>
      </c>
      <c r="E241" s="18" t="s">
        <v>26</v>
      </c>
      <c r="F241" s="123" t="s">
        <v>27</v>
      </c>
      <c r="G241" s="20" t="s">
        <v>28</v>
      </c>
      <c r="H241" s="124" t="s">
        <v>29</v>
      </c>
      <c r="I241" s="124" t="s">
        <v>30</v>
      </c>
      <c r="J241" s="125" t="s">
        <v>31</v>
      </c>
    </row>
    <row r="242" ht="15.75" customHeight="1">
      <c r="A242" t="s">
        <v>261</v>
      </c>
      <c r="B242" s="22" t="s">
        <v>637</v>
      </c>
      <c r="C242" s="4">
        <f t="shared" ref="C242:C245" si="19">LEN(B242)</f>
        <v>2</v>
      </c>
      <c r="D242" s="4" t="str">
        <f t="shared" ref="D242:D245" si="20">IF(C242=G242,"OK","ERRO")</f>
        <v>OK</v>
      </c>
      <c r="F242" s="126" t="s">
        <v>34</v>
      </c>
      <c r="G242" s="127">
        <v>2.0</v>
      </c>
      <c r="H242" s="107" t="s">
        <v>35</v>
      </c>
      <c r="I242" s="107" t="s">
        <v>263</v>
      </c>
      <c r="J242" s="128">
        <v>99.0</v>
      </c>
    </row>
    <row r="243" ht="15.75" customHeight="1">
      <c r="A243" t="s">
        <v>638</v>
      </c>
      <c r="B243" s="129" t="s">
        <v>639</v>
      </c>
      <c r="C243" s="4">
        <f t="shared" si="19"/>
        <v>9</v>
      </c>
      <c r="D243" s="4" t="str">
        <f t="shared" si="20"/>
        <v>OK</v>
      </c>
      <c r="E243" t="s">
        <v>640</v>
      </c>
      <c r="F243" s="126" t="s">
        <v>638</v>
      </c>
      <c r="G243" s="127">
        <v>9.0</v>
      </c>
      <c r="H243" s="107" t="s">
        <v>299</v>
      </c>
      <c r="I243" s="107" t="s">
        <v>641</v>
      </c>
      <c r="J243" s="128" t="s">
        <v>642</v>
      </c>
    </row>
    <row r="244" ht="15.75" customHeight="1">
      <c r="A244" t="s">
        <v>69</v>
      </c>
      <c r="B244" s="14" t="s">
        <v>643</v>
      </c>
      <c r="C244" s="4">
        <f t="shared" si="19"/>
        <v>789</v>
      </c>
      <c r="D244" s="4" t="str">
        <f t="shared" si="20"/>
        <v>OK</v>
      </c>
      <c r="F244" s="130" t="s">
        <v>69</v>
      </c>
      <c r="G244" s="131">
        <v>789.0</v>
      </c>
      <c r="H244" s="132" t="s">
        <v>644</v>
      </c>
      <c r="I244" s="132" t="s">
        <v>645</v>
      </c>
      <c r="J244" s="133" t="s">
        <v>73</v>
      </c>
    </row>
    <row r="245" ht="15.75" customHeight="1">
      <c r="A245" t="s">
        <v>74</v>
      </c>
      <c r="B245" s="34" t="str">
        <f>CONCATENATE(B242,B243,B244)</f>
        <v>99000000007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45" s="4">
        <f t="shared" si="19"/>
        <v>800</v>
      </c>
      <c r="D245" s="4" t="str">
        <f t="shared" si="20"/>
        <v>OK</v>
      </c>
      <c r="G245">
        <v>800.0</v>
      </c>
    </row>
    <row r="246" ht="15.75" customHeight="1">
      <c r="B246" s="2"/>
    </row>
    <row r="247" ht="15.75" customHeight="1">
      <c r="B247" s="2"/>
    </row>
    <row r="248" ht="15.75" customHeight="1">
      <c r="A248">
        <v>800.0</v>
      </c>
      <c r="B248" s="134">
        <f t="shared" ref="B248:B254" si="21">LEN(D248)</f>
        <v>800</v>
      </c>
      <c r="C248" s="4" t="str">
        <f t="shared" ref="C248:C254" si="22">IF(A248=B248,"OK","ERRO")</f>
        <v>OK</v>
      </c>
      <c r="D248" t="str">
        <f>CONCATENATE(B20)</f>
        <v>0039-CHARGEBACK PARCELADO       20180614000000620180614080000060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49" ht="15.75" customHeight="1">
      <c r="A249">
        <v>800.0</v>
      </c>
      <c r="B249" s="134">
        <f t="shared" si="21"/>
        <v>800</v>
      </c>
      <c r="C249" s="4" t="str">
        <f t="shared" si="22"/>
        <v>OK</v>
      </c>
      <c r="D249" t="str">
        <f>CONCATENATE(B66)</f>
        <v>0106011003098618060800000000300020180614TE15 CHBK VENDA                                                                                     000000000000000006043363528846599489211   00000002000                     000000                                                                                                    0000000000                                                                                                                            00000000000000N000                            2004025454MASSA DADOS AFIL. - 001-121823  00008OAberto      98605599AUTOMOVEIS          SAO PAULO    BR 000000000000000000 000000000000000                                                                                                                                                                  </v>
      </c>
    </row>
    <row r="250" ht="15.75" customHeight="1">
      <c r="A250">
        <v>800.0</v>
      </c>
      <c r="B250" s="134">
        <f t="shared" si="21"/>
        <v>800</v>
      </c>
      <c r="C250" s="4" t="str">
        <f t="shared" si="22"/>
        <v>OK</v>
      </c>
      <c r="D250" t="str">
        <f>CONCATENATE(B125)</f>
        <v>020602018-06-142018-06-14000000000003000+295054540251802190000062018-06-14000000006                                        CREDITO   0000000000000000000000000000023528846599489211   00000000000000000604336 01040149036040104B   1MAQUINA                                         5 NAO SE APLICA                                   520PLBOBPOSC40 32POS V.32                                        43300060000000000600000060006000D10101B9900CN000000000000000 16000000000000000 000000000000 000000000000000000000000000000000000000000320032          0000000000000001123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51" ht="15.75" customHeight="1">
      <c r="A251">
        <v>800.0</v>
      </c>
      <c r="B251" s="134">
        <f t="shared" si="21"/>
        <v>800</v>
      </c>
      <c r="C251" s="4" t="str">
        <f t="shared" si="22"/>
        <v>OK</v>
      </c>
      <c r="D251" s="135" t="str">
        <f>CONCATENATE(B184)</f>
        <v>020602018-06-142018-06-14000000000003000+295054540251802190000062018-06-14000000006                                        CREDITO   0000000000000000000000000000023528846599489211   00000000000000000604336 01040249036040104B   1MAQUINA                                         5 NAO SE APLICA                                   520PLBOBPOSC40 32POS V.32                                        43300060000000000600000060006000D10101B9900CN000000000000000 16000000000000000 000000000000 000000000000000000000000000000000000000000320032          0000000000000001123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52" ht="15.75" customHeight="1">
      <c r="A252" s="136">
        <v>800.0</v>
      </c>
      <c r="B252" s="137">
        <f t="shared" si="21"/>
        <v>800</v>
      </c>
      <c r="C252" s="138" t="str">
        <f t="shared" si="22"/>
        <v>OK</v>
      </c>
      <c r="D252" s="139" t="str">
        <f>CONCATENATE(B204)</f>
        <v>03000006201806140329520000000006000Aprovada       Leitura magnetica - Tri                       REDE                   Aprovada          N2020                MC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53" ht="15.75" customHeight="1">
      <c r="A253">
        <v>800.0</v>
      </c>
      <c r="B253" s="134">
        <f t="shared" si="21"/>
        <v>800</v>
      </c>
      <c r="C253" s="4" t="str">
        <f t="shared" si="22"/>
        <v>OK</v>
      </c>
      <c r="D253" t="str">
        <f>CONCATENATE(B216)</f>
        <v>06140620180000000006000000000000300002000000000000000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54" ht="15.75" customHeight="1">
      <c r="A254">
        <v>800.0</v>
      </c>
      <c r="B254" s="134">
        <f t="shared" si="21"/>
        <v>800</v>
      </c>
      <c r="C254" s="4" t="str">
        <f t="shared" si="22"/>
        <v>OK</v>
      </c>
      <c r="D254" t="str">
        <f>CONCATENATE(B245)</f>
        <v>99000000007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55" ht="15.75" customHeight="1">
      <c r="B255" s="2"/>
    </row>
    <row r="256" ht="15.75" customHeight="1">
      <c r="A256" s="140" t="s">
        <v>646</v>
      </c>
      <c r="B256" s="2"/>
    </row>
    <row r="257" ht="15.75" customHeight="1">
      <c r="A257" t="s">
        <v>647</v>
      </c>
      <c r="B257" s="141" t="s">
        <v>648</v>
      </c>
      <c r="C257" s="4">
        <f>LEN(B257)</f>
        <v>8</v>
      </c>
      <c r="D257" s="4" t="str">
        <f>IF(C257=G257,"OK","ERRO")</f>
        <v>OK</v>
      </c>
      <c r="F257" s="23"/>
      <c r="G257" s="24">
        <v>8.0</v>
      </c>
    </row>
    <row r="258" ht="15.75" customHeight="1">
      <c r="A258" t="s">
        <v>649</v>
      </c>
      <c r="B258" s="142" t="s">
        <v>650</v>
      </c>
      <c r="C258" s="4"/>
      <c r="D258" s="4"/>
      <c r="E258" s="13"/>
      <c r="F258" s="37"/>
      <c r="G258" s="38"/>
    </row>
    <row r="259" ht="15.75" customHeight="1">
      <c r="A259" t="s">
        <v>651</v>
      </c>
      <c r="B259" s="143" t="s">
        <v>652</v>
      </c>
      <c r="C259" s="4">
        <f t="shared" ref="C259:C262" si="23">LEN(B259)</f>
        <v>23</v>
      </c>
      <c r="D259" s="4" t="str">
        <f t="shared" ref="D259:D262" si="24">IF(C259=G259,"OK","ERRO")</f>
        <v>OK</v>
      </c>
      <c r="E259" s="13"/>
      <c r="F259" s="37"/>
      <c r="G259" s="38">
        <v>23.0</v>
      </c>
    </row>
    <row r="260" ht="15.75" customHeight="1">
      <c r="A260" t="s">
        <v>653</v>
      </c>
      <c r="B260" s="141" t="s">
        <v>654</v>
      </c>
      <c r="C260" s="4">
        <f t="shared" si="23"/>
        <v>10</v>
      </c>
      <c r="D260" s="4" t="str">
        <f t="shared" si="24"/>
        <v>OK</v>
      </c>
      <c r="F260" s="52"/>
      <c r="G260" s="65">
        <v>10.0</v>
      </c>
    </row>
    <row r="261" ht="15.75" customHeight="1">
      <c r="A261" t="s">
        <v>497</v>
      </c>
      <c r="B261" s="129" t="s">
        <v>655</v>
      </c>
      <c r="C261" s="4">
        <f t="shared" si="23"/>
        <v>6</v>
      </c>
      <c r="D261" s="4" t="str">
        <f t="shared" si="24"/>
        <v>OK</v>
      </c>
      <c r="F261" s="144"/>
      <c r="G261" s="65">
        <v>6.0</v>
      </c>
    </row>
    <row r="262" ht="15.75" customHeight="1">
      <c r="A262" s="5" t="s">
        <v>78</v>
      </c>
      <c r="B262" s="26" t="s">
        <v>65</v>
      </c>
      <c r="C262" s="4">
        <f t="shared" si="23"/>
        <v>3</v>
      </c>
      <c r="D262" s="4" t="str">
        <f t="shared" si="24"/>
        <v>OK</v>
      </c>
      <c r="E262" s="13"/>
      <c r="F262" s="37" t="s">
        <v>78</v>
      </c>
      <c r="G262" s="38">
        <v>3.0</v>
      </c>
    </row>
    <row r="263" ht="15.75" customHeight="1">
      <c r="A263" s="140" t="s">
        <v>656</v>
      </c>
      <c r="B263" s="2"/>
    </row>
    <row r="264" ht="15.75" customHeight="1">
      <c r="A264" t="s">
        <v>657</v>
      </c>
      <c r="B264" s="143" t="s">
        <v>658</v>
      </c>
      <c r="C264" s="4">
        <f t="shared" ref="C264:C271" si="25">LEN(B264)</f>
        <v>7</v>
      </c>
      <c r="D264" s="4" t="str">
        <f t="shared" ref="D264:D271" si="26">IF(C264=G264,"OK","ERRO")</f>
        <v>OK</v>
      </c>
      <c r="E264" t="s">
        <v>8</v>
      </c>
      <c r="F264" s="23" t="s">
        <v>49</v>
      </c>
      <c r="G264" s="24">
        <v>7.0</v>
      </c>
    </row>
    <row r="265" ht="15.75" customHeight="1">
      <c r="B265" s="129" t="s">
        <v>659</v>
      </c>
      <c r="C265" s="4">
        <f t="shared" si="25"/>
        <v>9</v>
      </c>
      <c r="D265" s="4" t="str">
        <f t="shared" si="26"/>
        <v>OK</v>
      </c>
      <c r="F265" s="52" t="s">
        <v>298</v>
      </c>
      <c r="G265" s="65">
        <v>9.0</v>
      </c>
    </row>
    <row r="266" ht="15.75" customHeight="1">
      <c r="A266" t="s">
        <v>660</v>
      </c>
      <c r="B266" s="145" t="s">
        <v>661</v>
      </c>
      <c r="C266" s="4">
        <f t="shared" si="25"/>
        <v>3</v>
      </c>
      <c r="D266" s="4" t="str">
        <f t="shared" si="26"/>
        <v>OK</v>
      </c>
      <c r="E266" t="s">
        <v>11</v>
      </c>
      <c r="F266" s="52" t="s">
        <v>387</v>
      </c>
      <c r="G266" s="71">
        <v>3.0</v>
      </c>
    </row>
    <row r="267" ht="15.75" customHeight="1">
      <c r="B267" s="129" t="s">
        <v>662</v>
      </c>
      <c r="C267" s="4">
        <f t="shared" si="25"/>
        <v>29</v>
      </c>
      <c r="D267" s="4" t="str">
        <f t="shared" si="26"/>
        <v>OK</v>
      </c>
      <c r="E267" s="13"/>
      <c r="F267" s="52" t="s">
        <v>391</v>
      </c>
      <c r="G267" s="71">
        <v>29.0</v>
      </c>
    </row>
    <row r="268" ht="15.75" customHeight="1">
      <c r="B268" s="129" t="s">
        <v>663</v>
      </c>
      <c r="C268" s="4">
        <f t="shared" si="25"/>
        <v>15</v>
      </c>
      <c r="D268" s="4" t="str">
        <f t="shared" si="26"/>
        <v>OK</v>
      </c>
      <c r="E268" s="13"/>
      <c r="F268" s="52" t="s">
        <v>441</v>
      </c>
      <c r="G268" s="71">
        <v>15.0</v>
      </c>
    </row>
    <row r="269" ht="15.75" customHeight="1">
      <c r="A269" s="13" t="s">
        <v>119</v>
      </c>
      <c r="B269" s="26" t="s">
        <v>664</v>
      </c>
      <c r="C269" s="4">
        <f t="shared" si="25"/>
        <v>19</v>
      </c>
      <c r="D269" s="4" t="str">
        <f t="shared" si="26"/>
        <v>OK</v>
      </c>
      <c r="E269" s="13"/>
      <c r="F269" s="37" t="s">
        <v>119</v>
      </c>
      <c r="G269" s="38">
        <v>19.0</v>
      </c>
    </row>
    <row r="270" ht="15.75" customHeight="1">
      <c r="A270" s="5" t="s">
        <v>665</v>
      </c>
      <c r="B270" s="141" t="s">
        <v>666</v>
      </c>
      <c r="C270" s="4">
        <f t="shared" si="25"/>
        <v>8</v>
      </c>
      <c r="D270" s="4" t="str">
        <f t="shared" si="26"/>
        <v>OK</v>
      </c>
      <c r="F270" s="23"/>
      <c r="G270" s="24">
        <v>8.0</v>
      </c>
    </row>
    <row r="271" ht="15.75" customHeight="1">
      <c r="A271" s="5" t="s">
        <v>667</v>
      </c>
      <c r="B271" s="146" t="s">
        <v>668</v>
      </c>
      <c r="C271" s="4">
        <f t="shared" si="25"/>
        <v>4</v>
      </c>
      <c r="D271" s="4" t="str">
        <f t="shared" si="26"/>
        <v>OK</v>
      </c>
      <c r="F271" s="23"/>
      <c r="G271" s="147">
        <v>4.0</v>
      </c>
    </row>
    <row r="272" ht="15.75" customHeight="1">
      <c r="A272" s="5" t="s">
        <v>669</v>
      </c>
      <c r="B272" s="5">
        <v>2.0</v>
      </c>
    </row>
    <row r="273" ht="15.75" customHeight="1"/>
    <row r="274" ht="15.75" customHeight="1"/>
    <row r="275" ht="15.75" customHeight="1"/>
    <row r="276" ht="15.75" customHeight="1"/>
    <row r="277" ht="15.75" customHeight="1">
      <c r="A277" s="5" t="s">
        <v>670</v>
      </c>
      <c r="B277" s="5" t="s">
        <v>671</v>
      </c>
    </row>
    <row r="278" ht="15.75" customHeight="1">
      <c r="A278" s="5" t="s">
        <v>672</v>
      </c>
      <c r="B278" s="5" t="s">
        <v>673</v>
      </c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conditionalFormatting sqref="E241">
    <cfRule type="cellIs" dxfId="0" priority="1" operator="equal">
      <formula>"ERRO"</formula>
    </cfRule>
  </conditionalFormatting>
  <conditionalFormatting sqref="E241">
    <cfRule type="cellIs" dxfId="0" priority="2" operator="equal">
      <formula>"OK"</formula>
    </cfRule>
  </conditionalFormatting>
  <conditionalFormatting sqref="D11">
    <cfRule type="cellIs" dxfId="0" priority="3" operator="equal">
      <formula>"ERRO"</formula>
    </cfRule>
  </conditionalFormatting>
  <conditionalFormatting sqref="D11">
    <cfRule type="cellIs" dxfId="0" priority="4" operator="equal">
      <formula>"OK"</formula>
    </cfRule>
  </conditionalFormatting>
  <conditionalFormatting sqref="E11">
    <cfRule type="cellIs" dxfId="0" priority="5" operator="equal">
      <formula>"ERRO"</formula>
    </cfRule>
  </conditionalFormatting>
  <conditionalFormatting sqref="E11">
    <cfRule type="cellIs" dxfId="0" priority="6" operator="equal">
      <formula>"OK"</formula>
    </cfRule>
  </conditionalFormatting>
  <conditionalFormatting sqref="D21">
    <cfRule type="cellIs" dxfId="0" priority="7" operator="equal">
      <formula>"ERRO"</formula>
    </cfRule>
  </conditionalFormatting>
  <conditionalFormatting sqref="D21">
    <cfRule type="cellIs" dxfId="0" priority="8" operator="equal">
      <formula>"OK"</formula>
    </cfRule>
  </conditionalFormatting>
  <conditionalFormatting sqref="E21">
    <cfRule type="cellIs" dxfId="0" priority="9" operator="equal">
      <formula>"ERRO"</formula>
    </cfRule>
  </conditionalFormatting>
  <conditionalFormatting sqref="E21">
    <cfRule type="cellIs" dxfId="0" priority="10" operator="equal">
      <formula>"OK"</formula>
    </cfRule>
  </conditionalFormatting>
  <conditionalFormatting sqref="D68 D127">
    <cfRule type="cellIs" dxfId="0" priority="11" operator="equal">
      <formula>"ERRO"</formula>
    </cfRule>
  </conditionalFormatting>
  <conditionalFormatting sqref="D68 D127">
    <cfRule type="cellIs" dxfId="0" priority="12" operator="equal">
      <formula>"OK"</formula>
    </cfRule>
  </conditionalFormatting>
  <conditionalFormatting sqref="E68 E127">
    <cfRule type="cellIs" dxfId="0" priority="13" operator="equal">
      <formula>"ERRO"</formula>
    </cfRule>
  </conditionalFormatting>
  <conditionalFormatting sqref="E68 E127">
    <cfRule type="cellIs" dxfId="0" priority="14" operator="equal">
      <formula>"OK"</formula>
    </cfRule>
  </conditionalFormatting>
  <conditionalFormatting sqref="D129">
    <cfRule type="cellIs" dxfId="0" priority="15" operator="equal">
      <formula>"ERRO"</formula>
    </cfRule>
  </conditionalFormatting>
  <conditionalFormatting sqref="D129">
    <cfRule type="cellIs" dxfId="0" priority="16" operator="equal">
      <formula>"OK"</formula>
    </cfRule>
  </conditionalFormatting>
  <conditionalFormatting sqref="E129">
    <cfRule type="cellIs" dxfId="0" priority="17" operator="equal">
      <formula>"ERRO"</formula>
    </cfRule>
  </conditionalFormatting>
  <conditionalFormatting sqref="E129">
    <cfRule type="cellIs" dxfId="0" priority="18" operator="equal">
      <formula>"OK"</formula>
    </cfRule>
  </conditionalFormatting>
  <conditionalFormatting sqref="D150">
    <cfRule type="cellIs" dxfId="0" priority="19" operator="equal">
      <formula>"ERRO"</formula>
    </cfRule>
  </conditionalFormatting>
  <conditionalFormatting sqref="D150">
    <cfRule type="cellIs" dxfId="0" priority="20" operator="equal">
      <formula>"OK"</formula>
    </cfRule>
  </conditionalFormatting>
  <conditionalFormatting sqref="E150">
    <cfRule type="cellIs" dxfId="0" priority="21" operator="equal">
      <formula>"ERRO"</formula>
    </cfRule>
  </conditionalFormatting>
  <conditionalFormatting sqref="E150">
    <cfRule type="cellIs" dxfId="0" priority="22" operator="equal">
      <formula>"OK"</formula>
    </cfRule>
  </conditionalFormatting>
  <conditionalFormatting sqref="D206">
    <cfRule type="cellIs" dxfId="0" priority="23" operator="equal">
      <formula>"ERRO"</formula>
    </cfRule>
  </conditionalFormatting>
  <conditionalFormatting sqref="D206">
    <cfRule type="cellIs" dxfId="0" priority="24" operator="equal">
      <formula>"OK"</formula>
    </cfRule>
  </conditionalFormatting>
  <conditionalFormatting sqref="E206">
    <cfRule type="cellIs" dxfId="0" priority="25" operator="equal">
      <formula>"ERRO"</formula>
    </cfRule>
  </conditionalFormatting>
  <conditionalFormatting sqref="E206">
    <cfRule type="cellIs" dxfId="0" priority="26" operator="equal">
      <formula>"OK"</formula>
    </cfRule>
  </conditionalFormatting>
  <conditionalFormatting sqref="D218">
    <cfRule type="cellIs" dxfId="0" priority="27" operator="equal">
      <formula>"ERRO"</formula>
    </cfRule>
  </conditionalFormatting>
  <conditionalFormatting sqref="D218">
    <cfRule type="cellIs" dxfId="0" priority="28" operator="equal">
      <formula>"OK"</formula>
    </cfRule>
  </conditionalFormatting>
  <conditionalFormatting sqref="E218">
    <cfRule type="cellIs" dxfId="0" priority="29" operator="equal">
      <formula>"ERRO"</formula>
    </cfRule>
  </conditionalFormatting>
  <conditionalFormatting sqref="E218">
    <cfRule type="cellIs" dxfId="0" priority="30" operator="equal">
      <formula>"OK"</formula>
    </cfRule>
  </conditionalFormatting>
  <conditionalFormatting sqref="D229">
    <cfRule type="cellIs" dxfId="0" priority="31" operator="equal">
      <formula>"ERRO"</formula>
    </cfRule>
  </conditionalFormatting>
  <conditionalFormatting sqref="D229">
    <cfRule type="cellIs" dxfId="0" priority="32" operator="equal">
      <formula>"OK"</formula>
    </cfRule>
  </conditionalFormatting>
  <conditionalFormatting sqref="E229">
    <cfRule type="cellIs" dxfId="0" priority="33" operator="equal">
      <formula>"ERRO"</formula>
    </cfRule>
  </conditionalFormatting>
  <conditionalFormatting sqref="E229">
    <cfRule type="cellIs" dxfId="0" priority="34" operator="equal">
      <formula>"OK"</formula>
    </cfRule>
  </conditionalFormatting>
  <conditionalFormatting sqref="D241">
    <cfRule type="cellIs" dxfId="0" priority="35" operator="equal">
      <formula>"ERRO"</formula>
    </cfRule>
  </conditionalFormatting>
  <conditionalFormatting sqref="D241">
    <cfRule type="cellIs" dxfId="0" priority="36" operator="equal">
      <formula>"OK"</formula>
    </cfRule>
  </conditionalFormatting>
  <hyperlinks>
    <hyperlink r:id="rId1" ref="B5"/>
  </hyperlinks>
  <printOptions/>
  <pageMargins bottom="0.7875" footer="0.0" header="0.0" left="0.511805555555555" right="0.511805555555555" top="0.78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225.43"/>
    <col customWidth="1" min="3" max="6" width="8.14"/>
    <col customWidth="1" min="7" max="26" width="8.71"/>
  </cols>
  <sheetData>
    <row r="2">
      <c r="A2" t="s">
        <v>8</v>
      </c>
      <c r="B2" s="5" t="s">
        <v>9</v>
      </c>
    </row>
    <row r="3">
      <c r="A3" t="s">
        <v>11</v>
      </c>
      <c r="B3" t="s">
        <v>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