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MAST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ICCD!$F$23</definedName>
  </definedNames>
  <calcPr calcId="162913"/>
</workbook>
</file>

<file path=xl/calcChain.xml><?xml version="1.0" encoding="utf-8"?>
<calcChain xmlns="http://schemas.openxmlformats.org/spreadsheetml/2006/main">
  <c r="B55" i="2" l="1"/>
  <c r="B52" i="2"/>
  <c r="B94" i="2"/>
  <c r="B101" i="2" s="1"/>
  <c r="B84" i="2"/>
  <c r="B50" i="2"/>
  <c r="B28" i="2"/>
  <c r="B34" i="2"/>
  <c r="B53" i="2"/>
  <c r="B33" i="2"/>
  <c r="B27" i="2"/>
  <c r="B48" i="2"/>
  <c r="B24" i="2"/>
  <c r="G109" i="2"/>
  <c r="A116" i="2" s="1"/>
  <c r="A115" i="2"/>
  <c r="A114" i="2"/>
  <c r="A113" i="2"/>
  <c r="A112" i="2"/>
  <c r="G101" i="2"/>
  <c r="G90" i="2"/>
  <c r="G19" i="2"/>
  <c r="G40" i="2"/>
  <c r="B40" i="2" l="1"/>
  <c r="B44" i="2"/>
  <c r="C22" i="2"/>
  <c r="D22" i="2" s="1"/>
  <c r="B16" i="2"/>
  <c r="C16" i="2" s="1"/>
  <c r="D16" i="2" s="1"/>
  <c r="C124" i="2"/>
  <c r="D124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3" i="2"/>
  <c r="D123" i="2" s="1"/>
  <c r="C122" i="2"/>
  <c r="D122" i="2" s="1"/>
  <c r="C121" i="2"/>
  <c r="D121" i="2" s="1"/>
  <c r="C120" i="2"/>
  <c r="D120" i="2" s="1"/>
  <c r="C119" i="2"/>
  <c r="D119" i="2" s="1"/>
  <c r="B109" i="2"/>
  <c r="D116" i="2" s="1"/>
  <c r="B116" i="2" s="1"/>
  <c r="C116" i="2" s="1"/>
  <c r="C108" i="2"/>
  <c r="D108" i="2" s="1"/>
  <c r="C107" i="2"/>
  <c r="D107" i="2" s="1"/>
  <c r="C106" i="2"/>
  <c r="D106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5" i="2"/>
  <c r="D45" i="2" s="1"/>
  <c r="C44" i="2"/>
  <c r="D44" i="2" s="1"/>
  <c r="C43" i="2"/>
  <c r="D43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1" i="2"/>
  <c r="D21" i="2" s="1"/>
  <c r="C18" i="2"/>
  <c r="D18" i="2" s="1"/>
  <c r="C17" i="2"/>
  <c r="D17" i="2" s="1"/>
  <c r="B15" i="2"/>
  <c r="C15" i="2" s="1"/>
  <c r="D15" i="2" s="1"/>
  <c r="B14" i="2"/>
  <c r="C13" i="2"/>
  <c r="D13" i="2" s="1"/>
  <c r="C12" i="2"/>
  <c r="D12" i="2" s="1"/>
  <c r="B90" i="2" l="1"/>
  <c r="C90" i="2" s="1"/>
  <c r="D90" i="2" s="1"/>
  <c r="C14" i="2"/>
  <c r="D14" i="2" s="1"/>
  <c r="B19" i="2"/>
  <c r="C40" i="2"/>
  <c r="D40" i="2" s="1"/>
  <c r="C29" i="2"/>
  <c r="D29" i="2" s="1"/>
  <c r="C46" i="2"/>
  <c r="D46" i="2" s="1"/>
  <c r="C109" i="2"/>
  <c r="D109" i="2" s="1"/>
  <c r="D114" i="2" l="1"/>
  <c r="B114" i="2" s="1"/>
  <c r="C114" i="2" s="1"/>
  <c r="D113" i="2"/>
  <c r="B113" i="2" s="1"/>
  <c r="C113" i="2" s="1"/>
  <c r="C101" i="2"/>
  <c r="D101" i="2" s="1"/>
  <c r="D115" i="2"/>
  <c r="B115" i="2" s="1"/>
  <c r="C115" i="2" s="1"/>
  <c r="D112" i="2"/>
  <c r="B112" i="2" s="1"/>
  <c r="C112" i="2" s="1"/>
  <c r="C19" i="2"/>
  <c r="D19" i="2" s="1"/>
</calcChain>
</file>

<file path=xl/sharedStrings.xml><?xml version="1.0" encoding="utf-8"?>
<sst xmlns="http://schemas.openxmlformats.org/spreadsheetml/2006/main" count="599" uniqueCount="374">
  <si>
    <t>PROCESSOS</t>
  </si>
  <si>
    <t>BANDEIRA</t>
  </si>
  <si>
    <t>ABAS</t>
  </si>
  <si>
    <t>incomingCopiaCorte1</t>
  </si>
  <si>
    <t>ELO</t>
  </si>
  <si>
    <t>ICC1</t>
  </si>
  <si>
    <t>incomingChargebackCredito</t>
  </si>
  <si>
    <t>Nome do Arquivo:</t>
  </si>
  <si>
    <t>Bandeira:</t>
  </si>
  <si>
    <t>Descrição:</t>
  </si>
  <si>
    <t>url</t>
  </si>
  <si>
    <t>http://10.80.31.131:8030/stc/schedules/incomingChargebackCredito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</si>
  <si>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</si>
  <si>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</si>
  <si>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</si>
  <si>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</si>
  <si>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</si>
  <si>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</si>
  <si>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</si>
  <si>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</si>
  <si>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</si>
  <si>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</si>
  <si>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</si>
  <si>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</si>
  <si>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</si>
  <si>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</si>
  <si>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</si>
  <si>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</si>
  <si>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</si>
  <si>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</si>
  <si>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</si>
  <si>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</si>
  <si>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</si>
  <si>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</si>
  <si>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</si>
  <si>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</si>
  <si>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</si>
  <si>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</si>
  <si>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</si>
  <si>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</si>
  <si>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</si>
  <si>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</si>
  <si>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query1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</si>
  <si>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</si>
  <si>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</si>
  <si>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</si>
  <si>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</si>
  <si>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</si>
  <si>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</si>
  <si>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</si>
  <si>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</si>
  <si>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</si>
  <si>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</si>
  <si>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</si>
  <si>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</si>
  <si>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</si>
  <si>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</si>
  <si>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</si>
  <si>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N-0003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</si>
  <si>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</si>
  <si>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</si>
  <si>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</si>
  <si>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</si>
  <si>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</si>
  <si>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</si>
  <si>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</si>
  <si>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</si>
  <si>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A-0003</t>
  </si>
  <si>
    <t>1</t>
  </si>
  <si>
    <t>A-0001</t>
  </si>
  <si>
    <t>N-0004</t>
  </si>
  <si>
    <t>Moeda Chargeback</t>
  </si>
  <si>
    <t>986</t>
  </si>
  <si>
    <t>N-0012</t>
  </si>
  <si>
    <t>Data Incoming</t>
  </si>
  <si>
    <t>A-0023</t>
  </si>
  <si>
    <t>Número Cartão</t>
  </si>
  <si>
    <t>A-0019</t>
  </si>
  <si>
    <t>A-0010</t>
  </si>
  <si>
    <t>N-0006</t>
  </si>
  <si>
    <t>N-0010</t>
  </si>
  <si>
    <t xml:space="preserve"> </t>
  </si>
  <si>
    <t>Número EC</t>
  </si>
  <si>
    <t>N-0005</t>
  </si>
  <si>
    <t>A-0002</t>
  </si>
  <si>
    <t>MCC – código</t>
  </si>
  <si>
    <t>MCC – descrição</t>
  </si>
  <si>
    <t>A-0020</t>
  </si>
  <si>
    <t>A-0015</t>
  </si>
  <si>
    <t>TRANSACAO</t>
  </si>
  <si>
    <t>tipo registro</t>
  </si>
  <si>
    <t>02</t>
  </si>
  <si>
    <t>001-002</t>
  </si>
  <si>
    <t>Data Transação</t>
  </si>
  <si>
    <t>Valor Transação</t>
  </si>
  <si>
    <t>N-0015</t>
  </si>
  <si>
    <t>Sinal Valor Transação</t>
  </si>
  <si>
    <t>+</t>
  </si>
  <si>
    <t>Número Terminal</t>
  </si>
  <si>
    <t>Entry Mode</t>
  </si>
  <si>
    <t>Número RO</t>
  </si>
  <si>
    <t>Código Autorização</t>
  </si>
  <si>
    <t>NSU</t>
  </si>
  <si>
    <t>N-0009</t>
  </si>
  <si>
    <t>TID</t>
  </si>
  <si>
    <t>A-0040</t>
  </si>
  <si>
    <t>N-0013</t>
  </si>
  <si>
    <t>Quantidade Parcelas</t>
  </si>
  <si>
    <t>Reference Number</t>
  </si>
  <si>
    <t>Nível Segurança UCAF</t>
  </si>
  <si>
    <t>Cód Banco</t>
  </si>
  <si>
    <t>OG (origem liquidação)</t>
  </si>
  <si>
    <t>Tipo Terminal</t>
  </si>
  <si>
    <t>Grupo Solução Captura – código</t>
  </si>
  <si>
    <t>Grupo Solução Captura – descrição</t>
  </si>
  <si>
    <t>A-0048</t>
  </si>
  <si>
    <t>Terminal Capability</t>
  </si>
  <si>
    <t>Chip Condition Code - código</t>
  </si>
  <si>
    <t>Chip Condition Code – descrição</t>
  </si>
  <si>
    <t xml:space="preserve">NAO SE APLICA                                   </t>
  </si>
  <si>
    <t>Service Code</t>
  </si>
  <si>
    <t>Descrição versão aplicativo terminal</t>
  </si>
  <si>
    <t>A-0012</t>
  </si>
  <si>
    <t>Cód Adquirente</t>
  </si>
  <si>
    <t>Descrição Adquirente</t>
  </si>
  <si>
    <t>Card Type</t>
  </si>
  <si>
    <t>392-394</t>
  </si>
  <si>
    <t>Indica na tabela case o tipo produto (cd_tipo_produto) esta espelhado no EnumTipoProduto</t>
  </si>
  <si>
    <t>Número único</t>
  </si>
  <si>
    <t>Código dados ponto serviço</t>
  </si>
  <si>
    <t>Mobile</t>
  </si>
  <si>
    <t>Indicador Recorrente</t>
  </si>
  <si>
    <t>N-0014</t>
  </si>
  <si>
    <t>Número Identificador da transação</t>
  </si>
  <si>
    <t>Número Identificador da Transação</t>
  </si>
  <si>
    <t>AUTORIZACAO</t>
  </si>
  <si>
    <t>03 – Detalhe dos dados da autorização - AU</t>
  </si>
  <si>
    <t>03</t>
  </si>
  <si>
    <t>Código da Autorização</t>
  </si>
  <si>
    <t>Hora da Autorização</t>
  </si>
  <si>
    <t>Valor da Autorização</t>
  </si>
  <si>
    <t>Leitura magnetica - Tri</t>
  </si>
  <si>
    <t>A-0016</t>
  </si>
  <si>
    <t>137-137</t>
  </si>
  <si>
    <t>Senha</t>
  </si>
  <si>
    <t>Vencimento do Cartão</t>
  </si>
  <si>
    <t>Criptograma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</si>
  <si>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</si>
  <si>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Venda</t>
  </si>
  <si>
    <t>99 – Trailer do movimento de incoming</t>
  </si>
  <si>
    <t>TRAILER</t>
  </si>
  <si>
    <t>99</t>
  </si>
  <si>
    <t>Quantidade de registros</t>
  </si>
  <si>
    <t>000000005</t>
  </si>
  <si>
    <t>qtd de linhas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</si>
  <si>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</si>
  <si>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</si>
  <si>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</si>
  <si>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</si>
  <si>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</si>
  <si>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</si>
  <si>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numero referencia</t>
  </si>
  <si>
    <t>data padrao 2</t>
  </si>
  <si>
    <t>campos para mudar</t>
  </si>
  <si>
    <t>buscar da query1 na aba dados</t>
  </si>
  <si>
    <t>buscar da query2 na aba dados (muda para cada bandeira/tipo produto)</t>
  </si>
  <si>
    <t>query2</t>
  </si>
  <si>
    <t>002 – Mastercard</t>
  </si>
  <si>
    <t>Arquivo de incoming de Chargeback Credito Vista Mastercard.</t>
  </si>
  <si>
    <t>1-CHARGEBACK CRED VISTA MASTER</t>
  </si>
  <si>
    <t>002</t>
  </si>
  <si>
    <t>010</t>
  </si>
  <si>
    <t>SELECT NVL(MAX(NU_SEQUENCIAL) + 1, 0) from TBSTCR_PROC_INCOMING WHERE Trim(CD_TIPO_ARQUIVO) = Trim('1')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</si>
  <si>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</si>
  <si>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>000000004000</t>
  </si>
  <si>
    <t>00201000000000000000004</t>
  </si>
  <si>
    <t>000004</t>
  </si>
  <si>
    <t>000000004</t>
  </si>
  <si>
    <t>00040000000000400000040004000</t>
  </si>
  <si>
    <t>000000000040004</t>
  </si>
  <si>
    <t>000000000004000</t>
  </si>
  <si>
    <t>0000000004000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</si>
  <si>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</si>
  <si>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Indica se a solicitação foi cancelada (“S”/”N”)</t>
  </si>
  <si>
    <t>13-15</t>
  </si>
  <si>
    <t>Código da moeda da transação (DE049)</t>
  </si>
  <si>
    <t>16-30</t>
  </si>
  <si>
    <t>Card acceptor ID code (DE042)</t>
  </si>
  <si>
    <t>31-49</t>
  </si>
  <si>
    <t>PAN (DE002)</t>
  </si>
  <si>
    <t>50-61</t>
  </si>
  <si>
    <t>Original amount  (DE030 – s1) – 10 inteiros e 2 decimais</t>
  </si>
  <si>
    <t>62-67</t>
  </si>
  <si>
    <t>Data da transação local (DE012-s1) – “AAMMDD”</t>
  </si>
  <si>
    <t>68-77</t>
  </si>
  <si>
    <t xml:space="preserve"> Martercom record ID (DE048 – p0249)</t>
  </si>
  <si>
    <t>78-93</t>
  </si>
  <si>
    <t>Transaction life cicle ID (DE063)</t>
  </si>
  <si>
    <t>94-105</t>
  </si>
  <si>
    <t>Retrieval Reference Number (DE037)</t>
  </si>
  <si>
    <t>106-128</t>
  </si>
  <si>
    <t>ARD (DE031)</t>
  </si>
  <si>
    <t>129-132</t>
  </si>
  <si>
    <t>Reason code (DE025)</t>
  </si>
  <si>
    <t>133-136</t>
  </si>
  <si>
    <t>Card acceptor business code (DE026)</t>
  </si>
  <si>
    <t>Entry Mode (DE022 – s7)</t>
  </si>
  <si>
    <t>138-143</t>
  </si>
  <si>
    <t>Approval code (DE038)</t>
  </si>
  <si>
    <t>144-151</t>
  </si>
  <si>
    <t>Card acceptor terminal ID (DE041)</t>
  </si>
  <si>
    <t>A-0549</t>
  </si>
  <si>
    <t>152-700</t>
  </si>
  <si>
    <t>Indicador cancelamento</t>
  </si>
  <si>
    <t>Código motivo cancelamento</t>
  </si>
  <si>
    <t>Número Estabelecimento</t>
  </si>
  <si>
    <t>Valor Original Transação</t>
  </si>
  <si>
    <t>Mastercom ID</t>
  </si>
  <si>
    <t>Trans ID</t>
  </si>
  <si>
    <t>Retrieval Reference Number</t>
  </si>
  <si>
    <t>Código Razão Solicitação</t>
  </si>
  <si>
    <t>MCC</t>
  </si>
  <si>
    <t>Código de Autorização</t>
  </si>
  <si>
    <t>Número do Terminal</t>
  </si>
  <si>
    <t>Identificação do motivo do cancelamento:“1” – reference number não preenchido“2” – reference number não encontrado na AL“3” – número do cartão não preenchido“4” – número do cartão diferente da AL</t>
  </si>
  <si>
    <t>3-3</t>
  </si>
  <si>
    <t>4-4</t>
  </si>
  <si>
    <t>5-12</t>
  </si>
  <si>
    <t>Código da bandeira (MLCVCDBAND)</t>
  </si>
  <si>
    <t xml:space="preserve">Moeda </t>
  </si>
  <si>
    <t>Moeda do estabelecimento (MM-IDX-PRINCIPAL)</t>
  </si>
  <si>
    <t>Código de origem da liquidação (MLCVENVOG)</t>
  </si>
  <si>
    <t>Número do estabelecimento (MLCVESTAB)</t>
  </si>
  <si>
    <t>Número cartão</t>
  </si>
  <si>
    <t>20-38</t>
  </si>
  <si>
    <t>Número do cartão (MLCVNCAR1 + MLCVNCAR2)</t>
  </si>
  <si>
    <t>39-45</t>
  </si>
  <si>
    <t>Número do RO (MLCVNUMRO)</t>
  </si>
  <si>
    <t>46-60</t>
  </si>
  <si>
    <t>Valor da transação (MLCVVLRCV) – 13 inteiros e 2 decimais</t>
  </si>
  <si>
    <t>61-61</t>
  </si>
  <si>
    <t>62-71</t>
  </si>
  <si>
    <t>Data de emissão do CV (MLCVDTVEN)</t>
  </si>
  <si>
    <t>72-94</t>
  </si>
  <si>
    <t>Reference number (MLCVRFVI1 + MLCVRFVI2)</t>
  </si>
  <si>
    <t>95-100</t>
  </si>
  <si>
    <t>Código da autorização (MLCVCDAUT)</t>
  </si>
  <si>
    <t>101-103</t>
  </si>
  <si>
    <t>Código do card type (MLCVCRDTP)</t>
  </si>
  <si>
    <t>104-105</t>
  </si>
  <si>
    <t>Qtde de parcelas (MLCVQTDPA)</t>
  </si>
  <si>
    <t>106-110</t>
  </si>
  <si>
    <t>Código ramo atividade (MM-IDX-STANDARD-SIC)</t>
  </si>
  <si>
    <t>111-130</t>
  </si>
  <si>
    <t>Descrição ramo atividade (MM-TBL-K-SIC-DESCRIPTION)</t>
  </si>
  <si>
    <t>131-142</t>
  </si>
  <si>
    <t>DE022 (MLCPMB_COMPLEMENTO para MLCPMB_TP_COMPL = ‘12’)</t>
  </si>
  <si>
    <t>143-143</t>
  </si>
  <si>
    <t>Código do nível de segurança (CACVCCDNVSEG – último dígito à direita)</t>
  </si>
  <si>
    <t>144-147</t>
  </si>
  <si>
    <t>Código do banco – BACEN (MLCVVALCA)</t>
  </si>
  <si>
    <t>148-156</t>
  </si>
  <si>
    <t>Número serial único (MLCVNSERU)</t>
  </si>
  <si>
    <t>157-158</t>
  </si>
  <si>
    <t>Código do tipo de terminal - AL08 (MLCVCDTPTER)</t>
  </si>
  <si>
    <t>159-159</t>
  </si>
  <si>
    <t>Código do grupo de solução captura (MLCVCDSCP)</t>
  </si>
  <si>
    <t>160-207</t>
  </si>
  <si>
    <t>Descrição do grupo de solução captura (literal)</t>
  </si>
  <si>
    <t>208-208</t>
  </si>
  <si>
    <t>Código do terminal capability (MLCVCDCPC)</t>
  </si>
  <si>
    <t>209-216</t>
  </si>
  <si>
    <t>Número do terminal (MLCVNTERM)</t>
  </si>
  <si>
    <t>217-217</t>
  </si>
  <si>
    <t>Código fallback (MLCVCDLCHIP)</t>
  </si>
  <si>
    <t>218-265</t>
  </si>
  <si>
    <t>Descrição fallback (literal)</t>
  </si>
  <si>
    <t>266-268</t>
  </si>
  <si>
    <t>Service code (MLCVCDSVC)</t>
  </si>
  <si>
    <t>269-280</t>
  </si>
  <si>
    <t>Versão do aplicativo (MLCVCDVSAP)</t>
  </si>
  <si>
    <t>281-282</t>
  </si>
  <si>
    <t>Código do adquirente (MLCVCDSCPVE)</t>
  </si>
  <si>
    <t>283-330</t>
  </si>
  <si>
    <t>Descrição do adquirente (literal)</t>
  </si>
  <si>
    <t>Código Segmento Comercial</t>
  </si>
  <si>
    <t>331-335</t>
  </si>
  <si>
    <t>Segmentação comercial (TBESSEGT-CDSEGTO)</t>
  </si>
  <si>
    <t>Número EC matriz</t>
  </si>
  <si>
    <t>336-345</t>
  </si>
  <si>
    <t>Matriz de EC centralizado (TBAEECBC-NUECMTZ)</t>
  </si>
  <si>
    <t>346-347</t>
  </si>
  <si>
    <t>Código do entry mode (MLCVENTMO)</t>
  </si>
  <si>
    <t>Tam Cartão</t>
  </si>
  <si>
    <t>348-349</t>
  </si>
  <si>
    <t>Tamanho do cartão (MLCVTAMCART)</t>
  </si>
  <si>
    <t xml:space="preserve"> 350-389</t>
  </si>
  <si>
    <t>390-390</t>
  </si>
  <si>
    <t>391-391</t>
  </si>
  <si>
    <t>Cod moeda de portador</t>
  </si>
  <si>
    <t>Cod moeda de portador dcc</t>
  </si>
  <si>
    <t>Desc. Moeda de portador ( mnemonico )</t>
  </si>
  <si>
    <t>395-397</t>
  </si>
  <si>
    <t>Desc. Moeda de portador ( mnemonico ) dcc</t>
  </si>
  <si>
    <t>Valor da transação na moeda do portador</t>
  </si>
  <si>
    <t>398-409</t>
  </si>
  <si>
    <t>Valor da transação na moeda do portador dcc</t>
  </si>
  <si>
    <t>Valor da transação em dólar</t>
  </si>
  <si>
    <t>410-421</t>
  </si>
  <si>
    <t>Valor da transação em dólar dcc</t>
  </si>
  <si>
    <t>Taxa conversão na moeda do portador ( cotação )</t>
  </si>
  <si>
    <t>422-435</t>
  </si>
  <si>
    <t>Taxa conversão na moeda do portador ( cotacao ) dcc</t>
  </si>
  <si>
    <t>Taxa conversão em dólar ( cotação )</t>
  </si>
  <si>
    <t>436-449</t>
  </si>
  <si>
    <t>Taxa conversão em dólar ( cotação ) dcc</t>
  </si>
  <si>
    <t>PERCENTUAL MARK-UP</t>
  </si>
  <si>
    <t>450-454</t>
  </si>
  <si>
    <t>PERCENTUAL MARK-UP dcc</t>
  </si>
  <si>
    <t>455-469</t>
  </si>
  <si>
    <t>A-0231</t>
  </si>
  <si>
    <t>470-700</t>
  </si>
  <si>
    <t>Indica o sinal do valor da transação na AL:“-“-valor negativo“+”-valor positivo</t>
  </si>
  <si>
    <t>16-21</t>
  </si>
  <si>
    <t>22-22</t>
  </si>
  <si>
    <t>3-5</t>
  </si>
  <si>
    <t>6-8</t>
  </si>
  <si>
    <t>9-9</t>
  </si>
  <si>
    <t>10-19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</si>
  <si>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</si>
  <si>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Valor da autorização – 11 inteiros, 2 decimais  (BCPVLTRN)</t>
  </si>
  <si>
    <t>Hora da autorização – HHMMSS (BCPHRTRN)</t>
  </si>
  <si>
    <t>23-38</t>
  </si>
  <si>
    <t>Criptograma  (BCPCCRYFR)</t>
  </si>
  <si>
    <t>39-42</t>
  </si>
  <si>
    <t>Vencimento do cartão – MMAA (BCPVCCAR)</t>
  </si>
  <si>
    <t>Tipo transação</t>
  </si>
  <si>
    <t>43-65</t>
  </si>
  <si>
    <t>Tipo da transação (BCPTPTRN)</t>
  </si>
  <si>
    <t>A-0635</t>
  </si>
  <si>
    <t>66-700</t>
  </si>
  <si>
    <t>Informativo de utilização de senha (BCPSENHA):‘S’ – ON-LINE‘O’ – OFF-LINE</t>
  </si>
  <si>
    <t>20190415</t>
  </si>
  <si>
    <t>000000000001</t>
  </si>
  <si>
    <t>000000000000001</t>
  </si>
  <si>
    <t>190410</t>
  </si>
  <si>
    <t>0000000001</t>
  </si>
  <si>
    <t>00000000000001</t>
  </si>
  <si>
    <t>0000000000000001</t>
  </si>
  <si>
    <t>0001</t>
  </si>
  <si>
    <t>000001</t>
  </si>
  <si>
    <t>00000001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</si>
  <si>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</si>
  <si>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5597200770340085   </t>
  </si>
  <si>
    <t>0000001</t>
  </si>
  <si>
    <t>2019-04-15</t>
  </si>
  <si>
    <t>001</t>
  </si>
  <si>
    <t>00001</t>
  </si>
  <si>
    <t xml:space="preserve">descricao mmc       </t>
  </si>
  <si>
    <t>0033</t>
  </si>
  <si>
    <t>000000001</t>
  </si>
  <si>
    <t xml:space="preserve">grupo solucao captura descricao                 </t>
  </si>
  <si>
    <t xml:space="preserve">chip condition code descricao                   </t>
  </si>
  <si>
    <t>vers apl ter</t>
  </si>
  <si>
    <t xml:space="preserve">TID 40 caracteres                       </t>
  </si>
  <si>
    <t>0326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</si>
  <si>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</si>
  <si>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numero cartao</t>
  </si>
  <si>
    <t>codigo razao</t>
  </si>
  <si>
    <t>valor 12 caracteres</t>
  </si>
  <si>
    <t>valor 15 caracteres</t>
  </si>
  <si>
    <t>valor 13 caracteres</t>
  </si>
  <si>
    <t>EnumTipoArquivoSolicitacaoCopia.java</t>
  </si>
  <si>
    <t>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</si>
</sst>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0563C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FF66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8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/>
    </xf>
    <xf numFmtId="0" fontId="12" fillId="0" borderId="0" xfId="0" applyFont="1" applyAlignment="1"/>
    <xf numFmtId="49" fontId="0" fillId="6" borderId="1" xfId="0" applyNumberFormat="1" applyFont="1" applyFill="1" applyBorder="1" applyAlignment="1">
      <alignment horizontal="left"/>
    </xf>
    <xf numFmtId="0" fontId="11" fillId="4" borderId="8" xfId="0" applyFont="1" applyFill="1" applyBorder="1" applyAlignment="1">
      <alignment horizontal="center"/>
    </xf>
    <xf numFmtId="0" fontId="14" fillId="8" borderId="1" xfId="0" applyFont="1" applyFill="1" applyBorder="1" applyAlignment="1"/>
    <xf numFmtId="49" fontId="15" fillId="2" borderId="1" xfId="0" applyNumberFormat="1" applyFont="1" applyFill="1" applyBorder="1" applyAlignment="1">
      <alignment vertical="center"/>
    </xf>
    <xf numFmtId="0" fontId="11" fillId="4" borderId="4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center"/>
    </xf>
    <xf numFmtId="49" fontId="15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0" fontId="10" fillId="4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7" fillId="0" borderId="0" xfId="0" applyFont="1" applyAlignment="1"/>
    <xf numFmtId="49" fontId="3" fillId="0" borderId="0" xfId="0" quotePrefix="1" applyNumberFormat="1" applyFont="1"/>
    <xf numFmtId="0" fontId="3" fillId="4" borderId="23" xfId="0" applyFont="1" applyFill="1" applyBorder="1" applyAlignment="1">
      <alignment horizontal="center"/>
    </xf>
    <xf numFmtId="49" fontId="0" fillId="9" borderId="0" xfId="0" applyNumberFormat="1" applyFont="1" applyFill="1" applyAlignment="1"/>
    <xf numFmtId="0" fontId="18" fillId="0" borderId="0" xfId="0" applyFont="1" applyAlignment="1"/>
    <xf numFmtId="49" fontId="18" fillId="7" borderId="1" xfId="0" applyNumberFormat="1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left"/>
    </xf>
    <xf numFmtId="49" fontId="18" fillId="6" borderId="1" xfId="0" applyNumberFormat="1" applyFont="1" applyFill="1" applyBorder="1" applyAlignment="1"/>
    <xf numFmtId="49" fontId="18" fillId="7" borderId="1" xfId="0" applyNumberFormat="1" applyFont="1" applyFill="1" applyBorder="1" applyAlignment="1"/>
    <xf numFmtId="49" fontId="18" fillId="0" borderId="0" xfId="0" applyNumberFormat="1" applyFont="1" applyAlignment="1"/>
    <xf numFmtId="0" fontId="10" fillId="0" borderId="6" xfId="0" applyFont="1" applyBorder="1" applyAlignment="1">
      <alignment horizontal="center" vertical="center" wrapText="1"/>
    </xf>
    <xf numFmtId="16" fontId="10" fillId="0" borderId="6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10" borderId="24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0" fillId="0" borderId="0" xfId="0" applyNumberFormat="1" applyFont="1" applyFill="1" applyAlignment="1"/>
    <xf numFmtId="49" fontId="0" fillId="0" borderId="1" xfId="0" applyNumberFormat="1" applyFont="1" applyFill="1" applyBorder="1" applyAlignment="1"/>
    <xf numFmtId="0" fontId="10" fillId="10" borderId="6" xfId="0" applyFont="1" applyFill="1" applyBorder="1" applyAlignment="1">
      <alignment vertical="center" wrapText="1"/>
    </xf>
    <xf numFmtId="0" fontId="10" fillId="10" borderId="6" xfId="0" applyFont="1" applyFill="1" applyBorder="1" applyAlignment="1">
      <alignment horizontal="center" vertical="center"/>
    </xf>
    <xf numFmtId="49" fontId="10" fillId="10" borderId="6" xfId="0" applyNumberFormat="1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vertical="center"/>
    </xf>
    <xf numFmtId="0" fontId="10" fillId="10" borderId="11" xfId="0" applyFont="1" applyFill="1" applyBorder="1" applyAlignment="1">
      <alignment vertical="center" wrapText="1"/>
    </xf>
    <xf numFmtId="0" fontId="10" fillId="10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vertical="center"/>
    </xf>
    <xf numFmtId="0" fontId="10" fillId="10" borderId="25" xfId="0" applyFont="1" applyFill="1" applyBorder="1" applyAlignment="1">
      <alignment vertical="center" wrapText="1"/>
    </xf>
    <xf numFmtId="17" fontId="10" fillId="0" borderId="1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0" fontId="18" fillId="4" borderId="1" xfId="0" applyNumberFormat="1" applyFont="1" applyFill="1" applyBorder="1" applyAlignment="1"/>
    <xf numFmtId="0" fontId="13" fillId="8" borderId="1" xfId="0" applyNumberFormat="1" applyFont="1" applyFill="1" applyBorder="1" applyAlignment="1"/>
    <xf numFmtId="49" fontId="0" fillId="0" borderId="0" xfId="0" applyNumberFormat="1" applyFont="1" applyFill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18" fillId="0" borderId="0" xfId="0" applyNumberFormat="1" applyFont="1" applyFill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/>
    <xf numFmtId="49" fontId="0" fillId="9" borderId="1" xfId="0" applyNumberFormat="1" applyFont="1" applyFill="1" applyBorder="1" applyAlignment="1">
      <alignment horizontal="left"/>
    </xf>
    <xf numFmtId="49" fontId="0" fillId="11" borderId="0" xfId="0" applyNumberFormat="1" applyFont="1" applyFill="1" applyAlignment="1">
      <alignment horizontal="left"/>
    </xf>
    <xf numFmtId="0" fontId="0" fillId="9" borderId="1" xfId="0" applyNumberFormat="1" applyFont="1" applyFill="1" applyBorder="1" applyAlignment="1">
      <alignment horizontal="left"/>
    </xf>
    <xf numFmtId="49" fontId="18" fillId="12" borderId="1" xfId="0" applyNumberFormat="1" applyFont="1" applyFill="1" applyBorder="1" applyAlignment="1"/>
    <xf numFmtId="49" fontId="0" fillId="12" borderId="1" xfId="0" applyNumberFormat="1" applyFont="1" applyFill="1" applyBorder="1" applyAlignment="1"/>
    <xf numFmtId="49" fontId="0" fillId="12" borderId="0" xfId="0" applyNumberFormat="1" applyFont="1" applyFill="1" applyAlignment="1">
      <alignment horizontal="left"/>
    </xf>
    <xf numFmtId="49" fontId="0" fillId="12" borderId="1" xfId="0" applyNumberFormat="1" applyFont="1" applyFill="1" applyBorder="1" applyAlignment="1">
      <alignment horizontal="left"/>
    </xf>
    <xf numFmtId="49" fontId="0" fillId="1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36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ChargebackCredit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 t="s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abSelected="1" topLeftCell="A117" workbookViewId="0">
      <selection activeCell="B126" sqref="B126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33" customWidth="1"/>
    <col min="7" max="7" width="12.28515625" customWidth="1"/>
    <col min="8" max="8" width="8.7109375" customWidth="1"/>
    <col min="9" max="9" width="10.5703125" customWidth="1"/>
    <col min="10" max="10" width="219.28515625" customWidth="1"/>
    <col min="11" max="11" width="107.85546875" customWidth="1"/>
  </cols>
  <sheetData>
    <row r="1" spans="1:10" x14ac:dyDescent="0.25">
      <c r="B1" s="3" t="s">
        <v>6</v>
      </c>
    </row>
    <row r="2" spans="1:10" x14ac:dyDescent="0.25">
      <c r="A2" t="s">
        <v>7</v>
      </c>
      <c r="B2" s="4"/>
    </row>
    <row r="3" spans="1:10" x14ac:dyDescent="0.25">
      <c r="A3" t="s">
        <v>8</v>
      </c>
      <c r="B3" s="4" t="s">
        <v>167</v>
      </c>
    </row>
    <row r="4" spans="1:10" x14ac:dyDescent="0.25">
      <c r="A4" t="s">
        <v>9</v>
      </c>
      <c r="B4" s="5" t="s">
        <v>168</v>
      </c>
      <c r="C4" s="6"/>
      <c r="D4" s="6"/>
    </row>
    <row r="5" spans="1:10" x14ac:dyDescent="0.25">
      <c r="A5" t="s">
        <v>10</v>
      </c>
      <c r="B5" s="7" t="s">
        <v>11</v>
      </c>
      <c r="C5" s="8"/>
      <c r="D5" s="8"/>
    </row>
    <row r="6" spans="1:10" x14ac:dyDescent="0.25">
      <c r="B6" s="7"/>
      <c r="C6" s="8"/>
      <c r="D6" s="8"/>
    </row>
    <row r="7" spans="1:10" x14ac:dyDescent="0.25">
      <c r="A7" s="9"/>
      <c r="B7" s="10"/>
    </row>
    <row r="8" spans="1:10" x14ac:dyDescent="0.25">
      <c r="A8" t="s">
        <v>12</v>
      </c>
      <c r="B8" s="4" t="s">
        <v>6</v>
      </c>
    </row>
    <row r="9" spans="1:10" x14ac:dyDescent="0.25">
      <c r="A9" t="s">
        <v>13</v>
      </c>
      <c r="B9" s="4" t="s">
        <v>14</v>
      </c>
    </row>
    <row r="10" spans="1:10" x14ac:dyDescent="0.25">
      <c r="A10" t="s">
        <v>15</v>
      </c>
      <c r="B10" s="4" t="s">
        <v>16</v>
      </c>
    </row>
    <row r="11" spans="1:10" x14ac:dyDescent="0.25">
      <c r="A11" s="11" t="s">
        <v>17</v>
      </c>
      <c r="B11" s="12"/>
      <c r="C11" s="13" t="s">
        <v>18</v>
      </c>
      <c r="D11" s="14" t="s">
        <v>19</v>
      </c>
      <c r="E11" s="14" t="s">
        <v>20</v>
      </c>
      <c r="F11" s="15" t="s">
        <v>21</v>
      </c>
      <c r="G11" s="16" t="s">
        <v>22</v>
      </c>
      <c r="H11" s="15" t="s">
        <v>23</v>
      </c>
      <c r="I11" s="15" t="s">
        <v>24</v>
      </c>
      <c r="J11" s="17" t="s">
        <v>25</v>
      </c>
    </row>
    <row r="12" spans="1:10" x14ac:dyDescent="0.25">
      <c r="A12" t="s">
        <v>26</v>
      </c>
      <c r="B12" s="18" t="s">
        <v>27</v>
      </c>
      <c r="C12" s="1">
        <f t="shared" ref="C12:C19" si="0">LEN(B12)</f>
        <v>2</v>
      </c>
      <c r="D12" s="1" t="str">
        <f t="shared" ref="D12:D19" si="1">IF(C12=G12,"OK","ERRO")</f>
        <v>OK</v>
      </c>
      <c r="F12" s="19" t="s">
        <v>28</v>
      </c>
      <c r="G12" s="20">
        <v>2</v>
      </c>
      <c r="H12" s="19" t="s">
        <v>29</v>
      </c>
      <c r="I12" s="19" t="s">
        <v>30</v>
      </c>
      <c r="J12" s="21">
        <v>0</v>
      </c>
    </row>
    <row r="13" spans="1:10" ht="30" x14ac:dyDescent="0.25">
      <c r="A13" t="s">
        <v>31</v>
      </c>
      <c r="B13" s="70" t="s">
        <v>169</v>
      </c>
      <c r="C13" s="1">
        <f t="shared" si="0"/>
        <v>30</v>
      </c>
      <c r="D13" s="1" t="str">
        <f t="shared" si="1"/>
        <v>OK</v>
      </c>
      <c r="F13" s="19" t="s">
        <v>32</v>
      </c>
      <c r="G13" s="20">
        <v>30</v>
      </c>
      <c r="H13" s="19" t="s">
        <v>33</v>
      </c>
      <c r="I13" s="19" t="s">
        <v>34</v>
      </c>
      <c r="J13" s="22" t="s">
        <v>35</v>
      </c>
    </row>
    <row r="14" spans="1:10" x14ac:dyDescent="0.25">
      <c r="A14" t="s">
        <v>36</v>
      </c>
      <c r="B14" s="23" t="str">
        <f>B119</f>
        <v>20190415</v>
      </c>
      <c r="C14" s="1">
        <f t="shared" si="0"/>
        <v>8</v>
      </c>
      <c r="D14" s="1" t="str">
        <f t="shared" si="1"/>
        <v>OK</v>
      </c>
      <c r="F14" s="19" t="s">
        <v>37</v>
      </c>
      <c r="G14" s="20">
        <v>8</v>
      </c>
      <c r="H14" s="19" t="s">
        <v>38</v>
      </c>
      <c r="I14" s="19" t="s">
        <v>39</v>
      </c>
      <c r="J14" s="21" t="s">
        <v>40</v>
      </c>
    </row>
    <row r="15" spans="1:10" x14ac:dyDescent="0.25">
      <c r="A15" t="s">
        <v>41</v>
      </c>
      <c r="B15" s="24" t="str">
        <f>B126</f>
        <v>0000002</v>
      </c>
      <c r="C15" s="1">
        <f t="shared" si="0"/>
        <v>7</v>
      </c>
      <c r="D15" s="1" t="str">
        <f t="shared" si="1"/>
        <v>OK</v>
      </c>
      <c r="E15" t="s">
        <v>42</v>
      </c>
      <c r="F15" s="19" t="s">
        <v>43</v>
      </c>
      <c r="G15" s="20">
        <v>7</v>
      </c>
      <c r="H15" s="19" t="s">
        <v>44</v>
      </c>
      <c r="I15" s="19" t="s">
        <v>45</v>
      </c>
      <c r="J15" s="21" t="s">
        <v>46</v>
      </c>
    </row>
    <row r="16" spans="1:10" x14ac:dyDescent="0.25">
      <c r="A16" t="s">
        <v>47</v>
      </c>
      <c r="B16" s="23" t="str">
        <f>B119</f>
        <v>20190415</v>
      </c>
      <c r="C16" s="1">
        <f t="shared" si="0"/>
        <v>8</v>
      </c>
      <c r="D16" s="1" t="str">
        <f t="shared" si="1"/>
        <v>OK</v>
      </c>
      <c r="F16" s="19" t="s">
        <v>48</v>
      </c>
      <c r="G16" s="20">
        <v>8</v>
      </c>
      <c r="H16" s="19" t="s">
        <v>49</v>
      </c>
      <c r="I16" s="19" t="s">
        <v>50</v>
      </c>
      <c r="J16" s="21" t="s">
        <v>51</v>
      </c>
    </row>
    <row r="17" spans="1:10" x14ac:dyDescent="0.25">
      <c r="A17" t="s">
        <v>52</v>
      </c>
      <c r="B17" s="18" t="s">
        <v>53</v>
      </c>
      <c r="C17" s="1">
        <f t="shared" si="0"/>
        <v>6</v>
      </c>
      <c r="D17" s="1" t="str">
        <f t="shared" si="1"/>
        <v>OK</v>
      </c>
      <c r="F17" s="19" t="s">
        <v>54</v>
      </c>
      <c r="G17" s="20">
        <v>6</v>
      </c>
      <c r="H17" s="19" t="s">
        <v>55</v>
      </c>
      <c r="I17" s="19" t="s">
        <v>56</v>
      </c>
      <c r="J17" s="21" t="s">
        <v>57</v>
      </c>
    </row>
    <row r="18" spans="1:10" x14ac:dyDescent="0.25">
      <c r="A18" t="s">
        <v>59</v>
      </c>
      <c r="B18" s="18" t="s">
        <v>182</v>
      </c>
      <c r="C18" s="1">
        <f t="shared" si="0"/>
        <v>639</v>
      </c>
      <c r="D18" s="1" t="str">
        <f t="shared" si="1"/>
        <v>OK</v>
      </c>
      <c r="F18" s="19" t="s">
        <v>59</v>
      </c>
      <c r="G18" s="20">
        <v>639</v>
      </c>
      <c r="H18" s="19" t="s">
        <v>60</v>
      </c>
      <c r="I18" s="19" t="s">
        <v>61</v>
      </c>
      <c r="J18" s="21" t="s">
        <v>62</v>
      </c>
    </row>
    <row r="19" spans="1:10" x14ac:dyDescent="0.25">
      <c r="A19" t="s">
        <v>63</v>
      </c>
      <c r="B19" s="25" t="str">
        <f>B12&amp;B13&amp;B14&amp;B15&amp;B16&amp;B17&amp;B18</f>
        <v xml:space="preserve">001-CHARGEBACK CRED VISTA MASTER20190415000000220190415080000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9" s="1">
        <f t="shared" si="0"/>
        <v>700</v>
      </c>
      <c r="D19" s="1" t="str">
        <f t="shared" si="1"/>
        <v>OK</v>
      </c>
      <c r="G19">
        <f>SUM(G12:G18)</f>
        <v>700</v>
      </c>
    </row>
    <row r="20" spans="1:10" ht="15.75" customHeight="1" thickBot="1" x14ac:dyDescent="0.3">
      <c r="A20" s="11" t="s">
        <v>64</v>
      </c>
      <c r="B20" s="12"/>
      <c r="C20" s="13" t="s">
        <v>18</v>
      </c>
      <c r="D20" s="14" t="s">
        <v>19</v>
      </c>
      <c r="E20" s="14" t="s">
        <v>20</v>
      </c>
      <c r="F20" s="15" t="s">
        <v>21</v>
      </c>
      <c r="G20" s="16" t="s">
        <v>22</v>
      </c>
      <c r="H20" s="15" t="s">
        <v>23</v>
      </c>
      <c r="I20" s="15" t="s">
        <v>24</v>
      </c>
      <c r="J20" s="17" t="s">
        <v>25</v>
      </c>
    </row>
    <row r="21" spans="1:10" ht="15.75" customHeight="1" thickBot="1" x14ac:dyDescent="0.3">
      <c r="A21" s="77" t="s">
        <v>28</v>
      </c>
      <c r="B21" s="18" t="s">
        <v>65</v>
      </c>
      <c r="C21" s="1">
        <f t="shared" ref="C21:C40" si="2">LEN(B21)</f>
        <v>2</v>
      </c>
      <c r="D21" s="1" t="str">
        <f t="shared" ref="D21:D40" si="3">IF(C21=G21,"OK","ERRO")</f>
        <v>OK</v>
      </c>
      <c r="F21" s="88" t="s">
        <v>28</v>
      </c>
      <c r="G21" s="20">
        <v>2</v>
      </c>
      <c r="H21" s="89" t="s">
        <v>29</v>
      </c>
      <c r="I21" s="90" t="s">
        <v>30</v>
      </c>
      <c r="J21" s="91">
        <v>1</v>
      </c>
    </row>
    <row r="22" spans="1:10" ht="15.75" customHeight="1" thickBot="1" x14ac:dyDescent="0.3">
      <c r="A22" s="78" t="s">
        <v>213</v>
      </c>
      <c r="B22" s="86" t="s">
        <v>81</v>
      </c>
      <c r="C22" s="1">
        <f t="shared" si="2"/>
        <v>1</v>
      </c>
      <c r="D22" s="1" t="str">
        <f t="shared" si="3"/>
        <v>OK</v>
      </c>
      <c r="E22" s="9"/>
      <c r="F22" s="92" t="s">
        <v>213</v>
      </c>
      <c r="G22" s="27">
        <v>1</v>
      </c>
      <c r="H22" s="93" t="s">
        <v>69</v>
      </c>
      <c r="I22" s="94" t="s">
        <v>225</v>
      </c>
      <c r="J22" s="95" t="s">
        <v>183</v>
      </c>
    </row>
    <row r="23" spans="1:10" ht="15.75" customHeight="1" thickBot="1" x14ac:dyDescent="0.3">
      <c r="A23" s="78" t="s">
        <v>214</v>
      </c>
      <c r="B23" s="86" t="s">
        <v>81</v>
      </c>
      <c r="C23" s="1">
        <f t="shared" si="2"/>
        <v>1</v>
      </c>
      <c r="D23" s="1" t="str">
        <f t="shared" si="3"/>
        <v>OK</v>
      </c>
      <c r="E23" s="9"/>
      <c r="F23" s="92" t="s">
        <v>214</v>
      </c>
      <c r="G23" s="28">
        <v>1</v>
      </c>
      <c r="H23" s="96" t="s">
        <v>69</v>
      </c>
      <c r="I23" s="94" t="s">
        <v>226</v>
      </c>
      <c r="J23" s="76" t="s">
        <v>224</v>
      </c>
    </row>
    <row r="24" spans="1:10" ht="15.75" customHeight="1" thickBot="1" x14ac:dyDescent="0.3">
      <c r="A24" s="78" t="s">
        <v>74</v>
      </c>
      <c r="B24" s="64" t="str">
        <f>B119</f>
        <v>20190415</v>
      </c>
      <c r="C24" s="1">
        <f t="shared" si="2"/>
        <v>8</v>
      </c>
      <c r="D24" s="1" t="str">
        <f t="shared" si="3"/>
        <v>OK</v>
      </c>
      <c r="E24" s="9"/>
      <c r="F24" s="92" t="s">
        <v>74</v>
      </c>
      <c r="G24" s="29">
        <v>8</v>
      </c>
      <c r="H24" s="93" t="s">
        <v>38</v>
      </c>
      <c r="I24" s="94" t="s">
        <v>227</v>
      </c>
      <c r="J24" s="95" t="s">
        <v>40</v>
      </c>
    </row>
    <row r="25" spans="1:10" ht="15.75" customHeight="1" thickBot="1" x14ac:dyDescent="0.3">
      <c r="A25" s="78" t="s">
        <v>71</v>
      </c>
      <c r="B25" s="86" t="s">
        <v>72</v>
      </c>
      <c r="C25" s="1">
        <f t="shared" si="2"/>
        <v>3</v>
      </c>
      <c r="D25" s="1" t="str">
        <f t="shared" si="3"/>
        <v>OK</v>
      </c>
      <c r="E25" s="9"/>
      <c r="F25" s="92" t="s">
        <v>71</v>
      </c>
      <c r="G25" s="27">
        <v>3</v>
      </c>
      <c r="H25" s="93" t="s">
        <v>58</v>
      </c>
      <c r="I25" s="94" t="s">
        <v>184</v>
      </c>
      <c r="J25" s="95" t="s">
        <v>185</v>
      </c>
    </row>
    <row r="26" spans="1:10" ht="15.75" customHeight="1" thickBot="1" x14ac:dyDescent="0.3">
      <c r="A26" s="78" t="s">
        <v>215</v>
      </c>
      <c r="B26" s="86" t="s">
        <v>344</v>
      </c>
      <c r="C26" s="1">
        <f t="shared" si="2"/>
        <v>15</v>
      </c>
      <c r="D26" s="1" t="str">
        <f t="shared" si="3"/>
        <v>OK</v>
      </c>
      <c r="E26" s="9"/>
      <c r="F26" s="92" t="s">
        <v>215</v>
      </c>
      <c r="G26" s="27">
        <v>15</v>
      </c>
      <c r="H26" s="93" t="s">
        <v>88</v>
      </c>
      <c r="I26" s="94" t="s">
        <v>186</v>
      </c>
      <c r="J26" s="95" t="s">
        <v>187</v>
      </c>
    </row>
    <row r="27" spans="1:10" ht="15.75" customHeight="1" thickBot="1" x14ac:dyDescent="0.3">
      <c r="A27" s="78" t="s">
        <v>76</v>
      </c>
      <c r="B27" s="109" t="str">
        <f>B133</f>
        <v xml:space="preserve">5597200770340085   </v>
      </c>
      <c r="C27" s="1">
        <f t="shared" si="2"/>
        <v>19</v>
      </c>
      <c r="D27" s="1" t="str">
        <f t="shared" si="3"/>
        <v>OK</v>
      </c>
      <c r="E27" s="9"/>
      <c r="F27" s="92" t="s">
        <v>76</v>
      </c>
      <c r="G27" s="27">
        <v>19</v>
      </c>
      <c r="H27" s="93" t="s">
        <v>77</v>
      </c>
      <c r="I27" s="94" t="s">
        <v>188</v>
      </c>
      <c r="J27" s="95" t="s">
        <v>189</v>
      </c>
    </row>
    <row r="28" spans="1:10" ht="15.75" customHeight="1" thickBot="1" x14ac:dyDescent="0.3">
      <c r="A28" s="78" t="s">
        <v>216</v>
      </c>
      <c r="B28" s="114" t="str">
        <f>B120</f>
        <v>000000004000</v>
      </c>
      <c r="C28" s="1">
        <f t="shared" si="2"/>
        <v>12</v>
      </c>
      <c r="D28" s="1" t="str">
        <f t="shared" si="3"/>
        <v>OK</v>
      </c>
      <c r="E28" s="9"/>
      <c r="F28" s="92" t="s">
        <v>216</v>
      </c>
      <c r="G28" s="27">
        <v>12</v>
      </c>
      <c r="H28" s="93" t="s">
        <v>73</v>
      </c>
      <c r="I28" s="94" t="s">
        <v>190</v>
      </c>
      <c r="J28" s="95" t="s">
        <v>191</v>
      </c>
    </row>
    <row r="29" spans="1:10" ht="15.75" customHeight="1" thickBot="1" x14ac:dyDescent="0.3">
      <c r="A29" s="78" t="s">
        <v>148</v>
      </c>
      <c r="B29" s="87" t="s">
        <v>345</v>
      </c>
      <c r="C29" s="1">
        <f t="shared" si="2"/>
        <v>6</v>
      </c>
      <c r="D29" s="1" t="str">
        <f t="shared" si="3"/>
        <v>OK</v>
      </c>
      <c r="E29" s="9"/>
      <c r="F29" s="92" t="s">
        <v>148</v>
      </c>
      <c r="G29" s="27">
        <v>6</v>
      </c>
      <c r="H29" s="93" t="s">
        <v>79</v>
      </c>
      <c r="I29" s="94" t="s">
        <v>192</v>
      </c>
      <c r="J29" s="95" t="s">
        <v>193</v>
      </c>
    </row>
    <row r="30" spans="1:10" ht="15.75" customHeight="1" thickBot="1" x14ac:dyDescent="0.3">
      <c r="A30" s="78" t="s">
        <v>217</v>
      </c>
      <c r="B30" s="86" t="s">
        <v>346</v>
      </c>
      <c r="C30" s="1">
        <f t="shared" si="2"/>
        <v>10</v>
      </c>
      <c r="D30" s="1" t="str">
        <f t="shared" si="3"/>
        <v>OK</v>
      </c>
      <c r="E30" s="9"/>
      <c r="F30" s="92" t="s">
        <v>217</v>
      </c>
      <c r="G30" s="27">
        <v>10</v>
      </c>
      <c r="H30" s="93" t="s">
        <v>80</v>
      </c>
      <c r="I30" s="94" t="s">
        <v>194</v>
      </c>
      <c r="J30" s="95" t="s">
        <v>195</v>
      </c>
    </row>
    <row r="31" spans="1:10" ht="15.75" customHeight="1" thickBot="1" x14ac:dyDescent="0.3">
      <c r="A31" s="78" t="s">
        <v>218</v>
      </c>
      <c r="B31" s="87" t="s">
        <v>348</v>
      </c>
      <c r="C31" s="1">
        <f t="shared" si="2"/>
        <v>16</v>
      </c>
      <c r="D31" s="1" t="str">
        <f t="shared" si="3"/>
        <v>OK</v>
      </c>
      <c r="E31" s="9"/>
      <c r="F31" s="92" t="s">
        <v>218</v>
      </c>
      <c r="G31" s="27">
        <v>16</v>
      </c>
      <c r="H31" s="93" t="s">
        <v>142</v>
      </c>
      <c r="I31" s="94" t="s">
        <v>196</v>
      </c>
      <c r="J31" s="95" t="s">
        <v>197</v>
      </c>
    </row>
    <row r="32" spans="1:10" ht="15.75" customHeight="1" thickBot="1" x14ac:dyDescent="0.3">
      <c r="A32" s="78" t="s">
        <v>219</v>
      </c>
      <c r="B32" s="18" t="s">
        <v>343</v>
      </c>
      <c r="C32" s="1">
        <f t="shared" si="2"/>
        <v>12</v>
      </c>
      <c r="D32" s="1" t="str">
        <f t="shared" si="3"/>
        <v>OK</v>
      </c>
      <c r="E32" s="9"/>
      <c r="F32" s="92" t="s">
        <v>219</v>
      </c>
      <c r="G32" s="27">
        <v>12</v>
      </c>
      <c r="H32" s="93" t="s">
        <v>122</v>
      </c>
      <c r="I32" s="94" t="s">
        <v>198</v>
      </c>
      <c r="J32" s="95" t="s">
        <v>199</v>
      </c>
    </row>
    <row r="33" spans="1:10" ht="15.75" customHeight="1" thickBot="1" x14ac:dyDescent="0.3">
      <c r="A33" s="78" t="s">
        <v>108</v>
      </c>
      <c r="B33" s="64" t="str">
        <f>B121</f>
        <v>00201000000000000000004</v>
      </c>
      <c r="C33" s="1">
        <f t="shared" si="2"/>
        <v>23</v>
      </c>
      <c r="D33" s="1" t="str">
        <f t="shared" si="3"/>
        <v>OK</v>
      </c>
      <c r="E33" s="9"/>
      <c r="F33" s="92" t="s">
        <v>108</v>
      </c>
      <c r="G33" s="27">
        <v>23</v>
      </c>
      <c r="H33" s="93" t="s">
        <v>75</v>
      </c>
      <c r="I33" s="94" t="s">
        <v>200</v>
      </c>
      <c r="J33" s="95" t="s">
        <v>201</v>
      </c>
    </row>
    <row r="34" spans="1:10" ht="15.75" customHeight="1" thickBot="1" x14ac:dyDescent="0.3">
      <c r="A34" s="78" t="s">
        <v>220</v>
      </c>
      <c r="B34" s="64" t="str">
        <f>B134</f>
        <v>0001</v>
      </c>
      <c r="C34" s="1">
        <f t="shared" si="2"/>
        <v>4</v>
      </c>
      <c r="D34" s="1" t="str">
        <f t="shared" si="3"/>
        <v>OK</v>
      </c>
      <c r="E34" s="9"/>
      <c r="F34" s="92" t="s">
        <v>220</v>
      </c>
      <c r="G34" s="27">
        <v>4</v>
      </c>
      <c r="H34" s="93" t="s">
        <v>70</v>
      </c>
      <c r="I34" s="94" t="s">
        <v>202</v>
      </c>
      <c r="J34" s="95" t="s">
        <v>203</v>
      </c>
    </row>
    <row r="35" spans="1:10" ht="15.75" customHeight="1" thickBot="1" x14ac:dyDescent="0.3">
      <c r="A35" s="78" t="s">
        <v>221</v>
      </c>
      <c r="B35" s="70" t="s">
        <v>349</v>
      </c>
      <c r="C35" s="1">
        <f t="shared" si="2"/>
        <v>4</v>
      </c>
      <c r="D35" s="1" t="str">
        <f t="shared" si="3"/>
        <v>OK</v>
      </c>
      <c r="E35" s="9"/>
      <c r="F35" s="92" t="s">
        <v>221</v>
      </c>
      <c r="G35" s="27">
        <v>4</v>
      </c>
      <c r="H35" s="93" t="s">
        <v>70</v>
      </c>
      <c r="I35" s="94" t="s">
        <v>204</v>
      </c>
      <c r="J35" s="95" t="s">
        <v>205</v>
      </c>
    </row>
    <row r="36" spans="1:10" ht="15.75" customHeight="1" thickBot="1" x14ac:dyDescent="0.3">
      <c r="A36" s="78" t="s">
        <v>99</v>
      </c>
      <c r="B36" s="70" t="s">
        <v>68</v>
      </c>
      <c r="C36" s="1">
        <f t="shared" si="2"/>
        <v>1</v>
      </c>
      <c r="D36" s="1" t="str">
        <f t="shared" si="3"/>
        <v>OK</v>
      </c>
      <c r="E36" s="9"/>
      <c r="F36" s="92" t="s">
        <v>99</v>
      </c>
      <c r="G36" s="27">
        <v>1</v>
      </c>
      <c r="H36" s="93" t="s">
        <v>69</v>
      </c>
      <c r="I36" s="94" t="s">
        <v>143</v>
      </c>
      <c r="J36" s="95" t="s">
        <v>206</v>
      </c>
    </row>
    <row r="37" spans="1:10" ht="15.75" customHeight="1" thickBot="1" x14ac:dyDescent="0.3">
      <c r="A37" s="78" t="s">
        <v>222</v>
      </c>
      <c r="B37" s="70" t="s">
        <v>350</v>
      </c>
      <c r="C37" s="1">
        <f t="shared" si="2"/>
        <v>6</v>
      </c>
      <c r="D37" s="1" t="str">
        <f t="shared" si="3"/>
        <v>OK</v>
      </c>
      <c r="E37" s="9"/>
      <c r="F37" s="92" t="s">
        <v>222</v>
      </c>
      <c r="G37" s="27">
        <v>6</v>
      </c>
      <c r="H37" s="93" t="s">
        <v>55</v>
      </c>
      <c r="I37" s="94" t="s">
        <v>207</v>
      </c>
      <c r="J37" s="95" t="s">
        <v>208</v>
      </c>
    </row>
    <row r="38" spans="1:10" ht="15.75" customHeight="1" thickBot="1" x14ac:dyDescent="0.3">
      <c r="A38" s="78" t="s">
        <v>223</v>
      </c>
      <c r="B38" s="70" t="s">
        <v>351</v>
      </c>
      <c r="C38" s="1">
        <f t="shared" si="2"/>
        <v>8</v>
      </c>
      <c r="D38" s="1" t="str">
        <f t="shared" si="3"/>
        <v>OK</v>
      </c>
      <c r="F38" s="92" t="s">
        <v>223</v>
      </c>
      <c r="G38" s="30">
        <v>8</v>
      </c>
      <c r="H38" s="93" t="s">
        <v>49</v>
      </c>
      <c r="I38" s="94" t="s">
        <v>209</v>
      </c>
      <c r="J38" s="95" t="s">
        <v>210</v>
      </c>
    </row>
    <row r="39" spans="1:10" ht="15.75" customHeight="1" thickBot="1" x14ac:dyDescent="0.3">
      <c r="A39" s="78" t="s">
        <v>59</v>
      </c>
      <c r="B39" s="70" t="s">
        <v>352</v>
      </c>
      <c r="C39" s="1">
        <f t="shared" si="2"/>
        <v>549</v>
      </c>
      <c r="D39" s="1" t="str">
        <f t="shared" si="3"/>
        <v>OK</v>
      </c>
      <c r="F39" s="92" t="s">
        <v>59</v>
      </c>
      <c r="G39" s="27">
        <v>549</v>
      </c>
      <c r="H39" s="93" t="s">
        <v>211</v>
      </c>
      <c r="I39" s="94" t="s">
        <v>212</v>
      </c>
      <c r="J39" s="95" t="s">
        <v>62</v>
      </c>
    </row>
    <row r="40" spans="1:10" ht="15.75" customHeight="1" x14ac:dyDescent="0.25">
      <c r="A40" t="s">
        <v>63</v>
      </c>
      <c r="B40" s="103" t="str">
        <f>CONCATENATE(B21,B22,B23,B24,B25,B26,B27,B28,B29,B30,B31,B32,B33,B34,B35,B36,B37,B38,B39)</f>
        <v xml:space="preserve">01  201904159860000000000000015597200770340085   000000004000190410000000000100000000000000010000000000010020100000000000000000400010001100000100000001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0" s="1">
        <f t="shared" si="2"/>
        <v>700</v>
      </c>
      <c r="D40" s="1" t="str">
        <f t="shared" si="3"/>
        <v>OK</v>
      </c>
      <c r="G40">
        <f>SUM(G21:G39)</f>
        <v>700</v>
      </c>
    </row>
    <row r="41" spans="1:10" ht="15.75" customHeight="1" x14ac:dyDescent="0.25">
      <c r="B41" s="32"/>
      <c r="C41" s="33"/>
      <c r="D41" s="33"/>
    </row>
    <row r="42" spans="1:10" ht="15.75" customHeight="1" thickBot="1" x14ac:dyDescent="0.3">
      <c r="A42" s="11" t="s">
        <v>89</v>
      </c>
      <c r="B42" s="12"/>
      <c r="C42" s="13" t="s">
        <v>18</v>
      </c>
      <c r="D42" s="14" t="s">
        <v>19</v>
      </c>
      <c r="E42" s="14" t="s">
        <v>20</v>
      </c>
      <c r="F42" s="34" t="s">
        <v>21</v>
      </c>
      <c r="G42" s="16" t="s">
        <v>22</v>
      </c>
      <c r="H42" s="34" t="s">
        <v>23</v>
      </c>
      <c r="I42" s="34" t="s">
        <v>24</v>
      </c>
      <c r="J42" s="35" t="s">
        <v>25</v>
      </c>
    </row>
    <row r="43" spans="1:10" ht="15.75" customHeight="1" thickBot="1" x14ac:dyDescent="0.3">
      <c r="A43" s="98" t="s">
        <v>28</v>
      </c>
      <c r="B43" s="86" t="s">
        <v>91</v>
      </c>
      <c r="C43" s="1">
        <f t="shared" ref="C43:C90" si="4">LEN(B43)</f>
        <v>2</v>
      </c>
      <c r="D43" s="1" t="str">
        <f t="shared" ref="D43:D90" si="5">IF(C43=G43,"OK","ERRO")</f>
        <v>OK</v>
      </c>
      <c r="F43" s="98" t="s">
        <v>28</v>
      </c>
      <c r="G43" s="36">
        <v>2</v>
      </c>
      <c r="H43" s="79" t="s">
        <v>29</v>
      </c>
      <c r="I43" s="84" t="s">
        <v>30</v>
      </c>
      <c r="J43" s="80">
        <v>2</v>
      </c>
    </row>
    <row r="44" spans="1:10" ht="15.75" customHeight="1" thickBot="1" x14ac:dyDescent="0.3">
      <c r="A44" s="99" t="s">
        <v>66</v>
      </c>
      <c r="B44" s="105" t="str">
        <f>B124</f>
        <v>002</v>
      </c>
      <c r="C44" s="1">
        <f t="shared" si="4"/>
        <v>3</v>
      </c>
      <c r="D44" s="1" t="str">
        <f t="shared" si="5"/>
        <v>OK</v>
      </c>
      <c r="F44" s="99" t="s">
        <v>66</v>
      </c>
      <c r="G44" s="37">
        <v>3</v>
      </c>
      <c r="H44" s="81" t="s">
        <v>58</v>
      </c>
      <c r="I44" s="85" t="s">
        <v>325</v>
      </c>
      <c r="J44" s="82" t="s">
        <v>228</v>
      </c>
    </row>
    <row r="45" spans="1:10" ht="15.75" customHeight="1" thickBot="1" x14ac:dyDescent="0.3">
      <c r="A45" s="99" t="s">
        <v>229</v>
      </c>
      <c r="B45" s="108" t="s">
        <v>72</v>
      </c>
      <c r="C45" s="1">
        <f t="shared" si="4"/>
        <v>3</v>
      </c>
      <c r="D45" s="1" t="str">
        <f t="shared" si="5"/>
        <v>OK</v>
      </c>
      <c r="F45" s="99" t="s">
        <v>229</v>
      </c>
      <c r="G45" s="37">
        <v>3</v>
      </c>
      <c r="H45" s="81" t="s">
        <v>58</v>
      </c>
      <c r="I45" s="85" t="s">
        <v>326</v>
      </c>
      <c r="J45" s="82" t="s">
        <v>230</v>
      </c>
    </row>
    <row r="46" spans="1:10" ht="15.75" customHeight="1" thickBot="1" x14ac:dyDescent="0.3">
      <c r="A46" s="99" t="s">
        <v>111</v>
      </c>
      <c r="B46" s="108" t="s">
        <v>68</v>
      </c>
      <c r="C46" s="1">
        <f t="shared" si="4"/>
        <v>1</v>
      </c>
      <c r="D46" s="1" t="str">
        <f t="shared" si="5"/>
        <v>OK</v>
      </c>
      <c r="F46" s="99" t="s">
        <v>111</v>
      </c>
      <c r="G46" s="37">
        <v>1</v>
      </c>
      <c r="H46" s="81" t="s">
        <v>69</v>
      </c>
      <c r="I46" s="85" t="s">
        <v>327</v>
      </c>
      <c r="J46" s="82" t="s">
        <v>231</v>
      </c>
    </row>
    <row r="47" spans="1:10" ht="15.75" customHeight="1" thickBot="1" x14ac:dyDescent="0.3">
      <c r="A47" s="99" t="s">
        <v>82</v>
      </c>
      <c r="B47" s="108" t="s">
        <v>346</v>
      </c>
      <c r="C47" s="1">
        <f t="shared" si="4"/>
        <v>10</v>
      </c>
      <c r="D47" s="1" t="str">
        <f t="shared" si="5"/>
        <v>OK</v>
      </c>
      <c r="F47" s="99" t="s">
        <v>82</v>
      </c>
      <c r="G47" s="37">
        <v>10</v>
      </c>
      <c r="H47" s="81" t="s">
        <v>80</v>
      </c>
      <c r="I47" s="85" t="s">
        <v>328</v>
      </c>
      <c r="J47" s="82" t="s">
        <v>232</v>
      </c>
    </row>
    <row r="48" spans="1:10" ht="15.75" customHeight="1" thickBot="1" x14ac:dyDescent="0.3">
      <c r="A48" s="99" t="s">
        <v>233</v>
      </c>
      <c r="B48" s="109" t="str">
        <f>B133</f>
        <v xml:space="preserve">5597200770340085   </v>
      </c>
      <c r="C48" s="1">
        <f t="shared" si="4"/>
        <v>19</v>
      </c>
      <c r="D48" s="1" t="str">
        <f t="shared" si="5"/>
        <v>OK</v>
      </c>
      <c r="F48" s="99" t="s">
        <v>233</v>
      </c>
      <c r="G48" s="37">
        <v>19</v>
      </c>
      <c r="H48" s="81" t="s">
        <v>77</v>
      </c>
      <c r="I48" s="85" t="s">
        <v>234</v>
      </c>
      <c r="J48" s="82" t="s">
        <v>235</v>
      </c>
    </row>
    <row r="49" spans="1:10" ht="15.75" customHeight="1" thickBot="1" x14ac:dyDescent="0.3">
      <c r="A49" s="99" t="s">
        <v>100</v>
      </c>
      <c r="B49" s="107" t="s">
        <v>354</v>
      </c>
      <c r="C49" s="1">
        <f t="shared" si="4"/>
        <v>7</v>
      </c>
      <c r="D49" s="1" t="str">
        <f t="shared" si="5"/>
        <v>OK</v>
      </c>
      <c r="F49" s="99" t="s">
        <v>100</v>
      </c>
      <c r="G49" s="37">
        <v>7</v>
      </c>
      <c r="H49" s="81" t="s">
        <v>44</v>
      </c>
      <c r="I49" s="85" t="s">
        <v>236</v>
      </c>
      <c r="J49" s="82" t="s">
        <v>237</v>
      </c>
    </row>
    <row r="50" spans="1:10" ht="15.75" customHeight="1" thickBot="1" x14ac:dyDescent="0.3">
      <c r="A50" s="99" t="s">
        <v>94</v>
      </c>
      <c r="B50" s="113" t="str">
        <f>B131</f>
        <v>000000000004000</v>
      </c>
      <c r="C50" s="1">
        <f t="shared" si="4"/>
        <v>15</v>
      </c>
      <c r="D50" s="1" t="str">
        <f t="shared" si="5"/>
        <v>OK</v>
      </c>
      <c r="E50" s="39"/>
      <c r="F50" s="99" t="s">
        <v>94</v>
      </c>
      <c r="G50" s="37">
        <v>15</v>
      </c>
      <c r="H50" s="81" t="s">
        <v>95</v>
      </c>
      <c r="I50" s="85" t="s">
        <v>238</v>
      </c>
      <c r="J50" s="82" t="s">
        <v>239</v>
      </c>
    </row>
    <row r="51" spans="1:10" ht="15.75" customHeight="1" x14ac:dyDescent="0.25">
      <c r="A51" s="101" t="s">
        <v>96</v>
      </c>
      <c r="B51" s="107" t="s">
        <v>97</v>
      </c>
      <c r="C51" s="1">
        <f t="shared" si="4"/>
        <v>1</v>
      </c>
      <c r="D51" s="1" t="str">
        <f t="shared" si="5"/>
        <v>OK</v>
      </c>
      <c r="F51" s="101" t="s">
        <v>96</v>
      </c>
      <c r="G51" s="37">
        <v>1</v>
      </c>
      <c r="H51" s="101" t="s">
        <v>69</v>
      </c>
      <c r="I51" s="102" t="s">
        <v>240</v>
      </c>
      <c r="J51" s="83" t="s">
        <v>322</v>
      </c>
    </row>
    <row r="52" spans="1:10" ht="15.75" customHeight="1" thickBot="1" x14ac:dyDescent="0.3">
      <c r="A52" s="99" t="s">
        <v>93</v>
      </c>
      <c r="B52" s="112" t="str">
        <f>B122</f>
        <v>2019-04-15</v>
      </c>
      <c r="C52" s="1">
        <f t="shared" si="4"/>
        <v>10</v>
      </c>
      <c r="D52" s="1" t="str">
        <f t="shared" si="5"/>
        <v>OK</v>
      </c>
      <c r="E52" s="39"/>
      <c r="F52" s="99" t="s">
        <v>93</v>
      </c>
      <c r="G52" s="37">
        <v>10</v>
      </c>
      <c r="H52" s="81" t="s">
        <v>78</v>
      </c>
      <c r="I52" s="85" t="s">
        <v>241</v>
      </c>
      <c r="J52" s="82" t="s">
        <v>242</v>
      </c>
    </row>
    <row r="53" spans="1:10" ht="15.75" customHeight="1" thickBot="1" x14ac:dyDescent="0.3">
      <c r="A53" s="99" t="s">
        <v>108</v>
      </c>
      <c r="B53" s="110" t="str">
        <f>B121</f>
        <v>00201000000000000000004</v>
      </c>
      <c r="C53" s="1">
        <f t="shared" si="4"/>
        <v>23</v>
      </c>
      <c r="D53" s="1" t="str">
        <f t="shared" si="5"/>
        <v>OK</v>
      </c>
      <c r="E53" s="39"/>
      <c r="F53" s="99" t="s">
        <v>108</v>
      </c>
      <c r="G53" s="37">
        <v>23</v>
      </c>
      <c r="H53" s="81" t="s">
        <v>75</v>
      </c>
      <c r="I53" s="85" t="s">
        <v>243</v>
      </c>
      <c r="J53" s="82" t="s">
        <v>244</v>
      </c>
    </row>
    <row r="54" spans="1:10" ht="15.75" customHeight="1" thickBot="1" x14ac:dyDescent="0.3">
      <c r="A54" s="99" t="s">
        <v>101</v>
      </c>
      <c r="B54" s="106" t="s">
        <v>350</v>
      </c>
      <c r="C54" s="1">
        <f t="shared" si="4"/>
        <v>6</v>
      </c>
      <c r="D54" s="1" t="str">
        <f t="shared" si="5"/>
        <v>OK</v>
      </c>
      <c r="F54" s="99" t="s">
        <v>101</v>
      </c>
      <c r="G54" s="37">
        <v>6</v>
      </c>
      <c r="H54" s="81" t="s">
        <v>55</v>
      </c>
      <c r="I54" s="85" t="s">
        <v>245</v>
      </c>
      <c r="J54" s="82" t="s">
        <v>246</v>
      </c>
    </row>
    <row r="55" spans="1:10" ht="15.75" customHeight="1" thickBot="1" x14ac:dyDescent="0.3">
      <c r="A55" s="99" t="s">
        <v>125</v>
      </c>
      <c r="B55" s="111" t="str">
        <f>B128</f>
        <v>010</v>
      </c>
      <c r="C55" s="1">
        <f t="shared" si="4"/>
        <v>3</v>
      </c>
      <c r="D55" s="1" t="str">
        <f t="shared" si="5"/>
        <v>OK</v>
      </c>
      <c r="F55" s="99" t="s">
        <v>125</v>
      </c>
      <c r="G55" s="37">
        <v>3</v>
      </c>
      <c r="H55" s="81" t="s">
        <v>58</v>
      </c>
      <c r="I55" s="85" t="s">
        <v>247</v>
      </c>
      <c r="J55" s="82" t="s">
        <v>248</v>
      </c>
    </row>
    <row r="56" spans="1:10" ht="15.75" customHeight="1" thickBot="1" x14ac:dyDescent="0.3">
      <c r="A56" s="99" t="s">
        <v>107</v>
      </c>
      <c r="B56" s="105" t="s">
        <v>65</v>
      </c>
      <c r="C56" s="1">
        <f t="shared" si="4"/>
        <v>2</v>
      </c>
      <c r="D56" s="1" t="str">
        <f t="shared" si="5"/>
        <v>OK</v>
      </c>
      <c r="F56" s="99" t="s">
        <v>107</v>
      </c>
      <c r="G56" s="37">
        <v>2</v>
      </c>
      <c r="H56" s="81" t="s">
        <v>29</v>
      </c>
      <c r="I56" s="85" t="s">
        <v>249</v>
      </c>
      <c r="J56" s="82" t="s">
        <v>250</v>
      </c>
    </row>
    <row r="57" spans="1:10" ht="15.75" customHeight="1" thickBot="1" x14ac:dyDescent="0.3">
      <c r="A57" s="99" t="s">
        <v>85</v>
      </c>
      <c r="B57" s="105" t="s">
        <v>357</v>
      </c>
      <c r="C57" s="1">
        <f t="shared" si="4"/>
        <v>5</v>
      </c>
      <c r="D57" s="1" t="str">
        <f t="shared" si="5"/>
        <v>OK</v>
      </c>
      <c r="E57" s="39"/>
      <c r="F57" s="99" t="s">
        <v>85</v>
      </c>
      <c r="G57" s="37">
        <v>5</v>
      </c>
      <c r="H57" s="81" t="s">
        <v>83</v>
      </c>
      <c r="I57" s="85" t="s">
        <v>251</v>
      </c>
      <c r="J57" s="82" t="s">
        <v>252</v>
      </c>
    </row>
    <row r="58" spans="1:10" ht="15.75" customHeight="1" thickBot="1" x14ac:dyDescent="0.3">
      <c r="A58" s="99" t="s">
        <v>86</v>
      </c>
      <c r="B58" s="105" t="s">
        <v>358</v>
      </c>
      <c r="C58" s="1">
        <f t="shared" si="4"/>
        <v>20</v>
      </c>
      <c r="D58" s="1" t="str">
        <f t="shared" si="5"/>
        <v>OK</v>
      </c>
      <c r="E58" s="9"/>
      <c r="F58" s="99" t="s">
        <v>86</v>
      </c>
      <c r="G58" s="37">
        <v>20</v>
      </c>
      <c r="H58" s="81" t="s">
        <v>87</v>
      </c>
      <c r="I58" s="85" t="s">
        <v>253</v>
      </c>
      <c r="J58" s="82" t="s">
        <v>254</v>
      </c>
    </row>
    <row r="59" spans="1:10" ht="15.75" customHeight="1" thickBot="1" x14ac:dyDescent="0.3">
      <c r="A59" s="99" t="s">
        <v>129</v>
      </c>
      <c r="B59" s="105" t="s">
        <v>343</v>
      </c>
      <c r="C59" s="1">
        <f t="shared" si="4"/>
        <v>12</v>
      </c>
      <c r="D59" s="1" t="str">
        <f t="shared" si="5"/>
        <v>OK</v>
      </c>
      <c r="E59" s="39"/>
      <c r="F59" s="99" t="s">
        <v>129</v>
      </c>
      <c r="G59" s="37">
        <v>12</v>
      </c>
      <c r="H59" s="81" t="s">
        <v>122</v>
      </c>
      <c r="I59" s="85" t="s">
        <v>255</v>
      </c>
      <c r="J59" s="82" t="s">
        <v>256</v>
      </c>
    </row>
    <row r="60" spans="1:10" ht="15.75" customHeight="1" thickBot="1" x14ac:dyDescent="0.3">
      <c r="A60" s="99" t="s">
        <v>109</v>
      </c>
      <c r="B60" s="86" t="s">
        <v>68</v>
      </c>
      <c r="C60" s="1">
        <f t="shared" si="4"/>
        <v>1</v>
      </c>
      <c r="D60" s="1" t="str">
        <f t="shared" si="5"/>
        <v>OK</v>
      </c>
      <c r="F60" s="99" t="s">
        <v>109</v>
      </c>
      <c r="G60" s="37">
        <v>1</v>
      </c>
      <c r="H60" s="81" t="s">
        <v>69</v>
      </c>
      <c r="I60" s="85" t="s">
        <v>257</v>
      </c>
      <c r="J60" s="82" t="s">
        <v>258</v>
      </c>
    </row>
    <row r="61" spans="1:10" ht="15.75" customHeight="1" thickBot="1" x14ac:dyDescent="0.3">
      <c r="A61" s="99" t="s">
        <v>110</v>
      </c>
      <c r="B61" s="87" t="s">
        <v>359</v>
      </c>
      <c r="C61" s="1">
        <f t="shared" si="4"/>
        <v>4</v>
      </c>
      <c r="D61" s="1" t="str">
        <f t="shared" si="5"/>
        <v>OK</v>
      </c>
      <c r="E61" s="39"/>
      <c r="F61" s="99" t="s">
        <v>110</v>
      </c>
      <c r="G61" s="37">
        <v>4</v>
      </c>
      <c r="H61" s="81" t="s">
        <v>70</v>
      </c>
      <c r="I61" s="85" t="s">
        <v>259</v>
      </c>
      <c r="J61" s="82" t="s">
        <v>260</v>
      </c>
    </row>
    <row r="62" spans="1:10" ht="15.75" customHeight="1" thickBot="1" x14ac:dyDescent="0.3">
      <c r="A62" s="99" t="s">
        <v>102</v>
      </c>
      <c r="B62" s="105" t="s">
        <v>360</v>
      </c>
      <c r="C62" s="1">
        <f t="shared" si="4"/>
        <v>9</v>
      </c>
      <c r="D62" s="1" t="str">
        <f t="shared" si="5"/>
        <v>OK</v>
      </c>
      <c r="F62" s="99" t="s">
        <v>102</v>
      </c>
      <c r="G62" s="37">
        <v>9</v>
      </c>
      <c r="H62" s="81" t="s">
        <v>103</v>
      </c>
      <c r="I62" s="85" t="s">
        <v>261</v>
      </c>
      <c r="J62" s="82" t="s">
        <v>262</v>
      </c>
    </row>
    <row r="63" spans="1:10" ht="15.75" customHeight="1" thickBot="1" x14ac:dyDescent="0.3">
      <c r="A63" s="99" t="s">
        <v>112</v>
      </c>
      <c r="B63" s="105" t="s">
        <v>65</v>
      </c>
      <c r="C63" s="1">
        <f t="shared" si="4"/>
        <v>2</v>
      </c>
      <c r="D63" s="1" t="str">
        <f t="shared" si="5"/>
        <v>OK</v>
      </c>
      <c r="F63" s="99" t="s">
        <v>112</v>
      </c>
      <c r="G63" s="37">
        <v>2</v>
      </c>
      <c r="H63" s="81" t="s">
        <v>84</v>
      </c>
      <c r="I63" s="85" t="s">
        <v>263</v>
      </c>
      <c r="J63" s="82" t="s">
        <v>264</v>
      </c>
    </row>
    <row r="64" spans="1:10" ht="15.75" customHeight="1" thickBot="1" x14ac:dyDescent="0.3">
      <c r="A64" s="99" t="s">
        <v>113</v>
      </c>
      <c r="B64" s="105" t="s">
        <v>68</v>
      </c>
      <c r="C64" s="1">
        <f t="shared" si="4"/>
        <v>1</v>
      </c>
      <c r="D64" s="1" t="str">
        <f t="shared" si="5"/>
        <v>OK</v>
      </c>
      <c r="F64" s="99" t="s">
        <v>113</v>
      </c>
      <c r="G64" s="37">
        <v>1</v>
      </c>
      <c r="H64" s="81" t="s">
        <v>69</v>
      </c>
      <c r="I64" s="85" t="s">
        <v>265</v>
      </c>
      <c r="J64" s="82" t="s">
        <v>266</v>
      </c>
    </row>
    <row r="65" spans="1:11" ht="15.75" customHeight="1" thickBot="1" x14ac:dyDescent="0.3">
      <c r="A65" s="99" t="s">
        <v>114</v>
      </c>
      <c r="B65" s="105" t="s">
        <v>361</v>
      </c>
      <c r="C65" s="1">
        <f t="shared" si="4"/>
        <v>48</v>
      </c>
      <c r="D65" s="1" t="str">
        <f t="shared" si="5"/>
        <v>OK</v>
      </c>
      <c r="F65" s="99" t="s">
        <v>114</v>
      </c>
      <c r="G65" s="37">
        <v>48</v>
      </c>
      <c r="H65" s="81" t="s">
        <v>115</v>
      </c>
      <c r="I65" s="85" t="s">
        <v>267</v>
      </c>
      <c r="J65" s="82" t="s">
        <v>268</v>
      </c>
    </row>
    <row r="66" spans="1:11" ht="15.75" customHeight="1" thickBot="1" x14ac:dyDescent="0.3">
      <c r="A66" s="99" t="s">
        <v>116</v>
      </c>
      <c r="B66" s="105" t="s">
        <v>68</v>
      </c>
      <c r="C66" s="1">
        <f t="shared" si="4"/>
        <v>1</v>
      </c>
      <c r="D66" s="1" t="str">
        <f t="shared" si="5"/>
        <v>OK</v>
      </c>
      <c r="E66" s="9"/>
      <c r="F66" s="99" t="s">
        <v>116</v>
      </c>
      <c r="G66" s="37">
        <v>1</v>
      </c>
      <c r="H66" s="81" t="s">
        <v>69</v>
      </c>
      <c r="I66" s="85" t="s">
        <v>269</v>
      </c>
      <c r="J66" s="82" t="s">
        <v>270</v>
      </c>
    </row>
    <row r="67" spans="1:11" ht="15.75" customHeight="1" thickBot="1" x14ac:dyDescent="0.3">
      <c r="A67" s="99" t="s">
        <v>98</v>
      </c>
      <c r="B67" s="105" t="s">
        <v>351</v>
      </c>
      <c r="C67" s="1">
        <f t="shared" si="4"/>
        <v>8</v>
      </c>
      <c r="D67" s="1" t="str">
        <f t="shared" si="5"/>
        <v>OK</v>
      </c>
      <c r="F67" s="99" t="s">
        <v>98</v>
      </c>
      <c r="G67" s="37">
        <v>8</v>
      </c>
      <c r="H67" s="81" t="s">
        <v>49</v>
      </c>
      <c r="I67" s="85" t="s">
        <v>271</v>
      </c>
      <c r="J67" s="82" t="s">
        <v>272</v>
      </c>
    </row>
    <row r="68" spans="1:11" ht="15.75" customHeight="1" thickBot="1" x14ac:dyDescent="0.3">
      <c r="A68" s="99" t="s">
        <v>117</v>
      </c>
      <c r="B68" s="105" t="s">
        <v>68</v>
      </c>
      <c r="C68" s="1">
        <f t="shared" si="4"/>
        <v>1</v>
      </c>
      <c r="D68" s="1" t="str">
        <f t="shared" si="5"/>
        <v>OK</v>
      </c>
      <c r="F68" s="99" t="s">
        <v>117</v>
      </c>
      <c r="G68" s="37">
        <v>1</v>
      </c>
      <c r="H68" s="81" t="s">
        <v>69</v>
      </c>
      <c r="I68" s="85" t="s">
        <v>273</v>
      </c>
      <c r="J68" s="82" t="s">
        <v>274</v>
      </c>
    </row>
    <row r="69" spans="1:11" ht="15.75" customHeight="1" thickBot="1" x14ac:dyDescent="0.3">
      <c r="A69" s="99" t="s">
        <v>118</v>
      </c>
      <c r="B69" s="105" t="s">
        <v>362</v>
      </c>
      <c r="C69" s="1">
        <f t="shared" si="4"/>
        <v>48</v>
      </c>
      <c r="D69" s="1" t="str">
        <f t="shared" si="5"/>
        <v>OK</v>
      </c>
      <c r="E69" s="9"/>
      <c r="F69" s="99" t="s">
        <v>118</v>
      </c>
      <c r="G69" s="37">
        <v>48</v>
      </c>
      <c r="H69" s="81" t="s">
        <v>115</v>
      </c>
      <c r="I69" s="85" t="s">
        <v>275</v>
      </c>
      <c r="J69" s="82" t="s">
        <v>276</v>
      </c>
    </row>
    <row r="70" spans="1:11" ht="15.75" customHeight="1" thickBot="1" x14ac:dyDescent="0.3">
      <c r="A70" s="99" t="s">
        <v>120</v>
      </c>
      <c r="B70" s="105" t="s">
        <v>356</v>
      </c>
      <c r="C70" s="1">
        <f t="shared" si="4"/>
        <v>3</v>
      </c>
      <c r="D70" s="1" t="str">
        <f t="shared" si="5"/>
        <v>OK</v>
      </c>
      <c r="E70" s="9"/>
      <c r="F70" s="99" t="s">
        <v>120</v>
      </c>
      <c r="G70" s="41">
        <v>3</v>
      </c>
      <c r="H70" s="81" t="s">
        <v>58</v>
      </c>
      <c r="I70" s="85" t="s">
        <v>277</v>
      </c>
      <c r="J70" s="82" t="s">
        <v>278</v>
      </c>
    </row>
    <row r="71" spans="1:11" ht="15.75" customHeight="1" thickBot="1" x14ac:dyDescent="0.3">
      <c r="A71" s="99" t="s">
        <v>121</v>
      </c>
      <c r="B71" s="105" t="s">
        <v>363</v>
      </c>
      <c r="C71" s="1">
        <f t="shared" si="4"/>
        <v>12</v>
      </c>
      <c r="D71" s="1" t="str">
        <f t="shared" si="5"/>
        <v>OK</v>
      </c>
      <c r="E71" s="9"/>
      <c r="F71" s="99" t="s">
        <v>121</v>
      </c>
      <c r="G71" s="41">
        <v>12</v>
      </c>
      <c r="H71" s="81" t="s">
        <v>122</v>
      </c>
      <c r="I71" s="85" t="s">
        <v>279</v>
      </c>
      <c r="J71" s="82" t="s">
        <v>280</v>
      </c>
    </row>
    <row r="72" spans="1:11" ht="15.75" customHeight="1" thickBot="1" x14ac:dyDescent="0.3">
      <c r="A72" s="99" t="s">
        <v>123</v>
      </c>
      <c r="B72" s="105" t="s">
        <v>65</v>
      </c>
      <c r="C72" s="1">
        <f t="shared" si="4"/>
        <v>2</v>
      </c>
      <c r="D72" s="1" t="str">
        <f t="shared" si="5"/>
        <v>OK</v>
      </c>
      <c r="E72" s="9"/>
      <c r="F72" s="99" t="s">
        <v>123</v>
      </c>
      <c r="G72" s="41">
        <v>2</v>
      </c>
      <c r="H72" s="81" t="s">
        <v>84</v>
      </c>
      <c r="I72" s="85" t="s">
        <v>281</v>
      </c>
      <c r="J72" s="82" t="s">
        <v>282</v>
      </c>
    </row>
    <row r="73" spans="1:11" ht="15.75" customHeight="1" thickBot="1" x14ac:dyDescent="0.3">
      <c r="A73" s="99" t="s">
        <v>124</v>
      </c>
      <c r="B73" s="105" t="s">
        <v>119</v>
      </c>
      <c r="C73" s="1">
        <f t="shared" si="4"/>
        <v>48</v>
      </c>
      <c r="D73" s="1" t="str">
        <f t="shared" si="5"/>
        <v>OK</v>
      </c>
      <c r="E73" s="9"/>
      <c r="F73" s="99" t="s">
        <v>124</v>
      </c>
      <c r="G73" s="41">
        <v>48</v>
      </c>
      <c r="H73" s="81" t="s">
        <v>115</v>
      </c>
      <c r="I73" s="85" t="s">
        <v>283</v>
      </c>
      <c r="J73" s="82" t="s">
        <v>284</v>
      </c>
    </row>
    <row r="74" spans="1:11" ht="15.75" customHeight="1" thickBot="1" x14ac:dyDescent="0.3">
      <c r="A74" s="99" t="s">
        <v>285</v>
      </c>
      <c r="B74" s="105" t="s">
        <v>357</v>
      </c>
      <c r="C74" s="1">
        <f t="shared" si="4"/>
        <v>5</v>
      </c>
      <c r="D74" s="1" t="str">
        <f t="shared" si="5"/>
        <v>OK</v>
      </c>
      <c r="E74" s="9"/>
      <c r="F74" s="99" t="s">
        <v>285</v>
      </c>
      <c r="G74" s="41">
        <v>5</v>
      </c>
      <c r="H74" s="81" t="s">
        <v>83</v>
      </c>
      <c r="I74" s="85" t="s">
        <v>286</v>
      </c>
      <c r="J74" s="82" t="s">
        <v>287</v>
      </c>
    </row>
    <row r="75" spans="1:11" ht="15.75" customHeight="1" thickBot="1" x14ac:dyDescent="0.3">
      <c r="A75" s="99" t="s">
        <v>288</v>
      </c>
      <c r="B75" s="105" t="s">
        <v>346</v>
      </c>
      <c r="C75" s="1">
        <f t="shared" si="4"/>
        <v>10</v>
      </c>
      <c r="D75" s="1" t="str">
        <f t="shared" si="5"/>
        <v>OK</v>
      </c>
      <c r="E75" s="9"/>
      <c r="F75" s="99" t="s">
        <v>288</v>
      </c>
      <c r="G75" s="41">
        <v>10</v>
      </c>
      <c r="H75" s="81" t="s">
        <v>80</v>
      </c>
      <c r="I75" s="85" t="s">
        <v>289</v>
      </c>
      <c r="J75" s="82" t="s">
        <v>290</v>
      </c>
    </row>
    <row r="76" spans="1:11" ht="15.75" customHeight="1" thickBot="1" x14ac:dyDescent="0.3">
      <c r="A76" s="99" t="s">
        <v>99</v>
      </c>
      <c r="B76" s="105" t="s">
        <v>65</v>
      </c>
      <c r="C76" s="1">
        <f t="shared" si="4"/>
        <v>2</v>
      </c>
      <c r="D76" s="1" t="str">
        <f t="shared" si="5"/>
        <v>OK</v>
      </c>
      <c r="E76" s="9"/>
      <c r="F76" s="99" t="s">
        <v>99</v>
      </c>
      <c r="G76" s="41">
        <v>2</v>
      </c>
      <c r="H76" s="81" t="s">
        <v>84</v>
      </c>
      <c r="I76" s="85" t="s">
        <v>291</v>
      </c>
      <c r="J76" s="82" t="s">
        <v>292</v>
      </c>
    </row>
    <row r="77" spans="1:11" ht="15.75" customHeight="1" thickBot="1" x14ac:dyDescent="0.3">
      <c r="A77" s="99" t="s">
        <v>293</v>
      </c>
      <c r="B77" s="105" t="s">
        <v>65</v>
      </c>
      <c r="C77" s="1">
        <f t="shared" si="4"/>
        <v>2</v>
      </c>
      <c r="D77" s="1" t="str">
        <f t="shared" si="5"/>
        <v>OK</v>
      </c>
      <c r="E77" s="9"/>
      <c r="F77" s="99" t="s">
        <v>293</v>
      </c>
      <c r="G77" s="41">
        <v>2</v>
      </c>
      <c r="H77" s="81" t="s">
        <v>29</v>
      </c>
      <c r="I77" s="85" t="s">
        <v>294</v>
      </c>
      <c r="J77" s="82" t="s">
        <v>295</v>
      </c>
    </row>
    <row r="78" spans="1:11" ht="15.75" customHeight="1" thickBot="1" x14ac:dyDescent="0.3">
      <c r="A78" s="99" t="s">
        <v>104</v>
      </c>
      <c r="B78" s="106" t="s">
        <v>364</v>
      </c>
      <c r="C78" s="1">
        <f t="shared" si="4"/>
        <v>40</v>
      </c>
      <c r="D78" s="1" t="str">
        <f t="shared" si="5"/>
        <v>OK</v>
      </c>
      <c r="E78" s="9"/>
      <c r="F78" s="99" t="s">
        <v>104</v>
      </c>
      <c r="G78" s="41">
        <v>40</v>
      </c>
      <c r="H78" s="81" t="s">
        <v>105</v>
      </c>
      <c r="I78" s="85" t="s">
        <v>296</v>
      </c>
      <c r="J78" s="100" t="s">
        <v>59</v>
      </c>
      <c r="K78" t="s">
        <v>127</v>
      </c>
    </row>
    <row r="79" spans="1:11" ht="15.75" customHeight="1" thickBot="1" x14ac:dyDescent="0.3">
      <c r="A79" s="99" t="s">
        <v>131</v>
      </c>
      <c r="B79" s="106" t="s">
        <v>68</v>
      </c>
      <c r="C79" s="1">
        <f t="shared" si="4"/>
        <v>1</v>
      </c>
      <c r="D79" s="1" t="str">
        <f t="shared" si="5"/>
        <v>OK</v>
      </c>
      <c r="E79" s="9"/>
      <c r="F79" s="99" t="s">
        <v>131</v>
      </c>
      <c r="G79" s="41">
        <v>1</v>
      </c>
      <c r="H79" s="81" t="s">
        <v>69</v>
      </c>
      <c r="I79" s="85" t="s">
        <v>297</v>
      </c>
      <c r="J79" s="100" t="s">
        <v>59</v>
      </c>
    </row>
    <row r="80" spans="1:11" ht="15.75" customHeight="1" thickBot="1" x14ac:dyDescent="0.3">
      <c r="A80" s="99" t="s">
        <v>130</v>
      </c>
      <c r="B80" s="105" t="s">
        <v>68</v>
      </c>
      <c r="C80" s="1">
        <f t="shared" si="4"/>
        <v>1</v>
      </c>
      <c r="D80" s="1" t="str">
        <f t="shared" si="5"/>
        <v>OK</v>
      </c>
      <c r="E80" s="9"/>
      <c r="F80" s="99" t="s">
        <v>130</v>
      </c>
      <c r="G80" s="41">
        <v>1</v>
      </c>
      <c r="H80" s="81" t="s">
        <v>69</v>
      </c>
      <c r="I80" s="85" t="s">
        <v>298</v>
      </c>
      <c r="J80" s="100" t="s">
        <v>59</v>
      </c>
    </row>
    <row r="81" spans="1:10" ht="15.75" customHeight="1" thickBot="1" x14ac:dyDescent="0.3">
      <c r="A81" s="99" t="s">
        <v>299</v>
      </c>
      <c r="B81" s="105" t="s">
        <v>72</v>
      </c>
      <c r="C81" s="1">
        <f t="shared" si="4"/>
        <v>3</v>
      </c>
      <c r="D81" s="1" t="str">
        <f t="shared" si="5"/>
        <v>OK</v>
      </c>
      <c r="E81" s="9"/>
      <c r="F81" s="99" t="s">
        <v>299</v>
      </c>
      <c r="G81" s="41">
        <v>3</v>
      </c>
      <c r="H81" s="81" t="s">
        <v>58</v>
      </c>
      <c r="I81" s="85" t="s">
        <v>126</v>
      </c>
      <c r="J81" s="82" t="s">
        <v>300</v>
      </c>
    </row>
    <row r="82" spans="1:10" ht="15.75" customHeight="1" thickBot="1" x14ac:dyDescent="0.3">
      <c r="A82" s="99" t="s">
        <v>301</v>
      </c>
      <c r="B82" s="105" t="s">
        <v>72</v>
      </c>
      <c r="C82" s="1">
        <f t="shared" si="4"/>
        <v>3</v>
      </c>
      <c r="D82" s="1" t="str">
        <f t="shared" si="5"/>
        <v>OK</v>
      </c>
      <c r="E82" s="9"/>
      <c r="F82" s="99" t="s">
        <v>301</v>
      </c>
      <c r="G82" s="41">
        <v>3</v>
      </c>
      <c r="H82" s="81" t="s">
        <v>67</v>
      </c>
      <c r="I82" s="85" t="s">
        <v>302</v>
      </c>
      <c r="J82" s="82" t="s">
        <v>303</v>
      </c>
    </row>
    <row r="83" spans="1:10" ht="15.75" customHeight="1" thickBot="1" x14ac:dyDescent="0.3">
      <c r="A83" s="99" t="s">
        <v>304</v>
      </c>
      <c r="B83" s="105" t="s">
        <v>343</v>
      </c>
      <c r="C83" s="1">
        <f t="shared" si="4"/>
        <v>12</v>
      </c>
      <c r="D83" s="1" t="str">
        <f t="shared" si="5"/>
        <v>OK</v>
      </c>
      <c r="E83" s="9"/>
      <c r="F83" s="99" t="s">
        <v>304</v>
      </c>
      <c r="G83" s="41">
        <v>12</v>
      </c>
      <c r="H83" s="81" t="s">
        <v>73</v>
      </c>
      <c r="I83" s="85" t="s">
        <v>305</v>
      </c>
      <c r="J83" s="82" t="s">
        <v>306</v>
      </c>
    </row>
    <row r="84" spans="1:10" ht="15.75" customHeight="1" thickBot="1" x14ac:dyDescent="0.3">
      <c r="A84" s="99" t="s">
        <v>307</v>
      </c>
      <c r="B84" s="115" t="str">
        <f>B120</f>
        <v>000000004000</v>
      </c>
      <c r="C84" s="1">
        <f t="shared" si="4"/>
        <v>12</v>
      </c>
      <c r="D84" s="1" t="str">
        <f t="shared" si="5"/>
        <v>OK</v>
      </c>
      <c r="E84" s="9"/>
      <c r="F84" s="99" t="s">
        <v>307</v>
      </c>
      <c r="G84" s="41">
        <v>12</v>
      </c>
      <c r="H84" s="81" t="s">
        <v>73</v>
      </c>
      <c r="I84" s="85" t="s">
        <v>308</v>
      </c>
      <c r="J84" s="82" t="s">
        <v>309</v>
      </c>
    </row>
    <row r="85" spans="1:10" ht="15.75" customHeight="1" thickBot="1" x14ac:dyDescent="0.3">
      <c r="A85" s="99" t="s">
        <v>310</v>
      </c>
      <c r="B85" s="105" t="s">
        <v>347</v>
      </c>
      <c r="C85" s="1">
        <f t="shared" si="4"/>
        <v>14</v>
      </c>
      <c r="D85" s="1" t="str">
        <f t="shared" si="5"/>
        <v>OK</v>
      </c>
      <c r="E85" s="9"/>
      <c r="F85" s="99" t="s">
        <v>310</v>
      </c>
      <c r="G85" s="41">
        <v>14</v>
      </c>
      <c r="H85" s="81" t="s">
        <v>132</v>
      </c>
      <c r="I85" s="85" t="s">
        <v>311</v>
      </c>
      <c r="J85" s="82" t="s">
        <v>312</v>
      </c>
    </row>
    <row r="86" spans="1:10" ht="15.75" customHeight="1" thickBot="1" x14ac:dyDescent="0.3">
      <c r="A86" s="99" t="s">
        <v>313</v>
      </c>
      <c r="B86" s="105" t="s">
        <v>347</v>
      </c>
      <c r="C86" s="1">
        <f t="shared" si="4"/>
        <v>14</v>
      </c>
      <c r="D86" s="1" t="str">
        <f t="shared" si="5"/>
        <v>OK</v>
      </c>
      <c r="E86" s="9"/>
      <c r="F86" s="99" t="s">
        <v>313</v>
      </c>
      <c r="G86" s="41">
        <v>14</v>
      </c>
      <c r="H86" s="81" t="s">
        <v>132</v>
      </c>
      <c r="I86" s="85" t="s">
        <v>314</v>
      </c>
      <c r="J86" s="82" t="s">
        <v>315</v>
      </c>
    </row>
    <row r="87" spans="1:10" ht="15.75" customHeight="1" thickBot="1" x14ac:dyDescent="0.3">
      <c r="A87" s="99" t="s">
        <v>316</v>
      </c>
      <c r="B87" s="105" t="s">
        <v>357</v>
      </c>
      <c r="C87" s="1">
        <f t="shared" si="4"/>
        <v>5</v>
      </c>
      <c r="D87" s="1" t="str">
        <f t="shared" si="5"/>
        <v>OK</v>
      </c>
      <c r="E87" s="9"/>
      <c r="F87" s="99" t="s">
        <v>316</v>
      </c>
      <c r="G87" s="41">
        <v>5</v>
      </c>
      <c r="H87" s="81" t="s">
        <v>83</v>
      </c>
      <c r="I87" s="85" t="s">
        <v>317</v>
      </c>
      <c r="J87" s="82" t="s">
        <v>318</v>
      </c>
    </row>
    <row r="88" spans="1:10" ht="15.75" customHeight="1" thickBot="1" x14ac:dyDescent="0.3">
      <c r="A88" s="99" t="s">
        <v>133</v>
      </c>
      <c r="B88" s="105" t="s">
        <v>344</v>
      </c>
      <c r="C88" s="1">
        <f t="shared" si="4"/>
        <v>15</v>
      </c>
      <c r="D88" s="1" t="str">
        <f t="shared" si="5"/>
        <v>OK</v>
      </c>
      <c r="E88" s="9"/>
      <c r="F88" s="99" t="s">
        <v>133</v>
      </c>
      <c r="G88" s="41">
        <v>15</v>
      </c>
      <c r="H88" s="81" t="s">
        <v>88</v>
      </c>
      <c r="I88" s="85" t="s">
        <v>319</v>
      </c>
      <c r="J88" s="82" t="s">
        <v>134</v>
      </c>
    </row>
    <row r="89" spans="1:10" ht="15.75" customHeight="1" thickBot="1" x14ac:dyDescent="0.3">
      <c r="A89" s="99" t="s">
        <v>59</v>
      </c>
      <c r="B89" s="107" t="s">
        <v>329</v>
      </c>
      <c r="C89" s="1">
        <f t="shared" si="4"/>
        <v>231</v>
      </c>
      <c r="D89" s="1" t="str">
        <f t="shared" si="5"/>
        <v>OK</v>
      </c>
      <c r="E89" s="9"/>
      <c r="F89" s="99" t="s">
        <v>59</v>
      </c>
      <c r="G89" s="41">
        <v>231</v>
      </c>
      <c r="H89" s="81" t="s">
        <v>320</v>
      </c>
      <c r="I89" s="85" t="s">
        <v>321</v>
      </c>
      <c r="J89" s="82" t="s">
        <v>62</v>
      </c>
    </row>
    <row r="90" spans="1:10" ht="15.75" customHeight="1" x14ac:dyDescent="0.25">
      <c r="A90" t="s">
        <v>63</v>
      </c>
      <c r="B90" s="103" t="str">
        <f>CONCATENATE(B43,B44,B45,B46,B47,B48,B49,B50,B51,B52,B53,B54,B55,B56,B57,B58,B59,B60,B61,B62,B63,B64,B65,B66,B67,B68,B69,B70,B71,B72,B73,B74,B75,B76,B77,B78,B79,B80,B81,B82,B83,B84,B85,B86,B87,B88,B89)</f>
        <v xml:space="preserve">02002986100000000015597200770340085   0000001000000000004000+2019-04-15002010000000000000000040000010100100001descricao mmc       00000000000110033000000001011grupo solucao captura descricao                 1000000011chip condition code descricao                   001vers apl ter01NAO SE APLICA                                   0000100000000010101TID 40 caracteres                       11986986000000000001000000004000000000000000010000000000000100001000000000000001                                                                                                                                                                                                                                       </v>
      </c>
      <c r="C90" s="1">
        <f t="shared" si="4"/>
        <v>700</v>
      </c>
      <c r="D90" s="1" t="str">
        <f t="shared" si="5"/>
        <v>OK</v>
      </c>
      <c r="G90">
        <f>SUM(G43:G89)</f>
        <v>700</v>
      </c>
    </row>
    <row r="91" spans="1:10" ht="15.75" customHeight="1" x14ac:dyDescent="0.25">
      <c r="A91" s="39"/>
      <c r="B91" s="104"/>
      <c r="C91" s="42"/>
      <c r="D91" s="42"/>
    </row>
    <row r="92" spans="1:10" ht="15.75" customHeight="1" thickBot="1" x14ac:dyDescent="0.3">
      <c r="A92" s="11" t="s">
        <v>135</v>
      </c>
      <c r="B92" s="43" t="s">
        <v>136</v>
      </c>
      <c r="C92" s="13" t="s">
        <v>18</v>
      </c>
      <c r="D92" s="14" t="s">
        <v>19</v>
      </c>
      <c r="E92" s="14" t="s">
        <v>20</v>
      </c>
      <c r="F92" s="34" t="s">
        <v>21</v>
      </c>
      <c r="G92" s="16" t="s">
        <v>22</v>
      </c>
      <c r="H92" s="34" t="s">
        <v>23</v>
      </c>
      <c r="I92" s="34" t="s">
        <v>24</v>
      </c>
      <c r="J92" s="35" t="s">
        <v>25</v>
      </c>
    </row>
    <row r="93" spans="1:10" ht="15.75" customHeight="1" thickBot="1" x14ac:dyDescent="0.3">
      <c r="A93" s="77" t="s">
        <v>28</v>
      </c>
      <c r="B93" s="18" t="s">
        <v>137</v>
      </c>
      <c r="C93" s="1">
        <f t="shared" ref="C93:C101" si="6">LEN(B93)</f>
        <v>2</v>
      </c>
      <c r="D93" s="1" t="str">
        <f t="shared" ref="D93:D101" si="7">IF(C93=G93,"OK","ERRO")</f>
        <v>OK</v>
      </c>
      <c r="F93" s="77" t="s">
        <v>28</v>
      </c>
      <c r="G93" s="37">
        <v>2</v>
      </c>
      <c r="H93" s="71" t="s">
        <v>29</v>
      </c>
      <c r="I93" s="72">
        <v>43497</v>
      </c>
      <c r="J93" s="73">
        <v>3</v>
      </c>
    </row>
    <row r="94" spans="1:10" ht="15.75" customHeight="1" thickBot="1" x14ac:dyDescent="0.3">
      <c r="A94" s="78" t="s">
        <v>140</v>
      </c>
      <c r="B94" s="116" t="str">
        <f>B132</f>
        <v>0000000004000</v>
      </c>
      <c r="C94" s="1">
        <f t="shared" si="6"/>
        <v>13</v>
      </c>
      <c r="D94" s="1" t="str">
        <f t="shared" si="7"/>
        <v>OK</v>
      </c>
      <c r="F94" s="78" t="s">
        <v>140</v>
      </c>
      <c r="G94" s="37">
        <v>13</v>
      </c>
      <c r="H94" s="74" t="s">
        <v>106</v>
      </c>
      <c r="I94" s="97">
        <v>42064</v>
      </c>
      <c r="J94" s="75" t="s">
        <v>330</v>
      </c>
    </row>
    <row r="95" spans="1:10" ht="15.75" customHeight="1" thickBot="1" x14ac:dyDescent="0.3">
      <c r="A95" s="78" t="s">
        <v>139</v>
      </c>
      <c r="B95" s="106" t="s">
        <v>53</v>
      </c>
      <c r="C95" s="1">
        <f t="shared" si="6"/>
        <v>6</v>
      </c>
      <c r="D95" s="1" t="str">
        <f t="shared" si="7"/>
        <v>OK</v>
      </c>
      <c r="E95" s="9"/>
      <c r="F95" s="78" t="s">
        <v>139</v>
      </c>
      <c r="G95" s="37">
        <v>6</v>
      </c>
      <c r="H95" s="74" t="s">
        <v>79</v>
      </c>
      <c r="I95" s="74" t="s">
        <v>323</v>
      </c>
      <c r="J95" s="75" t="s">
        <v>331</v>
      </c>
    </row>
    <row r="96" spans="1:10" ht="15.75" customHeight="1" x14ac:dyDescent="0.25">
      <c r="A96" s="101" t="s">
        <v>144</v>
      </c>
      <c r="B96" s="105" t="s">
        <v>68</v>
      </c>
      <c r="C96" s="1">
        <f t="shared" si="6"/>
        <v>1</v>
      </c>
      <c r="D96" s="1" t="str">
        <f t="shared" si="7"/>
        <v>OK</v>
      </c>
      <c r="F96" s="101" t="s">
        <v>144</v>
      </c>
      <c r="G96" s="37">
        <v>1</v>
      </c>
      <c r="H96" s="101" t="s">
        <v>69</v>
      </c>
      <c r="I96" s="101" t="s">
        <v>324</v>
      </c>
      <c r="J96" s="83" t="s">
        <v>341</v>
      </c>
    </row>
    <row r="97" spans="1:10" ht="15.75" customHeight="1" thickBot="1" x14ac:dyDescent="0.3">
      <c r="A97" s="78" t="s">
        <v>146</v>
      </c>
      <c r="B97" s="106" t="s">
        <v>348</v>
      </c>
      <c r="C97" s="1">
        <f t="shared" si="6"/>
        <v>16</v>
      </c>
      <c r="D97" s="1" t="str">
        <f t="shared" si="7"/>
        <v>OK</v>
      </c>
      <c r="F97" s="78" t="s">
        <v>146</v>
      </c>
      <c r="G97" s="37">
        <v>16</v>
      </c>
      <c r="H97" s="74" t="s">
        <v>142</v>
      </c>
      <c r="I97" s="74" t="s">
        <v>332</v>
      </c>
      <c r="J97" s="75" t="s">
        <v>333</v>
      </c>
    </row>
    <row r="98" spans="1:10" ht="15.75" customHeight="1" thickBot="1" x14ac:dyDescent="0.3">
      <c r="A98" s="78" t="s">
        <v>145</v>
      </c>
      <c r="B98" s="105" t="s">
        <v>365</v>
      </c>
      <c r="C98" s="1">
        <f t="shared" si="6"/>
        <v>4</v>
      </c>
      <c r="D98" s="1" t="str">
        <f t="shared" si="7"/>
        <v>OK</v>
      </c>
      <c r="F98" s="78" t="s">
        <v>145</v>
      </c>
      <c r="G98" s="37">
        <v>4</v>
      </c>
      <c r="H98" s="74" t="s">
        <v>70</v>
      </c>
      <c r="I98" s="74" t="s">
        <v>334</v>
      </c>
      <c r="J98" s="75" t="s">
        <v>335</v>
      </c>
    </row>
    <row r="99" spans="1:10" ht="15.75" customHeight="1" thickBot="1" x14ac:dyDescent="0.3">
      <c r="A99" s="78" t="s">
        <v>336</v>
      </c>
      <c r="B99" s="105" t="s">
        <v>141</v>
      </c>
      <c r="C99" s="1">
        <f t="shared" si="6"/>
        <v>23</v>
      </c>
      <c r="D99" s="1" t="str">
        <f t="shared" si="7"/>
        <v>OK</v>
      </c>
      <c r="E99" s="9"/>
      <c r="F99" s="78" t="s">
        <v>336</v>
      </c>
      <c r="G99" s="37">
        <v>23</v>
      </c>
      <c r="H99" s="74" t="s">
        <v>75</v>
      </c>
      <c r="I99" s="74" t="s">
        <v>337</v>
      </c>
      <c r="J99" s="75" t="s">
        <v>338</v>
      </c>
    </row>
    <row r="100" spans="1:10" ht="15.75" customHeight="1" thickBot="1" x14ac:dyDescent="0.3">
      <c r="A100" s="78" t="s">
        <v>59</v>
      </c>
      <c r="B100" s="105" t="s">
        <v>366</v>
      </c>
      <c r="C100" s="1">
        <f t="shared" si="6"/>
        <v>635</v>
      </c>
      <c r="D100" s="1" t="str">
        <f t="shared" si="7"/>
        <v>OK</v>
      </c>
      <c r="F100" s="78" t="s">
        <v>59</v>
      </c>
      <c r="G100" s="45">
        <v>635</v>
      </c>
      <c r="H100" s="74" t="s">
        <v>339</v>
      </c>
      <c r="I100" s="74" t="s">
        <v>340</v>
      </c>
      <c r="J100" s="75" t="s">
        <v>62</v>
      </c>
    </row>
    <row r="101" spans="1:10" ht="15.75" customHeight="1" x14ac:dyDescent="0.25">
      <c r="A101" t="s">
        <v>63</v>
      </c>
      <c r="B101" s="103" t="str">
        <f>CONCATENATE(B93,B94,B95,B96,B97,B98,B99,B100)</f>
        <v xml:space="preserve">030000000004000080000100000000000000010326Leitura magnetica - Tri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1" s="1">
        <f t="shared" si="6"/>
        <v>700</v>
      </c>
      <c r="D101" s="1" t="str">
        <f t="shared" si="7"/>
        <v>OK</v>
      </c>
      <c r="G101">
        <f>SUM(G93:G100)</f>
        <v>700</v>
      </c>
    </row>
    <row r="102" spans="1:10" ht="15.75" customHeight="1" x14ac:dyDescent="0.25">
      <c r="B102" s="4"/>
    </row>
    <row r="103" spans="1:10" ht="15.75" customHeight="1" x14ac:dyDescent="0.25">
      <c r="B103" s="4"/>
    </row>
    <row r="104" spans="1:10" ht="15.75" customHeight="1" x14ac:dyDescent="0.25">
      <c r="B104" s="46" t="s">
        <v>149</v>
      </c>
      <c r="C104" s="49"/>
      <c r="D104" s="49"/>
    </row>
    <row r="105" spans="1:10" ht="15.75" customHeight="1" x14ac:dyDescent="0.25">
      <c r="A105" s="11" t="s">
        <v>150</v>
      </c>
      <c r="B105" s="47"/>
      <c r="C105" s="13" t="s">
        <v>18</v>
      </c>
      <c r="D105" s="14" t="s">
        <v>19</v>
      </c>
      <c r="E105" s="14" t="s">
        <v>20</v>
      </c>
      <c r="F105" s="50" t="s">
        <v>21</v>
      </c>
      <c r="G105" s="16" t="s">
        <v>22</v>
      </c>
      <c r="H105" s="51" t="s">
        <v>23</v>
      </c>
      <c r="I105" s="51" t="s">
        <v>24</v>
      </c>
      <c r="J105" s="52" t="s">
        <v>25</v>
      </c>
    </row>
    <row r="106" spans="1:10" ht="15.75" customHeight="1" x14ac:dyDescent="0.25">
      <c r="A106" t="s">
        <v>90</v>
      </c>
      <c r="B106" s="18" t="s">
        <v>151</v>
      </c>
      <c r="C106" s="1">
        <f t="shared" ref="C106:C109" si="8">LEN(B106)</f>
        <v>2</v>
      </c>
      <c r="D106" s="1" t="str">
        <f t="shared" ref="D106:D109" si="9">IF(C106=G106,"OK","ERRO")</f>
        <v>OK</v>
      </c>
      <c r="F106" s="53" t="s">
        <v>28</v>
      </c>
      <c r="G106" s="54">
        <v>2</v>
      </c>
      <c r="H106" s="48" t="s">
        <v>29</v>
      </c>
      <c r="I106" s="48" t="s">
        <v>92</v>
      </c>
      <c r="J106" s="55">
        <v>99</v>
      </c>
    </row>
    <row r="107" spans="1:10" ht="15.75" customHeight="1" x14ac:dyDescent="0.25">
      <c r="A107" t="s">
        <v>152</v>
      </c>
      <c r="B107" s="40" t="s">
        <v>153</v>
      </c>
      <c r="C107" s="1">
        <f t="shared" si="8"/>
        <v>9</v>
      </c>
      <c r="D107" s="1" t="str">
        <f t="shared" si="9"/>
        <v>OK</v>
      </c>
      <c r="E107" t="s">
        <v>154</v>
      </c>
      <c r="F107" s="53" t="s">
        <v>152</v>
      </c>
      <c r="G107" s="54">
        <v>9</v>
      </c>
      <c r="H107" s="48" t="s">
        <v>103</v>
      </c>
      <c r="I107" s="48" t="s">
        <v>155</v>
      </c>
      <c r="J107" s="55" t="s">
        <v>156</v>
      </c>
    </row>
    <row r="108" spans="1:10" ht="15.75" customHeight="1" x14ac:dyDescent="0.25">
      <c r="A108" t="s">
        <v>59</v>
      </c>
      <c r="B108" s="10" t="s">
        <v>147</v>
      </c>
      <c r="C108" s="1">
        <f t="shared" si="8"/>
        <v>689</v>
      </c>
      <c r="D108" s="1" t="str">
        <f t="shared" si="9"/>
        <v>OK</v>
      </c>
      <c r="F108" s="56" t="s">
        <v>59</v>
      </c>
      <c r="G108" s="57">
        <v>689</v>
      </c>
      <c r="H108" s="58" t="s">
        <v>157</v>
      </c>
      <c r="I108" s="58" t="s">
        <v>158</v>
      </c>
      <c r="J108" s="59" t="s">
        <v>62</v>
      </c>
    </row>
    <row r="109" spans="1:10" ht="15.75" customHeight="1" x14ac:dyDescent="0.25">
      <c r="A109" t="s">
        <v>63</v>
      </c>
      <c r="B109" s="25" t="str">
        <f>CONCATENATE(B106,B107,B108)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9" s="1">
        <f t="shared" si="8"/>
        <v>700</v>
      </c>
      <c r="D109" s="1" t="str">
        <f t="shared" si="9"/>
        <v>OK</v>
      </c>
      <c r="G109">
        <f>SUM(G106:G108)</f>
        <v>700</v>
      </c>
    </row>
    <row r="110" spans="1:10" ht="15.75" customHeight="1" x14ac:dyDescent="0.25">
      <c r="B110" s="4"/>
    </row>
    <row r="111" spans="1:10" ht="15.75" customHeight="1" x14ac:dyDescent="0.25">
      <c r="B111" s="4"/>
    </row>
    <row r="112" spans="1:10" ht="15.75" customHeight="1" x14ac:dyDescent="0.25">
      <c r="A112">
        <f>G19</f>
        <v>700</v>
      </c>
      <c r="B112" s="60">
        <f t="shared" ref="B112:B116" si="10">LEN(D112)</f>
        <v>700</v>
      </c>
      <c r="C112" s="1" t="str">
        <f t="shared" ref="C112:C116" si="11">IF(A112=B112,"OK","ERRO")</f>
        <v>OK</v>
      </c>
      <c r="D112" t="str">
        <f>CONCATENATE(B19)</f>
        <v xml:space="preserve">001-CHARGEBACK CRED VISTA MASTER20190415000000220190415080000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3" spans="1:7" ht="15.75" customHeight="1" x14ac:dyDescent="0.25">
      <c r="A113">
        <f>G40</f>
        <v>700</v>
      </c>
      <c r="B113" s="60">
        <f t="shared" si="10"/>
        <v>700</v>
      </c>
      <c r="C113" s="1" t="str">
        <f t="shared" si="11"/>
        <v>OK</v>
      </c>
      <c r="D113" t="str">
        <f>CONCATENATE(B40)</f>
        <v xml:space="preserve">01  201904159860000000000000015597200770340085   000000004000190410000000000100000000000000010000000000010020100000000000000000400010001100000100000001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4" spans="1:7" ht="15.75" customHeight="1" x14ac:dyDescent="0.25">
      <c r="A114">
        <f>G90</f>
        <v>700</v>
      </c>
      <c r="B114" s="60">
        <f t="shared" si="10"/>
        <v>700</v>
      </c>
      <c r="C114" s="1" t="str">
        <f t="shared" si="11"/>
        <v>OK</v>
      </c>
      <c r="D114" t="str">
        <f>CONCATENATE(B90)</f>
        <v xml:space="preserve">02002986100000000015597200770340085   0000001000000000004000+2019-04-15002010000000000000000040000010100100001descricao mmc       00000000000110033000000001011grupo solucao captura descricao                 1000000011chip condition code descricao                   001vers apl ter01NAO SE APLICA                                   0000100000000010101TID 40 caracteres                       11986986000000000001000000004000000000000000010000000000000100001000000000000001                                                                                                                                                                                                                                       </v>
      </c>
    </row>
    <row r="115" spans="1:7" ht="15.75" customHeight="1" x14ac:dyDescent="0.25">
      <c r="A115">
        <f>G101</f>
        <v>700</v>
      </c>
      <c r="B115" s="60">
        <f t="shared" si="10"/>
        <v>700</v>
      </c>
      <c r="C115" s="1" t="str">
        <f t="shared" si="11"/>
        <v>OK</v>
      </c>
      <c r="D115" t="str">
        <f>CONCATENATE(B101)</f>
        <v xml:space="preserve">030000000004000080000100000000000000010326Leitura magnetica - Tri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6" spans="1:7" ht="15.75" customHeight="1" x14ac:dyDescent="0.25">
      <c r="A116">
        <f>G109</f>
        <v>700</v>
      </c>
      <c r="B116" s="60">
        <f t="shared" si="10"/>
        <v>700</v>
      </c>
      <c r="C116" s="1" t="str">
        <f t="shared" si="11"/>
        <v>OK</v>
      </c>
      <c r="D116" t="str">
        <f>CONCATENATE(B109)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7" spans="1:7" ht="15.75" customHeight="1" x14ac:dyDescent="0.25">
      <c r="B117" s="4"/>
    </row>
    <row r="118" spans="1:7" ht="15.75" customHeight="1" x14ac:dyDescent="0.25">
      <c r="A118" s="61" t="s">
        <v>159</v>
      </c>
      <c r="B118" s="4"/>
    </row>
    <row r="119" spans="1:7" ht="15.75" customHeight="1" x14ac:dyDescent="0.25">
      <c r="A119" t="s">
        <v>160</v>
      </c>
      <c r="B119" s="23" t="s">
        <v>342</v>
      </c>
      <c r="C119" s="1">
        <f t="shared" ref="C119:C124" si="12">LEN(B119)</f>
        <v>8</v>
      </c>
      <c r="D119" s="1" t="str">
        <f t="shared" ref="D119:D124" si="13">IF(C119=G119,"OK","ERRO")</f>
        <v>OK</v>
      </c>
      <c r="F119" s="19"/>
      <c r="G119" s="20">
        <v>8</v>
      </c>
    </row>
    <row r="120" spans="1:7" ht="15.75" customHeight="1" x14ac:dyDescent="0.25">
      <c r="A120" t="s">
        <v>369</v>
      </c>
      <c r="B120" s="69" t="s">
        <v>174</v>
      </c>
      <c r="C120" s="1">
        <f t="shared" si="12"/>
        <v>12</v>
      </c>
      <c r="D120" s="1" t="str">
        <f t="shared" si="13"/>
        <v>OK</v>
      </c>
      <c r="E120" s="9"/>
      <c r="F120" s="26"/>
      <c r="G120" s="27">
        <v>12</v>
      </c>
    </row>
    <row r="121" spans="1:7" ht="15.75" customHeight="1" x14ac:dyDescent="0.25">
      <c r="A121" t="s">
        <v>161</v>
      </c>
      <c r="B121" s="68" t="s">
        <v>175</v>
      </c>
      <c r="C121" s="1">
        <f t="shared" si="12"/>
        <v>23</v>
      </c>
      <c r="D121" s="1" t="str">
        <f t="shared" si="13"/>
        <v>OK</v>
      </c>
      <c r="E121" s="9"/>
      <c r="F121" s="26"/>
      <c r="G121" s="27">
        <v>23</v>
      </c>
    </row>
    <row r="122" spans="1:7" ht="15.75" customHeight="1" x14ac:dyDescent="0.25">
      <c r="A122" t="s">
        <v>162</v>
      </c>
      <c r="B122" s="38" t="s">
        <v>355</v>
      </c>
      <c r="C122" s="1">
        <f t="shared" si="12"/>
        <v>10</v>
      </c>
      <c r="D122" s="1" t="str">
        <f t="shared" si="13"/>
        <v>OK</v>
      </c>
      <c r="F122" s="31"/>
      <c r="G122" s="37">
        <v>10</v>
      </c>
    </row>
    <row r="123" spans="1:7" ht="15.75" customHeight="1" x14ac:dyDescent="0.25">
      <c r="A123" t="s">
        <v>138</v>
      </c>
      <c r="B123" s="67" t="s">
        <v>176</v>
      </c>
      <c r="C123" s="1">
        <f t="shared" si="12"/>
        <v>6</v>
      </c>
      <c r="D123" s="1" t="str">
        <f t="shared" si="13"/>
        <v>OK</v>
      </c>
      <c r="F123" s="44"/>
      <c r="G123" s="37">
        <v>6</v>
      </c>
    </row>
    <row r="124" spans="1:7" ht="15.75" customHeight="1" x14ac:dyDescent="0.25">
      <c r="A124" t="s">
        <v>1</v>
      </c>
      <c r="B124" s="62" t="s">
        <v>170</v>
      </c>
      <c r="C124" s="1">
        <f t="shared" si="12"/>
        <v>3</v>
      </c>
      <c r="D124" s="1" t="str">
        <f t="shared" si="13"/>
        <v>OK</v>
      </c>
      <c r="G124" s="63">
        <v>3</v>
      </c>
    </row>
    <row r="125" spans="1:7" ht="15.75" customHeight="1" x14ac:dyDescent="0.25">
      <c r="A125" s="61" t="s">
        <v>163</v>
      </c>
      <c r="B125" s="4"/>
    </row>
    <row r="126" spans="1:7" ht="15.75" customHeight="1" x14ac:dyDescent="0.25">
      <c r="A126" t="s">
        <v>164</v>
      </c>
      <c r="B126" s="68" t="s">
        <v>373</v>
      </c>
      <c r="C126" s="1">
        <f t="shared" ref="C126:C132" si="14">LEN(B126)</f>
        <v>7</v>
      </c>
      <c r="D126" s="1" t="str">
        <f t="shared" ref="D126:D132" si="15">IF(C126=G126,"OK","ERRO")</f>
        <v>OK</v>
      </c>
      <c r="E126" t="s">
        <v>42</v>
      </c>
      <c r="F126" s="19" t="s">
        <v>43</v>
      </c>
      <c r="G126" s="20">
        <v>7</v>
      </c>
    </row>
    <row r="127" spans="1:7" ht="15.75" customHeight="1" x14ac:dyDescent="0.25">
      <c r="B127" s="67" t="s">
        <v>177</v>
      </c>
      <c r="C127" s="1">
        <f t="shared" si="14"/>
        <v>9</v>
      </c>
      <c r="D127" s="1" t="str">
        <f t="shared" si="15"/>
        <v>OK</v>
      </c>
      <c r="F127" s="31" t="s">
        <v>102</v>
      </c>
      <c r="G127" s="37">
        <v>9</v>
      </c>
    </row>
    <row r="128" spans="1:7" ht="15.75" customHeight="1" x14ac:dyDescent="0.25">
      <c r="A128" t="s">
        <v>165</v>
      </c>
      <c r="B128" s="117" t="s">
        <v>171</v>
      </c>
      <c r="C128" s="1">
        <f t="shared" si="14"/>
        <v>3</v>
      </c>
      <c r="D128" s="1" t="str">
        <f t="shared" si="15"/>
        <v>OK</v>
      </c>
      <c r="E128" t="s">
        <v>166</v>
      </c>
      <c r="F128" s="31" t="s">
        <v>125</v>
      </c>
      <c r="G128" s="41">
        <v>3</v>
      </c>
    </row>
    <row r="129" spans="1:7" ht="15.75" customHeight="1" x14ac:dyDescent="0.25">
      <c r="B129" s="67" t="s">
        <v>178</v>
      </c>
      <c r="C129" s="1">
        <f t="shared" si="14"/>
        <v>29</v>
      </c>
      <c r="D129" s="1" t="str">
        <f t="shared" si="15"/>
        <v>OK</v>
      </c>
      <c r="E129" s="9"/>
      <c r="F129" s="31" t="s">
        <v>128</v>
      </c>
      <c r="G129" s="41">
        <v>29</v>
      </c>
    </row>
    <row r="130" spans="1:7" ht="15.75" customHeight="1" x14ac:dyDescent="0.25">
      <c r="B130" s="67" t="s">
        <v>179</v>
      </c>
      <c r="C130" s="1">
        <f t="shared" si="14"/>
        <v>15</v>
      </c>
      <c r="D130" s="1" t="str">
        <f t="shared" si="15"/>
        <v>OK</v>
      </c>
      <c r="E130" s="9"/>
      <c r="F130" s="31" t="s">
        <v>133</v>
      </c>
      <c r="G130" s="41">
        <v>15</v>
      </c>
    </row>
    <row r="131" spans="1:7" ht="15.75" customHeight="1" x14ac:dyDescent="0.25">
      <c r="A131" t="s">
        <v>370</v>
      </c>
      <c r="B131" s="66" t="s">
        <v>180</v>
      </c>
      <c r="C131" s="1">
        <f t="shared" si="14"/>
        <v>15</v>
      </c>
      <c r="D131" s="1" t="str">
        <f t="shared" si="15"/>
        <v>OK</v>
      </c>
      <c r="F131" s="31" t="s">
        <v>94</v>
      </c>
      <c r="G131" s="37">
        <v>15</v>
      </c>
    </row>
    <row r="132" spans="1:7" ht="15.75" customHeight="1" x14ac:dyDescent="0.25">
      <c r="A132" t="s">
        <v>371</v>
      </c>
      <c r="B132" s="66" t="s">
        <v>181</v>
      </c>
      <c r="C132" s="1">
        <f t="shared" si="14"/>
        <v>13</v>
      </c>
      <c r="D132" s="1" t="str">
        <f t="shared" si="15"/>
        <v>OK</v>
      </c>
      <c r="F132" s="44" t="s">
        <v>140</v>
      </c>
      <c r="G132" s="37">
        <v>13</v>
      </c>
    </row>
    <row r="133" spans="1:7" ht="15.75" customHeight="1" x14ac:dyDescent="0.25">
      <c r="A133" t="s">
        <v>367</v>
      </c>
      <c r="B133" s="109" t="s">
        <v>353</v>
      </c>
    </row>
    <row r="134" spans="1:7" ht="15.75" customHeight="1" x14ac:dyDescent="0.25">
      <c r="A134" t="s">
        <v>368</v>
      </c>
      <c r="B134" s="4" t="s">
        <v>349</v>
      </c>
    </row>
    <row r="135" spans="1:7" ht="15.75" customHeight="1" x14ac:dyDescent="0.25">
      <c r="B135" s="4"/>
    </row>
    <row r="136" spans="1:7" ht="15.75" customHeight="1" x14ac:dyDescent="0.25">
      <c r="B136" s="4"/>
    </row>
    <row r="137" spans="1:7" ht="15.75" customHeight="1" x14ac:dyDescent="0.25">
      <c r="B137" s="4"/>
    </row>
    <row r="138" spans="1:7" ht="15.75" customHeight="1" x14ac:dyDescent="0.25">
      <c r="B138" s="4"/>
    </row>
    <row r="139" spans="1:7" ht="15.75" customHeight="1" x14ac:dyDescent="0.25">
      <c r="B139" s="4"/>
    </row>
    <row r="140" spans="1:7" ht="15.75" customHeight="1" x14ac:dyDescent="0.25">
      <c r="B140" s="4"/>
    </row>
    <row r="141" spans="1:7" ht="15.75" customHeight="1" x14ac:dyDescent="0.25">
      <c r="B141" s="4"/>
    </row>
    <row r="142" spans="1:7" ht="15.75" customHeight="1" x14ac:dyDescent="0.25">
      <c r="B142" s="4"/>
    </row>
    <row r="143" spans="1:7" ht="15.75" customHeight="1" x14ac:dyDescent="0.25">
      <c r="B143" s="4"/>
    </row>
    <row r="144" spans="1:7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</sheetData>
  <conditionalFormatting sqref="E105">
    <cfRule type="cellIs" dxfId="35" priority="1" operator="equal">
      <formula>"ERRO"</formula>
    </cfRule>
  </conditionalFormatting>
  <conditionalFormatting sqref="E105">
    <cfRule type="cellIs" dxfId="34" priority="2" operator="equal">
      <formula>"OK"</formula>
    </cfRule>
  </conditionalFormatting>
  <conditionalFormatting sqref="D11">
    <cfRule type="cellIs" dxfId="33" priority="3" operator="equal">
      <formula>"ERRO"</formula>
    </cfRule>
  </conditionalFormatting>
  <conditionalFormatting sqref="D11">
    <cfRule type="cellIs" dxfId="32" priority="4" operator="equal">
      <formula>"OK"</formula>
    </cfRule>
  </conditionalFormatting>
  <conditionalFormatting sqref="E11">
    <cfRule type="cellIs" dxfId="31" priority="5" operator="equal">
      <formula>"ERRO"</formula>
    </cfRule>
  </conditionalFormatting>
  <conditionalFormatting sqref="E11">
    <cfRule type="cellIs" dxfId="30" priority="6" operator="equal">
      <formula>"OK"</formula>
    </cfRule>
  </conditionalFormatting>
  <conditionalFormatting sqref="D20">
    <cfRule type="cellIs" dxfId="29" priority="7" operator="equal">
      <formula>"ERRO"</formula>
    </cfRule>
  </conditionalFormatting>
  <conditionalFormatting sqref="D20">
    <cfRule type="cellIs" dxfId="28" priority="8" operator="equal">
      <formula>"OK"</formula>
    </cfRule>
  </conditionalFormatting>
  <conditionalFormatting sqref="E20">
    <cfRule type="cellIs" dxfId="27" priority="9" operator="equal">
      <formula>"ERRO"</formula>
    </cfRule>
  </conditionalFormatting>
  <conditionalFormatting sqref="E20">
    <cfRule type="cellIs" dxfId="26" priority="10" operator="equal">
      <formula>"OK"</formula>
    </cfRule>
  </conditionalFormatting>
  <conditionalFormatting sqref="D42">
    <cfRule type="cellIs" dxfId="25" priority="11" operator="equal">
      <formula>"ERRO"</formula>
    </cfRule>
  </conditionalFormatting>
  <conditionalFormatting sqref="D42">
    <cfRule type="cellIs" dxfId="24" priority="12" operator="equal">
      <formula>"OK"</formula>
    </cfRule>
  </conditionalFormatting>
  <conditionalFormatting sqref="E42">
    <cfRule type="cellIs" dxfId="23" priority="13" operator="equal">
      <formula>"ERRO"</formula>
    </cfRule>
  </conditionalFormatting>
  <conditionalFormatting sqref="E42">
    <cfRule type="cellIs" dxfId="22" priority="14" operator="equal">
      <formula>"OK"</formula>
    </cfRule>
  </conditionalFormatting>
  <conditionalFormatting sqref="D92">
    <cfRule type="cellIs" dxfId="21" priority="15" operator="equal">
      <formula>"ERRO"</formula>
    </cfRule>
  </conditionalFormatting>
  <conditionalFormatting sqref="D92">
    <cfRule type="cellIs" dxfId="20" priority="16" operator="equal">
      <formula>"OK"</formula>
    </cfRule>
  </conditionalFormatting>
  <conditionalFormatting sqref="E92">
    <cfRule type="cellIs" dxfId="19" priority="17" operator="equal">
      <formula>"ERRO"</formula>
    </cfRule>
  </conditionalFormatting>
  <conditionalFormatting sqref="E92">
    <cfRule type="cellIs" dxfId="18" priority="18" operator="equal">
      <formula>"OK"</formula>
    </cfRule>
  </conditionalFormatting>
  <conditionalFormatting sqref="D105">
    <cfRule type="cellIs" dxfId="1" priority="35" operator="equal">
      <formula>"ERRO"</formula>
    </cfRule>
  </conditionalFormatting>
  <conditionalFormatting sqref="D105">
    <cfRule type="cellIs" dxfId="0" priority="36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0"/>
  <sheetViews>
    <sheetView topLeftCell="B1" workbookViewId="0">
      <selection activeCell="B15" sqref="B15"/>
    </sheetView>
  </sheetViews>
  <sheetFormatPr defaultColWidth="14.42578125" defaultRowHeight="15" customHeight="1" x14ac:dyDescent="0.25"/>
  <cols>
    <col min="1" max="1" width="8.140625" customWidth="1"/>
    <col min="2" max="2" width="225.42578125" customWidth="1"/>
    <col min="3" max="3" width="36.28515625" bestFit="1" customWidth="1"/>
    <col min="4" max="6" width="8.140625" customWidth="1"/>
  </cols>
  <sheetData>
    <row r="2" spans="1:3" x14ac:dyDescent="0.25">
      <c r="A2" t="s">
        <v>42</v>
      </c>
      <c r="B2" t="s">
        <v>172</v>
      </c>
      <c r="C2" s="65" t="s">
        <v>372</v>
      </c>
    </row>
    <row r="3" spans="1:3" x14ac:dyDescent="0.25">
      <c r="A3" t="s">
        <v>166</v>
      </c>
      <c r="B3" s="65" t="s">
        <v>173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HINOJOSA JARA</dc:creator>
  <cp:lastModifiedBy>MANUEL ALEJANDRO HINOJOSA HARA</cp:lastModifiedBy>
  <dcterms:created xsi:type="dcterms:W3CDTF">2019-02-11T09:43:56Z</dcterms:created>
  <dcterms:modified xsi:type="dcterms:W3CDTF">2019-04-29T16:08:36Z</dcterms:modified>
</cp:coreProperties>
</file>