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9005"/>
  <workbookPr codeName="ThisWorkbook"/>
  <mc:AlternateContent xmlns:mc="http://schemas.openxmlformats.org/markup-compatibility/2006">
    <mc:Choice Requires="x15">
      <x15ac:absPath xmlns:x15ac="http://schemas.microsoft.com/office/spreadsheetml/2010/11/ac" url="/Users/AncelotLiu/Downloads/"/>
    </mc:Choice>
  </mc:AlternateContent>
  <bookViews>
    <workbookView xWindow="0" yWindow="460" windowWidth="25600" windowHeight="14340" activeTab="5"/>
  </bookViews>
  <sheets>
    <sheet name="Questions" sheetId="10" r:id="rId1"/>
    <sheet name="19Q3" sheetId="8" r:id="rId2"/>
    <sheet name="19Q4" sheetId="7" r:id="rId3"/>
    <sheet name="Germany" sheetId="6" r:id="rId4"/>
    <sheet name="France" sheetId="12" r:id="rId5"/>
    <sheet name="Recon Summary" sheetId="9" r:id="rId6"/>
  </sheets>
  <externalReferences>
    <externalReference r:id="rId7"/>
  </externalReferences>
  <definedNames>
    <definedName name="amtchg" localSheetId="4">#REF!</definedName>
    <definedName name="amtchg">#REF!</definedName>
    <definedName name="ClassNo" localSheetId="4">#REF!</definedName>
    <definedName name="ClassNo">#REF!</definedName>
    <definedName name="Country\Database" localSheetId="4">#REF!</definedName>
    <definedName name="Country\Database">#REF!</definedName>
    <definedName name="CurrentQ" localSheetId="4">#REF!</definedName>
    <definedName name="CurrentQ">#REF!</definedName>
    <definedName name="fxTolerance" localSheetId="4">#REF!</definedName>
    <definedName name="fxTolerance">#REF!</definedName>
    <definedName name="GorN" localSheetId="4">#REF!</definedName>
    <definedName name="GorN">#REF!</definedName>
    <definedName name="NoClasses" localSheetId="4">#REF!</definedName>
    <definedName name="NoClasses">#REF!</definedName>
    <definedName name="perchg" localSheetId="4">#REF!</definedName>
    <definedName name="perchg">#REF!</definedName>
    <definedName name="PreviousQ" localSheetId="4">#REF!</definedName>
    <definedName name="PreviousQ">#REF!</definedName>
    <definedName name="SheetName" localSheetId="4">#REF!</definedName>
    <definedName name="SheetName">#REF!</definedName>
    <definedName name="ThresholdPerc">[1]Control!$C$8</definedName>
    <definedName name="ThresholdRaw">[1]Control!$E$8</definedName>
  </definedNames>
  <calcPr calcId="150001" calcOnSave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19" i="6" l="1"/>
  <c r="T9" i="6"/>
  <c r="T29" i="6"/>
  <c r="T20" i="6"/>
  <c r="T10" i="6"/>
  <c r="T30" i="6"/>
  <c r="T21" i="6"/>
  <c r="T11" i="6"/>
  <c r="T31" i="6"/>
  <c r="T22" i="6"/>
  <c r="T12" i="6"/>
  <c r="T32" i="6"/>
  <c r="T33" i="6"/>
  <c r="B3" i="9"/>
  <c r="T19" i="12"/>
  <c r="T9" i="12"/>
  <c r="T29" i="12"/>
  <c r="T20" i="12"/>
  <c r="T10" i="12"/>
  <c r="T30" i="12"/>
  <c r="T21" i="12"/>
  <c r="T11" i="12"/>
  <c r="T31" i="12"/>
  <c r="T22" i="12"/>
  <c r="T12" i="12"/>
  <c r="T32" i="12"/>
  <c r="T33" i="12"/>
  <c r="B2" i="9"/>
  <c r="A19" i="12"/>
  <c r="P19" i="12"/>
  <c r="P9" i="12"/>
  <c r="A10" i="12"/>
  <c r="A20" i="12"/>
  <c r="L20" i="12"/>
  <c r="L10" i="12"/>
  <c r="A11" i="12"/>
  <c r="A21" i="12"/>
  <c r="H21" i="12"/>
  <c r="H11" i="12"/>
  <c r="A12" i="12"/>
  <c r="A22" i="12"/>
  <c r="D22" i="12"/>
  <c r="D12" i="12"/>
  <c r="R22" i="12"/>
  <c r="R12" i="12"/>
  <c r="R32" i="12"/>
  <c r="Q22" i="12"/>
  <c r="Q12" i="12"/>
  <c r="Q32" i="12"/>
  <c r="P22" i="12"/>
  <c r="P12" i="12"/>
  <c r="P32" i="12"/>
  <c r="O22" i="12"/>
  <c r="O12" i="12"/>
  <c r="O32" i="12"/>
  <c r="N22" i="12"/>
  <c r="N12" i="12"/>
  <c r="N32" i="12"/>
  <c r="M22" i="12"/>
  <c r="M12" i="12"/>
  <c r="M32" i="12"/>
  <c r="L22" i="12"/>
  <c r="L12" i="12"/>
  <c r="L32" i="12"/>
  <c r="K22" i="12"/>
  <c r="K12" i="12"/>
  <c r="K32" i="12"/>
  <c r="J22" i="12"/>
  <c r="J12" i="12"/>
  <c r="J32" i="12"/>
  <c r="I22" i="12"/>
  <c r="I12" i="12"/>
  <c r="I32" i="12"/>
  <c r="H22" i="12"/>
  <c r="H12" i="12"/>
  <c r="H32" i="12"/>
  <c r="G22" i="12"/>
  <c r="G12" i="12"/>
  <c r="G32" i="12"/>
  <c r="F22" i="12"/>
  <c r="F12" i="12"/>
  <c r="F32" i="12"/>
  <c r="D32" i="12"/>
  <c r="C22" i="12"/>
  <c r="C12" i="12"/>
  <c r="C32" i="12"/>
  <c r="B22" i="12"/>
  <c r="B12" i="12"/>
  <c r="B32" i="12"/>
  <c r="A32" i="12"/>
  <c r="R21" i="12"/>
  <c r="R11" i="12"/>
  <c r="R31" i="12"/>
  <c r="Q21" i="12"/>
  <c r="Q11" i="12"/>
  <c r="Q31" i="12"/>
  <c r="P21" i="12"/>
  <c r="P11" i="12"/>
  <c r="P31" i="12"/>
  <c r="O21" i="12"/>
  <c r="O11" i="12"/>
  <c r="O31" i="12"/>
  <c r="N21" i="12"/>
  <c r="N11" i="12"/>
  <c r="N31" i="12"/>
  <c r="M21" i="12"/>
  <c r="M11" i="12"/>
  <c r="M31" i="12"/>
  <c r="L21" i="12"/>
  <c r="L11" i="12"/>
  <c r="L31" i="12"/>
  <c r="K21" i="12"/>
  <c r="K11" i="12"/>
  <c r="K31" i="12"/>
  <c r="J21" i="12"/>
  <c r="J11" i="12"/>
  <c r="J31" i="12"/>
  <c r="H31" i="12"/>
  <c r="G21" i="12"/>
  <c r="G11" i="12"/>
  <c r="G31" i="12"/>
  <c r="F21" i="12"/>
  <c r="F11" i="12"/>
  <c r="F31" i="12"/>
  <c r="E21" i="12"/>
  <c r="E11" i="12"/>
  <c r="E31" i="12"/>
  <c r="D21" i="12"/>
  <c r="D11" i="12"/>
  <c r="D31" i="12"/>
  <c r="C21" i="12"/>
  <c r="C11" i="12"/>
  <c r="C31" i="12"/>
  <c r="B21" i="12"/>
  <c r="B11" i="12"/>
  <c r="B31" i="12"/>
  <c r="A31" i="12"/>
  <c r="R20" i="12"/>
  <c r="R10" i="12"/>
  <c r="R30" i="12"/>
  <c r="Q20" i="12"/>
  <c r="Q10" i="12"/>
  <c r="Q30" i="12"/>
  <c r="P20" i="12"/>
  <c r="P10" i="12"/>
  <c r="P30" i="12"/>
  <c r="O20" i="12"/>
  <c r="O10" i="12"/>
  <c r="O30" i="12"/>
  <c r="N20" i="12"/>
  <c r="N10" i="12"/>
  <c r="N30" i="12"/>
  <c r="L30" i="12"/>
  <c r="K20" i="12"/>
  <c r="K10" i="12"/>
  <c r="K30" i="12"/>
  <c r="J20" i="12"/>
  <c r="J10" i="12"/>
  <c r="J30" i="12"/>
  <c r="I20" i="12"/>
  <c r="I10" i="12"/>
  <c r="I30" i="12"/>
  <c r="H20" i="12"/>
  <c r="H10" i="12"/>
  <c r="H30" i="12"/>
  <c r="G20" i="12"/>
  <c r="G10" i="12"/>
  <c r="G30" i="12"/>
  <c r="F20" i="12"/>
  <c r="F10" i="12"/>
  <c r="F30" i="12"/>
  <c r="E20" i="12"/>
  <c r="E10" i="12"/>
  <c r="E30" i="12"/>
  <c r="D20" i="12"/>
  <c r="D10" i="12"/>
  <c r="D30" i="12"/>
  <c r="C20" i="12"/>
  <c r="C10" i="12"/>
  <c r="C30" i="12"/>
  <c r="B20" i="12"/>
  <c r="B10" i="12"/>
  <c r="B30" i="12"/>
  <c r="A30" i="12"/>
  <c r="B19" i="12"/>
  <c r="B9" i="12"/>
  <c r="B29" i="12"/>
  <c r="C19" i="12"/>
  <c r="C9" i="12"/>
  <c r="C29" i="12"/>
  <c r="D19" i="12"/>
  <c r="D9" i="12"/>
  <c r="D29" i="12"/>
  <c r="E19" i="12"/>
  <c r="E9" i="12"/>
  <c r="E29" i="12"/>
  <c r="F19" i="12"/>
  <c r="F9" i="12"/>
  <c r="F29" i="12"/>
  <c r="G19" i="12"/>
  <c r="G9" i="12"/>
  <c r="G29" i="12"/>
  <c r="H19" i="12"/>
  <c r="H9" i="12"/>
  <c r="H29" i="12"/>
  <c r="I19" i="12"/>
  <c r="I9" i="12"/>
  <c r="I29" i="12"/>
  <c r="J19" i="12"/>
  <c r="J9" i="12"/>
  <c r="J29" i="12"/>
  <c r="K19" i="12"/>
  <c r="K9" i="12"/>
  <c r="K29" i="12"/>
  <c r="L19" i="12"/>
  <c r="L9" i="12"/>
  <c r="L29" i="12"/>
  <c r="M19" i="12"/>
  <c r="M9" i="12"/>
  <c r="M29" i="12"/>
  <c r="N19" i="12"/>
  <c r="N9" i="12"/>
  <c r="N29" i="12"/>
  <c r="O19" i="12"/>
  <c r="O9" i="12"/>
  <c r="O29" i="12"/>
  <c r="P29" i="12"/>
  <c r="R19" i="12"/>
  <c r="R9" i="12"/>
  <c r="R29" i="12"/>
  <c r="V29" i="12"/>
  <c r="A29" i="12"/>
  <c r="C28" i="12"/>
  <c r="D28" i="12"/>
  <c r="E28" i="12"/>
  <c r="F28" i="12"/>
  <c r="G28" i="12"/>
  <c r="H28" i="12"/>
  <c r="I28" i="12"/>
  <c r="J28" i="12"/>
  <c r="K28" i="12"/>
  <c r="L28" i="12"/>
  <c r="M28" i="12"/>
  <c r="N28" i="12"/>
  <c r="O28" i="12"/>
  <c r="P28" i="12"/>
  <c r="Q28" i="12"/>
  <c r="R28" i="12"/>
  <c r="E22" i="12"/>
  <c r="I21" i="12"/>
  <c r="M20" i="12"/>
  <c r="Q19" i="12"/>
  <c r="C18" i="12"/>
  <c r="D18" i="12"/>
  <c r="E18" i="12"/>
  <c r="F18" i="12"/>
  <c r="G18" i="12"/>
  <c r="H18" i="12"/>
  <c r="I18" i="12"/>
  <c r="J18" i="12"/>
  <c r="K18" i="12"/>
  <c r="L18" i="12"/>
  <c r="M18" i="12"/>
  <c r="N18" i="12"/>
  <c r="O18" i="12"/>
  <c r="P18" i="12"/>
  <c r="Q18" i="12"/>
  <c r="R18" i="12"/>
  <c r="E12" i="12"/>
  <c r="I11" i="12"/>
  <c r="M10" i="12"/>
  <c r="Q9" i="12"/>
  <c r="C8" i="12"/>
  <c r="D8" i="12"/>
  <c r="E8" i="12"/>
  <c r="F8" i="12"/>
  <c r="G8" i="12"/>
  <c r="H8" i="12"/>
  <c r="I8" i="12"/>
  <c r="J8" i="12"/>
  <c r="K8" i="12"/>
  <c r="L8" i="12"/>
  <c r="M8" i="12"/>
  <c r="N8" i="12"/>
  <c r="O8" i="12"/>
  <c r="P8" i="12"/>
  <c r="Q8" i="12"/>
  <c r="R8" i="12"/>
  <c r="C19" i="6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C20" i="6"/>
  <c r="D20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R20" i="6"/>
  <c r="C21" i="6"/>
  <c r="D21" i="6"/>
  <c r="E21" i="6"/>
  <c r="F21" i="6"/>
  <c r="G21" i="6"/>
  <c r="H21" i="6"/>
  <c r="I21" i="6"/>
  <c r="J21" i="6"/>
  <c r="K21" i="6"/>
  <c r="L21" i="6"/>
  <c r="M21" i="6"/>
  <c r="N21" i="6"/>
  <c r="O21" i="6"/>
  <c r="P21" i="6"/>
  <c r="Q21" i="6"/>
  <c r="R21" i="6"/>
  <c r="C22" i="6"/>
  <c r="D22" i="6"/>
  <c r="E22" i="6"/>
  <c r="F22" i="6"/>
  <c r="G22" i="6"/>
  <c r="H22" i="6"/>
  <c r="I22" i="6"/>
  <c r="J22" i="6"/>
  <c r="K22" i="6"/>
  <c r="L22" i="6"/>
  <c r="M22" i="6"/>
  <c r="N22" i="6"/>
  <c r="O22" i="6"/>
  <c r="P22" i="6"/>
  <c r="Q22" i="6"/>
  <c r="R22" i="6"/>
  <c r="B20" i="6"/>
  <c r="B21" i="6"/>
  <c r="B22" i="6"/>
  <c r="B19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C10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C12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B10" i="6"/>
  <c r="B11" i="6"/>
  <c r="B12" i="6"/>
  <c r="B9" i="6"/>
  <c r="B29" i="6"/>
  <c r="B30" i="6"/>
  <c r="B31" i="6"/>
  <c r="B32" i="6"/>
  <c r="C29" i="6"/>
  <c r="D29" i="6"/>
  <c r="E29" i="6"/>
  <c r="F29" i="6"/>
  <c r="G29" i="6"/>
  <c r="H29" i="6"/>
  <c r="I29" i="6"/>
  <c r="J29" i="6"/>
  <c r="K29" i="6"/>
  <c r="L29" i="6"/>
  <c r="M29" i="6"/>
  <c r="N29" i="6"/>
  <c r="O29" i="6"/>
  <c r="P29" i="6"/>
  <c r="R29" i="6"/>
  <c r="C30" i="6"/>
  <c r="D30" i="6"/>
  <c r="E30" i="6"/>
  <c r="F30" i="6"/>
  <c r="G30" i="6"/>
  <c r="H30" i="6"/>
  <c r="I30" i="6"/>
  <c r="J30" i="6"/>
  <c r="K30" i="6"/>
  <c r="L30" i="6"/>
  <c r="N30" i="6"/>
  <c r="O30" i="6"/>
  <c r="P30" i="6"/>
  <c r="Q30" i="6"/>
  <c r="R30" i="6"/>
  <c r="C31" i="6"/>
  <c r="D31" i="6"/>
  <c r="E31" i="6"/>
  <c r="F31" i="6"/>
  <c r="G31" i="6"/>
  <c r="H31" i="6"/>
  <c r="J31" i="6"/>
  <c r="K31" i="6"/>
  <c r="L31" i="6"/>
  <c r="M31" i="6"/>
  <c r="N31" i="6"/>
  <c r="O31" i="6"/>
  <c r="P31" i="6"/>
  <c r="Q31" i="6"/>
  <c r="R31" i="6"/>
  <c r="C32" i="6"/>
  <c r="D32" i="6"/>
  <c r="F32" i="6"/>
  <c r="G32" i="6"/>
  <c r="H32" i="6"/>
  <c r="I32" i="6"/>
  <c r="J32" i="6"/>
  <c r="K32" i="6"/>
  <c r="L32" i="6"/>
  <c r="M32" i="6"/>
  <c r="N32" i="6"/>
  <c r="O32" i="6"/>
  <c r="P32" i="6"/>
  <c r="Q32" i="6"/>
  <c r="R32" i="6"/>
  <c r="V29" i="6"/>
  <c r="H13" i="6"/>
  <c r="D13" i="6"/>
  <c r="A10" i="6"/>
  <c r="A11" i="6"/>
  <c r="A12" i="6"/>
  <c r="C28" i="6"/>
  <c r="D28" i="6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A22" i="6"/>
  <c r="A32" i="6"/>
  <c r="A21" i="6"/>
  <c r="A31" i="6"/>
  <c r="A20" i="6"/>
  <c r="A30" i="6"/>
  <c r="A19" i="6"/>
  <c r="A29" i="6"/>
  <c r="C18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</calcChain>
</file>

<file path=xl/sharedStrings.xml><?xml version="1.0" encoding="utf-8"?>
<sst xmlns="http://schemas.openxmlformats.org/spreadsheetml/2006/main" count="834" uniqueCount="121">
  <si>
    <t>year_new</t>
  </si>
  <si>
    <t>2019Q3</t>
  </si>
  <si>
    <t>_NAME_</t>
  </si>
  <si>
    <t>EP</t>
  </si>
  <si>
    <t>2019Q4</t>
  </si>
  <si>
    <t>countryname</t>
  </si>
  <si>
    <t>lobname</t>
  </si>
  <si>
    <t>dev3</t>
  </si>
  <si>
    <t>dev6</t>
  </si>
  <si>
    <t>dev9</t>
  </si>
  <si>
    <t>dev12</t>
  </si>
  <si>
    <t>dev15</t>
  </si>
  <si>
    <t>dev18</t>
  </si>
  <si>
    <t>dev21</t>
  </si>
  <si>
    <t>dev24</t>
  </si>
  <si>
    <t>dev27</t>
  </si>
  <si>
    <t>dev30</t>
  </si>
  <si>
    <t>dev33</t>
  </si>
  <si>
    <t>dev36</t>
  </si>
  <si>
    <t>dev39</t>
  </si>
  <si>
    <t>dev42</t>
  </si>
  <si>
    <t>dev45</t>
  </si>
  <si>
    <t>dev48</t>
  </si>
  <si>
    <t>dev51</t>
  </si>
  <si>
    <t>dev54</t>
  </si>
  <si>
    <t>dev57</t>
  </si>
  <si>
    <t>dev60</t>
  </si>
  <si>
    <t>dev63</t>
  </si>
  <si>
    <t>dev66</t>
  </si>
  <si>
    <t>dev69</t>
  </si>
  <si>
    <t>dev72</t>
  </si>
  <si>
    <t>dev75</t>
  </si>
  <si>
    <t>dev78</t>
  </si>
  <si>
    <t>dev81</t>
  </si>
  <si>
    <t>dev84</t>
  </si>
  <si>
    <t>dev87</t>
  </si>
  <si>
    <t>dev90</t>
  </si>
  <si>
    <t>dev93</t>
  </si>
  <si>
    <t>dev96</t>
  </si>
  <si>
    <t>dev99</t>
  </si>
  <si>
    <t>dev102</t>
  </si>
  <si>
    <t>dev105</t>
  </si>
  <si>
    <t>dev108</t>
  </si>
  <si>
    <t>dev111</t>
  </si>
  <si>
    <t>dev114</t>
  </si>
  <si>
    <t>dev117</t>
  </si>
  <si>
    <t>dev120</t>
  </si>
  <si>
    <t>dev123</t>
  </si>
  <si>
    <t>dev126</t>
  </si>
  <si>
    <t>dev129</t>
  </si>
  <si>
    <t>dev132</t>
  </si>
  <si>
    <t>dev135</t>
  </si>
  <si>
    <t>dev138</t>
  </si>
  <si>
    <t>dev141</t>
  </si>
  <si>
    <t>dev144</t>
  </si>
  <si>
    <t>dev147</t>
  </si>
  <si>
    <t>dev150</t>
  </si>
  <si>
    <t>dev153</t>
  </si>
  <si>
    <t>dev156</t>
  </si>
  <si>
    <t>dev159</t>
  </si>
  <si>
    <t>dev162</t>
  </si>
  <si>
    <t>dev165</t>
  </si>
  <si>
    <t>dev168</t>
  </si>
  <si>
    <t>dev171</t>
  </si>
  <si>
    <t>dev174</t>
  </si>
  <si>
    <t>dev177</t>
  </si>
  <si>
    <t>dev180</t>
  </si>
  <si>
    <t>dev183</t>
  </si>
  <si>
    <t>dev186</t>
  </si>
  <si>
    <t>dev189</t>
  </si>
  <si>
    <t>dev192</t>
  </si>
  <si>
    <t>dev195</t>
  </si>
  <si>
    <t>dev198</t>
  </si>
  <si>
    <t>dev201</t>
  </si>
  <si>
    <t>dev204</t>
  </si>
  <si>
    <t>dev207</t>
  </si>
  <si>
    <t>dev210</t>
  </si>
  <si>
    <t>dev213</t>
  </si>
  <si>
    <t>dev216</t>
  </si>
  <si>
    <t>dev219</t>
  </si>
  <si>
    <t>dev222</t>
  </si>
  <si>
    <t>dev225</t>
  </si>
  <si>
    <t>dev228</t>
  </si>
  <si>
    <t>dev231</t>
  </si>
  <si>
    <t>dev234</t>
  </si>
  <si>
    <t>dev237</t>
  </si>
  <si>
    <t>dev240</t>
  </si>
  <si>
    <t>dev243</t>
  </si>
  <si>
    <t>dev246</t>
  </si>
  <si>
    <t>dev249</t>
  </si>
  <si>
    <t>dev252</t>
  </si>
  <si>
    <t>dev255</t>
  </si>
  <si>
    <t>dev258</t>
  </si>
  <si>
    <t>dev261</t>
  </si>
  <si>
    <t>dev264</t>
  </si>
  <si>
    <t>dev267</t>
  </si>
  <si>
    <t>dev270</t>
  </si>
  <si>
    <t>dev273</t>
  </si>
  <si>
    <t>dev276</t>
  </si>
  <si>
    <t>dev279</t>
  </si>
  <si>
    <t>dev282</t>
  </si>
  <si>
    <t>dev285</t>
  </si>
  <si>
    <t>dev288</t>
  </si>
  <si>
    <t>dev291</t>
  </si>
  <si>
    <t>dev294</t>
  </si>
  <si>
    <t>dev297</t>
  </si>
  <si>
    <t>dev300</t>
  </si>
  <si>
    <t>Germany</t>
  </si>
  <si>
    <t>Commercial D&amp;O</t>
  </si>
  <si>
    <t>paid</t>
  </si>
  <si>
    <t>inc</t>
  </si>
  <si>
    <t>Cyber Business</t>
  </si>
  <si>
    <t>FI D&amp;O</t>
  </si>
  <si>
    <t>France</t>
  </si>
  <si>
    <t>Sweden</t>
  </si>
  <si>
    <t>Reconciliation</t>
  </si>
  <si>
    <t>Difference</t>
  </si>
  <si>
    <r>
      <t>3. Summarize the recon results for</t>
    </r>
    <r>
      <rPr>
        <b/>
        <sz val="10"/>
        <rFont val="Arial"/>
        <family val="2"/>
      </rPr>
      <t xml:space="preserve"> total 19Q3 triangle and 19Q3 latest diagonal difference</t>
    </r>
    <r>
      <rPr>
        <sz val="10"/>
        <rFont val="Arial"/>
      </rPr>
      <t xml:space="preserve"> in tab "Recon Summary" using </t>
    </r>
    <r>
      <rPr>
        <b/>
        <sz val="10"/>
        <rFont val="Arial"/>
        <family val="2"/>
      </rPr>
      <t>INDIRECT</t>
    </r>
    <r>
      <rPr>
        <sz val="10"/>
        <rFont val="Arial"/>
      </rPr>
      <t xml:space="preserve"> formula from country tabs.</t>
    </r>
  </si>
  <si>
    <r>
      <t>2. Please perform Current to Previous check for</t>
    </r>
    <r>
      <rPr>
        <b/>
        <sz val="10"/>
        <rFont val="Arial"/>
        <family val="2"/>
      </rPr>
      <t xml:space="preserve"> All 3 countries</t>
    </r>
    <r>
      <rPr>
        <sz val="10"/>
        <rFont val="Arial"/>
      </rPr>
      <t xml:space="preserve"> for </t>
    </r>
    <r>
      <rPr>
        <b/>
        <sz val="10"/>
        <rFont val="Arial"/>
        <family val="2"/>
      </rPr>
      <t>Commercial D&amp;O</t>
    </r>
    <r>
      <rPr>
        <sz val="10"/>
        <rFont val="Arial"/>
      </rPr>
      <t xml:space="preserve">, and make </t>
    </r>
    <r>
      <rPr>
        <b/>
        <sz val="10"/>
        <rFont val="Arial"/>
        <family val="2"/>
      </rPr>
      <t>hard copy</t>
    </r>
    <r>
      <rPr>
        <sz val="10"/>
        <rFont val="Arial"/>
      </rPr>
      <t xml:space="preserve"> of each countrie's result in </t>
    </r>
    <r>
      <rPr>
        <b/>
        <sz val="10"/>
        <rFont val="Arial"/>
        <family val="2"/>
      </rPr>
      <t>different tabs</t>
    </r>
    <r>
      <rPr>
        <sz val="10"/>
        <rFont val="Arial"/>
      </rPr>
      <t xml:space="preserve"> (eg. "Germany" tab. "France" tab)
You can manually do this, or use VBA to realize it. There's an incomplete VBA code in Module1 in this spreadsheet for you to revise.</t>
    </r>
  </si>
  <si>
    <r>
      <t xml:space="preserve">1. Please comple </t>
    </r>
    <r>
      <rPr>
        <b/>
        <sz val="10"/>
        <rFont val="Arial"/>
        <family val="2"/>
      </rPr>
      <t>Paid</t>
    </r>
    <r>
      <rPr>
        <sz val="10"/>
        <rFont val="Arial"/>
      </rPr>
      <t xml:space="preserve"> Annual Quarter Triangle in "Linked Sheet EXCEL" for </t>
    </r>
    <r>
      <rPr>
        <b/>
        <sz val="10"/>
        <rFont val="Arial"/>
        <family val="2"/>
      </rPr>
      <t>Germnay</t>
    </r>
    <r>
      <rPr>
        <sz val="10"/>
        <rFont val="Arial"/>
      </rPr>
      <t xml:space="preserve"> using 19Q3 and 19Q4 Data. Get the 19Q3, 19Q4 Diagonal in all sections. Check the total difference and 19Q3 diagonal difference.
Formulas to use: </t>
    </r>
    <r>
      <rPr>
        <b/>
        <sz val="10"/>
        <rFont val="Arial"/>
        <family val="2"/>
      </rPr>
      <t>Sumifs, Offset</t>
    </r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</si>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</sst>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29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1"/>
      <color indexed="8"/>
      <name val="Calibri"/>
      <family val="2"/>
    </font>
    <font>
      <u/>
      <sz val="10"/>
      <color indexed="12"/>
      <name val="Arial"/>
      <family val="2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61"/>
      <scheme val="minor"/>
    </font>
    <font>
      <u/>
      <sz val="10"/>
      <color theme="10"/>
      <name val="Arial"/>
    </font>
    <font>
      <u/>
      <sz val="10"/>
      <color theme="11"/>
      <name val="Arial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66">
    <xf numFmtId="0" fontId="0" fillId="0" borderId="0"/>
    <xf numFmtId="43" fontId="21" fillId="0" borderId="0" applyFont="0" applyFill="0" applyBorder="0" applyAlignment="0" applyProtection="0"/>
    <xf numFmtId="0" fontId="19" fillId="0" borderId="0"/>
    <xf numFmtId="0" fontId="21" fillId="0" borderId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top"/>
      <protection locked="0"/>
    </xf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25" fillId="0" borderId="0">
      <alignment vertical="center"/>
    </xf>
    <xf numFmtId="0" fontId="2" fillId="0" borderId="0"/>
    <xf numFmtId="0" fontId="2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0" borderId="0"/>
    <xf numFmtId="0" fontId="2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0" borderId="0"/>
    <xf numFmtId="0" fontId="21" fillId="0" borderId="0"/>
    <xf numFmtId="0" fontId="2" fillId="0" borderId="0"/>
    <xf numFmtId="0" fontId="21" fillId="0" borderId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9" fontId="2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21" fillId="0" borderId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0" fontId="21" fillId="0" borderId="0"/>
    <xf numFmtId="0" fontId="1" fillId="0" borderId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</cellStyleXfs>
  <cellXfs count="21">
    <xf numFmtId="0" fontId="0" fillId="0" borderId="0" xfId="0"/>
    <xf numFmtId="0" fontId="20" fillId="0" borderId="0" xfId="0" applyFont="1"/>
    <xf numFmtId="0" fontId="20" fillId="0" borderId="10" xfId="0" applyFont="1" applyBorder="1"/>
    <xf numFmtId="0" fontId="0" fillId="0" borderId="0" xfId="0" applyFill="1"/>
    <xf numFmtId="0" fontId="0" fillId="0" borderId="0" xfId="0" applyBorder="1"/>
    <xf numFmtId="0" fontId="22" fillId="34" borderId="0" xfId="0" applyFont="1" applyFill="1"/>
    <xf numFmtId="164" fontId="0" fillId="0" borderId="0" xfId="1" applyNumberFormat="1" applyFont="1"/>
    <xf numFmtId="0" fontId="20" fillId="33" borderId="12" xfId="0" applyFont="1" applyFill="1" applyBorder="1"/>
    <xf numFmtId="0" fontId="0" fillId="33" borderId="11" xfId="0" applyFill="1" applyBorder="1"/>
    <xf numFmtId="0" fontId="20" fillId="35" borderId="12" xfId="0" applyFont="1" applyFill="1" applyBorder="1"/>
    <xf numFmtId="0" fontId="0" fillId="35" borderId="11" xfId="0" applyFill="1" applyBorder="1"/>
    <xf numFmtId="0" fontId="20" fillId="36" borderId="11" xfId="0" applyFont="1" applyFill="1" applyBorder="1"/>
    <xf numFmtId="0" fontId="0" fillId="36" borderId="11" xfId="0" applyFill="1" applyBorder="1"/>
    <xf numFmtId="0" fontId="19" fillId="0" borderId="0" xfId="0" applyFont="1"/>
    <xf numFmtId="0" fontId="1" fillId="0" borderId="0" xfId="261"/>
    <xf numFmtId="0" fontId="17" fillId="0" borderId="0" xfId="261" applyFont="1"/>
    <xf numFmtId="43" fontId="20" fillId="0" borderId="0" xfId="1" applyFont="1"/>
    <xf numFmtId="0" fontId="0" fillId="0" borderId="0" xfId="0" applyNumberFormat="1"/>
    <xf numFmtId="0" fontId="19" fillId="0" borderId="0" xfId="0" applyFont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0" xfId="0" applyFont="1"/>
  </cellXfs>
  <cellStyles count="266">
    <cellStyle name="20% - Accent1 2" xfId="4"/>
    <cellStyle name="20% - Accent1 2 2" xfId="5"/>
    <cellStyle name="20% - Accent1 2 2 2" xfId="6"/>
    <cellStyle name="20% - Accent1 2 3" xfId="7"/>
    <cellStyle name="20% - Accent1 3" xfId="8"/>
    <cellStyle name="20% - Accent1 3 2" xfId="9"/>
    <cellStyle name="20% - Accent2 2" xfId="10"/>
    <cellStyle name="20% - Accent2 2 2" xfId="11"/>
    <cellStyle name="20% - Accent2 2 2 2" xfId="12"/>
    <cellStyle name="20% - Accent2 2 3" xfId="13"/>
    <cellStyle name="20% - Accent2 3" xfId="14"/>
    <cellStyle name="20% - Accent2 3 2" xfId="15"/>
    <cellStyle name="20% - Accent3 2" xfId="16"/>
    <cellStyle name="20% - Accent3 2 2" xfId="17"/>
    <cellStyle name="20% - Accent3 2 2 2" xfId="18"/>
    <cellStyle name="20% - Accent3 2 3" xfId="19"/>
    <cellStyle name="20% - Accent3 3" xfId="20"/>
    <cellStyle name="20% - Accent3 3 2" xfId="21"/>
    <cellStyle name="20% - Accent4 2" xfId="22"/>
    <cellStyle name="20% - Accent4 2 2" xfId="23"/>
    <cellStyle name="20% - Accent4 2 2 2" xfId="24"/>
    <cellStyle name="20% - Accent4 2 3" xfId="25"/>
    <cellStyle name="20% - Accent4 3" xfId="26"/>
    <cellStyle name="20% - Accent4 3 2" xfId="27"/>
    <cellStyle name="20% - Accent5 2" xfId="28"/>
    <cellStyle name="20% - Accent5 2 2" xfId="29"/>
    <cellStyle name="20% - Accent5 2 2 2" xfId="30"/>
    <cellStyle name="20% - Accent5 2 3" xfId="31"/>
    <cellStyle name="20% - Accent5 3" xfId="32"/>
    <cellStyle name="20% - Accent5 3 2" xfId="33"/>
    <cellStyle name="20% - Accent6 2" xfId="34"/>
    <cellStyle name="20% - Accent6 2 2" xfId="35"/>
    <cellStyle name="20% - Accent6 2 2 2" xfId="36"/>
    <cellStyle name="20% - Accent6 2 3" xfId="37"/>
    <cellStyle name="20% - Accent6 3" xfId="38"/>
    <cellStyle name="20% - Accent6 3 2" xfId="39"/>
    <cellStyle name="40% - Accent1 2" xfId="40"/>
    <cellStyle name="40% - Accent1 2 2" xfId="41"/>
    <cellStyle name="40% - Accent1 2 2 2" xfId="42"/>
    <cellStyle name="40% - Accent1 2 3" xfId="43"/>
    <cellStyle name="40% - Accent1 3" xfId="44"/>
    <cellStyle name="40% - Accent1 3 2" xfId="45"/>
    <cellStyle name="40% - Accent2 2" xfId="46"/>
    <cellStyle name="40% - Accent2 2 2" xfId="47"/>
    <cellStyle name="40% - Accent2 2 2 2" xfId="48"/>
    <cellStyle name="40% - Accent2 2 3" xfId="49"/>
    <cellStyle name="40% - Accent2 3" xfId="50"/>
    <cellStyle name="40% - Accent2 3 2" xfId="51"/>
    <cellStyle name="40% - Accent3 2" xfId="52"/>
    <cellStyle name="40% - Accent3 2 2" xfId="53"/>
    <cellStyle name="40% - Accent3 2 2 2" xfId="54"/>
    <cellStyle name="40% - Accent3 2 3" xfId="55"/>
    <cellStyle name="40% - Accent3 3" xfId="56"/>
    <cellStyle name="40% - Accent3 3 2" xfId="57"/>
    <cellStyle name="40% - Accent4 2" xfId="58"/>
    <cellStyle name="40% - Accent4 2 2" xfId="59"/>
    <cellStyle name="40% - Accent4 2 2 2" xfId="60"/>
    <cellStyle name="40% - Accent4 2 3" xfId="61"/>
    <cellStyle name="40% - Accent4 3" xfId="62"/>
    <cellStyle name="40% - Accent4 3 2" xfId="63"/>
    <cellStyle name="40% - Accent5 2" xfId="64"/>
    <cellStyle name="40% - Accent5 2 2" xfId="65"/>
    <cellStyle name="40% - Accent5 2 2 2" xfId="66"/>
    <cellStyle name="40% - Accent5 2 3" xfId="67"/>
    <cellStyle name="40% - Accent5 3" xfId="68"/>
    <cellStyle name="40% - Accent5 3 2" xfId="69"/>
    <cellStyle name="40% - Accent6 2" xfId="70"/>
    <cellStyle name="40% - Accent6 2 2" xfId="71"/>
    <cellStyle name="40% - Accent6 2 2 2" xfId="72"/>
    <cellStyle name="40% - Accent6 2 3" xfId="73"/>
    <cellStyle name="40% - Accent6 3" xfId="74"/>
    <cellStyle name="40% - Accent6 3 2" xfId="75"/>
    <cellStyle name="60% - Accent1 2" xfId="76"/>
    <cellStyle name="60% - Accent2 2" xfId="77"/>
    <cellStyle name="60% - Accent3 2" xfId="78"/>
    <cellStyle name="60% - Accent4 2" xfId="79"/>
    <cellStyle name="60% - Accent5 2" xfId="80"/>
    <cellStyle name="60% - Accent6 2" xfId="81"/>
    <cellStyle name="Accent1 2" xfId="82"/>
    <cellStyle name="Accent2 2" xfId="83"/>
    <cellStyle name="Accent3 2" xfId="84"/>
    <cellStyle name="Accent4 2" xfId="85"/>
    <cellStyle name="Accent5 2" xfId="86"/>
    <cellStyle name="Accent6 2" xfId="87"/>
    <cellStyle name="Bad 2" xfId="88"/>
    <cellStyle name="Calculation 2" xfId="89"/>
    <cellStyle name="Check Cell 2" xfId="90"/>
    <cellStyle name="Comma" xfId="1" builtinId="3"/>
    <cellStyle name="Comma 2" xfId="91"/>
    <cellStyle name="Comma 2 2" xfId="92"/>
    <cellStyle name="Comma 2 3" xfId="93"/>
    <cellStyle name="Comma 2 4" xfId="94"/>
    <cellStyle name="Comma 2 4 2" xfId="95"/>
    <cellStyle name="Comma 2 4 2 2" xfId="96"/>
    <cellStyle name="Comma 2 4 3" xfId="97"/>
    <cellStyle name="Comma 2 5" xfId="98"/>
    <cellStyle name="Comma 2 5 2" xfId="99"/>
    <cellStyle name="Comma 2 6" xfId="100"/>
    <cellStyle name="Comma 3" xfId="101"/>
    <cellStyle name="Comma 3 2" xfId="102"/>
    <cellStyle name="Comma 3 2 2" xfId="103"/>
    <cellStyle name="Comma 3 2 2 2" xfId="104"/>
    <cellStyle name="Comma 3 2 2 2 2" xfId="105"/>
    <cellStyle name="Comma 3 2 2 3" xfId="106"/>
    <cellStyle name="Comma 3 2 3" xfId="107"/>
    <cellStyle name="Comma 3 2 3 2" xfId="108"/>
    <cellStyle name="Comma 3 2 4" xfId="109"/>
    <cellStyle name="Comma 4" xfId="110"/>
    <cellStyle name="Comma 4 2" xfId="111"/>
    <cellStyle name="Comma 5" xfId="112"/>
    <cellStyle name="Comma 5 2" xfId="113"/>
    <cellStyle name="Comma 5 2 2" xfId="114"/>
    <cellStyle name="Comma 5 2 2 2" xfId="115"/>
    <cellStyle name="Comma 5 2 3" xfId="116"/>
    <cellStyle name="Comma 5 3" xfId="117"/>
    <cellStyle name="Comma 5 3 2" xfId="118"/>
    <cellStyle name="Comma 5 4" xfId="119"/>
    <cellStyle name="Comma 6" xfId="120"/>
    <cellStyle name="Comma 7" xfId="121"/>
    <cellStyle name="Comma 8" xfId="122"/>
    <cellStyle name="Explanatory Text 2" xfId="123"/>
    <cellStyle name="Followed Hyperlink" xfId="263" builtinId="9" hidden="1"/>
    <cellStyle name="Followed Hyperlink" xfId="265" builtinId="9" hidden="1"/>
    <cellStyle name="Good 2" xfId="124"/>
    <cellStyle name="Heading 1 2" xfId="125"/>
    <cellStyle name="Heading 2 2" xfId="126"/>
    <cellStyle name="Heading 3 2" xfId="127"/>
    <cellStyle name="Heading 4 2" xfId="128"/>
    <cellStyle name="Hyperlink" xfId="262" builtinId="8" hidden="1"/>
    <cellStyle name="Hyperlink" xfId="264" builtinId="8" hidden="1"/>
    <cellStyle name="Hyperlink 2" xfId="129"/>
    <cellStyle name="Input 2" xfId="130"/>
    <cellStyle name="Linked Cell 2" xfId="131"/>
    <cellStyle name="Neutral 2" xfId="132"/>
    <cellStyle name="Normal" xfId="0" builtinId="0"/>
    <cellStyle name="Normal 10" xfId="133"/>
    <cellStyle name="Normal 10 2" xfId="134"/>
    <cellStyle name="Normal 10 2 2" xfId="135"/>
    <cellStyle name="Normal 10 3" xfId="136"/>
    <cellStyle name="Normal 11" xfId="137"/>
    <cellStyle name="Normal 12" xfId="138"/>
    <cellStyle name="Normal 12 2" xfId="139"/>
    <cellStyle name="Normal 13" xfId="140"/>
    <cellStyle name="Normal 14" xfId="2"/>
    <cellStyle name="Normal 14 2" xfId="260"/>
    <cellStyle name="Normal 15" xfId="261"/>
    <cellStyle name="Normal 2" xfId="141"/>
    <cellStyle name="Normal 2 2" xfId="3"/>
    <cellStyle name="Normal 2 2 2" xfId="142"/>
    <cellStyle name="Normal 2 3" xfId="143"/>
    <cellStyle name="Normal 2 3 2" xfId="144"/>
    <cellStyle name="Normal 2 3 2 2" xfId="145"/>
    <cellStyle name="Normal 2 3 2 2 2" xfId="146"/>
    <cellStyle name="Normal 2 3 2 3" xfId="147"/>
    <cellStyle name="Normal 2 3 3" xfId="148"/>
    <cellStyle name="Normal 2 3 3 2" xfId="149"/>
    <cellStyle name="Normal 2 3 4" xfId="150"/>
    <cellStyle name="Normal 2 4" xfId="151"/>
    <cellStyle name="Normal 2 4 2" xfId="152"/>
    <cellStyle name="Normal 2 4 2 2" xfId="153"/>
    <cellStyle name="Normal 2 4 2 2 2" xfId="154"/>
    <cellStyle name="Normal 2 4 2 3" xfId="155"/>
    <cellStyle name="Normal 2 4 3" xfId="156"/>
    <cellStyle name="Normal 2 4 3 2" xfId="157"/>
    <cellStyle name="Normal 2 4 4" xfId="158"/>
    <cellStyle name="Normal 2 5" xfId="159"/>
    <cellStyle name="Normal 2 5 2" xfId="160"/>
    <cellStyle name="Normal 2 5 2 2" xfId="161"/>
    <cellStyle name="Normal 2 5 3" xfId="162"/>
    <cellStyle name="Normal 2 6" xfId="163"/>
    <cellStyle name="Normal 2 6 2" xfId="164"/>
    <cellStyle name="Normal 2 7" xfId="165"/>
    <cellStyle name="Normal 2_Casualty Auto Projection" xfId="166"/>
    <cellStyle name="Normal 3" xfId="167"/>
    <cellStyle name="Normal 3 2" xfId="168"/>
    <cellStyle name="Normal 3 2 2" xfId="169"/>
    <cellStyle name="Normal 3 2 2 2" xfId="170"/>
    <cellStyle name="Normal 3 2 2 2 2" xfId="171"/>
    <cellStyle name="Normal 3 2 2 3" xfId="172"/>
    <cellStyle name="Normal 3 2 3" xfId="173"/>
    <cellStyle name="Normal 3 2 3 2" xfId="174"/>
    <cellStyle name="Normal 3 2 4" xfId="175"/>
    <cellStyle name="Normal 4" xfId="176"/>
    <cellStyle name="Normal 4 2" xfId="177"/>
    <cellStyle name="Normal 4 2 2" xfId="178"/>
    <cellStyle name="Normal 4 2 2 2" xfId="179"/>
    <cellStyle name="Normal 4 2 2 2 2" xfId="180"/>
    <cellStyle name="Normal 4 2 2 3" xfId="181"/>
    <cellStyle name="Normal 4 2 3" xfId="182"/>
    <cellStyle name="Normal 4 2 3 2" xfId="183"/>
    <cellStyle name="Normal 4 2 4" xfId="184"/>
    <cellStyle name="Normal 5" xfId="185"/>
    <cellStyle name="Normal 5 2" xfId="186"/>
    <cellStyle name="Normal 5 3" xfId="187"/>
    <cellStyle name="Normal 5 3 2" xfId="188"/>
    <cellStyle name="Normal 5 3 2 2" xfId="189"/>
    <cellStyle name="Normal 5 3 3" xfId="190"/>
    <cellStyle name="Normal 5 4" xfId="191"/>
    <cellStyle name="Normal 5 4 2" xfId="192"/>
    <cellStyle name="Normal 5 5" xfId="193"/>
    <cellStyle name="Normal 6" xfId="194"/>
    <cellStyle name="Normal 6 2" xfId="195"/>
    <cellStyle name="Normal 6 2 2" xfId="196"/>
    <cellStyle name="Normal 6 2 2 2" xfId="197"/>
    <cellStyle name="Normal 6 2 3" xfId="198"/>
    <cellStyle name="Normal 6 3" xfId="199"/>
    <cellStyle name="Normal 6 3 2" xfId="200"/>
    <cellStyle name="Normal 6 4" xfId="201"/>
    <cellStyle name="Normal 7" xfId="202"/>
    <cellStyle name="Normal 8" xfId="203"/>
    <cellStyle name="Normal 8 2" xfId="204"/>
    <cellStyle name="Normal 9" xfId="205"/>
    <cellStyle name="Note 2" xfId="206"/>
    <cellStyle name="Note 2 2" xfId="207"/>
    <cellStyle name="Note 2 2 2" xfId="208"/>
    <cellStyle name="Note 2 2 2 2" xfId="209"/>
    <cellStyle name="Note 2 2 3" xfId="210"/>
    <cellStyle name="Note 2 3" xfId="211"/>
    <cellStyle name="Note 2 3 2" xfId="212"/>
    <cellStyle name="Note 2 4" xfId="213"/>
    <cellStyle name="Output 2" xfId="214"/>
    <cellStyle name="Percent 2" xfId="215"/>
    <cellStyle name="Percent 2 2" xfId="216"/>
    <cellStyle name="Percent 2 2 2" xfId="217"/>
    <cellStyle name="Percent 2 2 2 2" xfId="218"/>
    <cellStyle name="Percent 2 2 2 2 2" xfId="219"/>
    <cellStyle name="Percent 2 2 2 3" xfId="220"/>
    <cellStyle name="Percent 2 2 3" xfId="221"/>
    <cellStyle name="Percent 2 2 3 2" xfId="222"/>
    <cellStyle name="Percent 2 2 4" xfId="223"/>
    <cellStyle name="Percent 2 3" xfId="224"/>
    <cellStyle name="Percent 3" xfId="225"/>
    <cellStyle name="Percent 3 2" xfId="226"/>
    <cellStyle name="Percent 3 3" xfId="227"/>
    <cellStyle name="Percent 3 4" xfId="228"/>
    <cellStyle name="Percent 3 4 2" xfId="229"/>
    <cellStyle name="Percent 3 4 2 2" xfId="230"/>
    <cellStyle name="Percent 3 4 3" xfId="231"/>
    <cellStyle name="Percent 3 5" xfId="232"/>
    <cellStyle name="Percent 3 5 2" xfId="233"/>
    <cellStyle name="Percent 3 6" xfId="234"/>
    <cellStyle name="Percent 4" xfId="235"/>
    <cellStyle name="Percent 5" xfId="236"/>
    <cellStyle name="Percent 5 2" xfId="237"/>
    <cellStyle name="Percent 5 2 2" xfId="238"/>
    <cellStyle name="Percent 5 2 2 2" xfId="239"/>
    <cellStyle name="Percent 5 2 3" xfId="240"/>
    <cellStyle name="Percent 5 3" xfId="241"/>
    <cellStyle name="Percent 5 3 2" xfId="242"/>
    <cellStyle name="Percent 5 4" xfId="243"/>
    <cellStyle name="Percent 6" xfId="244"/>
    <cellStyle name="Percent 7" xfId="245"/>
    <cellStyle name="Percent 8" xfId="246"/>
    <cellStyle name="Style 1" xfId="247"/>
    <cellStyle name="Title 2" xfId="248"/>
    <cellStyle name="Total 2" xfId="249"/>
    <cellStyle name="Warning Text 2" xfId="250"/>
    <cellStyle name="Κανονικό 2" xfId="251"/>
    <cellStyle name="Κανονικό 2 2" xfId="252"/>
    <cellStyle name="Κανονικό 2 3" xfId="253"/>
    <cellStyle name="Κανονικό 3" xfId="254"/>
    <cellStyle name="Κανονικό 4" xfId="255"/>
    <cellStyle name="Κανονικό 4 2" xfId="256"/>
    <cellStyle name="Κανονικό 5" xfId="257"/>
    <cellStyle name="Ποσοστό 2" xfId="258"/>
    <cellStyle name="Ποσοστό 3" xfId="25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externalLink" Target="externalLinks/externalLink1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orporate%20Actuarial/Chartis%20Europe/Actuarial%20Tech%20Team/02%20Quarterly/2019Q2/Kernal/Reconciliation/Pre-subsetting%20Recon/2018Q2%20Vs%202018Q1%20Plan%20B%20Reconciliation%20Net%20Claim%20Amounts_CESA%20v2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"/>
      <sheetName val="LOB mat"/>
      <sheetName val="Control"/>
      <sheetName val="ResD Q2"/>
      <sheetName val="ResD Q1"/>
      <sheetName val="Total"/>
      <sheetName val="Linked Sheet EXCEL"/>
      <sheetName val="Linked Sheet"/>
      <sheetName val="LastDiag_Summary"/>
      <sheetName val="9. Recon LoB FX G_Summary"/>
      <sheetName val="9. Recon LoB FX G_Summary (2)"/>
      <sheetName val="EMB Settings"/>
      <sheetName val="Lobs not Reconcile -&gt;"/>
      <sheetName val="Lobs Reconcile -&gt;"/>
      <sheetName val="Summary"/>
      <sheetName val="Not Reconciled &gt;&gt;"/>
      <sheetName val="Reconciled &gt;&gt;"/>
      <sheetName val="JAHD"/>
      <sheetName val="JAHG"/>
      <sheetName val="JAHI"/>
      <sheetName val="JAHO"/>
      <sheetName val="JASP"/>
      <sheetName val="JAVA"/>
      <sheetName val="JAVD"/>
      <sheetName val="JAVG"/>
      <sheetName val="JAVL"/>
      <sheetName val="JAVP"/>
      <sheetName val="JAVT"/>
      <sheetName val="JCALRM"/>
      <sheetName val="JCALRTBI"/>
      <sheetName val="JCALRTOPD"/>
      <sheetName val="JCALRTTPD"/>
      <sheetName val="JCARRM"/>
      <sheetName val="JCARRT"/>
      <sheetName val="JCDOCAP"/>
      <sheetName val="JCELRM"/>
      <sheetName val="JCELRT"/>
      <sheetName val="JCFICAP"/>
      <sheetName val="JCGLRM"/>
      <sheetName val="JCGLRT"/>
      <sheetName val="JCON"/>
      <sheetName val="JCPICAP"/>
      <sheetName val="JCPSCAP"/>
      <sheetName val="JCRI"/>
      <sheetName val="JCYB"/>
      <sheetName val="JENERM"/>
      <sheetName val="JENERT"/>
      <sheetName val="JENV"/>
      <sheetName val="JFDOCAP"/>
      <sheetName val="JFFICAP"/>
      <sheetName val="JFPIRMCAP"/>
      <sheetName val="JFPIRTCAP"/>
      <sheetName val="JINLRM"/>
      <sheetName val="JINLRT"/>
      <sheetName val="JKAR"/>
      <sheetName val="JMAA"/>
      <sheetName val="JMAH"/>
      <sheetName val="JMAL"/>
      <sheetName val="JMIG"/>
      <sheetName val="JOIL"/>
      <sheetName val="JPAL"/>
      <sheetName val="JPAP"/>
      <sheetName val="JPCG"/>
      <sheetName val="JPOR"/>
      <sheetName val="JPPR"/>
      <sheetName val="JPRORM"/>
      <sheetName val="JPRORT"/>
      <sheetName val="JRECRT"/>
      <sheetName val="JRFI"/>
      <sheetName val="JSBC"/>
      <sheetName val="JSBP"/>
      <sheetName val="JSPG"/>
      <sheetName val="JSUR"/>
      <sheetName val="JTRC"/>
      <sheetName val="JXSCCAP"/>
      <sheetName val="JXTW"/>
    </sheetNames>
    <sheetDataSet>
      <sheetData sheetId="0" refreshError="1"/>
      <sheetData sheetId="1" refreshError="1"/>
      <sheetData sheetId="2">
        <row r="8">
          <cell r="C8">
            <v>0.05</v>
          </cell>
          <cell r="E8">
            <v>10</v>
          </cell>
        </row>
      </sheetData>
      <sheetData sheetId="3" refreshError="1"/>
      <sheetData sheetId="4" refreshError="1"/>
      <sheetData sheetId="5">
        <row r="113">
          <cell r="DF113">
            <v>14231235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/>
  <dimension ref="A2:A4"/>
  <sheetViews>
    <sheetView zoomScale="119" workbookViewId="0">
      <selection activeCell="A3" sqref="A3"/>
    </sheetView>
  </sheetViews>
  <sheetFormatPr baseColWidth="10" defaultColWidth="8.83203125" defaultRowHeight="13" x14ac:dyDescent="0.15"/>
  <cols>
    <col min="1" max="1" width="141.1640625" bestFit="1" customWidth="1"/>
  </cols>
  <sheetData>
    <row r="2" spans="1:1" ht="48" customHeight="1" x14ac:dyDescent="0.15">
      <c r="A2" s="19" t="s">
        <v>119</v>
      </c>
    </row>
    <row r="3" spans="1:1" ht="53.25" customHeight="1" x14ac:dyDescent="0.15">
      <c r="A3" s="18" t="s">
        <v>118</v>
      </c>
    </row>
    <row r="4" spans="1:1" ht="24" customHeight="1" x14ac:dyDescent="0.15">
      <c r="A4" s="18" t="s">
        <v>117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CY100"/>
  <sheetViews>
    <sheetView topLeftCell="A82" workbookViewId="0">
      <selection activeCell="C1" sqref="C1"/>
    </sheetView>
  </sheetViews>
  <sheetFormatPr baseColWidth="10" defaultColWidth="8.83203125" defaultRowHeight="15" x14ac:dyDescent="0.2"/>
  <cols>
    <col min="1" max="1" width="12.6640625" style="14" bestFit="1" customWidth="1"/>
    <col min="2" max="2" width="16.33203125" style="14" bestFit="1" customWidth="1"/>
    <col min="3" max="16384" width="8.83203125" style="14"/>
  </cols>
  <sheetData>
    <row r="1" spans="1:103" x14ac:dyDescent="0.2">
      <c r="A1" s="14" t="s">
        <v>5</v>
      </c>
      <c r="B1" s="14" t="s">
        <v>6</v>
      </c>
      <c r="C1" s="14" t="s">
        <v>0</v>
      </c>
      <c r="D1" s="14" t="s">
        <v>2</v>
      </c>
      <c r="E1" s="14" t="s">
        <v>7</v>
      </c>
      <c r="F1" s="14" t="s">
        <v>8</v>
      </c>
      <c r="G1" s="14" t="s">
        <v>9</v>
      </c>
      <c r="H1" s="14" t="s">
        <v>10</v>
      </c>
      <c r="I1" s="14" t="s">
        <v>11</v>
      </c>
      <c r="J1" s="14" t="s">
        <v>12</v>
      </c>
      <c r="K1" s="14" t="s">
        <v>13</v>
      </c>
      <c r="L1" s="14" t="s">
        <v>14</v>
      </c>
      <c r="M1" s="14" t="s">
        <v>15</v>
      </c>
      <c r="N1" s="14" t="s">
        <v>16</v>
      </c>
      <c r="O1" s="14" t="s">
        <v>17</v>
      </c>
      <c r="P1" s="14" t="s">
        <v>18</v>
      </c>
      <c r="Q1" s="14" t="s">
        <v>19</v>
      </c>
      <c r="R1" s="14" t="s">
        <v>20</v>
      </c>
      <c r="S1" s="14" t="s">
        <v>21</v>
      </c>
      <c r="T1" s="14" t="s">
        <v>22</v>
      </c>
      <c r="U1" s="14" t="s">
        <v>23</v>
      </c>
      <c r="V1" s="14" t="s">
        <v>24</v>
      </c>
      <c r="W1" s="14" t="s">
        <v>25</v>
      </c>
      <c r="X1" s="14" t="s">
        <v>26</v>
      </c>
      <c r="Y1" s="14" t="s">
        <v>27</v>
      </c>
      <c r="Z1" s="14" t="s">
        <v>28</v>
      </c>
      <c r="AA1" s="14" t="s">
        <v>29</v>
      </c>
      <c r="AB1" s="14" t="s">
        <v>30</v>
      </c>
      <c r="AC1" s="14" t="s">
        <v>31</v>
      </c>
      <c r="AD1" s="14" t="s">
        <v>32</v>
      </c>
      <c r="AE1" s="14" t="s">
        <v>33</v>
      </c>
      <c r="AF1" s="14" t="s">
        <v>34</v>
      </c>
      <c r="AG1" s="14" t="s">
        <v>35</v>
      </c>
      <c r="AH1" s="14" t="s">
        <v>36</v>
      </c>
      <c r="AI1" s="14" t="s">
        <v>37</v>
      </c>
      <c r="AJ1" s="14" t="s">
        <v>38</v>
      </c>
      <c r="AK1" s="14" t="s">
        <v>39</v>
      </c>
      <c r="AL1" s="14" t="s">
        <v>40</v>
      </c>
      <c r="AM1" s="14" t="s">
        <v>41</v>
      </c>
      <c r="AN1" s="14" t="s">
        <v>42</v>
      </c>
      <c r="AO1" s="14" t="s">
        <v>43</v>
      </c>
      <c r="AP1" s="14" t="s">
        <v>44</v>
      </c>
      <c r="AQ1" s="14" t="s">
        <v>45</v>
      </c>
      <c r="AR1" s="14" t="s">
        <v>46</v>
      </c>
      <c r="AS1" s="14" t="s">
        <v>47</v>
      </c>
      <c r="AT1" s="14" t="s">
        <v>48</v>
      </c>
      <c r="AU1" s="14" t="s">
        <v>49</v>
      </c>
      <c r="AV1" s="14" t="s">
        <v>50</v>
      </c>
      <c r="AW1" s="14" t="s">
        <v>51</v>
      </c>
      <c r="AX1" s="14" t="s">
        <v>52</v>
      </c>
      <c r="AY1" s="14" t="s">
        <v>53</v>
      </c>
      <c r="AZ1" s="14" t="s">
        <v>54</v>
      </c>
      <c r="BA1" s="14" t="s">
        <v>55</v>
      </c>
      <c r="BB1" s="14" t="s">
        <v>56</v>
      </c>
      <c r="BC1" s="14" t="s">
        <v>57</v>
      </c>
      <c r="BD1" s="14" t="s">
        <v>58</v>
      </c>
      <c r="BE1" s="14" t="s">
        <v>59</v>
      </c>
      <c r="BF1" s="14" t="s">
        <v>60</v>
      </c>
      <c r="BG1" s="14" t="s">
        <v>61</v>
      </c>
      <c r="BH1" s="14" t="s">
        <v>62</v>
      </c>
      <c r="BI1" s="14" t="s">
        <v>63</v>
      </c>
      <c r="BJ1" s="14" t="s">
        <v>64</v>
      </c>
      <c r="BK1" s="14" t="s">
        <v>65</v>
      </c>
      <c r="BL1" s="14" t="s">
        <v>66</v>
      </c>
      <c r="BM1" s="14" t="s">
        <v>67</v>
      </c>
      <c r="BN1" s="14" t="s">
        <v>68</v>
      </c>
      <c r="BO1" s="14" t="s">
        <v>69</v>
      </c>
      <c r="BP1" s="14" t="s">
        <v>70</v>
      </c>
      <c r="BQ1" s="14" t="s">
        <v>71</v>
      </c>
      <c r="BR1" s="14" t="s">
        <v>72</v>
      </c>
      <c r="BS1" s="14" t="s">
        <v>73</v>
      </c>
      <c r="BT1" s="14" t="s">
        <v>74</v>
      </c>
      <c r="BU1" s="14" t="s">
        <v>75</v>
      </c>
      <c r="BV1" s="14" t="s">
        <v>76</v>
      </c>
      <c r="BW1" s="14" t="s">
        <v>77</v>
      </c>
      <c r="BX1" s="14" t="s">
        <v>78</v>
      </c>
      <c r="BY1" s="14" t="s">
        <v>79</v>
      </c>
      <c r="BZ1" s="14" t="s">
        <v>80</v>
      </c>
      <c r="CA1" s="14" t="s">
        <v>81</v>
      </c>
      <c r="CB1" s="14" t="s">
        <v>82</v>
      </c>
      <c r="CC1" s="14" t="s">
        <v>83</v>
      </c>
      <c r="CD1" s="14" t="s">
        <v>84</v>
      </c>
      <c r="CE1" s="14" t="s">
        <v>85</v>
      </c>
      <c r="CF1" s="14" t="s">
        <v>86</v>
      </c>
      <c r="CG1" s="14" t="s">
        <v>87</v>
      </c>
      <c r="CH1" s="14" t="s">
        <v>88</v>
      </c>
      <c r="CI1" s="14" t="s">
        <v>89</v>
      </c>
      <c r="CJ1" s="14" t="s">
        <v>90</v>
      </c>
      <c r="CK1" s="14" t="s">
        <v>91</v>
      </c>
      <c r="CL1" s="14" t="s">
        <v>92</v>
      </c>
      <c r="CM1" s="14" t="s">
        <v>93</v>
      </c>
      <c r="CN1" s="14" t="s">
        <v>94</v>
      </c>
      <c r="CO1" s="14" t="s">
        <v>95</v>
      </c>
      <c r="CP1" s="14" t="s">
        <v>96</v>
      </c>
      <c r="CQ1" s="14" t="s">
        <v>97</v>
      </c>
      <c r="CR1" s="14" t="s">
        <v>98</v>
      </c>
      <c r="CS1" s="14" t="s">
        <v>99</v>
      </c>
      <c r="CT1" s="14" t="s">
        <v>100</v>
      </c>
      <c r="CU1" s="14" t="s">
        <v>101</v>
      </c>
      <c r="CV1" s="14" t="s">
        <v>102</v>
      </c>
      <c r="CW1" s="14" t="s">
        <v>103</v>
      </c>
      <c r="CX1" s="14" t="s">
        <v>104</v>
      </c>
      <c r="CY1" s="14" t="s">
        <v>105</v>
      </c>
    </row>
    <row r="2" spans="1:103" x14ac:dyDescent="0.2">
      <c r="A2" s="14" t="s">
        <v>107</v>
      </c>
      <c r="B2" s="14" t="s">
        <v>108</v>
      </c>
      <c r="C2" s="14">
        <v>2016</v>
      </c>
      <c r="D2" s="14" t="s">
        <v>109</v>
      </c>
      <c r="E2" s="14">
        <v>0</v>
      </c>
      <c r="F2" s="14">
        <v>88</v>
      </c>
      <c r="G2" s="14">
        <v>385</v>
      </c>
      <c r="H2" s="14">
        <v>600</v>
      </c>
      <c r="I2" s="14">
        <v>1582</v>
      </c>
      <c r="J2" s="14">
        <v>2385</v>
      </c>
      <c r="K2" s="14">
        <v>5794</v>
      </c>
      <c r="L2" s="14">
        <v>6479</v>
      </c>
      <c r="M2" s="14">
        <v>7566</v>
      </c>
      <c r="N2" s="14">
        <v>16167</v>
      </c>
      <c r="O2" s="14">
        <v>18148</v>
      </c>
      <c r="P2" s="14">
        <v>20264</v>
      </c>
      <c r="Q2" s="14">
        <v>33221</v>
      </c>
      <c r="R2" s="14">
        <v>33590</v>
      </c>
      <c r="S2" s="14">
        <v>28359</v>
      </c>
    </row>
    <row r="3" spans="1:103" x14ac:dyDescent="0.2">
      <c r="A3" s="14" t="s">
        <v>107</v>
      </c>
      <c r="B3" s="14" t="s">
        <v>108</v>
      </c>
      <c r="C3" s="14">
        <v>2016</v>
      </c>
      <c r="D3" s="14" t="s">
        <v>110</v>
      </c>
      <c r="E3" s="14">
        <v>20</v>
      </c>
      <c r="F3" s="14">
        <v>233</v>
      </c>
      <c r="G3" s="14">
        <v>1221</v>
      </c>
      <c r="H3" s="14">
        <v>2255</v>
      </c>
      <c r="I3" s="14">
        <v>4087</v>
      </c>
      <c r="J3" s="14">
        <v>5853</v>
      </c>
      <c r="K3" s="14">
        <v>11050</v>
      </c>
      <c r="L3" s="14">
        <v>13145</v>
      </c>
      <c r="M3" s="14">
        <v>15116</v>
      </c>
      <c r="N3" s="14">
        <v>23543</v>
      </c>
      <c r="O3" s="14">
        <v>40373</v>
      </c>
      <c r="P3" s="14">
        <v>45181</v>
      </c>
      <c r="Q3" s="14">
        <v>45187</v>
      </c>
      <c r="R3" s="14">
        <v>45435</v>
      </c>
      <c r="S3" s="14">
        <v>38228</v>
      </c>
    </row>
    <row r="4" spans="1:103" x14ac:dyDescent="0.2">
      <c r="A4" s="14" t="s">
        <v>107</v>
      </c>
      <c r="B4" s="14" t="s">
        <v>108</v>
      </c>
      <c r="C4" s="14">
        <v>2016</v>
      </c>
      <c r="D4" s="14" t="s">
        <v>3</v>
      </c>
      <c r="E4" s="14">
        <v>8682</v>
      </c>
      <c r="F4" s="14">
        <v>17547</v>
      </c>
      <c r="G4" s="14">
        <v>26265</v>
      </c>
      <c r="H4" s="14">
        <v>34940</v>
      </c>
      <c r="I4" s="14">
        <v>34940</v>
      </c>
      <c r="J4" s="14">
        <v>34940</v>
      </c>
      <c r="K4" s="14">
        <v>34940</v>
      </c>
      <c r="L4" s="14">
        <v>34940</v>
      </c>
      <c r="M4" s="14">
        <v>34940</v>
      </c>
      <c r="N4" s="14">
        <v>34940</v>
      </c>
      <c r="O4" s="14">
        <v>34940</v>
      </c>
      <c r="P4" s="14">
        <v>34940</v>
      </c>
      <c r="Q4" s="14">
        <v>34940</v>
      </c>
      <c r="R4" s="14">
        <v>34940</v>
      </c>
      <c r="S4" s="14">
        <v>34940</v>
      </c>
    </row>
    <row r="5" spans="1:103" x14ac:dyDescent="0.2">
      <c r="A5" s="14" t="s">
        <v>107</v>
      </c>
      <c r="B5" s="14" t="s">
        <v>108</v>
      </c>
      <c r="C5" s="14">
        <v>2017</v>
      </c>
      <c r="D5" s="14" t="s">
        <v>109</v>
      </c>
      <c r="E5" s="14">
        <v>0</v>
      </c>
      <c r="F5" s="14">
        <v>26</v>
      </c>
      <c r="G5" s="14">
        <v>158</v>
      </c>
      <c r="H5" s="14">
        <v>271</v>
      </c>
      <c r="I5" s="14">
        <v>745</v>
      </c>
      <c r="J5" s="14">
        <v>1179</v>
      </c>
      <c r="K5" s="14">
        <v>2138</v>
      </c>
      <c r="L5" s="14">
        <v>2510</v>
      </c>
      <c r="M5" s="14">
        <v>4470</v>
      </c>
      <c r="N5" s="14">
        <v>5332</v>
      </c>
      <c r="O5" s="14">
        <v>5753</v>
      </c>
    </row>
    <row r="6" spans="1:103" x14ac:dyDescent="0.2">
      <c r="A6" s="14" t="s">
        <v>107</v>
      </c>
      <c r="B6" s="14" t="s">
        <v>108</v>
      </c>
      <c r="C6" s="14">
        <v>2017</v>
      </c>
      <c r="D6" s="14" t="s">
        <v>110</v>
      </c>
      <c r="E6" s="14">
        <v>19</v>
      </c>
      <c r="F6" s="14">
        <v>111</v>
      </c>
      <c r="G6" s="14">
        <v>458</v>
      </c>
      <c r="H6" s="14">
        <v>800</v>
      </c>
      <c r="I6" s="14">
        <v>1927</v>
      </c>
      <c r="J6" s="14">
        <v>2653</v>
      </c>
      <c r="K6" s="14">
        <v>4602</v>
      </c>
      <c r="L6" s="14">
        <v>5461</v>
      </c>
      <c r="M6" s="14">
        <v>7665</v>
      </c>
      <c r="N6" s="14">
        <v>9189</v>
      </c>
      <c r="O6" s="14">
        <v>9834</v>
      </c>
    </row>
    <row r="7" spans="1:103" x14ac:dyDescent="0.2">
      <c r="A7" s="14" t="s">
        <v>107</v>
      </c>
      <c r="B7" s="14" t="s">
        <v>108</v>
      </c>
      <c r="C7" s="14">
        <v>2017</v>
      </c>
      <c r="D7" s="14" t="s">
        <v>3</v>
      </c>
      <c r="E7" s="14">
        <v>8829</v>
      </c>
      <c r="F7" s="14">
        <v>18619</v>
      </c>
      <c r="G7" s="14">
        <v>28522</v>
      </c>
      <c r="H7" s="14">
        <v>38492</v>
      </c>
      <c r="I7" s="14">
        <v>38492</v>
      </c>
      <c r="J7" s="14">
        <v>38492</v>
      </c>
      <c r="K7" s="14">
        <v>38492</v>
      </c>
      <c r="L7" s="14">
        <v>38492</v>
      </c>
      <c r="M7" s="14">
        <v>38492</v>
      </c>
      <c r="N7" s="14">
        <v>38492</v>
      </c>
      <c r="O7" s="14">
        <v>38492</v>
      </c>
    </row>
    <row r="8" spans="1:103" x14ac:dyDescent="0.2">
      <c r="A8" s="14" t="s">
        <v>107</v>
      </c>
      <c r="B8" s="14" t="s">
        <v>108</v>
      </c>
      <c r="C8" s="14">
        <v>2018</v>
      </c>
      <c r="D8" s="14" t="s">
        <v>109</v>
      </c>
      <c r="E8" s="14">
        <v>5</v>
      </c>
      <c r="F8" s="14">
        <v>64</v>
      </c>
      <c r="G8" s="14">
        <v>216</v>
      </c>
      <c r="H8" s="14">
        <v>405</v>
      </c>
      <c r="I8" s="14">
        <v>886</v>
      </c>
      <c r="J8" s="14">
        <v>1280</v>
      </c>
      <c r="K8" s="14">
        <v>5940</v>
      </c>
    </row>
    <row r="9" spans="1:103" x14ac:dyDescent="0.2">
      <c r="A9" s="14" t="s">
        <v>107</v>
      </c>
      <c r="B9" s="14" t="s">
        <v>108</v>
      </c>
      <c r="C9" s="14">
        <v>2018</v>
      </c>
      <c r="D9" s="14" t="s">
        <v>110</v>
      </c>
      <c r="E9" s="14">
        <v>37</v>
      </c>
      <c r="F9" s="14">
        <v>554</v>
      </c>
      <c r="G9" s="14">
        <v>1248</v>
      </c>
      <c r="H9" s="14">
        <v>2084</v>
      </c>
      <c r="I9" s="14">
        <v>2740</v>
      </c>
      <c r="J9" s="14">
        <v>7391</v>
      </c>
      <c r="K9" s="14">
        <v>9280</v>
      </c>
    </row>
    <row r="10" spans="1:103" x14ac:dyDescent="0.2">
      <c r="A10" s="14" t="s">
        <v>107</v>
      </c>
      <c r="B10" s="14" t="s">
        <v>108</v>
      </c>
      <c r="C10" s="14">
        <v>2018</v>
      </c>
      <c r="D10" s="14" t="s">
        <v>3</v>
      </c>
      <c r="E10" s="14">
        <v>9214</v>
      </c>
      <c r="F10" s="14">
        <v>18805</v>
      </c>
      <c r="G10" s="14">
        <v>28347</v>
      </c>
      <c r="H10" s="14">
        <v>38097</v>
      </c>
      <c r="I10" s="14">
        <v>38097</v>
      </c>
      <c r="J10" s="14">
        <v>38097</v>
      </c>
      <c r="K10" s="14">
        <v>38097</v>
      </c>
    </row>
    <row r="11" spans="1:103" x14ac:dyDescent="0.2">
      <c r="A11" s="14" t="s">
        <v>107</v>
      </c>
      <c r="B11" s="14" t="s">
        <v>108</v>
      </c>
      <c r="C11" s="14">
        <v>2019</v>
      </c>
      <c r="D11" s="14" t="s">
        <v>109</v>
      </c>
      <c r="E11" s="14">
        <v>4</v>
      </c>
      <c r="F11" s="14">
        <v>72</v>
      </c>
      <c r="G11" s="14">
        <v>95</v>
      </c>
    </row>
    <row r="12" spans="1:103" x14ac:dyDescent="0.2">
      <c r="A12" s="14" t="s">
        <v>107</v>
      </c>
      <c r="B12" s="14" t="s">
        <v>108</v>
      </c>
      <c r="C12" s="14">
        <v>2019</v>
      </c>
      <c r="D12" s="14" t="s">
        <v>110</v>
      </c>
      <c r="E12" s="14">
        <v>95</v>
      </c>
      <c r="F12" s="14">
        <v>233</v>
      </c>
      <c r="G12" s="14">
        <v>343</v>
      </c>
    </row>
    <row r="13" spans="1:103" x14ac:dyDescent="0.2">
      <c r="A13" s="14" t="s">
        <v>107</v>
      </c>
      <c r="B13" s="14" t="s">
        <v>108</v>
      </c>
      <c r="C13" s="14">
        <v>2019</v>
      </c>
      <c r="D13" s="14" t="s">
        <v>3</v>
      </c>
      <c r="E13" s="14">
        <v>9268</v>
      </c>
      <c r="F13" s="14">
        <v>18513</v>
      </c>
      <c r="G13" s="14">
        <v>27701</v>
      </c>
    </row>
    <row r="14" spans="1:103" x14ac:dyDescent="0.2">
      <c r="A14" s="14" t="s">
        <v>107</v>
      </c>
      <c r="B14" s="14" t="s">
        <v>111</v>
      </c>
      <c r="C14" s="14">
        <v>2016</v>
      </c>
      <c r="D14" s="14" t="s">
        <v>109</v>
      </c>
      <c r="E14" s="14">
        <v>0</v>
      </c>
      <c r="F14" s="14">
        <v>0</v>
      </c>
      <c r="G14" s="14">
        <v>129</v>
      </c>
      <c r="H14" s="14">
        <v>131</v>
      </c>
      <c r="I14" s="14">
        <v>160</v>
      </c>
      <c r="J14" s="14">
        <v>160</v>
      </c>
      <c r="K14" s="14">
        <v>160</v>
      </c>
      <c r="L14" s="14">
        <v>160</v>
      </c>
      <c r="M14" s="14">
        <v>160</v>
      </c>
      <c r="N14" s="14">
        <v>160</v>
      </c>
      <c r="O14" s="14">
        <v>160</v>
      </c>
      <c r="P14" s="14">
        <v>160</v>
      </c>
      <c r="Q14" s="14">
        <v>160</v>
      </c>
      <c r="R14" s="14">
        <v>160</v>
      </c>
      <c r="S14" s="14">
        <v>160</v>
      </c>
    </row>
    <row r="15" spans="1:103" x14ac:dyDescent="0.2">
      <c r="A15" s="14" t="s">
        <v>107</v>
      </c>
      <c r="B15" s="14" t="s">
        <v>111</v>
      </c>
      <c r="C15" s="14">
        <v>2016</v>
      </c>
      <c r="D15" s="14" t="s">
        <v>110</v>
      </c>
      <c r="E15" s="14">
        <v>4</v>
      </c>
      <c r="F15" s="14">
        <v>58</v>
      </c>
      <c r="G15" s="14">
        <v>170</v>
      </c>
      <c r="H15" s="14">
        <v>180</v>
      </c>
      <c r="I15" s="14">
        <v>203</v>
      </c>
      <c r="J15" s="14">
        <v>198</v>
      </c>
      <c r="K15" s="14">
        <v>196</v>
      </c>
      <c r="L15" s="14">
        <v>189</v>
      </c>
      <c r="M15" s="14">
        <v>189</v>
      </c>
      <c r="N15" s="14">
        <v>160</v>
      </c>
      <c r="O15" s="14">
        <v>160</v>
      </c>
      <c r="P15" s="14">
        <v>160</v>
      </c>
      <c r="Q15" s="14">
        <v>160</v>
      </c>
      <c r="R15" s="14">
        <v>160</v>
      </c>
      <c r="S15" s="14">
        <v>160</v>
      </c>
    </row>
    <row r="16" spans="1:103" x14ac:dyDescent="0.2">
      <c r="A16" s="14" t="s">
        <v>107</v>
      </c>
      <c r="B16" s="14" t="s">
        <v>111</v>
      </c>
      <c r="C16" s="14">
        <v>2016</v>
      </c>
      <c r="D16" s="14" t="s">
        <v>3</v>
      </c>
      <c r="E16" s="14">
        <v>0</v>
      </c>
      <c r="F16" s="14">
        <v>0</v>
      </c>
      <c r="G16" s="14">
        <v>0</v>
      </c>
      <c r="H16" s="14">
        <v>0</v>
      </c>
      <c r="I16" s="14">
        <v>0</v>
      </c>
      <c r="J16" s="14">
        <v>0</v>
      </c>
      <c r="K16" s="14">
        <v>0</v>
      </c>
      <c r="L16" s="14">
        <v>0</v>
      </c>
      <c r="M16" s="14">
        <v>0</v>
      </c>
      <c r="N16" s="14">
        <v>0</v>
      </c>
      <c r="O16" s="14">
        <v>0</v>
      </c>
      <c r="P16" s="14">
        <v>0</v>
      </c>
      <c r="Q16" s="14">
        <v>0</v>
      </c>
      <c r="R16" s="14">
        <v>0</v>
      </c>
      <c r="S16" s="14">
        <v>0</v>
      </c>
    </row>
    <row r="17" spans="1:19" x14ac:dyDescent="0.2">
      <c r="A17" s="14" t="s">
        <v>107</v>
      </c>
      <c r="B17" s="14" t="s">
        <v>111</v>
      </c>
      <c r="C17" s="14">
        <v>2017</v>
      </c>
      <c r="D17" s="14" t="s">
        <v>109</v>
      </c>
      <c r="E17" s="14">
        <v>0</v>
      </c>
      <c r="F17" s="14">
        <v>42</v>
      </c>
      <c r="G17" s="14">
        <v>88</v>
      </c>
      <c r="H17" s="14">
        <v>91</v>
      </c>
      <c r="I17" s="14">
        <v>131</v>
      </c>
      <c r="J17" s="14">
        <v>131</v>
      </c>
      <c r="K17" s="14">
        <v>131</v>
      </c>
      <c r="L17" s="14">
        <v>131</v>
      </c>
      <c r="M17" s="14">
        <v>131</v>
      </c>
      <c r="N17" s="14">
        <v>131</v>
      </c>
      <c r="O17" s="14">
        <v>131</v>
      </c>
    </row>
    <row r="18" spans="1:19" x14ac:dyDescent="0.2">
      <c r="A18" s="14" t="s">
        <v>107</v>
      </c>
      <c r="B18" s="14" t="s">
        <v>111</v>
      </c>
      <c r="C18" s="14">
        <v>2017</v>
      </c>
      <c r="D18" s="14" t="s">
        <v>110</v>
      </c>
      <c r="E18" s="14">
        <v>104</v>
      </c>
      <c r="F18" s="14">
        <v>75</v>
      </c>
      <c r="G18" s="14">
        <v>103</v>
      </c>
      <c r="H18" s="14">
        <v>167</v>
      </c>
      <c r="I18" s="14">
        <v>170</v>
      </c>
      <c r="J18" s="14">
        <v>131</v>
      </c>
      <c r="K18" s="14">
        <v>131</v>
      </c>
      <c r="L18" s="14">
        <v>131</v>
      </c>
      <c r="M18" s="14">
        <v>131</v>
      </c>
      <c r="N18" s="14">
        <v>131</v>
      </c>
      <c r="O18" s="14">
        <v>131</v>
      </c>
    </row>
    <row r="19" spans="1:19" x14ac:dyDescent="0.2">
      <c r="A19" s="14" t="s">
        <v>107</v>
      </c>
      <c r="B19" s="14" t="s">
        <v>111</v>
      </c>
      <c r="C19" s="14">
        <v>2017</v>
      </c>
      <c r="D19" s="14" t="s">
        <v>3</v>
      </c>
      <c r="E19" s="14">
        <v>0</v>
      </c>
      <c r="F19" s="14">
        <v>0</v>
      </c>
      <c r="G19" s="14">
        <v>0</v>
      </c>
      <c r="H19" s="14">
        <v>0</v>
      </c>
      <c r="I19" s="14">
        <v>0</v>
      </c>
      <c r="J19" s="14">
        <v>0</v>
      </c>
      <c r="K19" s="14">
        <v>0</v>
      </c>
      <c r="L19" s="14">
        <v>0</v>
      </c>
      <c r="M19" s="14">
        <v>0</v>
      </c>
      <c r="N19" s="14">
        <v>0</v>
      </c>
      <c r="O19" s="14">
        <v>0</v>
      </c>
    </row>
    <row r="20" spans="1:19" x14ac:dyDescent="0.2">
      <c r="A20" s="14" t="s">
        <v>107</v>
      </c>
      <c r="B20" s="14" t="s">
        <v>111</v>
      </c>
      <c r="C20" s="14">
        <v>2018</v>
      </c>
      <c r="D20" s="14" t="s">
        <v>109</v>
      </c>
      <c r="E20" s="14">
        <v>0</v>
      </c>
      <c r="F20" s="14">
        <v>0</v>
      </c>
      <c r="G20" s="14">
        <v>0</v>
      </c>
      <c r="H20" s="14">
        <v>0</v>
      </c>
      <c r="I20" s="14">
        <v>0</v>
      </c>
      <c r="J20" s="14">
        <v>0</v>
      </c>
      <c r="K20" s="14">
        <v>0</v>
      </c>
    </row>
    <row r="21" spans="1:19" x14ac:dyDescent="0.2">
      <c r="A21" s="14" t="s">
        <v>107</v>
      </c>
      <c r="B21" s="14" t="s">
        <v>111</v>
      </c>
      <c r="C21" s="14">
        <v>2018</v>
      </c>
      <c r="D21" s="14" t="s">
        <v>110</v>
      </c>
      <c r="E21" s="14">
        <v>17</v>
      </c>
      <c r="F21" s="14">
        <v>0</v>
      </c>
      <c r="G21" s="14">
        <v>0</v>
      </c>
      <c r="H21" s="14">
        <v>0</v>
      </c>
      <c r="I21" s="14">
        <v>0</v>
      </c>
      <c r="J21" s="14">
        <v>0</v>
      </c>
      <c r="K21" s="14">
        <v>0</v>
      </c>
    </row>
    <row r="22" spans="1:19" x14ac:dyDescent="0.2">
      <c r="A22" s="14" t="s">
        <v>107</v>
      </c>
      <c r="B22" s="14" t="s">
        <v>111</v>
      </c>
      <c r="C22" s="14">
        <v>2018</v>
      </c>
      <c r="D22" s="14" t="s">
        <v>3</v>
      </c>
      <c r="E22" s="14">
        <v>0</v>
      </c>
      <c r="F22" s="14">
        <v>0</v>
      </c>
      <c r="G22" s="14">
        <v>0</v>
      </c>
      <c r="H22" s="14">
        <v>0</v>
      </c>
      <c r="I22" s="14">
        <v>0</v>
      </c>
      <c r="J22" s="14">
        <v>0</v>
      </c>
      <c r="K22" s="14">
        <v>0</v>
      </c>
    </row>
    <row r="23" spans="1:19" x14ac:dyDescent="0.2">
      <c r="A23" s="14" t="s">
        <v>107</v>
      </c>
      <c r="B23" s="14" t="s">
        <v>112</v>
      </c>
      <c r="C23" s="14">
        <v>2016</v>
      </c>
      <c r="D23" s="14" t="s">
        <v>109</v>
      </c>
      <c r="E23" s="14">
        <v>43</v>
      </c>
      <c r="F23" s="14">
        <v>63</v>
      </c>
      <c r="G23" s="14">
        <v>72</v>
      </c>
      <c r="H23" s="14">
        <v>72</v>
      </c>
      <c r="I23" s="14">
        <v>101</v>
      </c>
      <c r="J23" s="14">
        <v>129</v>
      </c>
      <c r="K23" s="14">
        <v>136</v>
      </c>
      <c r="L23" s="14">
        <v>137</v>
      </c>
      <c r="M23" s="14">
        <v>139</v>
      </c>
      <c r="N23" s="14">
        <v>139</v>
      </c>
      <c r="O23" s="14">
        <v>139</v>
      </c>
      <c r="P23" s="14">
        <v>139</v>
      </c>
      <c r="Q23" s="14">
        <v>140</v>
      </c>
      <c r="R23" s="14">
        <v>140</v>
      </c>
      <c r="S23" s="14">
        <v>140</v>
      </c>
    </row>
    <row r="24" spans="1:19" x14ac:dyDescent="0.2">
      <c r="A24" s="14" t="s">
        <v>107</v>
      </c>
      <c r="B24" s="14" t="s">
        <v>112</v>
      </c>
      <c r="C24" s="14">
        <v>2016</v>
      </c>
      <c r="D24" s="14" t="s">
        <v>110</v>
      </c>
      <c r="E24" s="14">
        <v>47</v>
      </c>
      <c r="F24" s="14">
        <v>76</v>
      </c>
      <c r="G24" s="14">
        <v>89</v>
      </c>
      <c r="H24" s="14">
        <v>94</v>
      </c>
      <c r="I24" s="14">
        <v>130</v>
      </c>
      <c r="J24" s="14">
        <v>156</v>
      </c>
      <c r="K24" s="14">
        <v>170</v>
      </c>
      <c r="L24" s="14">
        <v>171</v>
      </c>
      <c r="M24" s="14">
        <v>178</v>
      </c>
      <c r="N24" s="14">
        <v>178</v>
      </c>
      <c r="O24" s="14">
        <v>170</v>
      </c>
      <c r="P24" s="14">
        <v>170</v>
      </c>
      <c r="Q24" s="14">
        <v>175</v>
      </c>
      <c r="R24" s="14">
        <v>175</v>
      </c>
      <c r="S24" s="14">
        <v>163</v>
      </c>
    </row>
    <row r="25" spans="1:19" x14ac:dyDescent="0.2">
      <c r="A25" s="14" t="s">
        <v>107</v>
      </c>
      <c r="B25" s="14" t="s">
        <v>112</v>
      </c>
      <c r="C25" s="14">
        <v>2016</v>
      </c>
      <c r="D25" s="14" t="s">
        <v>3</v>
      </c>
      <c r="E25" s="14">
        <v>1867</v>
      </c>
      <c r="F25" s="14">
        <v>3751</v>
      </c>
      <c r="G25" s="14">
        <v>5657</v>
      </c>
      <c r="H25" s="14">
        <v>7671</v>
      </c>
      <c r="I25" s="14">
        <v>7671</v>
      </c>
      <c r="J25" s="14">
        <v>7671</v>
      </c>
      <c r="K25" s="14">
        <v>7671</v>
      </c>
      <c r="L25" s="14">
        <v>7671</v>
      </c>
      <c r="M25" s="14">
        <v>7671</v>
      </c>
      <c r="N25" s="14">
        <v>7671</v>
      </c>
      <c r="O25" s="14">
        <v>7671</v>
      </c>
      <c r="P25" s="14">
        <v>7671</v>
      </c>
      <c r="Q25" s="14">
        <v>7671</v>
      </c>
      <c r="R25" s="14">
        <v>7671</v>
      </c>
      <c r="S25" s="14">
        <v>7671</v>
      </c>
    </row>
    <row r="26" spans="1:19" x14ac:dyDescent="0.2">
      <c r="A26" s="14" t="s">
        <v>107</v>
      </c>
      <c r="B26" s="14" t="s">
        <v>112</v>
      </c>
      <c r="C26" s="14">
        <v>2017</v>
      </c>
      <c r="D26" s="14" t="s">
        <v>109</v>
      </c>
      <c r="E26" s="14">
        <v>0</v>
      </c>
      <c r="F26" s="14">
        <v>0</v>
      </c>
      <c r="G26" s="14">
        <v>0</v>
      </c>
      <c r="H26" s="14">
        <v>12</v>
      </c>
      <c r="I26" s="14">
        <v>18</v>
      </c>
      <c r="J26" s="14">
        <v>18</v>
      </c>
      <c r="K26" s="14">
        <v>19</v>
      </c>
      <c r="L26" s="14">
        <v>19</v>
      </c>
      <c r="M26" s="14">
        <v>19</v>
      </c>
      <c r="N26" s="14">
        <v>25</v>
      </c>
      <c r="O26" s="14">
        <v>33</v>
      </c>
    </row>
    <row r="27" spans="1:19" x14ac:dyDescent="0.2">
      <c r="A27" s="14" t="s">
        <v>107</v>
      </c>
      <c r="B27" s="14" t="s">
        <v>112</v>
      </c>
      <c r="C27" s="14">
        <v>2017</v>
      </c>
      <c r="D27" s="14" t="s">
        <v>110</v>
      </c>
      <c r="E27" s="14">
        <v>2</v>
      </c>
      <c r="F27" s="14">
        <v>3</v>
      </c>
      <c r="G27" s="14">
        <v>5</v>
      </c>
      <c r="H27" s="14">
        <v>90</v>
      </c>
      <c r="I27" s="14">
        <v>88</v>
      </c>
      <c r="J27" s="14">
        <v>86</v>
      </c>
      <c r="K27" s="14">
        <v>96</v>
      </c>
      <c r="L27" s="14">
        <v>96</v>
      </c>
      <c r="M27" s="14">
        <v>86</v>
      </c>
      <c r="N27" s="14">
        <v>83</v>
      </c>
      <c r="O27" s="14">
        <v>72</v>
      </c>
    </row>
    <row r="28" spans="1:19" x14ac:dyDescent="0.2">
      <c r="A28" s="14" t="s">
        <v>107</v>
      </c>
      <c r="B28" s="14" t="s">
        <v>112</v>
      </c>
      <c r="C28" s="14">
        <v>2017</v>
      </c>
      <c r="D28" s="14" t="s">
        <v>3</v>
      </c>
      <c r="E28" s="14">
        <v>1977</v>
      </c>
      <c r="F28" s="14">
        <v>3934</v>
      </c>
      <c r="G28" s="14">
        <v>5953</v>
      </c>
      <c r="H28" s="14">
        <v>7977</v>
      </c>
      <c r="I28" s="14">
        <v>7977</v>
      </c>
      <c r="J28" s="14">
        <v>7977</v>
      </c>
      <c r="K28" s="14">
        <v>7977</v>
      </c>
      <c r="L28" s="14">
        <v>7977</v>
      </c>
      <c r="M28" s="14">
        <v>7977</v>
      </c>
      <c r="N28" s="14">
        <v>7977</v>
      </c>
      <c r="O28" s="14">
        <v>7977</v>
      </c>
    </row>
    <row r="29" spans="1:19" x14ac:dyDescent="0.2">
      <c r="A29" s="14" t="s">
        <v>107</v>
      </c>
      <c r="B29" s="14" t="s">
        <v>112</v>
      </c>
      <c r="C29" s="14">
        <v>2018</v>
      </c>
      <c r="D29" s="14" t="s">
        <v>109</v>
      </c>
      <c r="E29" s="14">
        <v>0</v>
      </c>
      <c r="F29" s="14">
        <v>0</v>
      </c>
      <c r="G29" s="14">
        <v>0</v>
      </c>
      <c r="H29" s="14">
        <v>4</v>
      </c>
      <c r="I29" s="14">
        <v>4</v>
      </c>
      <c r="J29" s="14">
        <v>4</v>
      </c>
      <c r="K29" s="14">
        <v>4</v>
      </c>
    </row>
    <row r="30" spans="1:19" x14ac:dyDescent="0.2">
      <c r="A30" s="14" t="s">
        <v>107</v>
      </c>
      <c r="B30" s="14" t="s">
        <v>112</v>
      </c>
      <c r="C30" s="14">
        <v>2018</v>
      </c>
      <c r="D30" s="14" t="s">
        <v>110</v>
      </c>
      <c r="E30" s="14">
        <v>0</v>
      </c>
      <c r="F30" s="14">
        <v>0</v>
      </c>
      <c r="G30" s="14">
        <v>2</v>
      </c>
      <c r="H30" s="14">
        <v>7</v>
      </c>
      <c r="I30" s="14">
        <v>9</v>
      </c>
      <c r="J30" s="14">
        <v>9</v>
      </c>
      <c r="K30" s="14">
        <v>8</v>
      </c>
    </row>
    <row r="31" spans="1:19" x14ac:dyDescent="0.2">
      <c r="A31" s="14" t="s">
        <v>107</v>
      </c>
      <c r="B31" s="14" t="s">
        <v>112</v>
      </c>
      <c r="C31" s="14">
        <v>2018</v>
      </c>
      <c r="D31" s="14" t="s">
        <v>3</v>
      </c>
      <c r="E31" s="14">
        <v>2020</v>
      </c>
      <c r="F31" s="14">
        <v>4121</v>
      </c>
      <c r="G31" s="14">
        <v>6121</v>
      </c>
      <c r="H31" s="14">
        <v>8251</v>
      </c>
      <c r="I31" s="14">
        <v>8251</v>
      </c>
      <c r="J31" s="14">
        <v>8251</v>
      </c>
      <c r="K31" s="14">
        <v>8251</v>
      </c>
    </row>
    <row r="32" spans="1:19" x14ac:dyDescent="0.2">
      <c r="A32" s="14" t="s">
        <v>107</v>
      </c>
      <c r="B32" s="14" t="s">
        <v>112</v>
      </c>
      <c r="C32" s="14">
        <v>2019</v>
      </c>
      <c r="D32" s="14" t="s">
        <v>109</v>
      </c>
      <c r="E32" s="14">
        <v>0</v>
      </c>
      <c r="F32" s="14">
        <v>0</v>
      </c>
      <c r="G32" s="14">
        <v>0</v>
      </c>
    </row>
    <row r="33" spans="1:19" x14ac:dyDescent="0.2">
      <c r="A33" s="14" t="s">
        <v>107</v>
      </c>
      <c r="B33" s="14" t="s">
        <v>112</v>
      </c>
      <c r="C33" s="14">
        <v>2019</v>
      </c>
      <c r="D33" s="14" t="s">
        <v>110</v>
      </c>
      <c r="E33" s="14">
        <v>0</v>
      </c>
      <c r="F33" s="14">
        <v>1</v>
      </c>
      <c r="G33" s="14">
        <v>1</v>
      </c>
    </row>
    <row r="34" spans="1:19" x14ac:dyDescent="0.2">
      <c r="A34" s="14" t="s">
        <v>107</v>
      </c>
      <c r="B34" s="14" t="s">
        <v>112</v>
      </c>
      <c r="C34" s="14">
        <v>2019</v>
      </c>
      <c r="D34" s="14" t="s">
        <v>3</v>
      </c>
      <c r="E34" s="14">
        <v>1978</v>
      </c>
      <c r="F34" s="14">
        <v>3966</v>
      </c>
      <c r="G34" s="14">
        <v>5976</v>
      </c>
    </row>
    <row r="35" spans="1:19" x14ac:dyDescent="0.2">
      <c r="A35" s="14" t="s">
        <v>113</v>
      </c>
      <c r="B35" s="14" t="s">
        <v>108</v>
      </c>
      <c r="C35" s="14">
        <v>2016</v>
      </c>
      <c r="D35" s="14" t="s">
        <v>109</v>
      </c>
      <c r="E35" s="14">
        <v>30</v>
      </c>
      <c r="F35" s="14">
        <v>279</v>
      </c>
      <c r="G35" s="14">
        <v>398</v>
      </c>
      <c r="H35" s="14">
        <v>1089</v>
      </c>
      <c r="I35" s="14">
        <v>2269</v>
      </c>
      <c r="J35" s="14">
        <v>2871</v>
      </c>
      <c r="K35" s="14">
        <v>3493</v>
      </c>
      <c r="L35" s="14">
        <v>4445</v>
      </c>
      <c r="M35" s="14">
        <v>5252</v>
      </c>
      <c r="N35" s="14">
        <v>7092</v>
      </c>
      <c r="O35" s="14">
        <v>8083</v>
      </c>
      <c r="P35" s="14">
        <v>9480</v>
      </c>
      <c r="Q35" s="14">
        <v>10670</v>
      </c>
      <c r="R35" s="14">
        <v>12344</v>
      </c>
      <c r="S35" s="14">
        <v>14309</v>
      </c>
    </row>
    <row r="36" spans="1:19" x14ac:dyDescent="0.2">
      <c r="A36" s="14" t="s">
        <v>113</v>
      </c>
      <c r="B36" s="14" t="s">
        <v>108</v>
      </c>
      <c r="C36" s="14">
        <v>2016</v>
      </c>
      <c r="D36" s="14" t="s">
        <v>110</v>
      </c>
      <c r="E36" s="14">
        <v>397</v>
      </c>
      <c r="F36" s="14">
        <v>1247</v>
      </c>
      <c r="G36" s="14">
        <v>2472</v>
      </c>
      <c r="H36" s="14">
        <v>6417</v>
      </c>
      <c r="I36" s="14">
        <v>7725</v>
      </c>
      <c r="J36" s="14">
        <v>8896</v>
      </c>
      <c r="K36" s="14">
        <v>10886</v>
      </c>
      <c r="L36" s="14">
        <v>11494</v>
      </c>
      <c r="M36" s="14">
        <v>12768</v>
      </c>
      <c r="N36" s="14">
        <v>13208</v>
      </c>
      <c r="O36" s="14">
        <v>22676</v>
      </c>
      <c r="P36" s="14">
        <v>25172</v>
      </c>
      <c r="Q36" s="14">
        <v>28904</v>
      </c>
      <c r="R36" s="14">
        <v>29382</v>
      </c>
      <c r="S36" s="14">
        <v>29790</v>
      </c>
    </row>
    <row r="37" spans="1:19" x14ac:dyDescent="0.2">
      <c r="A37" s="14" t="s">
        <v>113</v>
      </c>
      <c r="B37" s="14" t="s">
        <v>108</v>
      </c>
      <c r="C37" s="14">
        <v>2016</v>
      </c>
      <c r="D37" s="14" t="s">
        <v>3</v>
      </c>
      <c r="E37" s="14">
        <v>13986</v>
      </c>
      <c r="F37" s="14">
        <v>28084</v>
      </c>
      <c r="G37" s="14">
        <v>42027</v>
      </c>
      <c r="H37" s="14">
        <v>55585</v>
      </c>
      <c r="I37" s="14">
        <v>55585</v>
      </c>
      <c r="J37" s="14">
        <v>55585</v>
      </c>
      <c r="K37" s="14">
        <v>55585</v>
      </c>
      <c r="L37" s="14">
        <v>55585</v>
      </c>
      <c r="M37" s="14">
        <v>55585</v>
      </c>
      <c r="N37" s="14">
        <v>55585</v>
      </c>
      <c r="O37" s="14">
        <v>55585</v>
      </c>
      <c r="P37" s="14">
        <v>55585</v>
      </c>
      <c r="Q37" s="14">
        <v>55585</v>
      </c>
      <c r="R37" s="14">
        <v>55585</v>
      </c>
      <c r="S37" s="14">
        <v>55585</v>
      </c>
    </row>
    <row r="38" spans="1:19" x14ac:dyDescent="0.2">
      <c r="A38" s="14" t="s">
        <v>113</v>
      </c>
      <c r="B38" s="14" t="s">
        <v>108</v>
      </c>
      <c r="C38" s="14">
        <v>2017</v>
      </c>
      <c r="D38" s="14" t="s">
        <v>109</v>
      </c>
      <c r="E38" s="14">
        <v>0</v>
      </c>
      <c r="F38" s="14">
        <v>138</v>
      </c>
      <c r="G38" s="14">
        <v>240</v>
      </c>
      <c r="H38" s="14">
        <v>623</v>
      </c>
      <c r="I38" s="14">
        <v>1078</v>
      </c>
      <c r="J38" s="14">
        <v>1667</v>
      </c>
      <c r="K38" s="14">
        <v>2584</v>
      </c>
      <c r="L38" s="14">
        <v>5320</v>
      </c>
      <c r="M38" s="14">
        <v>5999</v>
      </c>
      <c r="N38" s="14">
        <v>6383</v>
      </c>
      <c r="O38" s="14">
        <v>7121</v>
      </c>
    </row>
    <row r="39" spans="1:19" x14ac:dyDescent="0.2">
      <c r="A39" s="14" t="s">
        <v>113</v>
      </c>
      <c r="B39" s="14" t="s">
        <v>108</v>
      </c>
      <c r="C39" s="14">
        <v>2017</v>
      </c>
      <c r="D39" s="14" t="s">
        <v>110</v>
      </c>
      <c r="E39" s="14">
        <v>359</v>
      </c>
      <c r="F39" s="14">
        <v>1653</v>
      </c>
      <c r="G39" s="14">
        <v>2464</v>
      </c>
      <c r="H39" s="14">
        <v>3710</v>
      </c>
      <c r="I39" s="14">
        <v>5139</v>
      </c>
      <c r="J39" s="14">
        <v>6635</v>
      </c>
      <c r="K39" s="14">
        <v>8807</v>
      </c>
      <c r="L39" s="14">
        <v>11741</v>
      </c>
      <c r="M39" s="14">
        <v>12088</v>
      </c>
      <c r="N39" s="14">
        <v>12820</v>
      </c>
      <c r="O39" s="14">
        <v>12959</v>
      </c>
    </row>
    <row r="40" spans="1:19" x14ac:dyDescent="0.2">
      <c r="A40" s="14" t="s">
        <v>113</v>
      </c>
      <c r="B40" s="14" t="s">
        <v>108</v>
      </c>
      <c r="C40" s="14">
        <v>2017</v>
      </c>
      <c r="D40" s="14" t="s">
        <v>3</v>
      </c>
      <c r="E40" s="14">
        <v>14381</v>
      </c>
      <c r="F40" s="14">
        <v>28776</v>
      </c>
      <c r="G40" s="14">
        <v>42906</v>
      </c>
      <c r="H40" s="14">
        <v>56175</v>
      </c>
      <c r="I40" s="14">
        <v>56175</v>
      </c>
      <c r="J40" s="14">
        <v>56175</v>
      </c>
      <c r="K40" s="14">
        <v>56175</v>
      </c>
      <c r="L40" s="14">
        <v>56175</v>
      </c>
      <c r="M40" s="14">
        <v>56175</v>
      </c>
      <c r="N40" s="14">
        <v>56175</v>
      </c>
      <c r="O40" s="14">
        <v>56175</v>
      </c>
    </row>
    <row r="41" spans="1:19" x14ac:dyDescent="0.2">
      <c r="A41" s="14" t="s">
        <v>113</v>
      </c>
      <c r="B41" s="14" t="s">
        <v>108</v>
      </c>
      <c r="C41" s="14">
        <v>2018</v>
      </c>
      <c r="D41" s="14" t="s">
        <v>109</v>
      </c>
      <c r="E41" s="14">
        <v>0</v>
      </c>
      <c r="F41" s="14">
        <v>62</v>
      </c>
      <c r="G41" s="14">
        <v>768</v>
      </c>
      <c r="H41" s="14">
        <v>1221</v>
      </c>
      <c r="I41" s="14">
        <v>1956</v>
      </c>
      <c r="J41" s="14">
        <v>3378</v>
      </c>
      <c r="K41" s="14">
        <v>5362</v>
      </c>
    </row>
    <row r="42" spans="1:19" x14ac:dyDescent="0.2">
      <c r="A42" s="14" t="s">
        <v>113</v>
      </c>
      <c r="B42" s="14" t="s">
        <v>108</v>
      </c>
      <c r="C42" s="14">
        <v>2018</v>
      </c>
      <c r="D42" s="14" t="s">
        <v>110</v>
      </c>
      <c r="E42" s="14">
        <v>315</v>
      </c>
      <c r="F42" s="14">
        <v>975</v>
      </c>
      <c r="G42" s="14">
        <v>4500</v>
      </c>
      <c r="H42" s="14">
        <v>5718</v>
      </c>
      <c r="I42" s="14">
        <v>7536</v>
      </c>
      <c r="J42" s="14">
        <v>10189</v>
      </c>
      <c r="K42" s="14">
        <v>12159</v>
      </c>
    </row>
    <row r="43" spans="1:19" x14ac:dyDescent="0.2">
      <c r="A43" s="14" t="s">
        <v>113</v>
      </c>
      <c r="B43" s="14" t="s">
        <v>108</v>
      </c>
      <c r="C43" s="14">
        <v>2018</v>
      </c>
      <c r="D43" s="14" t="s">
        <v>3</v>
      </c>
      <c r="E43" s="14">
        <v>13278</v>
      </c>
      <c r="F43" s="14">
        <v>27398</v>
      </c>
      <c r="G43" s="14">
        <v>41833</v>
      </c>
      <c r="H43" s="14">
        <v>55801</v>
      </c>
      <c r="I43" s="14">
        <v>55801</v>
      </c>
      <c r="J43" s="14">
        <v>55801</v>
      </c>
      <c r="K43" s="14">
        <v>55801</v>
      </c>
    </row>
    <row r="44" spans="1:19" x14ac:dyDescent="0.2">
      <c r="A44" s="14" t="s">
        <v>113</v>
      </c>
      <c r="B44" s="14" t="s">
        <v>108</v>
      </c>
      <c r="C44" s="14">
        <v>2019</v>
      </c>
      <c r="D44" s="14" t="s">
        <v>109</v>
      </c>
      <c r="E44" s="14">
        <v>14</v>
      </c>
      <c r="F44" s="14">
        <v>40</v>
      </c>
      <c r="G44" s="14">
        <v>135</v>
      </c>
    </row>
    <row r="45" spans="1:19" x14ac:dyDescent="0.2">
      <c r="A45" s="14" t="s">
        <v>113</v>
      </c>
      <c r="B45" s="14" t="s">
        <v>108</v>
      </c>
      <c r="C45" s="14">
        <v>2019</v>
      </c>
      <c r="D45" s="14" t="s">
        <v>110</v>
      </c>
      <c r="E45" s="14">
        <v>288</v>
      </c>
      <c r="F45" s="14">
        <v>1032</v>
      </c>
      <c r="G45" s="14">
        <v>1723</v>
      </c>
    </row>
    <row r="46" spans="1:19" x14ac:dyDescent="0.2">
      <c r="A46" s="14" t="s">
        <v>113</v>
      </c>
      <c r="B46" s="14" t="s">
        <v>108</v>
      </c>
      <c r="C46" s="14">
        <v>2019</v>
      </c>
      <c r="D46" s="14" t="s">
        <v>3</v>
      </c>
      <c r="E46" s="14">
        <v>13695</v>
      </c>
      <c r="F46" s="14">
        <v>27175</v>
      </c>
      <c r="G46" s="14">
        <v>40454</v>
      </c>
    </row>
    <row r="47" spans="1:19" x14ac:dyDescent="0.2">
      <c r="A47" s="14" t="s">
        <v>113</v>
      </c>
      <c r="B47" s="14" t="s">
        <v>111</v>
      </c>
      <c r="C47" s="14">
        <v>2016</v>
      </c>
      <c r="D47" s="14" t="s">
        <v>109</v>
      </c>
      <c r="E47" s="14">
        <v>0</v>
      </c>
      <c r="F47" s="14">
        <v>0</v>
      </c>
      <c r="G47" s="14">
        <v>46</v>
      </c>
      <c r="H47" s="14">
        <v>46</v>
      </c>
      <c r="I47" s="14">
        <v>54</v>
      </c>
      <c r="J47" s="14">
        <v>54</v>
      </c>
      <c r="K47" s="14">
        <v>54</v>
      </c>
      <c r="L47" s="14">
        <v>54</v>
      </c>
      <c r="M47" s="14">
        <v>55</v>
      </c>
      <c r="N47" s="14">
        <v>55</v>
      </c>
      <c r="O47" s="14">
        <v>55</v>
      </c>
      <c r="P47" s="14">
        <v>55</v>
      </c>
      <c r="Q47" s="14">
        <v>55</v>
      </c>
      <c r="R47" s="14">
        <v>55</v>
      </c>
      <c r="S47" s="14">
        <v>55</v>
      </c>
    </row>
    <row r="48" spans="1:19" x14ac:dyDescent="0.2">
      <c r="A48" s="14" t="s">
        <v>113</v>
      </c>
      <c r="B48" s="14" t="s">
        <v>111</v>
      </c>
      <c r="C48" s="14">
        <v>2016</v>
      </c>
      <c r="D48" s="14" t="s">
        <v>110</v>
      </c>
      <c r="E48" s="14">
        <v>4</v>
      </c>
      <c r="F48" s="14">
        <v>81</v>
      </c>
      <c r="G48" s="14">
        <v>87</v>
      </c>
      <c r="H48" s="14">
        <v>115</v>
      </c>
      <c r="I48" s="14">
        <v>115</v>
      </c>
      <c r="J48" s="14">
        <v>111</v>
      </c>
      <c r="K48" s="14">
        <v>111</v>
      </c>
      <c r="L48" s="14">
        <v>82</v>
      </c>
      <c r="M48" s="14">
        <v>78</v>
      </c>
      <c r="N48" s="14">
        <v>55</v>
      </c>
      <c r="O48" s="14">
        <v>55</v>
      </c>
      <c r="P48" s="14">
        <v>55</v>
      </c>
      <c r="Q48" s="14">
        <v>55</v>
      </c>
      <c r="R48" s="14">
        <v>55</v>
      </c>
      <c r="S48" s="14">
        <v>55</v>
      </c>
    </row>
    <row r="49" spans="1:19" x14ac:dyDescent="0.2">
      <c r="A49" s="14" t="s">
        <v>113</v>
      </c>
      <c r="B49" s="14" t="s">
        <v>111</v>
      </c>
      <c r="C49" s="14">
        <v>2016</v>
      </c>
      <c r="D49" s="14" t="s">
        <v>3</v>
      </c>
      <c r="E49" s="14">
        <v>0</v>
      </c>
      <c r="F49" s="14">
        <v>0</v>
      </c>
      <c r="G49" s="14">
        <v>0</v>
      </c>
      <c r="H49" s="14">
        <v>0</v>
      </c>
      <c r="I49" s="14">
        <v>0</v>
      </c>
      <c r="J49" s="14">
        <v>0</v>
      </c>
      <c r="K49" s="14">
        <v>0</v>
      </c>
      <c r="L49" s="14">
        <v>0</v>
      </c>
      <c r="M49" s="14">
        <v>0</v>
      </c>
      <c r="N49" s="14">
        <v>0</v>
      </c>
      <c r="O49" s="14">
        <v>0</v>
      </c>
      <c r="P49" s="14">
        <v>0</v>
      </c>
      <c r="Q49" s="14">
        <v>0</v>
      </c>
      <c r="R49" s="14">
        <v>0</v>
      </c>
      <c r="S49" s="14">
        <v>0</v>
      </c>
    </row>
    <row r="50" spans="1:19" x14ac:dyDescent="0.2">
      <c r="A50" s="14" t="s">
        <v>113</v>
      </c>
      <c r="B50" s="14" t="s">
        <v>111</v>
      </c>
      <c r="C50" s="14">
        <v>2017</v>
      </c>
      <c r="D50" s="14" t="s">
        <v>109</v>
      </c>
      <c r="E50" s="14">
        <v>0</v>
      </c>
      <c r="F50" s="14">
        <v>0</v>
      </c>
      <c r="G50" s="14">
        <v>109</v>
      </c>
      <c r="H50" s="14">
        <v>168</v>
      </c>
      <c r="I50" s="14">
        <v>198</v>
      </c>
      <c r="J50" s="14">
        <v>198</v>
      </c>
      <c r="K50" s="14">
        <v>198</v>
      </c>
      <c r="L50" s="14">
        <v>198</v>
      </c>
      <c r="M50" s="14">
        <v>198</v>
      </c>
      <c r="N50" s="14">
        <v>198</v>
      </c>
      <c r="O50" s="14">
        <v>198</v>
      </c>
    </row>
    <row r="51" spans="1:19" x14ac:dyDescent="0.2">
      <c r="A51" s="14" t="s">
        <v>113</v>
      </c>
      <c r="B51" s="14" t="s">
        <v>111</v>
      </c>
      <c r="C51" s="14">
        <v>2017</v>
      </c>
      <c r="D51" s="14" t="s">
        <v>110</v>
      </c>
      <c r="E51" s="14">
        <v>8</v>
      </c>
      <c r="F51" s="14">
        <v>65</v>
      </c>
      <c r="G51" s="14">
        <v>400</v>
      </c>
      <c r="H51" s="14">
        <v>353</v>
      </c>
      <c r="I51" s="14">
        <v>379</v>
      </c>
      <c r="J51" s="14">
        <v>198</v>
      </c>
      <c r="K51" s="14">
        <v>198</v>
      </c>
      <c r="L51" s="14">
        <v>198</v>
      </c>
      <c r="M51" s="14">
        <v>198</v>
      </c>
      <c r="N51" s="14">
        <v>198</v>
      </c>
      <c r="O51" s="14">
        <v>198</v>
      </c>
    </row>
    <row r="52" spans="1:19" x14ac:dyDescent="0.2">
      <c r="A52" s="14" t="s">
        <v>113</v>
      </c>
      <c r="B52" s="14" t="s">
        <v>111</v>
      </c>
      <c r="C52" s="14">
        <v>2017</v>
      </c>
      <c r="D52" s="14" t="s">
        <v>3</v>
      </c>
      <c r="E52" s="14">
        <v>0</v>
      </c>
      <c r="F52" s="14">
        <v>0</v>
      </c>
      <c r="G52" s="14">
        <v>0</v>
      </c>
      <c r="H52" s="14">
        <v>0</v>
      </c>
      <c r="I52" s="14">
        <v>0</v>
      </c>
      <c r="J52" s="14">
        <v>0</v>
      </c>
      <c r="K52" s="14">
        <v>0</v>
      </c>
      <c r="L52" s="14">
        <v>0</v>
      </c>
      <c r="M52" s="14">
        <v>0</v>
      </c>
      <c r="N52" s="14">
        <v>0</v>
      </c>
      <c r="O52" s="14">
        <v>0</v>
      </c>
    </row>
    <row r="53" spans="1:19" x14ac:dyDescent="0.2">
      <c r="A53" s="14" t="s">
        <v>113</v>
      </c>
      <c r="B53" s="14" t="s">
        <v>111</v>
      </c>
      <c r="C53" s="14">
        <v>2018</v>
      </c>
      <c r="D53" s="14" t="s">
        <v>109</v>
      </c>
      <c r="E53" s="14">
        <v>0</v>
      </c>
      <c r="F53" s="14">
        <v>0</v>
      </c>
      <c r="G53" s="14">
        <v>0</v>
      </c>
      <c r="H53" s="14">
        <v>0</v>
      </c>
      <c r="I53" s="14">
        <v>0</v>
      </c>
      <c r="J53" s="14">
        <v>0</v>
      </c>
      <c r="K53" s="14">
        <v>0</v>
      </c>
    </row>
    <row r="54" spans="1:19" x14ac:dyDescent="0.2">
      <c r="A54" s="14" t="s">
        <v>113</v>
      </c>
      <c r="B54" s="14" t="s">
        <v>111</v>
      </c>
      <c r="C54" s="14">
        <v>2018</v>
      </c>
      <c r="D54" s="14" t="s">
        <v>110</v>
      </c>
      <c r="E54" s="14">
        <v>15</v>
      </c>
      <c r="F54" s="14">
        <v>0</v>
      </c>
      <c r="G54" s="14">
        <v>0</v>
      </c>
      <c r="H54" s="14">
        <v>0</v>
      </c>
      <c r="I54" s="14">
        <v>0</v>
      </c>
      <c r="J54" s="14">
        <v>0</v>
      </c>
      <c r="K54" s="14">
        <v>0</v>
      </c>
    </row>
    <row r="55" spans="1:19" x14ac:dyDescent="0.2">
      <c r="A55" s="14" t="s">
        <v>113</v>
      </c>
      <c r="B55" s="14" t="s">
        <v>111</v>
      </c>
      <c r="C55" s="14">
        <v>2018</v>
      </c>
      <c r="D55" s="14" t="s">
        <v>3</v>
      </c>
      <c r="E55" s="14">
        <v>0</v>
      </c>
      <c r="F55" s="14">
        <v>0</v>
      </c>
      <c r="G55" s="14">
        <v>0</v>
      </c>
      <c r="H55" s="14">
        <v>0</v>
      </c>
      <c r="I55" s="14">
        <v>0</v>
      </c>
      <c r="J55" s="14">
        <v>0</v>
      </c>
      <c r="K55" s="14">
        <v>0</v>
      </c>
    </row>
    <row r="56" spans="1:19" x14ac:dyDescent="0.2">
      <c r="A56" s="14" t="s">
        <v>113</v>
      </c>
      <c r="B56" s="14" t="s">
        <v>112</v>
      </c>
      <c r="C56" s="14">
        <v>2016</v>
      </c>
      <c r="D56" s="14" t="s">
        <v>109</v>
      </c>
      <c r="E56" s="14">
        <v>0</v>
      </c>
      <c r="F56" s="14">
        <v>28</v>
      </c>
      <c r="G56" s="14">
        <v>64</v>
      </c>
      <c r="H56" s="14">
        <v>136</v>
      </c>
      <c r="I56" s="14">
        <v>291</v>
      </c>
      <c r="J56" s="14">
        <v>321</v>
      </c>
      <c r="K56" s="14">
        <v>248</v>
      </c>
      <c r="L56" s="14">
        <v>312</v>
      </c>
      <c r="M56" s="14">
        <v>441</v>
      </c>
      <c r="N56" s="14">
        <v>809</v>
      </c>
      <c r="O56" s="14">
        <v>854</v>
      </c>
      <c r="P56" s="14">
        <v>958</v>
      </c>
      <c r="Q56" s="14">
        <v>1076</v>
      </c>
      <c r="R56" s="14">
        <v>1182</v>
      </c>
      <c r="S56" s="14">
        <v>1288</v>
      </c>
    </row>
    <row r="57" spans="1:19" x14ac:dyDescent="0.2">
      <c r="A57" s="14" t="s">
        <v>113</v>
      </c>
      <c r="B57" s="14" t="s">
        <v>112</v>
      </c>
      <c r="C57" s="14">
        <v>2016</v>
      </c>
      <c r="D57" s="14" t="s">
        <v>110</v>
      </c>
      <c r="E57" s="14">
        <v>11</v>
      </c>
      <c r="F57" s="14">
        <v>73</v>
      </c>
      <c r="G57" s="14">
        <v>161</v>
      </c>
      <c r="H57" s="14">
        <v>476</v>
      </c>
      <c r="I57" s="14">
        <v>926</v>
      </c>
      <c r="J57" s="14">
        <v>957</v>
      </c>
      <c r="K57" s="14">
        <v>892</v>
      </c>
      <c r="L57" s="14">
        <v>1500</v>
      </c>
      <c r="M57" s="14">
        <v>1506</v>
      </c>
      <c r="N57" s="14">
        <v>2182</v>
      </c>
      <c r="O57" s="14">
        <v>2028</v>
      </c>
      <c r="P57" s="14">
        <v>2469</v>
      </c>
      <c r="Q57" s="14">
        <v>2484</v>
      </c>
      <c r="R57" s="14">
        <v>2552</v>
      </c>
      <c r="S57" s="14">
        <v>2626</v>
      </c>
    </row>
    <row r="58" spans="1:19" x14ac:dyDescent="0.2">
      <c r="A58" s="14" t="s">
        <v>113</v>
      </c>
      <c r="B58" s="14" t="s">
        <v>112</v>
      </c>
      <c r="C58" s="14">
        <v>2016</v>
      </c>
      <c r="D58" s="14" t="s">
        <v>3</v>
      </c>
      <c r="E58" s="14">
        <v>3189</v>
      </c>
      <c r="F58" s="14">
        <v>6381</v>
      </c>
      <c r="G58" s="14">
        <v>9652</v>
      </c>
      <c r="H58" s="14">
        <v>12861</v>
      </c>
      <c r="I58" s="14">
        <v>12861</v>
      </c>
      <c r="J58" s="14">
        <v>12861</v>
      </c>
      <c r="K58" s="14">
        <v>12861</v>
      </c>
      <c r="L58" s="14">
        <v>12861</v>
      </c>
      <c r="M58" s="14">
        <v>12861</v>
      </c>
      <c r="N58" s="14">
        <v>12861</v>
      </c>
      <c r="O58" s="14">
        <v>12861</v>
      </c>
      <c r="P58" s="14">
        <v>12861</v>
      </c>
      <c r="Q58" s="14">
        <v>12861</v>
      </c>
      <c r="R58" s="14">
        <v>12861</v>
      </c>
      <c r="S58" s="14">
        <v>12861</v>
      </c>
    </row>
    <row r="59" spans="1:19" x14ac:dyDescent="0.2">
      <c r="A59" s="14" t="s">
        <v>113</v>
      </c>
      <c r="B59" s="14" t="s">
        <v>112</v>
      </c>
      <c r="C59" s="14">
        <v>2017</v>
      </c>
      <c r="D59" s="14" t="s">
        <v>109</v>
      </c>
      <c r="E59" s="14">
        <v>0</v>
      </c>
      <c r="F59" s="14">
        <v>2</v>
      </c>
      <c r="G59" s="14">
        <v>48</v>
      </c>
      <c r="H59" s="14">
        <v>146</v>
      </c>
      <c r="I59" s="14">
        <v>191</v>
      </c>
      <c r="J59" s="14">
        <v>398</v>
      </c>
      <c r="K59" s="14">
        <v>568</v>
      </c>
      <c r="L59" s="14">
        <v>632</v>
      </c>
      <c r="M59" s="14">
        <v>1060</v>
      </c>
      <c r="N59" s="14">
        <v>1264</v>
      </c>
      <c r="O59" s="14">
        <v>1288</v>
      </c>
    </row>
    <row r="60" spans="1:19" x14ac:dyDescent="0.2">
      <c r="A60" s="14" t="s">
        <v>113</v>
      </c>
      <c r="B60" s="14" t="s">
        <v>112</v>
      </c>
      <c r="C60" s="14">
        <v>2017</v>
      </c>
      <c r="D60" s="14" t="s">
        <v>110</v>
      </c>
      <c r="E60" s="14">
        <v>11</v>
      </c>
      <c r="F60" s="14">
        <v>92</v>
      </c>
      <c r="G60" s="14">
        <v>131</v>
      </c>
      <c r="H60" s="14">
        <v>550</v>
      </c>
      <c r="I60" s="14">
        <v>1273</v>
      </c>
      <c r="J60" s="14">
        <v>1420</v>
      </c>
      <c r="K60" s="14">
        <v>1932</v>
      </c>
      <c r="L60" s="14">
        <v>1404</v>
      </c>
      <c r="M60" s="14">
        <v>1732</v>
      </c>
      <c r="N60" s="14">
        <v>1834</v>
      </c>
      <c r="O60" s="14">
        <v>1846</v>
      </c>
    </row>
    <row r="61" spans="1:19" x14ac:dyDescent="0.2">
      <c r="A61" s="14" t="s">
        <v>113</v>
      </c>
      <c r="B61" s="14" t="s">
        <v>112</v>
      </c>
      <c r="C61" s="14">
        <v>2017</v>
      </c>
      <c r="D61" s="14" t="s">
        <v>3</v>
      </c>
      <c r="E61" s="14">
        <v>3078</v>
      </c>
      <c r="F61" s="14">
        <v>6186</v>
      </c>
      <c r="G61" s="14">
        <v>9234</v>
      </c>
      <c r="H61" s="14">
        <v>12258</v>
      </c>
      <c r="I61" s="14">
        <v>12258</v>
      </c>
      <c r="J61" s="14">
        <v>12258</v>
      </c>
      <c r="K61" s="14">
        <v>12258</v>
      </c>
      <c r="L61" s="14">
        <v>12258</v>
      </c>
      <c r="M61" s="14">
        <v>12258</v>
      </c>
      <c r="N61" s="14">
        <v>12258</v>
      </c>
      <c r="O61" s="14">
        <v>12258</v>
      </c>
    </row>
    <row r="62" spans="1:19" x14ac:dyDescent="0.2">
      <c r="A62" s="14" t="s">
        <v>113</v>
      </c>
      <c r="B62" s="14" t="s">
        <v>112</v>
      </c>
      <c r="C62" s="14">
        <v>2018</v>
      </c>
      <c r="D62" s="14" t="s">
        <v>109</v>
      </c>
      <c r="E62" s="14">
        <v>0</v>
      </c>
      <c r="F62" s="14">
        <v>0</v>
      </c>
      <c r="G62" s="14">
        <v>15</v>
      </c>
      <c r="H62" s="14">
        <v>42</v>
      </c>
      <c r="I62" s="14">
        <v>77</v>
      </c>
      <c r="J62" s="14">
        <v>98</v>
      </c>
      <c r="K62" s="14">
        <v>99</v>
      </c>
    </row>
    <row r="63" spans="1:19" x14ac:dyDescent="0.2">
      <c r="A63" s="14" t="s">
        <v>113</v>
      </c>
      <c r="B63" s="14" t="s">
        <v>112</v>
      </c>
      <c r="C63" s="14">
        <v>2018</v>
      </c>
      <c r="D63" s="14" t="s">
        <v>110</v>
      </c>
      <c r="E63" s="14">
        <v>11</v>
      </c>
      <c r="F63" s="14">
        <v>95</v>
      </c>
      <c r="G63" s="14">
        <v>167</v>
      </c>
      <c r="H63" s="14">
        <v>244</v>
      </c>
      <c r="I63" s="14">
        <v>388</v>
      </c>
      <c r="J63" s="14">
        <v>422</v>
      </c>
      <c r="K63" s="14">
        <v>424</v>
      </c>
    </row>
    <row r="64" spans="1:19" x14ac:dyDescent="0.2">
      <c r="A64" s="14" t="s">
        <v>113</v>
      </c>
      <c r="B64" s="14" t="s">
        <v>112</v>
      </c>
      <c r="C64" s="14">
        <v>2018</v>
      </c>
      <c r="D64" s="14" t="s">
        <v>3</v>
      </c>
      <c r="E64" s="14">
        <v>2823</v>
      </c>
      <c r="F64" s="14">
        <v>5830</v>
      </c>
      <c r="G64" s="14">
        <v>8658</v>
      </c>
      <c r="H64" s="14">
        <v>11413</v>
      </c>
      <c r="I64" s="14">
        <v>11413</v>
      </c>
      <c r="J64" s="14">
        <v>11413</v>
      </c>
      <c r="K64" s="14">
        <v>11413</v>
      </c>
    </row>
    <row r="65" spans="1:19" x14ac:dyDescent="0.2">
      <c r="A65" s="14" t="s">
        <v>113</v>
      </c>
      <c r="B65" s="14" t="s">
        <v>112</v>
      </c>
      <c r="C65" s="14">
        <v>2019</v>
      </c>
      <c r="D65" s="14" t="s">
        <v>109</v>
      </c>
      <c r="E65" s="14">
        <v>0</v>
      </c>
      <c r="F65" s="14">
        <v>0</v>
      </c>
      <c r="G65" s="14">
        <v>5</v>
      </c>
    </row>
    <row r="66" spans="1:19" x14ac:dyDescent="0.2">
      <c r="A66" s="14" t="s">
        <v>113</v>
      </c>
      <c r="B66" s="14" t="s">
        <v>112</v>
      </c>
      <c r="C66" s="14">
        <v>2019</v>
      </c>
      <c r="D66" s="14" t="s">
        <v>110</v>
      </c>
      <c r="E66" s="14">
        <v>23</v>
      </c>
      <c r="F66" s="14">
        <v>49</v>
      </c>
      <c r="G66" s="14">
        <v>99</v>
      </c>
    </row>
    <row r="67" spans="1:19" x14ac:dyDescent="0.2">
      <c r="A67" s="14" t="s">
        <v>113</v>
      </c>
      <c r="B67" s="14" t="s">
        <v>112</v>
      </c>
      <c r="C67" s="14">
        <v>2019</v>
      </c>
      <c r="D67" s="14" t="s">
        <v>3</v>
      </c>
      <c r="E67" s="14">
        <v>2723</v>
      </c>
      <c r="F67" s="14">
        <v>5462</v>
      </c>
      <c r="G67" s="14">
        <v>7956</v>
      </c>
    </row>
    <row r="68" spans="1:19" x14ac:dyDescent="0.2">
      <c r="A68" s="14" t="s">
        <v>114</v>
      </c>
      <c r="B68" s="14" t="s">
        <v>108</v>
      </c>
      <c r="C68" s="14">
        <v>2016</v>
      </c>
      <c r="D68" s="14" t="s">
        <v>109</v>
      </c>
      <c r="E68" s="14">
        <v>0</v>
      </c>
      <c r="F68" s="14">
        <v>6</v>
      </c>
      <c r="G68" s="14">
        <v>91</v>
      </c>
      <c r="H68" s="14">
        <v>3358</v>
      </c>
      <c r="I68" s="14">
        <v>4458</v>
      </c>
      <c r="J68" s="14">
        <v>4945</v>
      </c>
      <c r="K68" s="14">
        <v>6018</v>
      </c>
      <c r="L68" s="14">
        <v>6968</v>
      </c>
      <c r="M68" s="14">
        <v>7682</v>
      </c>
      <c r="N68" s="14">
        <v>8595</v>
      </c>
      <c r="O68" s="14">
        <v>9727</v>
      </c>
      <c r="P68" s="14">
        <v>10460</v>
      </c>
      <c r="Q68" s="14">
        <v>11425</v>
      </c>
      <c r="R68" s="14">
        <v>12406</v>
      </c>
      <c r="S68" s="14">
        <v>12894</v>
      </c>
    </row>
    <row r="69" spans="1:19" x14ac:dyDescent="0.2">
      <c r="A69" s="14" t="s">
        <v>114</v>
      </c>
      <c r="B69" s="14" t="s">
        <v>108</v>
      </c>
      <c r="C69" s="14">
        <v>2016</v>
      </c>
      <c r="D69" s="14" t="s">
        <v>110</v>
      </c>
      <c r="E69" s="14">
        <v>0</v>
      </c>
      <c r="F69" s="14">
        <v>29</v>
      </c>
      <c r="G69" s="14">
        <v>231</v>
      </c>
      <c r="H69" s="14">
        <v>6030</v>
      </c>
      <c r="I69" s="14">
        <v>6110</v>
      </c>
      <c r="J69" s="14">
        <v>6170</v>
      </c>
      <c r="K69" s="14">
        <v>6617</v>
      </c>
      <c r="L69" s="14">
        <v>11464</v>
      </c>
      <c r="M69" s="14">
        <v>11491</v>
      </c>
      <c r="N69" s="14">
        <v>11865</v>
      </c>
      <c r="O69" s="14">
        <v>11868</v>
      </c>
      <c r="P69" s="14">
        <v>11928</v>
      </c>
      <c r="Q69" s="14">
        <v>14933</v>
      </c>
      <c r="R69" s="14">
        <v>16399</v>
      </c>
      <c r="S69" s="14">
        <v>16338</v>
      </c>
    </row>
    <row r="70" spans="1:19" x14ac:dyDescent="0.2">
      <c r="A70" s="14" t="s">
        <v>114</v>
      </c>
      <c r="B70" s="14" t="s">
        <v>108</v>
      </c>
      <c r="C70" s="14">
        <v>2016</v>
      </c>
      <c r="D70" s="14" t="s">
        <v>3</v>
      </c>
      <c r="E70" s="14">
        <v>2305</v>
      </c>
      <c r="F70" s="14">
        <v>4528</v>
      </c>
      <c r="G70" s="14">
        <v>6665</v>
      </c>
      <c r="H70" s="14">
        <v>8838</v>
      </c>
      <c r="I70" s="14">
        <v>8838</v>
      </c>
      <c r="J70" s="14">
        <v>8838</v>
      </c>
      <c r="K70" s="14">
        <v>8838</v>
      </c>
      <c r="L70" s="14">
        <v>8838</v>
      </c>
      <c r="M70" s="14">
        <v>8838</v>
      </c>
      <c r="N70" s="14">
        <v>8838</v>
      </c>
      <c r="O70" s="14">
        <v>8838</v>
      </c>
      <c r="P70" s="14">
        <v>8838</v>
      </c>
      <c r="Q70" s="14">
        <v>8838</v>
      </c>
      <c r="R70" s="14">
        <v>8838</v>
      </c>
      <c r="S70" s="14">
        <v>8838</v>
      </c>
    </row>
    <row r="71" spans="1:19" x14ac:dyDescent="0.2">
      <c r="A71" s="14" t="s">
        <v>114</v>
      </c>
      <c r="B71" s="14" t="s">
        <v>108</v>
      </c>
      <c r="C71" s="14">
        <v>2017</v>
      </c>
      <c r="D71" s="14" t="s">
        <v>109</v>
      </c>
      <c r="E71" s="14">
        <v>0</v>
      </c>
      <c r="F71" s="14">
        <v>25</v>
      </c>
      <c r="G71" s="14">
        <v>29</v>
      </c>
      <c r="H71" s="14">
        <v>29</v>
      </c>
      <c r="I71" s="14">
        <v>65</v>
      </c>
      <c r="J71" s="14">
        <v>93</v>
      </c>
      <c r="K71" s="14">
        <v>129</v>
      </c>
      <c r="L71" s="14">
        <v>136</v>
      </c>
      <c r="M71" s="14">
        <v>145</v>
      </c>
      <c r="N71" s="14">
        <v>145</v>
      </c>
      <c r="O71" s="14">
        <v>160</v>
      </c>
    </row>
    <row r="72" spans="1:19" x14ac:dyDescent="0.2">
      <c r="A72" s="14" t="s">
        <v>114</v>
      </c>
      <c r="B72" s="14" t="s">
        <v>108</v>
      </c>
      <c r="C72" s="14">
        <v>2017</v>
      </c>
      <c r="D72" s="14" t="s">
        <v>110</v>
      </c>
      <c r="E72" s="14">
        <v>0</v>
      </c>
      <c r="F72" s="14">
        <v>116</v>
      </c>
      <c r="G72" s="14">
        <v>117</v>
      </c>
      <c r="H72" s="14">
        <v>132</v>
      </c>
      <c r="I72" s="14">
        <v>202</v>
      </c>
      <c r="J72" s="14">
        <v>221</v>
      </c>
      <c r="K72" s="14">
        <v>223</v>
      </c>
      <c r="L72" s="14">
        <v>207</v>
      </c>
      <c r="M72" s="14">
        <v>214</v>
      </c>
      <c r="N72" s="14">
        <v>287</v>
      </c>
      <c r="O72" s="14">
        <v>318</v>
      </c>
    </row>
    <row r="73" spans="1:19" x14ac:dyDescent="0.2">
      <c r="A73" s="14" t="s">
        <v>114</v>
      </c>
      <c r="B73" s="14" t="s">
        <v>108</v>
      </c>
      <c r="C73" s="14">
        <v>2017</v>
      </c>
      <c r="D73" s="14" t="s">
        <v>3</v>
      </c>
      <c r="E73" s="14">
        <v>1977</v>
      </c>
      <c r="F73" s="14">
        <v>3977</v>
      </c>
      <c r="G73" s="14">
        <v>5991</v>
      </c>
      <c r="H73" s="14">
        <v>7963</v>
      </c>
      <c r="I73" s="14">
        <v>7963</v>
      </c>
      <c r="J73" s="14">
        <v>7963</v>
      </c>
      <c r="K73" s="14">
        <v>7963</v>
      </c>
      <c r="L73" s="14">
        <v>7963</v>
      </c>
      <c r="M73" s="14">
        <v>7963</v>
      </c>
      <c r="N73" s="14">
        <v>7963</v>
      </c>
      <c r="O73" s="14">
        <v>7963</v>
      </c>
    </row>
    <row r="74" spans="1:19" x14ac:dyDescent="0.2">
      <c r="A74" s="14" t="s">
        <v>114</v>
      </c>
      <c r="B74" s="14" t="s">
        <v>108</v>
      </c>
      <c r="C74" s="14">
        <v>2018</v>
      </c>
      <c r="D74" s="14" t="s">
        <v>109</v>
      </c>
      <c r="E74" s="14">
        <v>0</v>
      </c>
      <c r="F74" s="14">
        <v>0</v>
      </c>
      <c r="G74" s="14">
        <v>5</v>
      </c>
      <c r="H74" s="14">
        <v>213</v>
      </c>
      <c r="I74" s="14">
        <v>500</v>
      </c>
      <c r="J74" s="14">
        <v>777</v>
      </c>
      <c r="K74" s="14">
        <v>922</v>
      </c>
    </row>
    <row r="75" spans="1:19" x14ac:dyDescent="0.2">
      <c r="A75" s="14" t="s">
        <v>114</v>
      </c>
      <c r="B75" s="14" t="s">
        <v>108</v>
      </c>
      <c r="C75" s="14">
        <v>2018</v>
      </c>
      <c r="D75" s="14" t="s">
        <v>110</v>
      </c>
      <c r="E75" s="14">
        <v>0</v>
      </c>
      <c r="F75" s="14">
        <v>5</v>
      </c>
      <c r="G75" s="14">
        <v>133</v>
      </c>
      <c r="H75" s="14">
        <v>320</v>
      </c>
      <c r="I75" s="14">
        <v>571</v>
      </c>
      <c r="J75" s="14">
        <v>2007</v>
      </c>
      <c r="K75" s="14">
        <v>1989</v>
      </c>
    </row>
    <row r="76" spans="1:19" x14ac:dyDescent="0.2">
      <c r="A76" s="14" t="s">
        <v>114</v>
      </c>
      <c r="B76" s="14" t="s">
        <v>108</v>
      </c>
      <c r="C76" s="14">
        <v>2018</v>
      </c>
      <c r="D76" s="14" t="s">
        <v>3</v>
      </c>
      <c r="E76" s="14">
        <v>1949</v>
      </c>
      <c r="F76" s="14">
        <v>3904</v>
      </c>
      <c r="G76" s="14">
        <v>5967</v>
      </c>
      <c r="H76" s="14">
        <v>8050</v>
      </c>
      <c r="I76" s="14">
        <v>8050</v>
      </c>
      <c r="J76" s="14">
        <v>8050</v>
      </c>
      <c r="K76" s="14">
        <v>8050</v>
      </c>
    </row>
    <row r="77" spans="1:19" x14ac:dyDescent="0.2">
      <c r="A77" s="14" t="s">
        <v>114</v>
      </c>
      <c r="B77" s="14" t="s">
        <v>108</v>
      </c>
      <c r="C77" s="14">
        <v>2019</v>
      </c>
      <c r="D77" s="14" t="s">
        <v>109</v>
      </c>
      <c r="E77" s="14">
        <v>0</v>
      </c>
      <c r="F77" s="14">
        <v>53</v>
      </c>
      <c r="G77" s="14">
        <v>121</v>
      </c>
    </row>
    <row r="78" spans="1:19" x14ac:dyDescent="0.2">
      <c r="A78" s="14" t="s">
        <v>114</v>
      </c>
      <c r="B78" s="14" t="s">
        <v>108</v>
      </c>
      <c r="C78" s="14">
        <v>2019</v>
      </c>
      <c r="D78" s="14" t="s">
        <v>110</v>
      </c>
      <c r="E78" s="14">
        <v>0</v>
      </c>
      <c r="F78" s="14">
        <v>68</v>
      </c>
      <c r="G78" s="14">
        <v>131</v>
      </c>
    </row>
    <row r="79" spans="1:19" x14ac:dyDescent="0.2">
      <c r="A79" s="14" t="s">
        <v>114</v>
      </c>
      <c r="B79" s="14" t="s">
        <v>108</v>
      </c>
      <c r="C79" s="14">
        <v>2019</v>
      </c>
      <c r="D79" s="14" t="s">
        <v>3</v>
      </c>
      <c r="E79" s="14">
        <v>2005</v>
      </c>
      <c r="F79" s="14">
        <v>3949</v>
      </c>
      <c r="G79" s="14">
        <v>5812</v>
      </c>
    </row>
    <row r="80" spans="1:19" x14ac:dyDescent="0.2">
      <c r="A80" s="14" t="s">
        <v>114</v>
      </c>
      <c r="B80" s="14" t="s">
        <v>111</v>
      </c>
      <c r="C80" s="14">
        <v>2016</v>
      </c>
      <c r="D80" s="14" t="s">
        <v>109</v>
      </c>
      <c r="H80" s="14">
        <v>0</v>
      </c>
      <c r="I80" s="14">
        <v>0</v>
      </c>
      <c r="J80" s="14">
        <v>0</v>
      </c>
      <c r="K80" s="14">
        <v>0</v>
      </c>
      <c r="L80" s="14">
        <v>0</v>
      </c>
      <c r="M80" s="14">
        <v>0</v>
      </c>
      <c r="N80" s="14">
        <v>0</v>
      </c>
      <c r="O80" s="14">
        <v>0</v>
      </c>
      <c r="P80" s="14">
        <v>0</v>
      </c>
      <c r="Q80" s="14">
        <v>0</v>
      </c>
      <c r="R80" s="14">
        <v>0</v>
      </c>
      <c r="S80" s="14">
        <v>0</v>
      </c>
    </row>
    <row r="81" spans="1:19" x14ac:dyDescent="0.2">
      <c r="A81" s="14" t="s">
        <v>114</v>
      </c>
      <c r="B81" s="14" t="s">
        <v>111</v>
      </c>
      <c r="C81" s="14">
        <v>2016</v>
      </c>
      <c r="D81" s="14" t="s">
        <v>110</v>
      </c>
      <c r="H81" s="14">
        <v>0</v>
      </c>
      <c r="I81" s="14">
        <v>0</v>
      </c>
      <c r="J81" s="14">
        <v>0</v>
      </c>
      <c r="K81" s="14">
        <v>0</v>
      </c>
      <c r="L81" s="14">
        <v>0</v>
      </c>
      <c r="M81" s="14">
        <v>0</v>
      </c>
      <c r="N81" s="14">
        <v>0</v>
      </c>
      <c r="O81" s="14">
        <v>0</v>
      </c>
      <c r="P81" s="14">
        <v>0</v>
      </c>
      <c r="Q81" s="14">
        <v>0</v>
      </c>
      <c r="R81" s="14">
        <v>0</v>
      </c>
      <c r="S81" s="14">
        <v>0</v>
      </c>
    </row>
    <row r="82" spans="1:19" x14ac:dyDescent="0.2">
      <c r="A82" s="14" t="s">
        <v>114</v>
      </c>
      <c r="B82" s="14" t="s">
        <v>111</v>
      </c>
      <c r="C82" s="14">
        <v>2016</v>
      </c>
      <c r="D82" s="14" t="s">
        <v>3</v>
      </c>
      <c r="H82" s="14">
        <v>0</v>
      </c>
      <c r="I82" s="14">
        <v>0</v>
      </c>
      <c r="J82" s="14">
        <v>0</v>
      </c>
      <c r="K82" s="14">
        <v>0</v>
      </c>
      <c r="L82" s="14">
        <v>0</v>
      </c>
      <c r="M82" s="14">
        <v>0</v>
      </c>
      <c r="N82" s="14">
        <v>0</v>
      </c>
      <c r="O82" s="14">
        <v>0</v>
      </c>
      <c r="P82" s="14">
        <v>0</v>
      </c>
      <c r="Q82" s="14">
        <v>0</v>
      </c>
      <c r="R82" s="14">
        <v>0</v>
      </c>
      <c r="S82" s="14">
        <v>0</v>
      </c>
    </row>
    <row r="83" spans="1:19" x14ac:dyDescent="0.2">
      <c r="A83" s="14" t="s">
        <v>114</v>
      </c>
      <c r="B83" s="14" t="s">
        <v>111</v>
      </c>
      <c r="C83" s="14">
        <v>2017</v>
      </c>
      <c r="D83" s="14" t="s">
        <v>109</v>
      </c>
      <c r="E83" s="14">
        <v>4</v>
      </c>
      <c r="F83" s="14">
        <v>4</v>
      </c>
      <c r="G83" s="14">
        <v>22</v>
      </c>
      <c r="H83" s="14">
        <v>58</v>
      </c>
      <c r="I83" s="14">
        <v>74</v>
      </c>
      <c r="J83" s="14">
        <v>74</v>
      </c>
      <c r="K83" s="14">
        <v>74</v>
      </c>
      <c r="L83" s="14">
        <v>74</v>
      </c>
      <c r="M83" s="14">
        <v>74</v>
      </c>
      <c r="N83" s="14">
        <v>74</v>
      </c>
      <c r="O83" s="14">
        <v>74</v>
      </c>
    </row>
    <row r="84" spans="1:19" x14ac:dyDescent="0.2">
      <c r="A84" s="14" t="s">
        <v>114</v>
      </c>
      <c r="B84" s="14" t="s">
        <v>111</v>
      </c>
      <c r="C84" s="14">
        <v>2017</v>
      </c>
      <c r="D84" s="14" t="s">
        <v>110</v>
      </c>
      <c r="E84" s="14">
        <v>28</v>
      </c>
      <c r="F84" s="14">
        <v>28</v>
      </c>
      <c r="G84" s="14">
        <v>67</v>
      </c>
      <c r="H84" s="14">
        <v>58</v>
      </c>
      <c r="I84" s="14">
        <v>79</v>
      </c>
      <c r="J84" s="14">
        <v>74</v>
      </c>
      <c r="K84" s="14">
        <v>74</v>
      </c>
      <c r="L84" s="14">
        <v>74</v>
      </c>
      <c r="M84" s="14">
        <v>74</v>
      </c>
      <c r="N84" s="14">
        <v>74</v>
      </c>
      <c r="O84" s="14">
        <v>74</v>
      </c>
    </row>
    <row r="85" spans="1:19" x14ac:dyDescent="0.2">
      <c r="A85" s="14" t="s">
        <v>114</v>
      </c>
      <c r="B85" s="14" t="s">
        <v>111</v>
      </c>
      <c r="C85" s="14">
        <v>2017</v>
      </c>
      <c r="D85" s="14" t="s">
        <v>3</v>
      </c>
      <c r="E85" s="14">
        <v>0</v>
      </c>
      <c r="F85" s="14">
        <v>0</v>
      </c>
      <c r="G85" s="14">
        <v>0</v>
      </c>
      <c r="H85" s="14">
        <v>0</v>
      </c>
      <c r="I85" s="14">
        <v>0</v>
      </c>
      <c r="J85" s="14">
        <v>0</v>
      </c>
      <c r="K85" s="14">
        <v>0</v>
      </c>
      <c r="L85" s="14">
        <v>0</v>
      </c>
      <c r="M85" s="14">
        <v>0</v>
      </c>
      <c r="N85" s="14">
        <v>0</v>
      </c>
      <c r="O85" s="14">
        <v>0</v>
      </c>
    </row>
    <row r="86" spans="1:19" x14ac:dyDescent="0.2">
      <c r="A86" s="14" t="s">
        <v>114</v>
      </c>
      <c r="B86" s="14" t="s">
        <v>111</v>
      </c>
      <c r="C86" s="14">
        <v>2018</v>
      </c>
      <c r="D86" s="14" t="s">
        <v>109</v>
      </c>
      <c r="E86" s="14">
        <v>0</v>
      </c>
      <c r="F86" s="14">
        <v>0</v>
      </c>
      <c r="G86" s="14">
        <v>0</v>
      </c>
      <c r="H86" s="14">
        <v>0</v>
      </c>
      <c r="I86" s="14">
        <v>0</v>
      </c>
      <c r="J86" s="14">
        <v>0</v>
      </c>
      <c r="K86" s="14">
        <v>0</v>
      </c>
    </row>
    <row r="87" spans="1:19" x14ac:dyDescent="0.2">
      <c r="A87" s="14" t="s">
        <v>114</v>
      </c>
      <c r="B87" s="14" t="s">
        <v>111</v>
      </c>
      <c r="C87" s="14">
        <v>2018</v>
      </c>
      <c r="D87" s="14" t="s">
        <v>110</v>
      </c>
      <c r="E87" s="14">
        <v>0</v>
      </c>
      <c r="F87" s="14">
        <v>0</v>
      </c>
      <c r="G87" s="14">
        <v>0</v>
      </c>
      <c r="H87" s="14">
        <v>0</v>
      </c>
      <c r="I87" s="14">
        <v>0</v>
      </c>
      <c r="J87" s="14">
        <v>0</v>
      </c>
      <c r="K87" s="14">
        <v>0</v>
      </c>
    </row>
    <row r="88" spans="1:19" x14ac:dyDescent="0.2">
      <c r="A88" s="14" t="s">
        <v>114</v>
      </c>
      <c r="B88" s="14" t="s">
        <v>111</v>
      </c>
      <c r="C88" s="14">
        <v>2018</v>
      </c>
      <c r="D88" s="14" t="s">
        <v>3</v>
      </c>
      <c r="E88" s="14">
        <v>0</v>
      </c>
      <c r="F88" s="14">
        <v>0</v>
      </c>
      <c r="G88" s="14">
        <v>0</v>
      </c>
      <c r="H88" s="14">
        <v>0</v>
      </c>
      <c r="I88" s="14">
        <v>0</v>
      </c>
      <c r="J88" s="14">
        <v>0</v>
      </c>
      <c r="K88" s="14">
        <v>0</v>
      </c>
    </row>
    <row r="89" spans="1:19" x14ac:dyDescent="0.2">
      <c r="A89" s="14" t="s">
        <v>114</v>
      </c>
      <c r="B89" s="14" t="s">
        <v>112</v>
      </c>
      <c r="C89" s="14">
        <v>2016</v>
      </c>
      <c r="D89" s="14" t="s">
        <v>109</v>
      </c>
      <c r="E89" s="14">
        <v>0</v>
      </c>
      <c r="F89" s="14">
        <v>46</v>
      </c>
      <c r="G89" s="14">
        <v>46</v>
      </c>
      <c r="H89" s="14">
        <v>46</v>
      </c>
      <c r="I89" s="14">
        <v>46</v>
      </c>
      <c r="J89" s="14">
        <v>46</v>
      </c>
      <c r="K89" s="14">
        <v>46</v>
      </c>
      <c r="L89" s="14">
        <v>46</v>
      </c>
      <c r="M89" s="14">
        <v>46</v>
      </c>
      <c r="N89" s="14">
        <v>46</v>
      </c>
      <c r="O89" s="14">
        <v>46</v>
      </c>
      <c r="P89" s="14">
        <v>46</v>
      </c>
      <c r="Q89" s="14">
        <v>51</v>
      </c>
      <c r="R89" s="14">
        <v>53</v>
      </c>
      <c r="S89" s="14">
        <v>53</v>
      </c>
    </row>
    <row r="90" spans="1:19" x14ac:dyDescent="0.2">
      <c r="A90" s="14" t="s">
        <v>114</v>
      </c>
      <c r="B90" s="14" t="s">
        <v>112</v>
      </c>
      <c r="C90" s="14">
        <v>2016</v>
      </c>
      <c r="D90" s="14" t="s">
        <v>110</v>
      </c>
      <c r="E90" s="14">
        <v>0</v>
      </c>
      <c r="F90" s="14">
        <v>47</v>
      </c>
      <c r="G90" s="14">
        <v>47</v>
      </c>
      <c r="H90" s="14">
        <v>47</v>
      </c>
      <c r="I90" s="14">
        <v>47</v>
      </c>
      <c r="J90" s="14">
        <v>47</v>
      </c>
      <c r="K90" s="14">
        <v>47</v>
      </c>
      <c r="L90" s="14">
        <v>47</v>
      </c>
      <c r="M90" s="14">
        <v>47</v>
      </c>
      <c r="N90" s="14">
        <v>47</v>
      </c>
      <c r="O90" s="14">
        <v>47</v>
      </c>
      <c r="P90" s="14">
        <v>65</v>
      </c>
      <c r="Q90" s="14">
        <v>65</v>
      </c>
      <c r="R90" s="14">
        <v>65</v>
      </c>
      <c r="S90" s="14">
        <v>65</v>
      </c>
    </row>
    <row r="91" spans="1:19" x14ac:dyDescent="0.2">
      <c r="A91" s="14" t="s">
        <v>114</v>
      </c>
      <c r="B91" s="14" t="s">
        <v>112</v>
      </c>
      <c r="C91" s="14">
        <v>2016</v>
      </c>
      <c r="D91" s="14" t="s">
        <v>3</v>
      </c>
      <c r="E91" s="14">
        <v>361</v>
      </c>
      <c r="F91" s="14">
        <v>736</v>
      </c>
      <c r="G91" s="14">
        <v>1077</v>
      </c>
      <c r="H91" s="14">
        <v>1422</v>
      </c>
      <c r="I91" s="14">
        <v>1422</v>
      </c>
      <c r="J91" s="14">
        <v>1422</v>
      </c>
      <c r="K91" s="14">
        <v>1422</v>
      </c>
      <c r="L91" s="14">
        <v>1422</v>
      </c>
      <c r="M91" s="14">
        <v>1422</v>
      </c>
      <c r="N91" s="14">
        <v>1422</v>
      </c>
      <c r="O91" s="14">
        <v>1422</v>
      </c>
      <c r="P91" s="14">
        <v>1422</v>
      </c>
      <c r="Q91" s="14">
        <v>1422</v>
      </c>
      <c r="R91" s="14">
        <v>1422</v>
      </c>
      <c r="S91" s="14">
        <v>1422</v>
      </c>
    </row>
    <row r="92" spans="1:19" x14ac:dyDescent="0.2">
      <c r="A92" s="14" t="s">
        <v>114</v>
      </c>
      <c r="B92" s="14" t="s">
        <v>112</v>
      </c>
      <c r="C92" s="14">
        <v>2017</v>
      </c>
      <c r="D92" s="14" t="s">
        <v>109</v>
      </c>
      <c r="E92" s="14">
        <v>0</v>
      </c>
      <c r="F92" s="14">
        <v>0</v>
      </c>
      <c r="G92" s="14">
        <v>13</v>
      </c>
      <c r="H92" s="14">
        <v>17</v>
      </c>
      <c r="I92" s="14">
        <v>29</v>
      </c>
      <c r="J92" s="14">
        <v>35</v>
      </c>
      <c r="K92" s="14">
        <v>35</v>
      </c>
      <c r="L92" s="14">
        <v>38</v>
      </c>
      <c r="M92" s="14">
        <v>38</v>
      </c>
      <c r="N92" s="14">
        <v>38</v>
      </c>
      <c r="O92" s="14">
        <v>38</v>
      </c>
    </row>
    <row r="93" spans="1:19" x14ac:dyDescent="0.2">
      <c r="A93" s="14" t="s">
        <v>114</v>
      </c>
      <c r="B93" s="14" t="s">
        <v>112</v>
      </c>
      <c r="C93" s="14">
        <v>2017</v>
      </c>
      <c r="D93" s="14" t="s">
        <v>110</v>
      </c>
      <c r="E93" s="14">
        <v>0</v>
      </c>
      <c r="F93" s="14">
        <v>0</v>
      </c>
      <c r="G93" s="14">
        <v>23</v>
      </c>
      <c r="H93" s="14">
        <v>31</v>
      </c>
      <c r="I93" s="14">
        <v>31</v>
      </c>
      <c r="J93" s="14">
        <v>48</v>
      </c>
      <c r="K93" s="14">
        <v>48</v>
      </c>
      <c r="L93" s="14">
        <v>48</v>
      </c>
      <c r="M93" s="14">
        <v>48</v>
      </c>
      <c r="N93" s="14">
        <v>57</v>
      </c>
      <c r="O93" s="14">
        <v>57</v>
      </c>
    </row>
    <row r="94" spans="1:19" x14ac:dyDescent="0.2">
      <c r="A94" s="14" t="s">
        <v>114</v>
      </c>
      <c r="B94" s="14" t="s">
        <v>112</v>
      </c>
      <c r="C94" s="14">
        <v>2017</v>
      </c>
      <c r="D94" s="14" t="s">
        <v>3</v>
      </c>
      <c r="E94" s="14">
        <v>340</v>
      </c>
      <c r="F94" s="14">
        <v>687</v>
      </c>
      <c r="G94" s="14">
        <v>1046</v>
      </c>
      <c r="H94" s="14">
        <v>1382</v>
      </c>
      <c r="I94" s="14">
        <v>1382</v>
      </c>
      <c r="J94" s="14">
        <v>1382</v>
      </c>
      <c r="K94" s="14">
        <v>1382</v>
      </c>
      <c r="L94" s="14">
        <v>1382</v>
      </c>
      <c r="M94" s="14">
        <v>1382</v>
      </c>
      <c r="N94" s="14">
        <v>1382</v>
      </c>
      <c r="O94" s="14">
        <v>1382</v>
      </c>
    </row>
    <row r="95" spans="1:19" x14ac:dyDescent="0.2">
      <c r="A95" s="14" t="s">
        <v>114</v>
      </c>
      <c r="B95" s="14" t="s">
        <v>112</v>
      </c>
      <c r="C95" s="14">
        <v>2018</v>
      </c>
      <c r="D95" s="14" t="s">
        <v>109</v>
      </c>
      <c r="E95" s="14">
        <v>0</v>
      </c>
      <c r="F95" s="14">
        <v>0</v>
      </c>
      <c r="G95" s="14">
        <v>0</v>
      </c>
      <c r="H95" s="14">
        <v>0</v>
      </c>
      <c r="I95" s="14">
        <v>0</v>
      </c>
      <c r="J95" s="14">
        <v>0</v>
      </c>
      <c r="K95" s="14">
        <v>0</v>
      </c>
    </row>
    <row r="96" spans="1:19" x14ac:dyDescent="0.2">
      <c r="A96" s="14" t="s">
        <v>114</v>
      </c>
      <c r="B96" s="14" t="s">
        <v>112</v>
      </c>
      <c r="C96" s="14">
        <v>2018</v>
      </c>
      <c r="D96" s="14" t="s">
        <v>110</v>
      </c>
      <c r="E96" s="14">
        <v>0</v>
      </c>
      <c r="F96" s="14">
        <v>0</v>
      </c>
      <c r="G96" s="14">
        <v>0</v>
      </c>
      <c r="H96" s="14">
        <v>0</v>
      </c>
      <c r="I96" s="14">
        <v>0</v>
      </c>
      <c r="J96" s="14">
        <v>0</v>
      </c>
      <c r="K96" s="14">
        <v>0</v>
      </c>
    </row>
    <row r="97" spans="1:11" x14ac:dyDescent="0.2">
      <c r="A97" s="14" t="s">
        <v>114</v>
      </c>
      <c r="B97" s="14" t="s">
        <v>112</v>
      </c>
      <c r="C97" s="14">
        <v>2018</v>
      </c>
      <c r="D97" s="14" t="s">
        <v>3</v>
      </c>
      <c r="E97" s="14">
        <v>301</v>
      </c>
      <c r="F97" s="14">
        <v>644</v>
      </c>
      <c r="G97" s="14">
        <v>973</v>
      </c>
      <c r="H97" s="14">
        <v>1299</v>
      </c>
      <c r="I97" s="14">
        <v>1299</v>
      </c>
      <c r="J97" s="14">
        <v>1299</v>
      </c>
      <c r="K97" s="14">
        <v>1299</v>
      </c>
    </row>
    <row r="98" spans="1:11" x14ac:dyDescent="0.2">
      <c r="A98" s="14" t="s">
        <v>114</v>
      </c>
      <c r="B98" s="14" t="s">
        <v>112</v>
      </c>
      <c r="C98" s="14">
        <v>2019</v>
      </c>
      <c r="D98" s="14" t="s">
        <v>109</v>
      </c>
      <c r="E98" s="14">
        <v>0</v>
      </c>
      <c r="F98" s="14">
        <v>0</v>
      </c>
      <c r="G98" s="14">
        <v>0</v>
      </c>
    </row>
    <row r="99" spans="1:11" x14ac:dyDescent="0.2">
      <c r="A99" s="14" t="s">
        <v>114</v>
      </c>
      <c r="B99" s="14" t="s">
        <v>112</v>
      </c>
      <c r="C99" s="14">
        <v>2019</v>
      </c>
      <c r="D99" s="14" t="s">
        <v>110</v>
      </c>
      <c r="E99" s="14">
        <v>0</v>
      </c>
      <c r="F99" s="14">
        <v>0</v>
      </c>
      <c r="G99" s="14">
        <v>0</v>
      </c>
    </row>
    <row r="100" spans="1:11" x14ac:dyDescent="0.2">
      <c r="A100" s="14" t="s">
        <v>114</v>
      </c>
      <c r="B100" s="14" t="s">
        <v>112</v>
      </c>
      <c r="C100" s="14">
        <v>2019</v>
      </c>
      <c r="D100" s="14" t="s">
        <v>3</v>
      </c>
      <c r="E100" s="14">
        <v>348</v>
      </c>
      <c r="F100" s="14">
        <v>719</v>
      </c>
      <c r="G100" s="14">
        <v>1106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CZ100"/>
  <sheetViews>
    <sheetView workbookViewId="0"/>
  </sheetViews>
  <sheetFormatPr baseColWidth="10" defaultColWidth="8.83203125" defaultRowHeight="15" x14ac:dyDescent="0.2"/>
  <cols>
    <col min="1" max="1" width="12.6640625" style="14" bestFit="1" customWidth="1"/>
    <col min="2" max="2" width="16.33203125" style="14" bestFit="1" customWidth="1"/>
    <col min="3" max="16384" width="8.83203125" style="14"/>
  </cols>
  <sheetData>
    <row r="1" spans="1:104" x14ac:dyDescent="0.2">
      <c r="A1" s="14" t="s">
        <v>5</v>
      </c>
      <c r="B1" s="14" t="s">
        <v>6</v>
      </c>
      <c r="C1" s="14" t="s">
        <v>0</v>
      </c>
      <c r="D1" s="14" t="s">
        <v>2</v>
      </c>
      <c r="E1" s="14" t="s">
        <v>7</v>
      </c>
      <c r="F1" s="14" t="s">
        <v>8</v>
      </c>
      <c r="G1" s="14" t="s">
        <v>9</v>
      </c>
      <c r="H1" s="14" t="s">
        <v>10</v>
      </c>
      <c r="I1" s="14" t="s">
        <v>11</v>
      </c>
      <c r="J1" s="14" t="s">
        <v>12</v>
      </c>
      <c r="K1" s="14" t="s">
        <v>13</v>
      </c>
      <c r="L1" s="14" t="s">
        <v>14</v>
      </c>
      <c r="M1" s="14" t="s">
        <v>15</v>
      </c>
      <c r="N1" s="14" t="s">
        <v>16</v>
      </c>
      <c r="O1" s="14" t="s">
        <v>17</v>
      </c>
      <c r="P1" s="14" t="s">
        <v>18</v>
      </c>
      <c r="Q1" s="14" t="s">
        <v>19</v>
      </c>
      <c r="R1" s="14" t="s">
        <v>20</v>
      </c>
      <c r="S1" s="14" t="s">
        <v>21</v>
      </c>
      <c r="T1" s="14" t="s">
        <v>22</v>
      </c>
      <c r="U1" s="14" t="s">
        <v>23</v>
      </c>
      <c r="V1" s="14" t="s">
        <v>24</v>
      </c>
      <c r="W1" s="14" t="s">
        <v>25</v>
      </c>
      <c r="X1" s="14" t="s">
        <v>26</v>
      </c>
      <c r="Y1" s="14" t="s">
        <v>27</v>
      </c>
      <c r="Z1" s="14" t="s">
        <v>28</v>
      </c>
      <c r="AA1" s="14" t="s">
        <v>29</v>
      </c>
      <c r="AB1" s="14" t="s">
        <v>30</v>
      </c>
      <c r="AC1" s="14" t="s">
        <v>31</v>
      </c>
      <c r="AD1" s="14" t="s">
        <v>32</v>
      </c>
      <c r="AE1" s="14" t="s">
        <v>33</v>
      </c>
      <c r="AF1" s="14" t="s">
        <v>34</v>
      </c>
      <c r="AG1" s="14" t="s">
        <v>35</v>
      </c>
      <c r="AH1" s="14" t="s">
        <v>36</v>
      </c>
      <c r="AI1" s="14" t="s">
        <v>37</v>
      </c>
      <c r="AJ1" s="14" t="s">
        <v>38</v>
      </c>
      <c r="AK1" s="14" t="s">
        <v>39</v>
      </c>
      <c r="AL1" s="14" t="s">
        <v>40</v>
      </c>
      <c r="AM1" s="14" t="s">
        <v>41</v>
      </c>
      <c r="AN1" s="14" t="s">
        <v>42</v>
      </c>
      <c r="AO1" s="14" t="s">
        <v>43</v>
      </c>
      <c r="AP1" s="14" t="s">
        <v>44</v>
      </c>
      <c r="AQ1" s="14" t="s">
        <v>45</v>
      </c>
      <c r="AR1" s="14" t="s">
        <v>46</v>
      </c>
      <c r="AS1" s="14" t="s">
        <v>47</v>
      </c>
      <c r="AT1" s="14" t="s">
        <v>48</v>
      </c>
      <c r="AU1" s="14" t="s">
        <v>49</v>
      </c>
      <c r="AV1" s="14" t="s">
        <v>50</v>
      </c>
      <c r="AW1" s="14" t="s">
        <v>51</v>
      </c>
      <c r="AX1" s="14" t="s">
        <v>52</v>
      </c>
      <c r="AY1" s="14" t="s">
        <v>53</v>
      </c>
      <c r="AZ1" s="14" t="s">
        <v>54</v>
      </c>
      <c r="BA1" s="14" t="s">
        <v>55</v>
      </c>
      <c r="BB1" s="14" t="s">
        <v>56</v>
      </c>
      <c r="BC1" s="14" t="s">
        <v>57</v>
      </c>
      <c r="BD1" s="14" t="s">
        <v>58</v>
      </c>
      <c r="BE1" s="14" t="s">
        <v>59</v>
      </c>
      <c r="BF1" s="14" t="s">
        <v>60</v>
      </c>
      <c r="BG1" s="14" t="s">
        <v>61</v>
      </c>
      <c r="BH1" s="14" t="s">
        <v>62</v>
      </c>
      <c r="BI1" s="14" t="s">
        <v>63</v>
      </c>
      <c r="BJ1" s="14" t="s">
        <v>64</v>
      </c>
      <c r="BK1" s="14" t="s">
        <v>65</v>
      </c>
      <c r="BL1" s="14" t="s">
        <v>66</v>
      </c>
      <c r="BM1" s="14" t="s">
        <v>67</v>
      </c>
      <c r="BN1" s="14" t="s">
        <v>68</v>
      </c>
      <c r="BO1" s="14" t="s">
        <v>69</v>
      </c>
      <c r="BP1" s="14" t="s">
        <v>70</v>
      </c>
      <c r="BQ1" s="14" t="s">
        <v>71</v>
      </c>
      <c r="BR1" s="14" t="s">
        <v>72</v>
      </c>
      <c r="BS1" s="14" t="s">
        <v>73</v>
      </c>
      <c r="BT1" s="14" t="s">
        <v>74</v>
      </c>
      <c r="BU1" s="14" t="s">
        <v>75</v>
      </c>
      <c r="BV1" s="14" t="s">
        <v>76</v>
      </c>
      <c r="BW1" s="14" t="s">
        <v>77</v>
      </c>
      <c r="BX1" s="14" t="s">
        <v>78</v>
      </c>
      <c r="BY1" s="14" t="s">
        <v>79</v>
      </c>
      <c r="BZ1" s="14" t="s">
        <v>80</v>
      </c>
      <c r="CA1" s="14" t="s">
        <v>81</v>
      </c>
      <c r="CB1" s="14" t="s">
        <v>82</v>
      </c>
      <c r="CC1" s="14" t="s">
        <v>83</v>
      </c>
      <c r="CD1" s="14" t="s">
        <v>84</v>
      </c>
      <c r="CE1" s="14" t="s">
        <v>85</v>
      </c>
      <c r="CF1" s="14" t="s">
        <v>86</v>
      </c>
      <c r="CG1" s="14" t="s">
        <v>87</v>
      </c>
      <c r="CH1" s="14" t="s">
        <v>88</v>
      </c>
      <c r="CI1" s="14" t="s">
        <v>89</v>
      </c>
      <c r="CJ1" s="14" t="s">
        <v>90</v>
      </c>
      <c r="CK1" s="14" t="s">
        <v>91</v>
      </c>
      <c r="CL1" s="14" t="s">
        <v>92</v>
      </c>
      <c r="CM1" s="14" t="s">
        <v>93</v>
      </c>
      <c r="CN1" s="14" t="s">
        <v>94</v>
      </c>
      <c r="CO1" s="14" t="s">
        <v>95</v>
      </c>
      <c r="CP1" s="14" t="s">
        <v>96</v>
      </c>
      <c r="CQ1" s="14" t="s">
        <v>97</v>
      </c>
      <c r="CR1" s="14" t="s">
        <v>98</v>
      </c>
      <c r="CS1" s="14" t="s">
        <v>99</v>
      </c>
      <c r="CT1" s="14" t="s">
        <v>100</v>
      </c>
      <c r="CU1" s="14" t="s">
        <v>101</v>
      </c>
      <c r="CV1" s="14" t="s">
        <v>102</v>
      </c>
      <c r="CW1" s="14" t="s">
        <v>103</v>
      </c>
      <c r="CX1" s="14" t="s">
        <v>104</v>
      </c>
      <c r="CY1" s="14" t="s">
        <v>105</v>
      </c>
      <c r="CZ1" s="14" t="s">
        <v>106</v>
      </c>
    </row>
    <row r="2" spans="1:104" x14ac:dyDescent="0.2">
      <c r="A2" s="14" t="s">
        <v>107</v>
      </c>
      <c r="B2" s="14" t="s">
        <v>108</v>
      </c>
      <c r="C2" s="14">
        <v>2016</v>
      </c>
      <c r="D2" s="14" t="s">
        <v>109</v>
      </c>
      <c r="E2" s="14">
        <v>0</v>
      </c>
      <c r="F2" s="14">
        <v>88</v>
      </c>
      <c r="G2" s="14">
        <v>385</v>
      </c>
      <c r="H2" s="14">
        <v>602</v>
      </c>
      <c r="I2" s="14">
        <v>1583</v>
      </c>
      <c r="J2" s="14">
        <v>2387</v>
      </c>
      <c r="K2" s="14">
        <v>5795</v>
      </c>
      <c r="L2" s="14">
        <v>6486</v>
      </c>
      <c r="M2" s="14">
        <v>7573</v>
      </c>
      <c r="N2" s="14">
        <v>16582</v>
      </c>
      <c r="O2" s="14">
        <v>18657</v>
      </c>
      <c r="P2" s="14">
        <v>20793</v>
      </c>
      <c r="Q2" s="14">
        <v>33758</v>
      </c>
      <c r="R2" s="14">
        <v>34134</v>
      </c>
      <c r="S2" s="14">
        <v>28915</v>
      </c>
      <c r="T2" s="14">
        <v>29168</v>
      </c>
    </row>
    <row r="3" spans="1:104" x14ac:dyDescent="0.2">
      <c r="A3" s="14" t="s">
        <v>107</v>
      </c>
      <c r="B3" s="14" t="s">
        <v>108</v>
      </c>
      <c r="C3" s="14">
        <v>2016</v>
      </c>
      <c r="D3" s="14" t="s">
        <v>110</v>
      </c>
      <c r="E3" s="14">
        <v>20</v>
      </c>
      <c r="F3" s="14">
        <v>233</v>
      </c>
      <c r="G3" s="14">
        <v>1221</v>
      </c>
      <c r="H3" s="14">
        <v>2256</v>
      </c>
      <c r="I3" s="14">
        <v>4088</v>
      </c>
      <c r="J3" s="14">
        <v>5854</v>
      </c>
      <c r="K3" s="14">
        <v>11051</v>
      </c>
      <c r="L3" s="14">
        <v>13152</v>
      </c>
      <c r="M3" s="14">
        <v>15123</v>
      </c>
      <c r="N3" s="14">
        <v>23958</v>
      </c>
      <c r="O3" s="14">
        <v>40883</v>
      </c>
      <c r="P3" s="14">
        <v>45710</v>
      </c>
      <c r="Q3" s="14">
        <v>45724</v>
      </c>
      <c r="R3" s="14">
        <v>45979</v>
      </c>
      <c r="S3" s="14">
        <v>38784</v>
      </c>
      <c r="T3" s="14">
        <v>47652</v>
      </c>
    </row>
    <row r="4" spans="1:104" x14ac:dyDescent="0.2">
      <c r="A4" s="14" t="s">
        <v>107</v>
      </c>
      <c r="B4" s="14" t="s">
        <v>108</v>
      </c>
      <c r="C4" s="14">
        <v>2016</v>
      </c>
      <c r="D4" s="14" t="s">
        <v>3</v>
      </c>
      <c r="E4" s="14">
        <v>8680</v>
      </c>
      <c r="F4" s="14">
        <v>17543</v>
      </c>
      <c r="G4" s="14">
        <v>26259</v>
      </c>
      <c r="H4" s="14">
        <v>34932</v>
      </c>
      <c r="I4" s="14">
        <v>34932</v>
      </c>
      <c r="J4" s="14">
        <v>34932</v>
      </c>
      <c r="K4" s="14">
        <v>34932</v>
      </c>
      <c r="L4" s="14">
        <v>34932</v>
      </c>
      <c r="M4" s="14">
        <v>34932</v>
      </c>
      <c r="N4" s="14">
        <v>34932</v>
      </c>
      <c r="O4" s="14">
        <v>34932</v>
      </c>
      <c r="P4" s="14">
        <v>34932</v>
      </c>
      <c r="Q4" s="14">
        <v>34932</v>
      </c>
      <c r="R4" s="14">
        <v>34932</v>
      </c>
      <c r="S4" s="14">
        <v>34932</v>
      </c>
      <c r="T4" s="14">
        <v>34932</v>
      </c>
    </row>
    <row r="5" spans="1:104" x14ac:dyDescent="0.2">
      <c r="A5" s="14" t="s">
        <v>107</v>
      </c>
      <c r="B5" s="14" t="s">
        <v>108</v>
      </c>
      <c r="C5" s="14">
        <v>2017</v>
      </c>
      <c r="D5" s="14" t="s">
        <v>109</v>
      </c>
      <c r="E5" s="14">
        <v>0</v>
      </c>
      <c r="F5" s="14">
        <v>26</v>
      </c>
      <c r="G5" s="14">
        <v>158</v>
      </c>
      <c r="H5" s="14">
        <v>271</v>
      </c>
      <c r="I5" s="14">
        <v>744</v>
      </c>
      <c r="J5" s="14">
        <v>1178</v>
      </c>
      <c r="K5" s="14">
        <v>2136</v>
      </c>
      <c r="L5" s="14">
        <v>2509</v>
      </c>
      <c r="M5" s="14">
        <v>4463</v>
      </c>
      <c r="N5" s="14">
        <v>5325</v>
      </c>
      <c r="O5" s="14">
        <v>5746</v>
      </c>
      <c r="P5" s="14">
        <v>5918</v>
      </c>
    </row>
    <row r="6" spans="1:104" x14ac:dyDescent="0.2">
      <c r="A6" s="14" t="s">
        <v>107</v>
      </c>
      <c r="B6" s="14" t="s">
        <v>108</v>
      </c>
      <c r="C6" s="14">
        <v>2017</v>
      </c>
      <c r="D6" s="14" t="s">
        <v>110</v>
      </c>
      <c r="E6" s="14">
        <v>19</v>
      </c>
      <c r="F6" s="14">
        <v>111</v>
      </c>
      <c r="G6" s="14">
        <v>458</v>
      </c>
      <c r="H6" s="14">
        <v>800</v>
      </c>
      <c r="I6" s="14">
        <v>1926</v>
      </c>
      <c r="J6" s="14">
        <v>2652</v>
      </c>
      <c r="K6" s="14">
        <v>4600</v>
      </c>
      <c r="L6" s="14">
        <v>5460</v>
      </c>
      <c r="M6" s="14">
        <v>7659</v>
      </c>
      <c r="N6" s="14">
        <v>9182</v>
      </c>
      <c r="O6" s="14">
        <v>9826</v>
      </c>
      <c r="P6" s="14">
        <v>9943</v>
      </c>
    </row>
    <row r="7" spans="1:104" x14ac:dyDescent="0.2">
      <c r="A7" s="14" t="s">
        <v>107</v>
      </c>
      <c r="B7" s="14" t="s">
        <v>108</v>
      </c>
      <c r="C7" s="14">
        <v>2017</v>
      </c>
      <c r="D7" s="14" t="s">
        <v>3</v>
      </c>
      <c r="E7" s="14">
        <v>8827</v>
      </c>
      <c r="F7" s="14">
        <v>18615</v>
      </c>
      <c r="G7" s="14">
        <v>28516</v>
      </c>
      <c r="H7" s="14">
        <v>38485</v>
      </c>
      <c r="I7" s="14">
        <v>38485</v>
      </c>
      <c r="J7" s="14">
        <v>38485</v>
      </c>
      <c r="K7" s="14">
        <v>38485</v>
      </c>
      <c r="L7" s="14">
        <v>38485</v>
      </c>
      <c r="M7" s="14">
        <v>38485</v>
      </c>
      <c r="N7" s="14">
        <v>38485</v>
      </c>
      <c r="O7" s="14">
        <v>38485</v>
      </c>
      <c r="P7" s="14">
        <v>38485</v>
      </c>
    </row>
    <row r="8" spans="1:104" x14ac:dyDescent="0.2">
      <c r="A8" s="14" t="s">
        <v>107</v>
      </c>
      <c r="B8" s="14" t="s">
        <v>108</v>
      </c>
      <c r="C8" s="14">
        <v>2018</v>
      </c>
      <c r="D8" s="14" t="s">
        <v>109</v>
      </c>
      <c r="E8" s="14">
        <v>5</v>
      </c>
      <c r="F8" s="14">
        <v>64</v>
      </c>
      <c r="G8" s="14">
        <v>216</v>
      </c>
      <c r="H8" s="14">
        <v>405</v>
      </c>
      <c r="I8" s="14">
        <v>886</v>
      </c>
      <c r="J8" s="14">
        <v>1279</v>
      </c>
      <c r="K8" s="14">
        <v>5923</v>
      </c>
      <c r="L8" s="14">
        <v>6269</v>
      </c>
    </row>
    <row r="9" spans="1:104" x14ac:dyDescent="0.2">
      <c r="A9" s="14" t="s">
        <v>107</v>
      </c>
      <c r="B9" s="14" t="s">
        <v>108</v>
      </c>
      <c r="C9" s="14">
        <v>2018</v>
      </c>
      <c r="D9" s="14" t="s">
        <v>110</v>
      </c>
      <c r="E9" s="14">
        <v>37</v>
      </c>
      <c r="F9" s="14">
        <v>554</v>
      </c>
      <c r="G9" s="14">
        <v>1248</v>
      </c>
      <c r="H9" s="14">
        <v>2084</v>
      </c>
      <c r="I9" s="14">
        <v>2740</v>
      </c>
      <c r="J9" s="14">
        <v>7391</v>
      </c>
      <c r="K9" s="14">
        <v>9263</v>
      </c>
      <c r="L9" s="14">
        <v>10275</v>
      </c>
    </row>
    <row r="10" spans="1:104" x14ac:dyDescent="0.2">
      <c r="A10" s="14" t="s">
        <v>107</v>
      </c>
      <c r="B10" s="14" t="s">
        <v>108</v>
      </c>
      <c r="C10" s="14">
        <v>2018</v>
      </c>
      <c r="D10" s="14" t="s">
        <v>3</v>
      </c>
      <c r="E10" s="14">
        <v>9212</v>
      </c>
      <c r="F10" s="14">
        <v>18801</v>
      </c>
      <c r="G10" s="14">
        <v>28342</v>
      </c>
      <c r="H10" s="14">
        <v>38090</v>
      </c>
      <c r="I10" s="14">
        <v>38090</v>
      </c>
      <c r="J10" s="14">
        <v>38090</v>
      </c>
      <c r="K10" s="14">
        <v>38090</v>
      </c>
      <c r="L10" s="14">
        <v>38090</v>
      </c>
    </row>
    <row r="11" spans="1:104" x14ac:dyDescent="0.2">
      <c r="A11" s="14" t="s">
        <v>107</v>
      </c>
      <c r="B11" s="14" t="s">
        <v>108</v>
      </c>
      <c r="C11" s="14">
        <v>2019</v>
      </c>
      <c r="D11" s="14" t="s">
        <v>109</v>
      </c>
      <c r="E11" s="14">
        <v>4</v>
      </c>
      <c r="F11" s="14">
        <v>72</v>
      </c>
      <c r="G11" s="14">
        <v>95</v>
      </c>
      <c r="H11" s="14">
        <v>118</v>
      </c>
    </row>
    <row r="12" spans="1:104" x14ac:dyDescent="0.2">
      <c r="A12" s="14" t="s">
        <v>107</v>
      </c>
      <c r="B12" s="14" t="s">
        <v>108</v>
      </c>
      <c r="C12" s="14">
        <v>2019</v>
      </c>
      <c r="D12" s="14" t="s">
        <v>110</v>
      </c>
      <c r="E12" s="14">
        <v>95</v>
      </c>
      <c r="F12" s="14">
        <v>233</v>
      </c>
      <c r="G12" s="14">
        <v>342</v>
      </c>
      <c r="H12" s="14">
        <v>404</v>
      </c>
    </row>
    <row r="13" spans="1:104" x14ac:dyDescent="0.2">
      <c r="A13" s="14" t="s">
        <v>107</v>
      </c>
      <c r="B13" s="14" t="s">
        <v>108</v>
      </c>
      <c r="C13" s="14">
        <v>2019</v>
      </c>
      <c r="D13" s="14" t="s">
        <v>3</v>
      </c>
      <c r="E13" s="14">
        <v>9266</v>
      </c>
      <c r="F13" s="14">
        <v>18510</v>
      </c>
      <c r="G13" s="14">
        <v>27697</v>
      </c>
      <c r="H13" s="14">
        <v>37341</v>
      </c>
    </row>
    <row r="14" spans="1:104" x14ac:dyDescent="0.2">
      <c r="A14" s="14" t="s">
        <v>107</v>
      </c>
      <c r="B14" s="14" t="s">
        <v>111</v>
      </c>
      <c r="C14" s="14">
        <v>2016</v>
      </c>
      <c r="D14" s="14" t="s">
        <v>109</v>
      </c>
      <c r="E14" s="14">
        <v>0</v>
      </c>
      <c r="F14" s="14">
        <v>0</v>
      </c>
      <c r="G14" s="14">
        <v>137</v>
      </c>
      <c r="H14" s="14">
        <v>140</v>
      </c>
      <c r="I14" s="14">
        <v>169</v>
      </c>
      <c r="J14" s="14">
        <v>169</v>
      </c>
      <c r="K14" s="14">
        <v>169</v>
      </c>
      <c r="L14" s="14">
        <v>169</v>
      </c>
      <c r="M14" s="14">
        <v>169</v>
      </c>
      <c r="N14" s="14">
        <v>169</v>
      </c>
      <c r="O14" s="14">
        <v>169</v>
      </c>
      <c r="P14" s="14">
        <v>169</v>
      </c>
      <c r="Q14" s="14">
        <v>169</v>
      </c>
      <c r="R14" s="14">
        <v>169</v>
      </c>
      <c r="S14" s="14">
        <v>169</v>
      </c>
      <c r="T14" s="14">
        <v>169</v>
      </c>
    </row>
    <row r="15" spans="1:104" x14ac:dyDescent="0.2">
      <c r="A15" s="14" t="s">
        <v>107</v>
      </c>
      <c r="B15" s="14" t="s">
        <v>111</v>
      </c>
      <c r="C15" s="14">
        <v>2016</v>
      </c>
      <c r="D15" s="14" t="s">
        <v>110</v>
      </c>
      <c r="E15" s="14">
        <v>4</v>
      </c>
      <c r="F15" s="14">
        <v>58</v>
      </c>
      <c r="G15" s="14">
        <v>178</v>
      </c>
      <c r="H15" s="14">
        <v>189</v>
      </c>
      <c r="I15" s="14">
        <v>212</v>
      </c>
      <c r="J15" s="14">
        <v>207</v>
      </c>
      <c r="K15" s="14">
        <v>205</v>
      </c>
      <c r="L15" s="14">
        <v>198</v>
      </c>
      <c r="M15" s="14">
        <v>198</v>
      </c>
      <c r="N15" s="14">
        <v>169</v>
      </c>
      <c r="O15" s="14">
        <v>169</v>
      </c>
      <c r="P15" s="14">
        <v>169</v>
      </c>
      <c r="Q15" s="14">
        <v>169</v>
      </c>
      <c r="R15" s="14">
        <v>169</v>
      </c>
      <c r="S15" s="14">
        <v>169</v>
      </c>
      <c r="T15" s="14">
        <v>169</v>
      </c>
    </row>
    <row r="16" spans="1:104" x14ac:dyDescent="0.2">
      <c r="A16" s="14" t="s">
        <v>107</v>
      </c>
      <c r="B16" s="14" t="s">
        <v>111</v>
      </c>
      <c r="C16" s="14">
        <v>2016</v>
      </c>
      <c r="D16" s="14" t="s">
        <v>3</v>
      </c>
      <c r="E16" s="14">
        <v>0</v>
      </c>
      <c r="F16" s="14">
        <v>0</v>
      </c>
      <c r="G16" s="14">
        <v>0</v>
      </c>
      <c r="H16" s="14">
        <v>0</v>
      </c>
      <c r="I16" s="14">
        <v>0</v>
      </c>
      <c r="J16" s="14">
        <v>0</v>
      </c>
      <c r="K16" s="14">
        <v>0</v>
      </c>
      <c r="L16" s="14">
        <v>0</v>
      </c>
      <c r="M16" s="14">
        <v>0</v>
      </c>
      <c r="N16" s="14">
        <v>0</v>
      </c>
      <c r="O16" s="14">
        <v>0</v>
      </c>
      <c r="P16" s="14">
        <v>0</v>
      </c>
      <c r="Q16" s="14">
        <v>0</v>
      </c>
      <c r="R16" s="14">
        <v>0</v>
      </c>
      <c r="S16" s="14">
        <v>0</v>
      </c>
      <c r="T16" s="14">
        <v>0</v>
      </c>
    </row>
    <row r="17" spans="1:20" x14ac:dyDescent="0.2">
      <c r="A17" s="14" t="s">
        <v>107</v>
      </c>
      <c r="B17" s="14" t="s">
        <v>111</v>
      </c>
      <c r="C17" s="14">
        <v>2017</v>
      </c>
      <c r="D17" s="14" t="s">
        <v>109</v>
      </c>
      <c r="E17" s="14">
        <v>0</v>
      </c>
      <c r="F17" s="14">
        <v>44</v>
      </c>
      <c r="G17" s="14">
        <v>93</v>
      </c>
      <c r="H17" s="14">
        <v>96</v>
      </c>
      <c r="I17" s="14">
        <v>138</v>
      </c>
      <c r="J17" s="14">
        <v>138</v>
      </c>
      <c r="K17" s="14">
        <v>138</v>
      </c>
      <c r="L17" s="14">
        <v>138</v>
      </c>
      <c r="M17" s="14">
        <v>138</v>
      </c>
      <c r="N17" s="14">
        <v>138</v>
      </c>
      <c r="O17" s="14">
        <v>138</v>
      </c>
      <c r="P17" s="14">
        <v>138</v>
      </c>
    </row>
    <row r="18" spans="1:20" x14ac:dyDescent="0.2">
      <c r="A18" s="14" t="s">
        <v>107</v>
      </c>
      <c r="B18" s="14" t="s">
        <v>111</v>
      </c>
      <c r="C18" s="14">
        <v>2017</v>
      </c>
      <c r="D18" s="14" t="s">
        <v>110</v>
      </c>
      <c r="E18" s="14">
        <v>104</v>
      </c>
      <c r="F18" s="14">
        <v>77</v>
      </c>
      <c r="G18" s="14">
        <v>107</v>
      </c>
      <c r="H18" s="14">
        <v>172</v>
      </c>
      <c r="I18" s="14">
        <v>177</v>
      </c>
      <c r="J18" s="14">
        <v>138</v>
      </c>
      <c r="K18" s="14">
        <v>138</v>
      </c>
      <c r="L18" s="14">
        <v>138</v>
      </c>
      <c r="M18" s="14">
        <v>138</v>
      </c>
      <c r="N18" s="14">
        <v>138</v>
      </c>
      <c r="O18" s="14">
        <v>138</v>
      </c>
      <c r="P18" s="14">
        <v>138</v>
      </c>
    </row>
    <row r="19" spans="1:20" x14ac:dyDescent="0.2">
      <c r="A19" s="14" t="s">
        <v>107</v>
      </c>
      <c r="B19" s="14" t="s">
        <v>111</v>
      </c>
      <c r="C19" s="14">
        <v>2017</v>
      </c>
      <c r="D19" s="14" t="s">
        <v>3</v>
      </c>
      <c r="E19" s="14">
        <v>0</v>
      </c>
      <c r="F19" s="14">
        <v>0</v>
      </c>
      <c r="G19" s="14">
        <v>0</v>
      </c>
      <c r="H19" s="14">
        <v>0</v>
      </c>
      <c r="I19" s="14">
        <v>0</v>
      </c>
      <c r="J19" s="14">
        <v>0</v>
      </c>
      <c r="K19" s="14">
        <v>0</v>
      </c>
      <c r="L19" s="14">
        <v>0</v>
      </c>
      <c r="M19" s="14">
        <v>0</v>
      </c>
      <c r="N19" s="14">
        <v>0</v>
      </c>
      <c r="O19" s="14">
        <v>0</v>
      </c>
      <c r="P19" s="14">
        <v>0</v>
      </c>
    </row>
    <row r="20" spans="1:20" x14ac:dyDescent="0.2">
      <c r="A20" s="14" t="s">
        <v>107</v>
      </c>
      <c r="B20" s="14" t="s">
        <v>111</v>
      </c>
      <c r="C20" s="14">
        <v>2018</v>
      </c>
      <c r="D20" s="14" t="s">
        <v>109</v>
      </c>
      <c r="E20" s="14">
        <v>0</v>
      </c>
      <c r="F20" s="14">
        <v>0</v>
      </c>
      <c r="G20" s="14">
        <v>0</v>
      </c>
      <c r="H20" s="14">
        <v>0</v>
      </c>
      <c r="I20" s="14">
        <v>0</v>
      </c>
      <c r="J20" s="14">
        <v>0</v>
      </c>
      <c r="K20" s="14">
        <v>0</v>
      </c>
      <c r="L20" s="14">
        <v>0</v>
      </c>
    </row>
    <row r="21" spans="1:20" x14ac:dyDescent="0.2">
      <c r="A21" s="14" t="s">
        <v>107</v>
      </c>
      <c r="B21" s="14" t="s">
        <v>111</v>
      </c>
      <c r="C21" s="14">
        <v>2018</v>
      </c>
      <c r="D21" s="14" t="s">
        <v>110</v>
      </c>
      <c r="E21" s="14">
        <v>17</v>
      </c>
      <c r="F21" s="14">
        <v>0</v>
      </c>
      <c r="G21" s="14">
        <v>0</v>
      </c>
      <c r="H21" s="14">
        <v>0</v>
      </c>
      <c r="I21" s="14">
        <v>0</v>
      </c>
      <c r="J21" s="14">
        <v>0</v>
      </c>
      <c r="K21" s="14">
        <v>0</v>
      </c>
      <c r="L21" s="14">
        <v>0</v>
      </c>
    </row>
    <row r="22" spans="1:20" x14ac:dyDescent="0.2">
      <c r="A22" s="14" t="s">
        <v>107</v>
      </c>
      <c r="B22" s="14" t="s">
        <v>111</v>
      </c>
      <c r="C22" s="14">
        <v>2018</v>
      </c>
      <c r="D22" s="14" t="s">
        <v>3</v>
      </c>
      <c r="E22" s="14">
        <v>0</v>
      </c>
      <c r="F22" s="14">
        <v>0</v>
      </c>
      <c r="G22" s="14">
        <v>0</v>
      </c>
      <c r="H22" s="14">
        <v>0</v>
      </c>
      <c r="I22" s="14">
        <v>0</v>
      </c>
      <c r="J22" s="14">
        <v>0</v>
      </c>
      <c r="K22" s="14">
        <v>0</v>
      </c>
      <c r="L22" s="14">
        <v>0</v>
      </c>
    </row>
    <row r="23" spans="1:20" x14ac:dyDescent="0.2">
      <c r="A23" s="14" t="s">
        <v>107</v>
      </c>
      <c r="B23" s="14" t="s">
        <v>112</v>
      </c>
      <c r="C23" s="14">
        <v>2016</v>
      </c>
      <c r="D23" s="14" t="s">
        <v>109</v>
      </c>
      <c r="E23" s="14">
        <v>43</v>
      </c>
      <c r="F23" s="14">
        <v>63</v>
      </c>
      <c r="G23" s="14">
        <v>72</v>
      </c>
      <c r="H23" s="14">
        <v>72</v>
      </c>
      <c r="I23" s="14">
        <v>101</v>
      </c>
      <c r="J23" s="14">
        <v>129</v>
      </c>
      <c r="K23" s="14">
        <v>136</v>
      </c>
      <c r="L23" s="14">
        <v>137</v>
      </c>
      <c r="M23" s="14">
        <v>139</v>
      </c>
      <c r="N23" s="14">
        <v>139</v>
      </c>
      <c r="O23" s="14">
        <v>139</v>
      </c>
      <c r="P23" s="14">
        <v>139</v>
      </c>
      <c r="Q23" s="14">
        <v>140</v>
      </c>
      <c r="R23" s="14">
        <v>140</v>
      </c>
      <c r="S23" s="14">
        <v>140</v>
      </c>
      <c r="T23" s="14">
        <v>140</v>
      </c>
    </row>
    <row r="24" spans="1:20" x14ac:dyDescent="0.2">
      <c r="A24" s="14" t="s">
        <v>107</v>
      </c>
      <c r="B24" s="14" t="s">
        <v>112</v>
      </c>
      <c r="C24" s="14">
        <v>2016</v>
      </c>
      <c r="D24" s="14" t="s">
        <v>110</v>
      </c>
      <c r="E24" s="14">
        <v>47</v>
      </c>
      <c r="F24" s="14">
        <v>76</v>
      </c>
      <c r="G24" s="14">
        <v>89</v>
      </c>
      <c r="H24" s="14">
        <v>94</v>
      </c>
      <c r="I24" s="14">
        <v>130</v>
      </c>
      <c r="J24" s="14">
        <v>156</v>
      </c>
      <c r="K24" s="14">
        <v>170</v>
      </c>
      <c r="L24" s="14">
        <v>171</v>
      </c>
      <c r="M24" s="14">
        <v>178</v>
      </c>
      <c r="N24" s="14">
        <v>178</v>
      </c>
      <c r="O24" s="14">
        <v>170</v>
      </c>
      <c r="P24" s="14">
        <v>170</v>
      </c>
      <c r="Q24" s="14">
        <v>175</v>
      </c>
      <c r="R24" s="14">
        <v>175</v>
      </c>
      <c r="S24" s="14">
        <v>163</v>
      </c>
      <c r="T24" s="14">
        <v>163</v>
      </c>
    </row>
    <row r="25" spans="1:20" x14ac:dyDescent="0.2">
      <c r="A25" s="14" t="s">
        <v>107</v>
      </c>
      <c r="B25" s="14" t="s">
        <v>112</v>
      </c>
      <c r="C25" s="14">
        <v>2016</v>
      </c>
      <c r="D25" s="14" t="s">
        <v>3</v>
      </c>
      <c r="E25" s="14">
        <v>1867</v>
      </c>
      <c r="F25" s="14">
        <v>3751</v>
      </c>
      <c r="G25" s="14">
        <v>5657</v>
      </c>
      <c r="H25" s="14">
        <v>7671</v>
      </c>
      <c r="I25" s="14">
        <v>7671</v>
      </c>
      <c r="J25" s="14">
        <v>7671</v>
      </c>
      <c r="K25" s="14">
        <v>7671</v>
      </c>
      <c r="L25" s="14">
        <v>7671</v>
      </c>
      <c r="M25" s="14">
        <v>7671</v>
      </c>
      <c r="N25" s="14">
        <v>7671</v>
      </c>
      <c r="O25" s="14">
        <v>7671</v>
      </c>
      <c r="P25" s="14">
        <v>7671</v>
      </c>
      <c r="Q25" s="14">
        <v>7671</v>
      </c>
      <c r="R25" s="14">
        <v>7671</v>
      </c>
      <c r="S25" s="14">
        <v>7671</v>
      </c>
      <c r="T25" s="14">
        <v>7671</v>
      </c>
    </row>
    <row r="26" spans="1:20" x14ac:dyDescent="0.2">
      <c r="A26" s="14" t="s">
        <v>107</v>
      </c>
      <c r="B26" s="14" t="s">
        <v>112</v>
      </c>
      <c r="C26" s="14">
        <v>2017</v>
      </c>
      <c r="D26" s="14" t="s">
        <v>109</v>
      </c>
      <c r="E26" s="14">
        <v>0</v>
      </c>
      <c r="F26" s="14">
        <v>0</v>
      </c>
      <c r="G26" s="14">
        <v>0</v>
      </c>
      <c r="H26" s="14">
        <v>12</v>
      </c>
      <c r="I26" s="14">
        <v>18</v>
      </c>
      <c r="J26" s="14">
        <v>18</v>
      </c>
      <c r="K26" s="14">
        <v>19</v>
      </c>
      <c r="L26" s="14">
        <v>19</v>
      </c>
      <c r="M26" s="14">
        <v>19</v>
      </c>
      <c r="N26" s="14">
        <v>25</v>
      </c>
      <c r="O26" s="14">
        <v>33</v>
      </c>
      <c r="P26" s="14">
        <v>34</v>
      </c>
    </row>
    <row r="27" spans="1:20" x14ac:dyDescent="0.2">
      <c r="A27" s="14" t="s">
        <v>107</v>
      </c>
      <c r="B27" s="14" t="s">
        <v>112</v>
      </c>
      <c r="C27" s="14">
        <v>2017</v>
      </c>
      <c r="D27" s="14" t="s">
        <v>110</v>
      </c>
      <c r="E27" s="14">
        <v>2</v>
      </c>
      <c r="F27" s="14">
        <v>3</v>
      </c>
      <c r="G27" s="14">
        <v>5</v>
      </c>
      <c r="H27" s="14">
        <v>90</v>
      </c>
      <c r="I27" s="14">
        <v>88</v>
      </c>
      <c r="J27" s="14">
        <v>86</v>
      </c>
      <c r="K27" s="14">
        <v>96</v>
      </c>
      <c r="L27" s="14">
        <v>96</v>
      </c>
      <c r="M27" s="14">
        <v>86</v>
      </c>
      <c r="N27" s="14">
        <v>83</v>
      </c>
      <c r="O27" s="14">
        <v>72</v>
      </c>
      <c r="P27" s="14">
        <v>72</v>
      </c>
    </row>
    <row r="28" spans="1:20" x14ac:dyDescent="0.2">
      <c r="A28" s="14" t="s">
        <v>107</v>
      </c>
      <c r="B28" s="14" t="s">
        <v>112</v>
      </c>
      <c r="C28" s="14">
        <v>2017</v>
      </c>
      <c r="D28" s="14" t="s">
        <v>3</v>
      </c>
      <c r="E28" s="14">
        <v>1977</v>
      </c>
      <c r="F28" s="14">
        <v>3934</v>
      </c>
      <c r="G28" s="14">
        <v>5953</v>
      </c>
      <c r="H28" s="14">
        <v>7977</v>
      </c>
      <c r="I28" s="14">
        <v>7977</v>
      </c>
      <c r="J28" s="14">
        <v>7977</v>
      </c>
      <c r="K28" s="14">
        <v>7977</v>
      </c>
      <c r="L28" s="14">
        <v>7977</v>
      </c>
      <c r="M28" s="14">
        <v>7977</v>
      </c>
      <c r="N28" s="14">
        <v>7977</v>
      </c>
      <c r="O28" s="14">
        <v>7977</v>
      </c>
      <c r="P28" s="14">
        <v>7977</v>
      </c>
    </row>
    <row r="29" spans="1:20" x14ac:dyDescent="0.2">
      <c r="A29" s="14" t="s">
        <v>107</v>
      </c>
      <c r="B29" s="14" t="s">
        <v>112</v>
      </c>
      <c r="C29" s="14">
        <v>2018</v>
      </c>
      <c r="D29" s="14" t="s">
        <v>109</v>
      </c>
      <c r="E29" s="14">
        <v>0</v>
      </c>
      <c r="F29" s="14">
        <v>0</v>
      </c>
      <c r="G29" s="14">
        <v>0</v>
      </c>
      <c r="H29" s="14">
        <v>4</v>
      </c>
      <c r="I29" s="14">
        <v>4</v>
      </c>
      <c r="J29" s="14">
        <v>4</v>
      </c>
      <c r="K29" s="14">
        <v>4</v>
      </c>
      <c r="L29" s="14">
        <v>4</v>
      </c>
    </row>
    <row r="30" spans="1:20" x14ac:dyDescent="0.2">
      <c r="A30" s="14" t="s">
        <v>107</v>
      </c>
      <c r="B30" s="14" t="s">
        <v>112</v>
      </c>
      <c r="C30" s="14">
        <v>2018</v>
      </c>
      <c r="D30" s="14" t="s">
        <v>110</v>
      </c>
      <c r="E30" s="14">
        <v>0</v>
      </c>
      <c r="F30" s="14">
        <v>0</v>
      </c>
      <c r="G30" s="14">
        <v>2</v>
      </c>
      <c r="H30" s="14">
        <v>7</v>
      </c>
      <c r="I30" s="14">
        <v>9</v>
      </c>
      <c r="J30" s="14">
        <v>9</v>
      </c>
      <c r="K30" s="14">
        <v>8</v>
      </c>
      <c r="L30" s="14">
        <v>7</v>
      </c>
    </row>
    <row r="31" spans="1:20" x14ac:dyDescent="0.2">
      <c r="A31" s="14" t="s">
        <v>107</v>
      </c>
      <c r="B31" s="14" t="s">
        <v>112</v>
      </c>
      <c r="C31" s="14">
        <v>2018</v>
      </c>
      <c r="D31" s="14" t="s">
        <v>3</v>
      </c>
      <c r="E31" s="14">
        <v>2020</v>
      </c>
      <c r="F31" s="14">
        <v>4121</v>
      </c>
      <c r="G31" s="14">
        <v>6121</v>
      </c>
      <c r="H31" s="14">
        <v>8251</v>
      </c>
      <c r="I31" s="14">
        <v>8251</v>
      </c>
      <c r="J31" s="14">
        <v>8251</v>
      </c>
      <c r="K31" s="14">
        <v>8251</v>
      </c>
      <c r="L31" s="14">
        <v>8251</v>
      </c>
    </row>
    <row r="32" spans="1:20" x14ac:dyDescent="0.2">
      <c r="A32" s="14" t="s">
        <v>107</v>
      </c>
      <c r="B32" s="14" t="s">
        <v>112</v>
      </c>
      <c r="C32" s="14">
        <v>2019</v>
      </c>
      <c r="D32" s="14" t="s">
        <v>109</v>
      </c>
      <c r="E32" s="14">
        <v>0</v>
      </c>
      <c r="F32" s="14">
        <v>0</v>
      </c>
      <c r="G32" s="14">
        <v>0</v>
      </c>
      <c r="H32" s="14">
        <v>0</v>
      </c>
    </row>
    <row r="33" spans="1:20" x14ac:dyDescent="0.2">
      <c r="A33" s="14" t="s">
        <v>107</v>
      </c>
      <c r="B33" s="14" t="s">
        <v>112</v>
      </c>
      <c r="C33" s="14">
        <v>2019</v>
      </c>
      <c r="D33" s="14" t="s">
        <v>110</v>
      </c>
      <c r="E33" s="14">
        <v>0</v>
      </c>
      <c r="F33" s="14">
        <v>1</v>
      </c>
      <c r="G33" s="14">
        <v>1</v>
      </c>
      <c r="H33" s="14">
        <v>3</v>
      </c>
    </row>
    <row r="34" spans="1:20" x14ac:dyDescent="0.2">
      <c r="A34" s="14" t="s">
        <v>107</v>
      </c>
      <c r="B34" s="14" t="s">
        <v>112</v>
      </c>
      <c r="C34" s="14">
        <v>2019</v>
      </c>
      <c r="D34" s="14" t="s">
        <v>3</v>
      </c>
      <c r="E34" s="14">
        <v>1977</v>
      </c>
      <c r="F34" s="14">
        <v>3966</v>
      </c>
      <c r="G34" s="14">
        <v>5975</v>
      </c>
      <c r="H34" s="14">
        <v>8129</v>
      </c>
    </row>
    <row r="35" spans="1:20" x14ac:dyDescent="0.2">
      <c r="A35" s="14" t="s">
        <v>113</v>
      </c>
      <c r="B35" s="14" t="s">
        <v>108</v>
      </c>
      <c r="C35" s="14">
        <v>2016</v>
      </c>
      <c r="D35" s="14" t="s">
        <v>109</v>
      </c>
      <c r="E35" s="14">
        <v>30</v>
      </c>
      <c r="F35" s="14">
        <v>278</v>
      </c>
      <c r="G35" s="14">
        <v>397</v>
      </c>
      <c r="H35" s="14">
        <v>1089</v>
      </c>
      <c r="I35" s="14">
        <v>2268</v>
      </c>
      <c r="J35" s="14">
        <v>2869</v>
      </c>
      <c r="K35" s="14">
        <v>3492</v>
      </c>
      <c r="L35" s="14">
        <v>4443</v>
      </c>
      <c r="M35" s="14">
        <v>5250</v>
      </c>
      <c r="N35" s="14">
        <v>7098</v>
      </c>
      <c r="O35" s="14">
        <v>8097</v>
      </c>
      <c r="P35" s="14">
        <v>9508</v>
      </c>
      <c r="Q35" s="14">
        <v>10717</v>
      </c>
      <c r="R35" s="14">
        <v>12405</v>
      </c>
      <c r="S35" s="14">
        <v>14408</v>
      </c>
      <c r="T35" s="14">
        <v>15663</v>
      </c>
    </row>
    <row r="36" spans="1:20" x14ac:dyDescent="0.2">
      <c r="A36" s="14" t="s">
        <v>113</v>
      </c>
      <c r="B36" s="14" t="s">
        <v>108</v>
      </c>
      <c r="C36" s="14">
        <v>2016</v>
      </c>
      <c r="D36" s="14" t="s">
        <v>110</v>
      </c>
      <c r="E36" s="14">
        <v>397</v>
      </c>
      <c r="F36" s="14">
        <v>1246</v>
      </c>
      <c r="G36" s="14">
        <v>2471</v>
      </c>
      <c r="H36" s="14">
        <v>6416</v>
      </c>
      <c r="I36" s="14">
        <v>7724</v>
      </c>
      <c r="J36" s="14">
        <v>8894</v>
      </c>
      <c r="K36" s="14">
        <v>10882</v>
      </c>
      <c r="L36" s="14">
        <v>11490</v>
      </c>
      <c r="M36" s="14">
        <v>12765</v>
      </c>
      <c r="N36" s="14">
        <v>13212</v>
      </c>
      <c r="O36" s="14">
        <v>22689</v>
      </c>
      <c r="P36" s="14">
        <v>25200</v>
      </c>
      <c r="Q36" s="14">
        <v>28938</v>
      </c>
      <c r="R36" s="14">
        <v>29430</v>
      </c>
      <c r="S36" s="14">
        <v>29875</v>
      </c>
      <c r="T36" s="14">
        <v>30307</v>
      </c>
    </row>
    <row r="37" spans="1:20" x14ac:dyDescent="0.2">
      <c r="A37" s="14" t="s">
        <v>113</v>
      </c>
      <c r="B37" s="14" t="s">
        <v>108</v>
      </c>
      <c r="C37" s="14">
        <v>2016</v>
      </c>
      <c r="D37" s="14" t="s">
        <v>3</v>
      </c>
      <c r="E37" s="14">
        <v>13978</v>
      </c>
      <c r="F37" s="14">
        <v>28069</v>
      </c>
      <c r="G37" s="14">
        <v>42005</v>
      </c>
      <c r="H37" s="14">
        <v>55556</v>
      </c>
      <c r="I37" s="14">
        <v>55556</v>
      </c>
      <c r="J37" s="14">
        <v>55556</v>
      </c>
      <c r="K37" s="14">
        <v>55556</v>
      </c>
      <c r="L37" s="14">
        <v>55556</v>
      </c>
      <c r="M37" s="14">
        <v>55556</v>
      </c>
      <c r="N37" s="14">
        <v>55556</v>
      </c>
      <c r="O37" s="14">
        <v>55556</v>
      </c>
      <c r="P37" s="14">
        <v>55556</v>
      </c>
      <c r="Q37" s="14">
        <v>55556</v>
      </c>
      <c r="R37" s="14">
        <v>55556</v>
      </c>
      <c r="S37" s="14">
        <v>55556</v>
      </c>
      <c r="T37" s="14">
        <v>55556</v>
      </c>
    </row>
    <row r="38" spans="1:20" x14ac:dyDescent="0.2">
      <c r="A38" s="14" t="s">
        <v>113</v>
      </c>
      <c r="B38" s="14" t="s">
        <v>108</v>
      </c>
      <c r="C38" s="14">
        <v>2017</v>
      </c>
      <c r="D38" s="14" t="s">
        <v>109</v>
      </c>
      <c r="E38" s="14">
        <v>0</v>
      </c>
      <c r="F38" s="14">
        <v>138</v>
      </c>
      <c r="G38" s="14">
        <v>240</v>
      </c>
      <c r="H38" s="14">
        <v>623</v>
      </c>
      <c r="I38" s="14">
        <v>1077</v>
      </c>
      <c r="J38" s="14">
        <v>1667</v>
      </c>
      <c r="K38" s="14">
        <v>2583</v>
      </c>
      <c r="L38" s="14">
        <v>5314</v>
      </c>
      <c r="M38" s="14">
        <v>5993</v>
      </c>
      <c r="N38" s="14">
        <v>6378</v>
      </c>
      <c r="O38" s="14">
        <v>7115</v>
      </c>
      <c r="P38" s="14">
        <v>7222</v>
      </c>
    </row>
    <row r="39" spans="1:20" x14ac:dyDescent="0.2">
      <c r="A39" s="14" t="s">
        <v>113</v>
      </c>
      <c r="B39" s="14" t="s">
        <v>108</v>
      </c>
      <c r="C39" s="14">
        <v>2017</v>
      </c>
      <c r="D39" s="14" t="s">
        <v>110</v>
      </c>
      <c r="E39" s="14">
        <v>359</v>
      </c>
      <c r="F39" s="14">
        <v>1653</v>
      </c>
      <c r="G39" s="14">
        <v>2464</v>
      </c>
      <c r="H39" s="14">
        <v>3710</v>
      </c>
      <c r="I39" s="14">
        <v>5139</v>
      </c>
      <c r="J39" s="14">
        <v>6634</v>
      </c>
      <c r="K39" s="14">
        <v>8806</v>
      </c>
      <c r="L39" s="14">
        <v>11728</v>
      </c>
      <c r="M39" s="14">
        <v>12075</v>
      </c>
      <c r="N39" s="14">
        <v>12808</v>
      </c>
      <c r="O39" s="14">
        <v>12946</v>
      </c>
      <c r="P39" s="14">
        <v>13354</v>
      </c>
    </row>
    <row r="40" spans="1:20" x14ac:dyDescent="0.2">
      <c r="A40" s="14" t="s">
        <v>113</v>
      </c>
      <c r="B40" s="14" t="s">
        <v>108</v>
      </c>
      <c r="C40" s="14">
        <v>2017</v>
      </c>
      <c r="D40" s="14" t="s">
        <v>3</v>
      </c>
      <c r="E40" s="14">
        <v>14374</v>
      </c>
      <c r="F40" s="14">
        <v>28762</v>
      </c>
      <c r="G40" s="14">
        <v>42885</v>
      </c>
      <c r="H40" s="14">
        <v>56148</v>
      </c>
      <c r="I40" s="14">
        <v>56148</v>
      </c>
      <c r="J40" s="14">
        <v>56148</v>
      </c>
      <c r="K40" s="14">
        <v>56148</v>
      </c>
      <c r="L40" s="14">
        <v>56148</v>
      </c>
      <c r="M40" s="14">
        <v>56148</v>
      </c>
      <c r="N40" s="14">
        <v>56148</v>
      </c>
      <c r="O40" s="14">
        <v>56148</v>
      </c>
      <c r="P40" s="14">
        <v>56148</v>
      </c>
    </row>
    <row r="41" spans="1:20" x14ac:dyDescent="0.2">
      <c r="A41" s="14" t="s">
        <v>113</v>
      </c>
      <c r="B41" s="14" t="s">
        <v>108</v>
      </c>
      <c r="C41" s="14">
        <v>2018</v>
      </c>
      <c r="D41" s="14" t="s">
        <v>109</v>
      </c>
      <c r="E41" s="14">
        <v>0</v>
      </c>
      <c r="F41" s="14">
        <v>62</v>
      </c>
      <c r="G41" s="14">
        <v>768</v>
      </c>
      <c r="H41" s="14">
        <v>1221</v>
      </c>
      <c r="I41" s="14">
        <v>1956</v>
      </c>
      <c r="J41" s="14">
        <v>3376</v>
      </c>
      <c r="K41" s="14">
        <v>5392</v>
      </c>
      <c r="L41" s="14">
        <v>6073</v>
      </c>
    </row>
    <row r="42" spans="1:20" x14ac:dyDescent="0.2">
      <c r="A42" s="14" t="s">
        <v>113</v>
      </c>
      <c r="B42" s="14" t="s">
        <v>108</v>
      </c>
      <c r="C42" s="14">
        <v>2018</v>
      </c>
      <c r="D42" s="14" t="s">
        <v>110</v>
      </c>
      <c r="E42" s="14">
        <v>315</v>
      </c>
      <c r="F42" s="14">
        <v>975</v>
      </c>
      <c r="G42" s="14">
        <v>4500</v>
      </c>
      <c r="H42" s="14">
        <v>5718</v>
      </c>
      <c r="I42" s="14">
        <v>7536</v>
      </c>
      <c r="J42" s="14">
        <v>10187</v>
      </c>
      <c r="K42" s="14">
        <v>12190</v>
      </c>
      <c r="L42" s="14">
        <v>13695</v>
      </c>
    </row>
    <row r="43" spans="1:20" x14ac:dyDescent="0.2">
      <c r="A43" s="14" t="s">
        <v>113</v>
      </c>
      <c r="B43" s="14" t="s">
        <v>108</v>
      </c>
      <c r="C43" s="14">
        <v>2018</v>
      </c>
      <c r="D43" s="14" t="s">
        <v>3</v>
      </c>
      <c r="E43" s="14">
        <v>13271</v>
      </c>
      <c r="F43" s="14">
        <v>27383</v>
      </c>
      <c r="G43" s="14">
        <v>41809</v>
      </c>
      <c r="H43" s="14">
        <v>55770</v>
      </c>
      <c r="I43" s="14">
        <v>55770</v>
      </c>
      <c r="J43" s="14">
        <v>55770</v>
      </c>
      <c r="K43" s="14">
        <v>55770</v>
      </c>
      <c r="L43" s="14">
        <v>55770</v>
      </c>
    </row>
    <row r="44" spans="1:20" x14ac:dyDescent="0.2">
      <c r="A44" s="14" t="s">
        <v>113</v>
      </c>
      <c r="B44" s="14" t="s">
        <v>108</v>
      </c>
      <c r="C44" s="14">
        <v>2019</v>
      </c>
      <c r="D44" s="14" t="s">
        <v>109</v>
      </c>
      <c r="E44" s="14">
        <v>14</v>
      </c>
      <c r="F44" s="14">
        <v>40</v>
      </c>
      <c r="G44" s="14">
        <v>135</v>
      </c>
      <c r="H44" s="14">
        <v>564</v>
      </c>
    </row>
    <row r="45" spans="1:20" x14ac:dyDescent="0.2">
      <c r="A45" s="14" t="s">
        <v>113</v>
      </c>
      <c r="B45" s="14" t="s">
        <v>108</v>
      </c>
      <c r="C45" s="14">
        <v>2019</v>
      </c>
      <c r="D45" s="14" t="s">
        <v>110</v>
      </c>
      <c r="E45" s="14">
        <v>288</v>
      </c>
      <c r="F45" s="14">
        <v>1032</v>
      </c>
      <c r="G45" s="14">
        <v>1723</v>
      </c>
      <c r="H45" s="14">
        <v>4041</v>
      </c>
    </row>
    <row r="46" spans="1:20" x14ac:dyDescent="0.2">
      <c r="A46" s="14" t="s">
        <v>113</v>
      </c>
      <c r="B46" s="14" t="s">
        <v>108</v>
      </c>
      <c r="C46" s="14">
        <v>2019</v>
      </c>
      <c r="D46" s="14" t="s">
        <v>3</v>
      </c>
      <c r="E46" s="14">
        <v>13689</v>
      </c>
      <c r="F46" s="14">
        <v>27162</v>
      </c>
      <c r="G46" s="14">
        <v>40435</v>
      </c>
      <c r="H46" s="14">
        <v>53267</v>
      </c>
    </row>
    <row r="47" spans="1:20" x14ac:dyDescent="0.2">
      <c r="A47" s="14" t="s">
        <v>113</v>
      </c>
      <c r="B47" s="14" t="s">
        <v>111</v>
      </c>
      <c r="C47" s="14">
        <v>2016</v>
      </c>
      <c r="D47" s="14" t="s">
        <v>109</v>
      </c>
      <c r="E47" s="14">
        <v>0</v>
      </c>
      <c r="F47" s="14">
        <v>0</v>
      </c>
      <c r="G47" s="14">
        <v>49</v>
      </c>
      <c r="H47" s="14">
        <v>49</v>
      </c>
      <c r="I47" s="14">
        <v>57</v>
      </c>
      <c r="J47" s="14">
        <v>57</v>
      </c>
      <c r="K47" s="14">
        <v>57</v>
      </c>
      <c r="L47" s="14">
        <v>57</v>
      </c>
      <c r="M47" s="14">
        <v>58</v>
      </c>
      <c r="N47" s="14">
        <v>58</v>
      </c>
      <c r="O47" s="14">
        <v>58</v>
      </c>
      <c r="P47" s="14">
        <v>58</v>
      </c>
      <c r="Q47" s="14">
        <v>58</v>
      </c>
      <c r="R47" s="14">
        <v>58</v>
      </c>
      <c r="S47" s="14">
        <v>58</v>
      </c>
      <c r="T47" s="14">
        <v>58</v>
      </c>
    </row>
    <row r="48" spans="1:20" x14ac:dyDescent="0.2">
      <c r="A48" s="14" t="s">
        <v>113</v>
      </c>
      <c r="B48" s="14" t="s">
        <v>111</v>
      </c>
      <c r="C48" s="14">
        <v>2016</v>
      </c>
      <c r="D48" s="14" t="s">
        <v>110</v>
      </c>
      <c r="E48" s="14">
        <v>4</v>
      </c>
      <c r="F48" s="14">
        <v>81</v>
      </c>
      <c r="G48" s="14">
        <v>89</v>
      </c>
      <c r="H48" s="14">
        <v>118</v>
      </c>
      <c r="I48" s="14">
        <v>118</v>
      </c>
      <c r="J48" s="14">
        <v>114</v>
      </c>
      <c r="K48" s="14">
        <v>114</v>
      </c>
      <c r="L48" s="14">
        <v>85</v>
      </c>
      <c r="M48" s="14">
        <v>81</v>
      </c>
      <c r="N48" s="14">
        <v>58</v>
      </c>
      <c r="O48" s="14">
        <v>58</v>
      </c>
      <c r="P48" s="14">
        <v>58</v>
      </c>
      <c r="Q48" s="14">
        <v>58</v>
      </c>
      <c r="R48" s="14">
        <v>58</v>
      </c>
      <c r="S48" s="14">
        <v>58</v>
      </c>
      <c r="T48" s="14">
        <v>58</v>
      </c>
    </row>
    <row r="49" spans="1:20" x14ac:dyDescent="0.2">
      <c r="A49" s="14" t="s">
        <v>113</v>
      </c>
      <c r="B49" s="14" t="s">
        <v>111</v>
      </c>
      <c r="C49" s="14">
        <v>2016</v>
      </c>
      <c r="D49" s="14" t="s">
        <v>3</v>
      </c>
      <c r="E49" s="14">
        <v>0</v>
      </c>
      <c r="F49" s="14">
        <v>0</v>
      </c>
      <c r="G49" s="14">
        <v>0</v>
      </c>
      <c r="H49" s="14">
        <v>0</v>
      </c>
      <c r="I49" s="14">
        <v>0</v>
      </c>
      <c r="J49" s="14">
        <v>0</v>
      </c>
      <c r="K49" s="14">
        <v>0</v>
      </c>
      <c r="L49" s="14">
        <v>0</v>
      </c>
      <c r="M49" s="14">
        <v>0</v>
      </c>
      <c r="N49" s="14">
        <v>0</v>
      </c>
      <c r="O49" s="14">
        <v>0</v>
      </c>
      <c r="P49" s="14">
        <v>0</v>
      </c>
      <c r="Q49" s="14">
        <v>0</v>
      </c>
      <c r="R49" s="14">
        <v>0</v>
      </c>
      <c r="S49" s="14">
        <v>0</v>
      </c>
      <c r="T49" s="14">
        <v>0</v>
      </c>
    </row>
    <row r="50" spans="1:20" x14ac:dyDescent="0.2">
      <c r="A50" s="14" t="s">
        <v>113</v>
      </c>
      <c r="B50" s="14" t="s">
        <v>111</v>
      </c>
      <c r="C50" s="14">
        <v>2017</v>
      </c>
      <c r="D50" s="14" t="s">
        <v>109</v>
      </c>
      <c r="E50" s="14">
        <v>0</v>
      </c>
      <c r="F50" s="14">
        <v>0</v>
      </c>
      <c r="G50" s="14">
        <v>114</v>
      </c>
      <c r="H50" s="14">
        <v>173</v>
      </c>
      <c r="I50" s="14">
        <v>204</v>
      </c>
      <c r="J50" s="14">
        <v>204</v>
      </c>
      <c r="K50" s="14">
        <v>204</v>
      </c>
      <c r="L50" s="14">
        <v>204</v>
      </c>
      <c r="M50" s="14">
        <v>204</v>
      </c>
      <c r="N50" s="14">
        <v>204</v>
      </c>
      <c r="O50" s="14">
        <v>204</v>
      </c>
      <c r="P50" s="14">
        <v>204</v>
      </c>
    </row>
    <row r="51" spans="1:20" x14ac:dyDescent="0.2">
      <c r="A51" s="14" t="s">
        <v>113</v>
      </c>
      <c r="B51" s="14" t="s">
        <v>111</v>
      </c>
      <c r="C51" s="14">
        <v>2017</v>
      </c>
      <c r="D51" s="14" t="s">
        <v>110</v>
      </c>
      <c r="E51" s="14">
        <v>8</v>
      </c>
      <c r="F51" s="14">
        <v>65</v>
      </c>
      <c r="G51" s="14">
        <v>405</v>
      </c>
      <c r="H51" s="14">
        <v>358</v>
      </c>
      <c r="I51" s="14">
        <v>384</v>
      </c>
      <c r="J51" s="14">
        <v>204</v>
      </c>
      <c r="K51" s="14">
        <v>204</v>
      </c>
      <c r="L51" s="14">
        <v>204</v>
      </c>
      <c r="M51" s="14">
        <v>204</v>
      </c>
      <c r="N51" s="14">
        <v>204</v>
      </c>
      <c r="O51" s="14">
        <v>204</v>
      </c>
      <c r="P51" s="14">
        <v>204</v>
      </c>
    </row>
    <row r="52" spans="1:20" x14ac:dyDescent="0.2">
      <c r="A52" s="14" t="s">
        <v>113</v>
      </c>
      <c r="B52" s="14" t="s">
        <v>111</v>
      </c>
      <c r="C52" s="14">
        <v>2017</v>
      </c>
      <c r="D52" s="14" t="s">
        <v>3</v>
      </c>
      <c r="E52" s="14">
        <v>0</v>
      </c>
      <c r="F52" s="14">
        <v>0</v>
      </c>
      <c r="G52" s="14">
        <v>0</v>
      </c>
      <c r="H52" s="14">
        <v>0</v>
      </c>
      <c r="I52" s="14">
        <v>0</v>
      </c>
      <c r="J52" s="14">
        <v>0</v>
      </c>
      <c r="K52" s="14">
        <v>0</v>
      </c>
      <c r="L52" s="14">
        <v>0</v>
      </c>
      <c r="M52" s="14">
        <v>0</v>
      </c>
      <c r="N52" s="14">
        <v>0</v>
      </c>
      <c r="O52" s="14">
        <v>0</v>
      </c>
      <c r="P52" s="14">
        <v>0</v>
      </c>
    </row>
    <row r="53" spans="1:20" x14ac:dyDescent="0.2">
      <c r="A53" s="14" t="s">
        <v>113</v>
      </c>
      <c r="B53" s="14" t="s">
        <v>111</v>
      </c>
      <c r="C53" s="14">
        <v>2018</v>
      </c>
      <c r="D53" s="14" t="s">
        <v>109</v>
      </c>
      <c r="E53" s="14">
        <v>0</v>
      </c>
      <c r="F53" s="14">
        <v>0</v>
      </c>
      <c r="G53" s="14">
        <v>0</v>
      </c>
      <c r="H53" s="14">
        <v>0</v>
      </c>
      <c r="I53" s="14">
        <v>0</v>
      </c>
      <c r="J53" s="14">
        <v>0</v>
      </c>
      <c r="K53" s="14">
        <v>0</v>
      </c>
      <c r="L53" s="14">
        <v>0</v>
      </c>
    </row>
    <row r="54" spans="1:20" x14ac:dyDescent="0.2">
      <c r="A54" s="14" t="s">
        <v>113</v>
      </c>
      <c r="B54" s="14" t="s">
        <v>111</v>
      </c>
      <c r="C54" s="14">
        <v>2018</v>
      </c>
      <c r="D54" s="14" t="s">
        <v>110</v>
      </c>
      <c r="E54" s="14">
        <v>15</v>
      </c>
      <c r="F54" s="14">
        <v>0</v>
      </c>
      <c r="G54" s="14">
        <v>0</v>
      </c>
      <c r="H54" s="14">
        <v>0</v>
      </c>
      <c r="I54" s="14">
        <v>0</v>
      </c>
      <c r="J54" s="14">
        <v>0</v>
      </c>
      <c r="K54" s="14">
        <v>0</v>
      </c>
      <c r="L54" s="14">
        <v>0</v>
      </c>
    </row>
    <row r="55" spans="1:20" x14ac:dyDescent="0.2">
      <c r="A55" s="14" t="s">
        <v>113</v>
      </c>
      <c r="B55" s="14" t="s">
        <v>111</v>
      </c>
      <c r="C55" s="14">
        <v>2018</v>
      </c>
      <c r="D55" s="14" t="s">
        <v>3</v>
      </c>
      <c r="E55" s="14">
        <v>0</v>
      </c>
      <c r="F55" s="14">
        <v>0</v>
      </c>
      <c r="G55" s="14">
        <v>0</v>
      </c>
      <c r="H55" s="14">
        <v>0</v>
      </c>
      <c r="I55" s="14">
        <v>0</v>
      </c>
      <c r="J55" s="14">
        <v>0</v>
      </c>
      <c r="K55" s="14">
        <v>0</v>
      </c>
      <c r="L55" s="14">
        <v>0</v>
      </c>
    </row>
    <row r="56" spans="1:20" x14ac:dyDescent="0.2">
      <c r="A56" s="14" t="s">
        <v>113</v>
      </c>
      <c r="B56" s="14" t="s">
        <v>112</v>
      </c>
      <c r="C56" s="14">
        <v>2016</v>
      </c>
      <c r="D56" s="14" t="s">
        <v>109</v>
      </c>
      <c r="E56" s="14">
        <v>0</v>
      </c>
      <c r="F56" s="14">
        <v>28</v>
      </c>
      <c r="G56" s="14">
        <v>64</v>
      </c>
      <c r="H56" s="14">
        <v>136</v>
      </c>
      <c r="I56" s="14">
        <v>291</v>
      </c>
      <c r="J56" s="14">
        <v>321</v>
      </c>
      <c r="K56" s="14">
        <v>247</v>
      </c>
      <c r="L56" s="14">
        <v>311</v>
      </c>
      <c r="M56" s="14">
        <v>440</v>
      </c>
      <c r="N56" s="14">
        <v>809</v>
      </c>
      <c r="O56" s="14">
        <v>854</v>
      </c>
      <c r="P56" s="14">
        <v>957</v>
      </c>
      <c r="Q56" s="14">
        <v>1075</v>
      </c>
      <c r="R56" s="14">
        <v>1181</v>
      </c>
      <c r="S56" s="14">
        <v>1286</v>
      </c>
      <c r="T56" s="14">
        <v>1697</v>
      </c>
    </row>
    <row r="57" spans="1:20" x14ac:dyDescent="0.2">
      <c r="A57" s="14" t="s">
        <v>113</v>
      </c>
      <c r="B57" s="14" t="s">
        <v>112</v>
      </c>
      <c r="C57" s="14">
        <v>2016</v>
      </c>
      <c r="D57" s="14" t="s">
        <v>110</v>
      </c>
      <c r="E57" s="14">
        <v>11</v>
      </c>
      <c r="F57" s="14">
        <v>73</v>
      </c>
      <c r="G57" s="14">
        <v>161</v>
      </c>
      <c r="H57" s="14">
        <v>476</v>
      </c>
      <c r="I57" s="14">
        <v>926</v>
      </c>
      <c r="J57" s="14">
        <v>956</v>
      </c>
      <c r="K57" s="14">
        <v>891</v>
      </c>
      <c r="L57" s="14">
        <v>1500</v>
      </c>
      <c r="M57" s="14">
        <v>1505</v>
      </c>
      <c r="N57" s="14">
        <v>2181</v>
      </c>
      <c r="O57" s="14">
        <v>2027</v>
      </c>
      <c r="P57" s="14">
        <v>2468</v>
      </c>
      <c r="Q57" s="14">
        <v>2484</v>
      </c>
      <c r="R57" s="14">
        <v>2552</v>
      </c>
      <c r="S57" s="14">
        <v>2624</v>
      </c>
      <c r="T57" s="14">
        <v>2624</v>
      </c>
    </row>
    <row r="58" spans="1:20" x14ac:dyDescent="0.2">
      <c r="A58" s="14" t="s">
        <v>113</v>
      </c>
      <c r="B58" s="14" t="s">
        <v>112</v>
      </c>
      <c r="C58" s="14">
        <v>2016</v>
      </c>
      <c r="D58" s="14" t="s">
        <v>3</v>
      </c>
      <c r="E58" s="14">
        <v>3188</v>
      </c>
      <c r="F58" s="14">
        <v>6379</v>
      </c>
      <c r="G58" s="14">
        <v>9649</v>
      </c>
      <c r="H58" s="14">
        <v>12858</v>
      </c>
      <c r="I58" s="14">
        <v>12858</v>
      </c>
      <c r="J58" s="14">
        <v>12858</v>
      </c>
      <c r="K58" s="14">
        <v>12858</v>
      </c>
      <c r="L58" s="14">
        <v>12858</v>
      </c>
      <c r="M58" s="14">
        <v>12858</v>
      </c>
      <c r="N58" s="14">
        <v>12858</v>
      </c>
      <c r="O58" s="14">
        <v>12858</v>
      </c>
      <c r="P58" s="14">
        <v>12858</v>
      </c>
      <c r="Q58" s="14">
        <v>12858</v>
      </c>
      <c r="R58" s="14">
        <v>12858</v>
      </c>
      <c r="S58" s="14">
        <v>12858</v>
      </c>
      <c r="T58" s="14">
        <v>12858</v>
      </c>
    </row>
    <row r="59" spans="1:20" x14ac:dyDescent="0.2">
      <c r="A59" s="14" t="s">
        <v>113</v>
      </c>
      <c r="B59" s="14" t="s">
        <v>112</v>
      </c>
      <c r="C59" s="14">
        <v>2017</v>
      </c>
      <c r="D59" s="14" t="s">
        <v>109</v>
      </c>
      <c r="E59" s="14">
        <v>0</v>
      </c>
      <c r="F59" s="14">
        <v>2</v>
      </c>
      <c r="G59" s="14">
        <v>48</v>
      </c>
      <c r="H59" s="14">
        <v>146</v>
      </c>
      <c r="I59" s="14">
        <v>191</v>
      </c>
      <c r="J59" s="14">
        <v>398</v>
      </c>
      <c r="K59" s="14">
        <v>568</v>
      </c>
      <c r="L59" s="14">
        <v>632</v>
      </c>
      <c r="M59" s="14">
        <v>1060</v>
      </c>
      <c r="N59" s="14">
        <v>1264</v>
      </c>
      <c r="O59" s="14">
        <v>1288</v>
      </c>
      <c r="P59" s="14">
        <v>1349</v>
      </c>
    </row>
    <row r="60" spans="1:20" x14ac:dyDescent="0.2">
      <c r="A60" s="14" t="s">
        <v>113</v>
      </c>
      <c r="B60" s="14" t="s">
        <v>112</v>
      </c>
      <c r="C60" s="14">
        <v>2017</v>
      </c>
      <c r="D60" s="14" t="s">
        <v>110</v>
      </c>
      <c r="E60" s="14">
        <v>11</v>
      </c>
      <c r="F60" s="14">
        <v>92</v>
      </c>
      <c r="G60" s="14">
        <v>131</v>
      </c>
      <c r="H60" s="14">
        <v>550</v>
      </c>
      <c r="I60" s="14">
        <v>1273</v>
      </c>
      <c r="J60" s="14">
        <v>1420</v>
      </c>
      <c r="K60" s="14">
        <v>1932</v>
      </c>
      <c r="L60" s="14">
        <v>1404</v>
      </c>
      <c r="M60" s="14">
        <v>1732</v>
      </c>
      <c r="N60" s="14">
        <v>1834</v>
      </c>
      <c r="O60" s="14">
        <v>1846</v>
      </c>
      <c r="P60" s="14">
        <v>1889</v>
      </c>
    </row>
    <row r="61" spans="1:20" x14ac:dyDescent="0.2">
      <c r="A61" s="14" t="s">
        <v>113</v>
      </c>
      <c r="B61" s="14" t="s">
        <v>112</v>
      </c>
      <c r="C61" s="14">
        <v>2017</v>
      </c>
      <c r="D61" s="14" t="s">
        <v>3</v>
      </c>
      <c r="E61" s="14">
        <v>3078</v>
      </c>
      <c r="F61" s="14">
        <v>6186</v>
      </c>
      <c r="G61" s="14">
        <v>9233</v>
      </c>
      <c r="H61" s="14">
        <v>12256</v>
      </c>
      <c r="I61" s="14">
        <v>12256</v>
      </c>
      <c r="J61" s="14">
        <v>12256</v>
      </c>
      <c r="K61" s="14">
        <v>12256</v>
      </c>
      <c r="L61" s="14">
        <v>12256</v>
      </c>
      <c r="M61" s="14">
        <v>12256</v>
      </c>
      <c r="N61" s="14">
        <v>12256</v>
      </c>
      <c r="O61" s="14">
        <v>12256</v>
      </c>
      <c r="P61" s="14">
        <v>12256</v>
      </c>
    </row>
    <row r="62" spans="1:20" x14ac:dyDescent="0.2">
      <c r="A62" s="14" t="s">
        <v>113</v>
      </c>
      <c r="B62" s="14" t="s">
        <v>112</v>
      </c>
      <c r="C62" s="14">
        <v>2018</v>
      </c>
      <c r="D62" s="14" t="s">
        <v>109</v>
      </c>
      <c r="E62" s="14">
        <v>0</v>
      </c>
      <c r="F62" s="14">
        <v>0</v>
      </c>
      <c r="G62" s="14">
        <v>15</v>
      </c>
      <c r="H62" s="14">
        <v>42</v>
      </c>
      <c r="I62" s="14">
        <v>77</v>
      </c>
      <c r="J62" s="14">
        <v>98</v>
      </c>
      <c r="K62" s="14">
        <v>99</v>
      </c>
      <c r="L62" s="14">
        <v>114</v>
      </c>
    </row>
    <row r="63" spans="1:20" x14ac:dyDescent="0.2">
      <c r="A63" s="14" t="s">
        <v>113</v>
      </c>
      <c r="B63" s="14" t="s">
        <v>112</v>
      </c>
      <c r="C63" s="14">
        <v>2018</v>
      </c>
      <c r="D63" s="14" t="s">
        <v>110</v>
      </c>
      <c r="E63" s="14">
        <v>11</v>
      </c>
      <c r="F63" s="14">
        <v>95</v>
      </c>
      <c r="G63" s="14">
        <v>167</v>
      </c>
      <c r="H63" s="14">
        <v>244</v>
      </c>
      <c r="I63" s="14">
        <v>388</v>
      </c>
      <c r="J63" s="14">
        <v>422</v>
      </c>
      <c r="K63" s="14">
        <v>424</v>
      </c>
      <c r="L63" s="14">
        <v>431</v>
      </c>
    </row>
    <row r="64" spans="1:20" x14ac:dyDescent="0.2">
      <c r="A64" s="14" t="s">
        <v>113</v>
      </c>
      <c r="B64" s="14" t="s">
        <v>112</v>
      </c>
      <c r="C64" s="14">
        <v>2018</v>
      </c>
      <c r="D64" s="14" t="s">
        <v>3</v>
      </c>
      <c r="E64" s="14">
        <v>2824</v>
      </c>
      <c r="F64" s="14">
        <v>5830</v>
      </c>
      <c r="G64" s="14">
        <v>8658</v>
      </c>
      <c r="H64" s="14">
        <v>11413</v>
      </c>
      <c r="I64" s="14">
        <v>11413</v>
      </c>
      <c r="J64" s="14">
        <v>11413</v>
      </c>
      <c r="K64" s="14">
        <v>11413</v>
      </c>
      <c r="L64" s="14">
        <v>11413</v>
      </c>
    </row>
    <row r="65" spans="1:20" x14ac:dyDescent="0.2">
      <c r="A65" s="14" t="s">
        <v>113</v>
      </c>
      <c r="B65" s="14" t="s">
        <v>112</v>
      </c>
      <c r="C65" s="14">
        <v>2019</v>
      </c>
      <c r="D65" s="14" t="s">
        <v>109</v>
      </c>
      <c r="E65" s="14">
        <v>0</v>
      </c>
      <c r="F65" s="14">
        <v>0</v>
      </c>
      <c r="G65" s="14">
        <v>5</v>
      </c>
      <c r="H65" s="14">
        <v>34</v>
      </c>
    </row>
    <row r="66" spans="1:20" x14ac:dyDescent="0.2">
      <c r="A66" s="14" t="s">
        <v>113</v>
      </c>
      <c r="B66" s="14" t="s">
        <v>112</v>
      </c>
      <c r="C66" s="14">
        <v>2019</v>
      </c>
      <c r="D66" s="14" t="s">
        <v>110</v>
      </c>
      <c r="E66" s="14">
        <v>23</v>
      </c>
      <c r="F66" s="14">
        <v>49</v>
      </c>
      <c r="G66" s="14">
        <v>99</v>
      </c>
      <c r="H66" s="14">
        <v>230</v>
      </c>
    </row>
    <row r="67" spans="1:20" x14ac:dyDescent="0.2">
      <c r="A67" s="14" t="s">
        <v>113</v>
      </c>
      <c r="B67" s="14" t="s">
        <v>112</v>
      </c>
      <c r="C67" s="14">
        <v>2019</v>
      </c>
      <c r="D67" s="14" t="s">
        <v>3</v>
      </c>
      <c r="E67" s="14">
        <v>2723</v>
      </c>
      <c r="F67" s="14">
        <v>5463</v>
      </c>
      <c r="G67" s="14">
        <v>7956</v>
      </c>
      <c r="H67" s="14">
        <v>10563</v>
      </c>
    </row>
    <row r="68" spans="1:20" x14ac:dyDescent="0.2">
      <c r="A68" s="14" t="s">
        <v>114</v>
      </c>
      <c r="B68" s="14" t="s">
        <v>108</v>
      </c>
      <c r="C68" s="14">
        <v>2016</v>
      </c>
      <c r="D68" s="14" t="s">
        <v>109</v>
      </c>
      <c r="E68" s="14">
        <v>0</v>
      </c>
      <c r="F68" s="14">
        <v>6</v>
      </c>
      <c r="G68" s="14">
        <v>92</v>
      </c>
      <c r="H68" s="14">
        <v>3350</v>
      </c>
      <c r="I68" s="14">
        <v>4446</v>
      </c>
      <c r="J68" s="14">
        <v>4931</v>
      </c>
      <c r="K68" s="14">
        <v>6001</v>
      </c>
      <c r="L68" s="14">
        <v>6950</v>
      </c>
      <c r="M68" s="14">
        <v>7671</v>
      </c>
      <c r="N68" s="14">
        <v>8587</v>
      </c>
      <c r="O68" s="14">
        <v>9718</v>
      </c>
      <c r="P68" s="14">
        <v>10450</v>
      </c>
      <c r="Q68" s="14">
        <v>11416</v>
      </c>
      <c r="R68" s="14">
        <v>12405</v>
      </c>
      <c r="S68" s="14">
        <v>12895</v>
      </c>
      <c r="T68" s="14">
        <v>14024</v>
      </c>
    </row>
    <row r="69" spans="1:20" x14ac:dyDescent="0.2">
      <c r="A69" s="14" t="s">
        <v>114</v>
      </c>
      <c r="B69" s="14" t="s">
        <v>108</v>
      </c>
      <c r="C69" s="14">
        <v>2016</v>
      </c>
      <c r="D69" s="14" t="s">
        <v>110</v>
      </c>
      <c r="E69" s="14">
        <v>0</v>
      </c>
      <c r="F69" s="14">
        <v>30</v>
      </c>
      <c r="G69" s="14">
        <v>235</v>
      </c>
      <c r="H69" s="14">
        <v>6016</v>
      </c>
      <c r="I69" s="14">
        <v>6097</v>
      </c>
      <c r="J69" s="14">
        <v>6157</v>
      </c>
      <c r="K69" s="14">
        <v>6601</v>
      </c>
      <c r="L69" s="14">
        <v>11470</v>
      </c>
      <c r="M69" s="14">
        <v>11498</v>
      </c>
      <c r="N69" s="14">
        <v>11878</v>
      </c>
      <c r="O69" s="14">
        <v>11879</v>
      </c>
      <c r="P69" s="14">
        <v>11939</v>
      </c>
      <c r="Q69" s="14">
        <v>14937</v>
      </c>
      <c r="R69" s="14">
        <v>16431</v>
      </c>
      <c r="S69" s="14">
        <v>16368</v>
      </c>
      <c r="T69" s="14">
        <v>16383</v>
      </c>
    </row>
    <row r="70" spans="1:20" x14ac:dyDescent="0.2">
      <c r="A70" s="14" t="s">
        <v>114</v>
      </c>
      <c r="B70" s="14" t="s">
        <v>108</v>
      </c>
      <c r="C70" s="14">
        <v>2016</v>
      </c>
      <c r="D70" s="14" t="s">
        <v>3</v>
      </c>
      <c r="E70" s="14">
        <v>2330</v>
      </c>
      <c r="F70" s="14">
        <v>4576</v>
      </c>
      <c r="G70" s="14">
        <v>6735</v>
      </c>
      <c r="H70" s="14">
        <v>8931</v>
      </c>
      <c r="I70" s="14">
        <v>8931</v>
      </c>
      <c r="J70" s="14">
        <v>8931</v>
      </c>
      <c r="K70" s="14">
        <v>8931</v>
      </c>
      <c r="L70" s="14">
        <v>8931</v>
      </c>
      <c r="M70" s="14">
        <v>8931</v>
      </c>
      <c r="N70" s="14">
        <v>8931</v>
      </c>
      <c r="O70" s="14">
        <v>8931</v>
      </c>
      <c r="P70" s="14">
        <v>8931</v>
      </c>
      <c r="Q70" s="14">
        <v>8931</v>
      </c>
      <c r="R70" s="14">
        <v>8931</v>
      </c>
      <c r="S70" s="14">
        <v>8931</v>
      </c>
      <c r="T70" s="14">
        <v>8931</v>
      </c>
    </row>
    <row r="71" spans="1:20" x14ac:dyDescent="0.2">
      <c r="A71" s="14" t="s">
        <v>114</v>
      </c>
      <c r="B71" s="14" t="s">
        <v>108</v>
      </c>
      <c r="C71" s="14">
        <v>2017</v>
      </c>
      <c r="D71" s="14" t="s">
        <v>109</v>
      </c>
      <c r="E71" s="14">
        <v>0</v>
      </c>
      <c r="F71" s="14">
        <v>25</v>
      </c>
      <c r="G71" s="14">
        <v>29</v>
      </c>
      <c r="H71" s="14">
        <v>29</v>
      </c>
      <c r="I71" s="14">
        <v>66</v>
      </c>
      <c r="J71" s="14">
        <v>94</v>
      </c>
      <c r="K71" s="14">
        <v>130</v>
      </c>
      <c r="L71" s="14">
        <v>137</v>
      </c>
      <c r="M71" s="14">
        <v>146</v>
      </c>
      <c r="N71" s="14">
        <v>146</v>
      </c>
      <c r="O71" s="14">
        <v>161</v>
      </c>
      <c r="P71" s="14">
        <v>161</v>
      </c>
    </row>
    <row r="72" spans="1:20" x14ac:dyDescent="0.2">
      <c r="A72" s="14" t="s">
        <v>114</v>
      </c>
      <c r="B72" s="14" t="s">
        <v>108</v>
      </c>
      <c r="C72" s="14">
        <v>2017</v>
      </c>
      <c r="D72" s="14" t="s">
        <v>110</v>
      </c>
      <c r="E72" s="14">
        <v>0</v>
      </c>
      <c r="F72" s="14">
        <v>118</v>
      </c>
      <c r="G72" s="14">
        <v>119</v>
      </c>
      <c r="H72" s="14">
        <v>135</v>
      </c>
      <c r="I72" s="14">
        <v>206</v>
      </c>
      <c r="J72" s="14">
        <v>225</v>
      </c>
      <c r="K72" s="14">
        <v>226</v>
      </c>
      <c r="L72" s="14">
        <v>210</v>
      </c>
      <c r="M72" s="14">
        <v>217</v>
      </c>
      <c r="N72" s="14">
        <v>292</v>
      </c>
      <c r="O72" s="14">
        <v>322</v>
      </c>
      <c r="P72" s="14">
        <v>322</v>
      </c>
    </row>
    <row r="73" spans="1:20" x14ac:dyDescent="0.2">
      <c r="A73" s="14" t="s">
        <v>114</v>
      </c>
      <c r="B73" s="14" t="s">
        <v>108</v>
      </c>
      <c r="C73" s="14">
        <v>2017</v>
      </c>
      <c r="D73" s="14" t="s">
        <v>3</v>
      </c>
      <c r="E73" s="14">
        <v>1999</v>
      </c>
      <c r="F73" s="14">
        <v>4022</v>
      </c>
      <c r="G73" s="14">
        <v>6059</v>
      </c>
      <c r="H73" s="14">
        <v>8055</v>
      </c>
      <c r="I73" s="14">
        <v>8055</v>
      </c>
      <c r="J73" s="14">
        <v>8055</v>
      </c>
      <c r="K73" s="14">
        <v>8055</v>
      </c>
      <c r="L73" s="14">
        <v>8055</v>
      </c>
      <c r="M73" s="14">
        <v>8055</v>
      </c>
      <c r="N73" s="14">
        <v>8055</v>
      </c>
      <c r="O73" s="14">
        <v>8055</v>
      </c>
      <c r="P73" s="14">
        <v>8055</v>
      </c>
    </row>
    <row r="74" spans="1:20" x14ac:dyDescent="0.2">
      <c r="A74" s="14" t="s">
        <v>114</v>
      </c>
      <c r="B74" s="14" t="s">
        <v>108</v>
      </c>
      <c r="C74" s="14">
        <v>2018</v>
      </c>
      <c r="D74" s="14" t="s">
        <v>109</v>
      </c>
      <c r="E74" s="14">
        <v>0</v>
      </c>
      <c r="F74" s="14">
        <v>0</v>
      </c>
      <c r="G74" s="14">
        <v>5</v>
      </c>
      <c r="H74" s="14">
        <v>216</v>
      </c>
      <c r="I74" s="14">
        <v>510</v>
      </c>
      <c r="J74" s="14">
        <v>793</v>
      </c>
      <c r="K74" s="14">
        <v>941</v>
      </c>
      <c r="L74" s="14">
        <v>1165</v>
      </c>
    </row>
    <row r="75" spans="1:20" x14ac:dyDescent="0.2">
      <c r="A75" s="14" t="s">
        <v>114</v>
      </c>
      <c r="B75" s="14" t="s">
        <v>108</v>
      </c>
      <c r="C75" s="14">
        <v>2018</v>
      </c>
      <c r="D75" s="14" t="s">
        <v>110</v>
      </c>
      <c r="E75" s="14">
        <v>0</v>
      </c>
      <c r="F75" s="14">
        <v>5</v>
      </c>
      <c r="G75" s="14">
        <v>136</v>
      </c>
      <c r="H75" s="14">
        <v>327</v>
      </c>
      <c r="I75" s="14">
        <v>582</v>
      </c>
      <c r="J75" s="14">
        <v>2051</v>
      </c>
      <c r="K75" s="14">
        <v>2032</v>
      </c>
      <c r="L75" s="14">
        <v>2651</v>
      </c>
    </row>
    <row r="76" spans="1:20" x14ac:dyDescent="0.2">
      <c r="A76" s="14" t="s">
        <v>114</v>
      </c>
      <c r="B76" s="14" t="s">
        <v>108</v>
      </c>
      <c r="C76" s="14">
        <v>2018</v>
      </c>
      <c r="D76" s="14" t="s">
        <v>3</v>
      </c>
      <c r="E76" s="14">
        <v>1972</v>
      </c>
      <c r="F76" s="14">
        <v>3951</v>
      </c>
      <c r="G76" s="14">
        <v>6038</v>
      </c>
      <c r="H76" s="14">
        <v>8144</v>
      </c>
      <c r="I76" s="14">
        <v>8144</v>
      </c>
      <c r="J76" s="14">
        <v>8144</v>
      </c>
      <c r="K76" s="14">
        <v>8144</v>
      </c>
      <c r="L76" s="14">
        <v>8144</v>
      </c>
    </row>
    <row r="77" spans="1:20" x14ac:dyDescent="0.2">
      <c r="A77" s="14" t="s">
        <v>114</v>
      </c>
      <c r="B77" s="14" t="s">
        <v>108</v>
      </c>
      <c r="C77" s="14">
        <v>2019</v>
      </c>
      <c r="D77" s="14" t="s">
        <v>109</v>
      </c>
      <c r="E77" s="14">
        <v>0</v>
      </c>
      <c r="F77" s="14">
        <v>54</v>
      </c>
      <c r="G77" s="14">
        <v>124</v>
      </c>
      <c r="H77" s="14">
        <v>128</v>
      </c>
    </row>
    <row r="78" spans="1:20" x14ac:dyDescent="0.2">
      <c r="A78" s="14" t="s">
        <v>114</v>
      </c>
      <c r="B78" s="14" t="s">
        <v>108</v>
      </c>
      <c r="C78" s="14">
        <v>2019</v>
      </c>
      <c r="D78" s="14" t="s">
        <v>110</v>
      </c>
      <c r="E78" s="14">
        <v>0</v>
      </c>
      <c r="F78" s="14">
        <v>69</v>
      </c>
      <c r="G78" s="14">
        <v>133</v>
      </c>
      <c r="H78" s="14">
        <v>134</v>
      </c>
    </row>
    <row r="79" spans="1:20" x14ac:dyDescent="0.2">
      <c r="A79" s="14" t="s">
        <v>114</v>
      </c>
      <c r="B79" s="14" t="s">
        <v>108</v>
      </c>
      <c r="C79" s="14">
        <v>2019</v>
      </c>
      <c r="D79" s="14" t="s">
        <v>3</v>
      </c>
      <c r="E79" s="14">
        <v>2026</v>
      </c>
      <c r="F79" s="14">
        <v>3991</v>
      </c>
      <c r="G79" s="14">
        <v>5878</v>
      </c>
      <c r="H79" s="14">
        <v>7902</v>
      </c>
    </row>
    <row r="80" spans="1:20" x14ac:dyDescent="0.2">
      <c r="A80" s="14" t="s">
        <v>114</v>
      </c>
      <c r="B80" s="14" t="s">
        <v>111</v>
      </c>
      <c r="C80" s="14">
        <v>2016</v>
      </c>
      <c r="D80" s="14" t="s">
        <v>109</v>
      </c>
      <c r="H80" s="14">
        <v>0</v>
      </c>
      <c r="I80" s="14">
        <v>0</v>
      </c>
      <c r="J80" s="14">
        <v>0</v>
      </c>
      <c r="K80" s="14">
        <v>0</v>
      </c>
      <c r="L80" s="14">
        <v>0</v>
      </c>
      <c r="M80" s="14">
        <v>0</v>
      </c>
      <c r="N80" s="14">
        <v>0</v>
      </c>
      <c r="O80" s="14">
        <v>0</v>
      </c>
      <c r="P80" s="14">
        <v>0</v>
      </c>
      <c r="Q80" s="14">
        <v>0</v>
      </c>
      <c r="R80" s="14">
        <v>0</v>
      </c>
      <c r="S80" s="14">
        <v>0</v>
      </c>
      <c r="T80" s="14">
        <v>0</v>
      </c>
    </row>
    <row r="81" spans="1:20" x14ac:dyDescent="0.2">
      <c r="A81" s="14" t="s">
        <v>114</v>
      </c>
      <c r="B81" s="14" t="s">
        <v>111</v>
      </c>
      <c r="C81" s="14">
        <v>2016</v>
      </c>
      <c r="D81" s="14" t="s">
        <v>110</v>
      </c>
      <c r="H81" s="14">
        <v>0</v>
      </c>
      <c r="I81" s="14">
        <v>0</v>
      </c>
      <c r="J81" s="14">
        <v>0</v>
      </c>
      <c r="K81" s="14">
        <v>0</v>
      </c>
      <c r="L81" s="14">
        <v>0</v>
      </c>
      <c r="M81" s="14">
        <v>0</v>
      </c>
      <c r="N81" s="14">
        <v>0</v>
      </c>
      <c r="O81" s="14">
        <v>0</v>
      </c>
      <c r="P81" s="14">
        <v>0</v>
      </c>
      <c r="Q81" s="14">
        <v>0</v>
      </c>
      <c r="R81" s="14">
        <v>0</v>
      </c>
      <c r="S81" s="14">
        <v>0</v>
      </c>
      <c r="T81" s="14">
        <v>0</v>
      </c>
    </row>
    <row r="82" spans="1:20" x14ac:dyDescent="0.2">
      <c r="A82" s="14" t="s">
        <v>114</v>
      </c>
      <c r="B82" s="14" t="s">
        <v>111</v>
      </c>
      <c r="C82" s="14">
        <v>2016</v>
      </c>
      <c r="D82" s="14" t="s">
        <v>3</v>
      </c>
      <c r="H82" s="14">
        <v>0</v>
      </c>
      <c r="I82" s="14">
        <v>0</v>
      </c>
      <c r="J82" s="14">
        <v>0</v>
      </c>
      <c r="K82" s="14">
        <v>0</v>
      </c>
      <c r="L82" s="14">
        <v>0</v>
      </c>
      <c r="M82" s="14">
        <v>0</v>
      </c>
      <c r="N82" s="14">
        <v>0</v>
      </c>
      <c r="O82" s="14">
        <v>0</v>
      </c>
      <c r="P82" s="14">
        <v>0</v>
      </c>
      <c r="Q82" s="14">
        <v>0</v>
      </c>
      <c r="R82" s="14">
        <v>0</v>
      </c>
      <c r="S82" s="14">
        <v>0</v>
      </c>
      <c r="T82" s="14">
        <v>0</v>
      </c>
    </row>
    <row r="83" spans="1:20" x14ac:dyDescent="0.2">
      <c r="A83" s="14" t="s">
        <v>114</v>
      </c>
      <c r="B83" s="14" t="s">
        <v>111</v>
      </c>
      <c r="C83" s="14">
        <v>2017</v>
      </c>
      <c r="D83" s="14" t="s">
        <v>109</v>
      </c>
      <c r="E83" s="14">
        <v>4</v>
      </c>
      <c r="F83" s="14">
        <v>4</v>
      </c>
      <c r="G83" s="14">
        <v>23</v>
      </c>
      <c r="H83" s="14">
        <v>59</v>
      </c>
      <c r="I83" s="14">
        <v>76</v>
      </c>
      <c r="J83" s="14">
        <v>76</v>
      </c>
      <c r="K83" s="14">
        <v>76</v>
      </c>
      <c r="L83" s="14">
        <v>76</v>
      </c>
      <c r="M83" s="14">
        <v>76</v>
      </c>
      <c r="N83" s="14">
        <v>76</v>
      </c>
      <c r="O83" s="14">
        <v>76</v>
      </c>
      <c r="P83" s="14">
        <v>76</v>
      </c>
    </row>
    <row r="84" spans="1:20" x14ac:dyDescent="0.2">
      <c r="A84" s="14" t="s">
        <v>114</v>
      </c>
      <c r="B84" s="14" t="s">
        <v>111</v>
      </c>
      <c r="C84" s="14">
        <v>2017</v>
      </c>
      <c r="D84" s="14" t="s">
        <v>110</v>
      </c>
      <c r="E84" s="14">
        <v>29</v>
      </c>
      <c r="F84" s="14">
        <v>29</v>
      </c>
      <c r="G84" s="14">
        <v>69</v>
      </c>
      <c r="H84" s="14">
        <v>59</v>
      </c>
      <c r="I84" s="14">
        <v>81</v>
      </c>
      <c r="J84" s="14">
        <v>76</v>
      </c>
      <c r="K84" s="14">
        <v>76</v>
      </c>
      <c r="L84" s="14">
        <v>76</v>
      </c>
      <c r="M84" s="14">
        <v>76</v>
      </c>
      <c r="N84" s="14">
        <v>76</v>
      </c>
      <c r="O84" s="14">
        <v>76</v>
      </c>
      <c r="P84" s="14">
        <v>76</v>
      </c>
    </row>
    <row r="85" spans="1:20" x14ac:dyDescent="0.2">
      <c r="A85" s="14" t="s">
        <v>114</v>
      </c>
      <c r="B85" s="14" t="s">
        <v>111</v>
      </c>
      <c r="C85" s="14">
        <v>2017</v>
      </c>
      <c r="D85" s="14" t="s">
        <v>3</v>
      </c>
      <c r="E85" s="14">
        <v>0</v>
      </c>
      <c r="F85" s="14">
        <v>0</v>
      </c>
      <c r="G85" s="14">
        <v>0</v>
      </c>
      <c r="H85" s="14">
        <v>0</v>
      </c>
      <c r="I85" s="14">
        <v>0</v>
      </c>
      <c r="J85" s="14">
        <v>0</v>
      </c>
      <c r="K85" s="14">
        <v>0</v>
      </c>
      <c r="L85" s="14">
        <v>0</v>
      </c>
      <c r="M85" s="14">
        <v>0</v>
      </c>
      <c r="N85" s="14">
        <v>0</v>
      </c>
      <c r="O85" s="14">
        <v>0</v>
      </c>
      <c r="P85" s="14">
        <v>0</v>
      </c>
    </row>
    <row r="86" spans="1:20" x14ac:dyDescent="0.2">
      <c r="A86" s="14" t="s">
        <v>114</v>
      </c>
      <c r="B86" s="14" t="s">
        <v>111</v>
      </c>
      <c r="C86" s="14">
        <v>2018</v>
      </c>
      <c r="D86" s="14" t="s">
        <v>109</v>
      </c>
      <c r="E86" s="14">
        <v>0</v>
      </c>
      <c r="F86" s="14">
        <v>0</v>
      </c>
      <c r="G86" s="14">
        <v>0</v>
      </c>
      <c r="H86" s="14">
        <v>0</v>
      </c>
      <c r="I86" s="14">
        <v>0</v>
      </c>
      <c r="J86" s="14">
        <v>0</v>
      </c>
      <c r="K86" s="14">
        <v>0</v>
      </c>
      <c r="L86" s="14">
        <v>0</v>
      </c>
    </row>
    <row r="87" spans="1:20" x14ac:dyDescent="0.2">
      <c r="A87" s="14" t="s">
        <v>114</v>
      </c>
      <c r="B87" s="14" t="s">
        <v>111</v>
      </c>
      <c r="C87" s="14">
        <v>2018</v>
      </c>
      <c r="D87" s="14" t="s">
        <v>110</v>
      </c>
      <c r="E87" s="14">
        <v>0</v>
      </c>
      <c r="F87" s="14">
        <v>0</v>
      </c>
      <c r="G87" s="14">
        <v>0</v>
      </c>
      <c r="H87" s="14">
        <v>0</v>
      </c>
      <c r="I87" s="14">
        <v>0</v>
      </c>
      <c r="J87" s="14">
        <v>0</v>
      </c>
      <c r="K87" s="14">
        <v>0</v>
      </c>
      <c r="L87" s="14">
        <v>0</v>
      </c>
    </row>
    <row r="88" spans="1:20" x14ac:dyDescent="0.2">
      <c r="A88" s="14" t="s">
        <v>114</v>
      </c>
      <c r="B88" s="14" t="s">
        <v>111</v>
      </c>
      <c r="C88" s="14">
        <v>2018</v>
      </c>
      <c r="D88" s="14" t="s">
        <v>3</v>
      </c>
      <c r="E88" s="14">
        <v>0</v>
      </c>
      <c r="F88" s="14">
        <v>0</v>
      </c>
      <c r="G88" s="14">
        <v>0</v>
      </c>
      <c r="H88" s="14">
        <v>0</v>
      </c>
      <c r="I88" s="14">
        <v>0</v>
      </c>
      <c r="J88" s="14">
        <v>0</v>
      </c>
      <c r="K88" s="14">
        <v>0</v>
      </c>
      <c r="L88" s="14">
        <v>0</v>
      </c>
    </row>
    <row r="89" spans="1:20" x14ac:dyDescent="0.2">
      <c r="A89" s="14" t="s">
        <v>114</v>
      </c>
      <c r="B89" s="14" t="s">
        <v>112</v>
      </c>
      <c r="C89" s="14">
        <v>2016</v>
      </c>
      <c r="D89" s="14" t="s">
        <v>109</v>
      </c>
      <c r="E89" s="14">
        <v>0</v>
      </c>
      <c r="F89" s="14">
        <v>47</v>
      </c>
      <c r="G89" s="14">
        <v>47</v>
      </c>
      <c r="H89" s="14">
        <v>47</v>
      </c>
      <c r="I89" s="14">
        <v>47</v>
      </c>
      <c r="J89" s="14">
        <v>47</v>
      </c>
      <c r="K89" s="14">
        <v>47</v>
      </c>
      <c r="L89" s="14">
        <v>47</v>
      </c>
      <c r="M89" s="14">
        <v>47</v>
      </c>
      <c r="N89" s="14">
        <v>47</v>
      </c>
      <c r="O89" s="14">
        <v>47</v>
      </c>
      <c r="P89" s="14">
        <v>47</v>
      </c>
      <c r="Q89" s="14">
        <v>52</v>
      </c>
      <c r="R89" s="14">
        <v>54</v>
      </c>
      <c r="S89" s="14">
        <v>54</v>
      </c>
      <c r="T89" s="14">
        <v>54</v>
      </c>
    </row>
    <row r="90" spans="1:20" x14ac:dyDescent="0.2">
      <c r="A90" s="14" t="s">
        <v>114</v>
      </c>
      <c r="B90" s="14" t="s">
        <v>112</v>
      </c>
      <c r="C90" s="14">
        <v>2016</v>
      </c>
      <c r="D90" s="14" t="s">
        <v>110</v>
      </c>
      <c r="E90" s="14">
        <v>0</v>
      </c>
      <c r="F90" s="14">
        <v>48</v>
      </c>
      <c r="G90" s="14">
        <v>48</v>
      </c>
      <c r="H90" s="14">
        <v>48</v>
      </c>
      <c r="I90" s="14">
        <v>48</v>
      </c>
      <c r="J90" s="14">
        <v>48</v>
      </c>
      <c r="K90" s="14">
        <v>48</v>
      </c>
      <c r="L90" s="14">
        <v>48</v>
      </c>
      <c r="M90" s="14">
        <v>48</v>
      </c>
      <c r="N90" s="14">
        <v>48</v>
      </c>
      <c r="O90" s="14">
        <v>48</v>
      </c>
      <c r="P90" s="14">
        <v>67</v>
      </c>
      <c r="Q90" s="14">
        <v>67</v>
      </c>
      <c r="R90" s="14">
        <v>67</v>
      </c>
      <c r="S90" s="14">
        <v>67</v>
      </c>
      <c r="T90" s="14">
        <v>67</v>
      </c>
    </row>
    <row r="91" spans="1:20" x14ac:dyDescent="0.2">
      <c r="A91" s="14" t="s">
        <v>114</v>
      </c>
      <c r="B91" s="14" t="s">
        <v>112</v>
      </c>
      <c r="C91" s="14">
        <v>2016</v>
      </c>
      <c r="D91" s="14" t="s">
        <v>3</v>
      </c>
      <c r="E91" s="14">
        <v>368</v>
      </c>
      <c r="F91" s="14">
        <v>750</v>
      </c>
      <c r="G91" s="14">
        <v>1098</v>
      </c>
      <c r="H91" s="14">
        <v>1450</v>
      </c>
      <c r="I91" s="14">
        <v>1450</v>
      </c>
      <c r="J91" s="14">
        <v>1450</v>
      </c>
      <c r="K91" s="14">
        <v>1450</v>
      </c>
      <c r="L91" s="14">
        <v>1450</v>
      </c>
      <c r="M91" s="14">
        <v>1450</v>
      </c>
      <c r="N91" s="14">
        <v>1450</v>
      </c>
      <c r="O91" s="14">
        <v>1450</v>
      </c>
      <c r="P91" s="14">
        <v>1450</v>
      </c>
      <c r="Q91" s="14">
        <v>1450</v>
      </c>
      <c r="R91" s="14">
        <v>1450</v>
      </c>
      <c r="S91" s="14">
        <v>1450</v>
      </c>
      <c r="T91" s="14">
        <v>1450</v>
      </c>
    </row>
    <row r="92" spans="1:20" x14ac:dyDescent="0.2">
      <c r="A92" s="14" t="s">
        <v>114</v>
      </c>
      <c r="B92" s="14" t="s">
        <v>112</v>
      </c>
      <c r="C92" s="14">
        <v>2017</v>
      </c>
      <c r="D92" s="14" t="s">
        <v>109</v>
      </c>
      <c r="E92" s="14">
        <v>0</v>
      </c>
      <c r="F92" s="14">
        <v>0</v>
      </c>
      <c r="G92" s="14">
        <v>14</v>
      </c>
      <c r="H92" s="14">
        <v>18</v>
      </c>
      <c r="I92" s="14">
        <v>30</v>
      </c>
      <c r="J92" s="14">
        <v>36</v>
      </c>
      <c r="K92" s="14">
        <v>36</v>
      </c>
      <c r="L92" s="14">
        <v>39</v>
      </c>
      <c r="M92" s="14">
        <v>39</v>
      </c>
      <c r="N92" s="14">
        <v>39</v>
      </c>
      <c r="O92" s="14">
        <v>39</v>
      </c>
      <c r="P92" s="14">
        <v>39</v>
      </c>
    </row>
    <row r="93" spans="1:20" x14ac:dyDescent="0.2">
      <c r="A93" s="14" t="s">
        <v>114</v>
      </c>
      <c r="B93" s="14" t="s">
        <v>112</v>
      </c>
      <c r="C93" s="14">
        <v>2017</v>
      </c>
      <c r="D93" s="14" t="s">
        <v>110</v>
      </c>
      <c r="E93" s="14">
        <v>0</v>
      </c>
      <c r="F93" s="14">
        <v>0</v>
      </c>
      <c r="G93" s="14">
        <v>24</v>
      </c>
      <c r="H93" s="14">
        <v>32</v>
      </c>
      <c r="I93" s="14">
        <v>32</v>
      </c>
      <c r="J93" s="14">
        <v>49</v>
      </c>
      <c r="K93" s="14">
        <v>49</v>
      </c>
      <c r="L93" s="14">
        <v>49</v>
      </c>
      <c r="M93" s="14">
        <v>49</v>
      </c>
      <c r="N93" s="14">
        <v>58</v>
      </c>
      <c r="O93" s="14">
        <v>58</v>
      </c>
      <c r="P93" s="14">
        <v>58</v>
      </c>
    </row>
    <row r="94" spans="1:20" x14ac:dyDescent="0.2">
      <c r="A94" s="14" t="s">
        <v>114</v>
      </c>
      <c r="B94" s="14" t="s">
        <v>112</v>
      </c>
      <c r="C94" s="14">
        <v>2017</v>
      </c>
      <c r="D94" s="14" t="s">
        <v>3</v>
      </c>
      <c r="E94" s="14">
        <v>347</v>
      </c>
      <c r="F94" s="14">
        <v>700</v>
      </c>
      <c r="G94" s="14">
        <v>1066</v>
      </c>
      <c r="H94" s="14">
        <v>1409</v>
      </c>
      <c r="I94" s="14">
        <v>1409</v>
      </c>
      <c r="J94" s="14">
        <v>1409</v>
      </c>
      <c r="K94" s="14">
        <v>1409</v>
      </c>
      <c r="L94" s="14">
        <v>1409</v>
      </c>
      <c r="M94" s="14">
        <v>1409</v>
      </c>
      <c r="N94" s="14">
        <v>1409</v>
      </c>
      <c r="O94" s="14">
        <v>1409</v>
      </c>
      <c r="P94" s="14">
        <v>1409</v>
      </c>
    </row>
    <row r="95" spans="1:20" x14ac:dyDescent="0.2">
      <c r="A95" s="14" t="s">
        <v>114</v>
      </c>
      <c r="B95" s="14" t="s">
        <v>112</v>
      </c>
      <c r="C95" s="14">
        <v>2018</v>
      </c>
      <c r="D95" s="14" t="s">
        <v>109</v>
      </c>
      <c r="E95" s="14">
        <v>0</v>
      </c>
      <c r="F95" s="14">
        <v>0</v>
      </c>
      <c r="G95" s="14">
        <v>0</v>
      </c>
      <c r="H95" s="14">
        <v>0</v>
      </c>
      <c r="I95" s="14">
        <v>0</v>
      </c>
      <c r="J95" s="14">
        <v>0</v>
      </c>
      <c r="K95" s="14">
        <v>0</v>
      </c>
      <c r="L95" s="14">
        <v>0</v>
      </c>
    </row>
    <row r="96" spans="1:20" x14ac:dyDescent="0.2">
      <c r="A96" s="14" t="s">
        <v>114</v>
      </c>
      <c r="B96" s="14" t="s">
        <v>112</v>
      </c>
      <c r="C96" s="14">
        <v>2018</v>
      </c>
      <c r="D96" s="14" t="s">
        <v>110</v>
      </c>
      <c r="E96" s="14">
        <v>0</v>
      </c>
      <c r="F96" s="14">
        <v>0</v>
      </c>
      <c r="G96" s="14">
        <v>0</v>
      </c>
      <c r="H96" s="14">
        <v>0</v>
      </c>
      <c r="I96" s="14">
        <v>0</v>
      </c>
      <c r="J96" s="14">
        <v>0</v>
      </c>
      <c r="K96" s="14">
        <v>0</v>
      </c>
      <c r="L96" s="14">
        <v>0</v>
      </c>
    </row>
    <row r="97" spans="1:12" x14ac:dyDescent="0.2">
      <c r="A97" s="14" t="s">
        <v>114</v>
      </c>
      <c r="B97" s="14" t="s">
        <v>112</v>
      </c>
      <c r="C97" s="14">
        <v>2018</v>
      </c>
      <c r="D97" s="14" t="s">
        <v>3</v>
      </c>
      <c r="E97" s="14">
        <v>307</v>
      </c>
      <c r="F97" s="14">
        <v>656</v>
      </c>
      <c r="G97" s="14">
        <v>993</v>
      </c>
      <c r="H97" s="14">
        <v>1325</v>
      </c>
      <c r="I97" s="14">
        <v>1325</v>
      </c>
      <c r="J97" s="14">
        <v>1325</v>
      </c>
      <c r="K97" s="14">
        <v>1325</v>
      </c>
      <c r="L97" s="14">
        <v>1325</v>
      </c>
    </row>
    <row r="98" spans="1:12" x14ac:dyDescent="0.2">
      <c r="A98" s="14" t="s">
        <v>114</v>
      </c>
      <c r="B98" s="14" t="s">
        <v>112</v>
      </c>
      <c r="C98" s="14">
        <v>2019</v>
      </c>
      <c r="D98" s="14" t="s">
        <v>109</v>
      </c>
      <c r="E98" s="14">
        <v>0</v>
      </c>
      <c r="F98" s="14">
        <v>0</v>
      </c>
      <c r="G98" s="14">
        <v>0</v>
      </c>
      <c r="H98" s="14">
        <v>0</v>
      </c>
    </row>
    <row r="99" spans="1:12" x14ac:dyDescent="0.2">
      <c r="A99" s="14" t="s">
        <v>114</v>
      </c>
      <c r="B99" s="14" t="s">
        <v>112</v>
      </c>
      <c r="C99" s="14">
        <v>2019</v>
      </c>
      <c r="D99" s="14" t="s">
        <v>110</v>
      </c>
      <c r="E99" s="14">
        <v>0</v>
      </c>
      <c r="F99" s="14">
        <v>0</v>
      </c>
      <c r="G99" s="14">
        <v>0</v>
      </c>
      <c r="H99" s="14">
        <v>0</v>
      </c>
    </row>
    <row r="100" spans="1:12" x14ac:dyDescent="0.2">
      <c r="A100" s="14" t="s">
        <v>114</v>
      </c>
      <c r="B100" s="14" t="s">
        <v>112</v>
      </c>
      <c r="C100" s="14">
        <v>2019</v>
      </c>
      <c r="D100" s="14" t="s">
        <v>3</v>
      </c>
      <c r="E100" s="14">
        <v>354</v>
      </c>
      <c r="F100" s="14">
        <v>732</v>
      </c>
      <c r="G100" s="14">
        <v>1127</v>
      </c>
      <c r="H100" s="14">
        <v>1505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2" enableFormatConditionsCalculation="0">
    <tabColor theme="9" tint="0.39997558519241921"/>
  </sheetPr>
  <dimension ref="A1:V42"/>
  <sheetViews>
    <sheetView topLeftCell="I13" zoomScale="113" zoomScaleNormal="70" workbookViewId="0">
      <selection activeCell="P24" sqref="P24"/>
    </sheetView>
  </sheetViews>
  <sheetFormatPr baseColWidth="10" defaultColWidth="8.83203125" defaultRowHeight="13" outlineLevelRow="2" x14ac:dyDescent="0.15"/>
  <cols>
    <col min="1" max="1" width="20.6640625" customWidth="1"/>
    <col min="2" max="2" width="13.5" customWidth="1"/>
    <col min="3" max="18" width="10.5" customWidth="1"/>
    <col min="19" max="19" width="9.1640625" style="4" customWidth="1"/>
  </cols>
  <sheetData>
    <row r="1" spans="1:20" ht="15" x14ac:dyDescent="0.2">
      <c r="A1" s="15" t="s">
        <v>5</v>
      </c>
      <c r="B1" s="15" t="s">
        <v>6</v>
      </c>
    </row>
    <row r="2" spans="1:20" ht="15" x14ac:dyDescent="0.2">
      <c r="A2" s="13" t="s">
        <v>107</v>
      </c>
      <c r="B2" s="14" t="s">
        <v>108</v>
      </c>
    </row>
    <row r="3" spans="1:20" x14ac:dyDescent="0.15">
      <c r="A3" s="1"/>
    </row>
    <row r="4" spans="1:20" x14ac:dyDescent="0.15">
      <c r="A4" s="1"/>
    </row>
    <row r="5" spans="1:20" x14ac:dyDescent="0.15">
      <c r="A5" s="1"/>
    </row>
    <row r="6" spans="1:20" outlineLevel="1" x14ac:dyDescent="0.15">
      <c r="A6" s="7" t="s">
        <v>1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</row>
    <row r="7" spans="1:20" outlineLevel="1" x14ac:dyDescent="0.15">
      <c r="A7" s="1"/>
    </row>
    <row r="8" spans="1:20" x14ac:dyDescent="0.15">
      <c r="A8" s="5" t="s">
        <v>109</v>
      </c>
      <c r="B8" s="2">
        <v>3</v>
      </c>
      <c r="C8" s="2">
        <f>B8+3</f>
        <v>6</v>
      </c>
      <c r="D8" s="2">
        <f t="shared" ref="D8:R8" si="0">C8+3</f>
        <v>9</v>
      </c>
      <c r="E8" s="2">
        <f t="shared" si="0"/>
        <v>12</v>
      </c>
      <c r="F8" s="2">
        <f t="shared" si="0"/>
        <v>15</v>
      </c>
      <c r="G8" s="2">
        <f t="shared" si="0"/>
        <v>18</v>
      </c>
      <c r="H8" s="2">
        <f t="shared" si="0"/>
        <v>21</v>
      </c>
      <c r="I8" s="2">
        <f t="shared" si="0"/>
        <v>24</v>
      </c>
      <c r="J8" s="2">
        <f t="shared" si="0"/>
        <v>27</v>
      </c>
      <c r="K8" s="2">
        <f t="shared" si="0"/>
        <v>30</v>
      </c>
      <c r="L8" s="2">
        <f t="shared" si="0"/>
        <v>33</v>
      </c>
      <c r="M8" s="2">
        <f t="shared" si="0"/>
        <v>36</v>
      </c>
      <c r="N8" s="2">
        <f t="shared" si="0"/>
        <v>39</v>
      </c>
      <c r="O8" s="2">
        <f t="shared" si="0"/>
        <v>42</v>
      </c>
      <c r="P8" s="2">
        <f t="shared" si="0"/>
        <v>45</v>
      </c>
      <c r="Q8" s="2">
        <f t="shared" si="0"/>
        <v>48</v>
      </c>
      <c r="R8" s="2">
        <f t="shared" si="0"/>
        <v>51</v>
      </c>
      <c r="T8" s="2" t="s">
        <v>1</v>
      </c>
    </row>
    <row r="9" spans="1:20" outlineLevel="1" x14ac:dyDescent="0.15">
      <c r="A9">
        <v>2016</v>
      </c>
      <c r="B9">
        <f>SUMIFS('19Q3'!E$2:E$100, '19Q3'!$C$2:$C$100, $A9, '19Q3'!$D$2:$D$100, "paid", '19Q3'!$A$2:$A$100, $A$2)</f>
        <v>43</v>
      </c>
      <c r="C9">
        <f>SUMIFS('19Q3'!F$2:F$100, '19Q3'!$C$2:$C$100, $A9, '19Q3'!$D$2:$D$100, "paid", '19Q3'!$A$2:$A$100, $A$2)</f>
        <v>151</v>
      </c>
      <c r="D9">
        <f>SUMIFS('19Q3'!G$2:G$100, '19Q3'!$C$2:$C$100, $A9, '19Q3'!$D$2:$D$100, "paid", '19Q3'!$A$2:$A$100, $A$2)</f>
        <v>586</v>
      </c>
      <c r="E9">
        <f>SUMIFS('19Q3'!H$2:H$100, '19Q3'!$C$2:$C$100, $A9, '19Q3'!$D$2:$D$100, "paid", '19Q3'!$A$2:$A$100, $A$2)</f>
        <v>803</v>
      </c>
      <c r="F9">
        <f>SUMIFS('19Q3'!I$2:I$100, '19Q3'!$C$2:$C$100, $A9, '19Q3'!$D$2:$D$100, "paid", '19Q3'!$A$2:$A$100, $A$2)</f>
        <v>1843</v>
      </c>
      <c r="G9">
        <f>SUMIFS('19Q3'!J$2:J$100, '19Q3'!$C$2:$C$100, $A9, '19Q3'!$D$2:$D$100, "paid", '19Q3'!$A$2:$A$100, $A$2)</f>
        <v>2674</v>
      </c>
      <c r="H9">
        <f>SUMIFS('19Q3'!K$2:K$100, '19Q3'!$C$2:$C$100, $A9, '19Q3'!$D$2:$D$100, "paid", '19Q3'!$A$2:$A$100, $A$2)</f>
        <v>6090</v>
      </c>
      <c r="I9">
        <f>SUMIFS('19Q3'!L$2:L$100, '19Q3'!$C$2:$C$100, $A9, '19Q3'!$D$2:$D$100, "paid", '19Q3'!$A$2:$A$100, $A$2)</f>
        <v>6776</v>
      </c>
      <c r="J9">
        <f>SUMIFS('19Q3'!M$2:M$100, '19Q3'!$C$2:$C$100, $A9, '19Q3'!$D$2:$D$100, "paid", '19Q3'!$A$2:$A$100, $A$2)</f>
        <v>7865</v>
      </c>
      <c r="K9">
        <f>SUMIFS('19Q3'!N$2:N$100, '19Q3'!$C$2:$C$100, $A9, '19Q3'!$D$2:$D$100, "paid", '19Q3'!$A$2:$A$100, $A$2)</f>
        <v>16466</v>
      </c>
      <c r="L9">
        <f>SUMIFS('19Q3'!O$2:O$100, '19Q3'!$C$2:$C$100, $A9, '19Q3'!$D$2:$D$100, "paid", '19Q3'!$A$2:$A$100, $A$2)</f>
        <v>18447</v>
      </c>
      <c r="M9">
        <f>SUMIFS('19Q3'!P$2:P$100, '19Q3'!$C$2:$C$100, $A9, '19Q3'!$D$2:$D$100, "paid", '19Q3'!$A$2:$A$100, $A$2)</f>
        <v>20563</v>
      </c>
      <c r="N9">
        <f>SUMIFS('19Q3'!Q$2:Q$100, '19Q3'!$C$2:$C$100, $A9, '19Q3'!$D$2:$D$100, "paid", '19Q3'!$A$2:$A$100, $A$2)</f>
        <v>33521</v>
      </c>
      <c r="O9">
        <f>SUMIFS('19Q3'!R$2:R$100, '19Q3'!$C$2:$C$100, $A9, '19Q3'!$D$2:$D$100, "paid", '19Q3'!$A$2:$A$100, $A$2)</f>
        <v>33890</v>
      </c>
      <c r="P9">
        <f>SUMIFS('19Q3'!S$2:S$100, '19Q3'!$C$2:$C$100, $A9, '19Q3'!$D$2:$D$100, "paid", '19Q3'!$A$2:$A$100, $A$2)</f>
        <v>28659</v>
      </c>
      <c r="Q9">
        <f>SUMIFS('19Q3'!T$2:T$100, '19Q3'!$C$2:$C$100, $A9, '19Q3'!$D$2:$D$100, "paid", '19Q3'!$A$2:$A$100, $A$2)</f>
        <v>0</v>
      </c>
      <c r="R9">
        <f>SUMIFS('19Q3'!U$2:U$100, '19Q3'!$C$2:$C$100, $A9, '19Q3'!$D$2:$D$100, "paid", '19Q3'!$A$2:$A$100, $A$2)</f>
        <v>0</v>
      </c>
      <c r="T9">
        <f ca="1">OFFSET(A9,0,15,1,1)</f>
        <v>28659</v>
      </c>
    </row>
    <row r="10" spans="1:20" outlineLevel="1" x14ac:dyDescent="0.15">
      <c r="A10">
        <f>A9+1</f>
        <v>2017</v>
      </c>
      <c r="B10">
        <f>SUMIFS('19Q3'!E$2:E$100, '19Q3'!$C$2:$C$100, $A10, '19Q3'!$D$2:$D$100, "paid", '19Q3'!$A$2:$A$100, $A$2)</f>
        <v>0</v>
      </c>
      <c r="C10">
        <f>SUMIFS('19Q3'!F$2:F$100, '19Q3'!$C$2:$C$100, $A10, '19Q3'!$D$2:$D$100, "paid", '19Q3'!$A$2:$A$100, $A$2)</f>
        <v>68</v>
      </c>
      <c r="D10">
        <f>SUMIFS('19Q3'!G$2:G$100, '19Q3'!$C$2:$C$100, $A10, '19Q3'!$D$2:$D$100, "paid", '19Q3'!$A$2:$A$100, $A$2)</f>
        <v>246</v>
      </c>
      <c r="E10">
        <f>SUMIFS('19Q3'!H$2:H$100, '19Q3'!$C$2:$C$100, $A10, '19Q3'!$D$2:$D$100, "paid", '19Q3'!$A$2:$A$100, $A$2)</f>
        <v>374</v>
      </c>
      <c r="F10">
        <f>SUMIFS('19Q3'!I$2:I$100, '19Q3'!$C$2:$C$100, $A10, '19Q3'!$D$2:$D$100, "paid", '19Q3'!$A$2:$A$100, $A$2)</f>
        <v>894</v>
      </c>
      <c r="G10">
        <f>SUMIFS('19Q3'!J$2:J$100, '19Q3'!$C$2:$C$100, $A10, '19Q3'!$D$2:$D$100, "paid", '19Q3'!$A$2:$A$100, $A$2)</f>
        <v>1328</v>
      </c>
      <c r="H10">
        <f>SUMIFS('19Q3'!K$2:K$100, '19Q3'!$C$2:$C$100, $A10, '19Q3'!$D$2:$D$100, "paid", '19Q3'!$A$2:$A$100, $A$2)</f>
        <v>2288</v>
      </c>
      <c r="I10">
        <f>SUMIFS('19Q3'!L$2:L$100, '19Q3'!$C$2:$C$100, $A10, '19Q3'!$D$2:$D$100, "paid", '19Q3'!$A$2:$A$100, $A$2)</f>
        <v>2660</v>
      </c>
      <c r="J10">
        <f>SUMIFS('19Q3'!M$2:M$100, '19Q3'!$C$2:$C$100, $A10, '19Q3'!$D$2:$D$100, "paid", '19Q3'!$A$2:$A$100, $A$2)</f>
        <v>4620</v>
      </c>
      <c r="K10">
        <f>SUMIFS('19Q3'!N$2:N$100, '19Q3'!$C$2:$C$100, $A10, '19Q3'!$D$2:$D$100, "paid", '19Q3'!$A$2:$A$100, $A$2)</f>
        <v>5488</v>
      </c>
      <c r="L10">
        <f>SUMIFS('19Q3'!O$2:O$100, '19Q3'!$C$2:$C$100, $A10, '19Q3'!$D$2:$D$100, "paid", '19Q3'!$A$2:$A$100, $A$2)</f>
        <v>5917</v>
      </c>
      <c r="M10">
        <f>SUMIFS('19Q3'!P$2:P$100, '19Q3'!$C$2:$C$100, $A10, '19Q3'!$D$2:$D$100, "paid", '19Q3'!$A$2:$A$100, $A$2)</f>
        <v>0</v>
      </c>
      <c r="N10">
        <f>SUMIFS('19Q3'!Q$2:Q$100, '19Q3'!$C$2:$C$100, $A10, '19Q3'!$D$2:$D$100, "paid", '19Q3'!$A$2:$A$100, $A$2)</f>
        <v>0</v>
      </c>
      <c r="O10">
        <f>SUMIFS('19Q3'!R$2:R$100, '19Q3'!$C$2:$C$100, $A10, '19Q3'!$D$2:$D$100, "paid", '19Q3'!$A$2:$A$100, $A$2)</f>
        <v>0</v>
      </c>
      <c r="P10">
        <f>SUMIFS('19Q3'!S$2:S$100, '19Q3'!$C$2:$C$100, $A10, '19Q3'!$D$2:$D$100, "paid", '19Q3'!$A$2:$A$100, $A$2)</f>
        <v>0</v>
      </c>
      <c r="Q10">
        <f>SUMIFS('19Q3'!T$2:T$100, '19Q3'!$C$2:$C$100, $A10, '19Q3'!$D$2:$D$100, "paid", '19Q3'!$A$2:$A$100, $A$2)</f>
        <v>0</v>
      </c>
      <c r="R10">
        <f>SUMIFS('19Q3'!U$2:U$100, '19Q3'!$C$2:$C$100, $A10, '19Q3'!$D$2:$D$100, "paid", '19Q3'!$A$2:$A$100, $A$2)</f>
        <v>0</v>
      </c>
      <c r="T10">
        <f ca="1">OFFSET(A10,0,11,1,1)</f>
        <v>5917</v>
      </c>
    </row>
    <row r="11" spans="1:20" outlineLevel="1" x14ac:dyDescent="0.15">
      <c r="A11">
        <f>A10+1</f>
        <v>2018</v>
      </c>
      <c r="B11">
        <f>SUMIFS('19Q3'!E$2:E$100, '19Q3'!$C$2:$C$100, $A11, '19Q3'!$D$2:$D$100, "paid", '19Q3'!$A$2:$A$100, $A$2)</f>
        <v>5</v>
      </c>
      <c r="C11">
        <f>SUMIFS('19Q3'!F$2:F$100, '19Q3'!$C$2:$C$100, $A11, '19Q3'!$D$2:$D$100, "paid", '19Q3'!$A$2:$A$100, $A$2)</f>
        <v>64</v>
      </c>
      <c r="D11">
        <f>SUMIFS('19Q3'!G$2:G$100, '19Q3'!$C$2:$C$100, $A11, '19Q3'!$D$2:$D$100, "paid", '19Q3'!$A$2:$A$100, $A$2)</f>
        <v>216</v>
      </c>
      <c r="E11">
        <f>SUMIFS('19Q3'!H$2:H$100, '19Q3'!$C$2:$C$100, $A11, '19Q3'!$D$2:$D$100, "paid", '19Q3'!$A$2:$A$100, $A$2)</f>
        <v>409</v>
      </c>
      <c r="F11">
        <f>SUMIFS('19Q3'!I$2:I$100, '19Q3'!$C$2:$C$100, $A11, '19Q3'!$D$2:$D$100, "paid", '19Q3'!$A$2:$A$100, $A$2)</f>
        <v>890</v>
      </c>
      <c r="G11">
        <f>SUMIFS('19Q3'!J$2:J$100, '19Q3'!$C$2:$C$100, $A11, '19Q3'!$D$2:$D$100, "paid", '19Q3'!$A$2:$A$100, $A$2)</f>
        <v>1284</v>
      </c>
      <c r="H11">
        <f>SUMIFS('19Q3'!K$2:K$100, '19Q3'!$C$2:$C$100, $A11, '19Q3'!$D$2:$D$100, "paid", '19Q3'!$A$2:$A$100, $A$2)</f>
        <v>5944</v>
      </c>
      <c r="I11">
        <f>SUMIFS('19Q3'!L$2:L$100, '19Q3'!$C$2:$C$100, $A11, '19Q3'!$D$2:$D$100, "paid", '19Q3'!$A$2:$A$100, $A$2)</f>
        <v>0</v>
      </c>
      <c r="J11">
        <f>SUMIFS('19Q3'!M$2:M$100, '19Q3'!$C$2:$C$100, $A11, '19Q3'!$D$2:$D$100, "paid", '19Q3'!$A$2:$A$100, $A$2)</f>
        <v>0</v>
      </c>
      <c r="K11">
        <f>SUMIFS('19Q3'!N$2:N$100, '19Q3'!$C$2:$C$100, $A11, '19Q3'!$D$2:$D$100, "paid", '19Q3'!$A$2:$A$100, $A$2)</f>
        <v>0</v>
      </c>
      <c r="L11">
        <f>SUMIFS('19Q3'!O$2:O$100, '19Q3'!$C$2:$C$100, $A11, '19Q3'!$D$2:$D$100, "paid", '19Q3'!$A$2:$A$100, $A$2)</f>
        <v>0</v>
      </c>
      <c r="M11">
        <f>SUMIFS('19Q3'!P$2:P$100, '19Q3'!$C$2:$C$100, $A11, '19Q3'!$D$2:$D$100, "paid", '19Q3'!$A$2:$A$100, $A$2)</f>
        <v>0</v>
      </c>
      <c r="N11">
        <f>SUMIFS('19Q3'!Q$2:Q$100, '19Q3'!$C$2:$C$100, $A11, '19Q3'!$D$2:$D$100, "paid", '19Q3'!$A$2:$A$100, $A$2)</f>
        <v>0</v>
      </c>
      <c r="O11">
        <f>SUMIFS('19Q3'!R$2:R$100, '19Q3'!$C$2:$C$100, $A11, '19Q3'!$D$2:$D$100, "paid", '19Q3'!$A$2:$A$100, $A$2)</f>
        <v>0</v>
      </c>
      <c r="P11">
        <f>SUMIFS('19Q3'!S$2:S$100, '19Q3'!$C$2:$C$100, $A11, '19Q3'!$D$2:$D$100, "paid", '19Q3'!$A$2:$A$100, $A$2)</f>
        <v>0</v>
      </c>
      <c r="Q11">
        <f>SUMIFS('19Q3'!T$2:T$100, '19Q3'!$C$2:$C$100, $A11, '19Q3'!$D$2:$D$100, "paid", '19Q3'!$A$2:$A$100, $A$2)</f>
        <v>0</v>
      </c>
      <c r="R11">
        <f>SUMIFS('19Q3'!U$2:U$100, '19Q3'!$C$2:$C$100, $A11, '19Q3'!$D$2:$D$100, "paid", '19Q3'!$A$2:$A$100, $A$2)</f>
        <v>0</v>
      </c>
      <c r="T11">
        <f ca="1">OFFSET(A11,0,7,1,1)</f>
        <v>5944</v>
      </c>
    </row>
    <row r="12" spans="1:20" outlineLevel="1" x14ac:dyDescent="0.15">
      <c r="A12">
        <f>A11+1</f>
        <v>2019</v>
      </c>
      <c r="B12">
        <f>SUMIFS('19Q3'!E$2:E$100, '19Q3'!$C$2:$C$100, $A12, '19Q3'!$D$2:$D$100, "paid", '19Q3'!$A$2:$A$100, $A$2)</f>
        <v>4</v>
      </c>
      <c r="C12">
        <f>SUMIFS('19Q3'!F$2:F$100, '19Q3'!$C$2:$C$100, $A12, '19Q3'!$D$2:$D$100, "paid", '19Q3'!$A$2:$A$100, $A$2)</f>
        <v>72</v>
      </c>
      <c r="D12">
        <f>SUMIFS('19Q3'!G$2:G$100, '19Q3'!$C$2:$C$100, $A12, '19Q3'!$D$2:$D$100, "paid", '19Q3'!$A$2:$A$100, $A$2)</f>
        <v>95</v>
      </c>
      <c r="E12">
        <f>SUMIFS('19Q3'!H$2:H$100, '19Q3'!$C$2:$C$100, $A12, '19Q3'!$D$2:$D$100, "paid", '19Q3'!$A$2:$A$100, $A$2)</f>
        <v>0</v>
      </c>
      <c r="F12">
        <f>SUMIFS('19Q3'!I$2:I$100, '19Q3'!$C$2:$C$100, $A12, '19Q3'!$D$2:$D$100, "paid", '19Q3'!$A$2:$A$100, $A$2)</f>
        <v>0</v>
      </c>
      <c r="G12">
        <f>SUMIFS('19Q3'!J$2:J$100, '19Q3'!$C$2:$C$100, $A12, '19Q3'!$D$2:$D$100, "paid", '19Q3'!$A$2:$A$100, $A$2)</f>
        <v>0</v>
      </c>
      <c r="H12">
        <f>SUMIFS('19Q3'!K$2:K$100, '19Q3'!$C$2:$C$100, $A12, '19Q3'!$D$2:$D$100, "paid", '19Q3'!$A$2:$A$100, $A$2)</f>
        <v>0</v>
      </c>
      <c r="I12">
        <f>SUMIFS('19Q3'!L$2:L$100, '19Q3'!$C$2:$C$100, $A12, '19Q3'!$D$2:$D$100, "paid", '19Q3'!$A$2:$A$100, $A$2)</f>
        <v>0</v>
      </c>
      <c r="J12">
        <f>SUMIFS('19Q3'!M$2:M$100, '19Q3'!$C$2:$C$100, $A12, '19Q3'!$D$2:$D$100, "paid", '19Q3'!$A$2:$A$100, $A$2)</f>
        <v>0</v>
      </c>
      <c r="K12">
        <f>SUMIFS('19Q3'!N$2:N$100, '19Q3'!$C$2:$C$100, $A12, '19Q3'!$D$2:$D$100, "paid", '19Q3'!$A$2:$A$100, $A$2)</f>
        <v>0</v>
      </c>
      <c r="L12">
        <f>SUMIFS('19Q3'!O$2:O$100, '19Q3'!$C$2:$C$100, $A12, '19Q3'!$D$2:$D$100, "paid", '19Q3'!$A$2:$A$100, $A$2)</f>
        <v>0</v>
      </c>
      <c r="M12">
        <f>SUMIFS('19Q3'!P$2:P$100, '19Q3'!$C$2:$C$100, $A12, '19Q3'!$D$2:$D$100, "paid", '19Q3'!$A$2:$A$100, $A$2)</f>
        <v>0</v>
      </c>
      <c r="N12">
        <f>SUMIFS('19Q3'!Q$2:Q$100, '19Q3'!$C$2:$C$100, $A12, '19Q3'!$D$2:$D$100, "paid", '19Q3'!$A$2:$A$100, $A$2)</f>
        <v>0</v>
      </c>
      <c r="O12">
        <f>SUMIFS('19Q3'!R$2:R$100, '19Q3'!$C$2:$C$100, $A12, '19Q3'!$D$2:$D$100, "paid", '19Q3'!$A$2:$A$100, $A$2)</f>
        <v>0</v>
      </c>
      <c r="P12">
        <f>SUMIFS('19Q3'!S$2:S$100, '19Q3'!$C$2:$C$100, $A12, '19Q3'!$D$2:$D$100, "paid", '19Q3'!$A$2:$A$100, $A$2)</f>
        <v>0</v>
      </c>
      <c r="Q12">
        <f>SUMIFS('19Q3'!T$2:T$100, '19Q3'!$C$2:$C$100, $A12, '19Q3'!$D$2:$D$100, "paid", '19Q3'!$A$2:$A$100, $A$2)</f>
        <v>0</v>
      </c>
      <c r="R12">
        <f>SUMIFS('19Q3'!U$2:U$100, '19Q3'!$C$2:$C$100, $A12, '19Q3'!$D$2:$D$100, "paid", '19Q3'!$A$2:$A$100, $A$2)</f>
        <v>0</v>
      </c>
      <c r="T12">
        <f ca="1">OFFSET(A12,0,3,1,1)</f>
        <v>95</v>
      </c>
    </row>
    <row r="13" spans="1:20" outlineLevel="1" x14ac:dyDescent="0.15">
      <c r="A13" s="1"/>
      <c r="D13">
        <f ca="1">OFFSET(A12,0,3,1,1)</f>
        <v>95</v>
      </c>
      <c r="H13">
        <f ca="1">OFFSET(A11,0,7,1,1)</f>
        <v>5944</v>
      </c>
      <c r="S13"/>
    </row>
    <row r="14" spans="1:20" outlineLevel="1" x14ac:dyDescent="0.15">
      <c r="A14" s="1"/>
      <c r="S14"/>
    </row>
    <row r="15" spans="1:20" outlineLevel="1" x14ac:dyDescent="0.15"/>
    <row r="16" spans="1:20" s="3" customFormat="1" outlineLevel="1" x14ac:dyDescent="0.15">
      <c r="A16" s="9" t="s">
        <v>4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</row>
    <row r="17" spans="1:22" outlineLevel="1" x14ac:dyDescent="0.15">
      <c r="A17" s="1"/>
      <c r="T17" s="4"/>
      <c r="U17" s="4"/>
    </row>
    <row r="18" spans="1:22" outlineLevel="1" x14ac:dyDescent="0.15">
      <c r="A18" s="5" t="s">
        <v>109</v>
      </c>
      <c r="B18" s="2">
        <v>3</v>
      </c>
      <c r="C18" s="2">
        <f>B18+3</f>
        <v>6</v>
      </c>
      <c r="D18" s="2">
        <f t="shared" ref="D18:R18" si="1">C18+3</f>
        <v>9</v>
      </c>
      <c r="E18" s="2">
        <f t="shared" si="1"/>
        <v>12</v>
      </c>
      <c r="F18" s="2">
        <f t="shared" si="1"/>
        <v>15</v>
      </c>
      <c r="G18" s="2">
        <f t="shared" si="1"/>
        <v>18</v>
      </c>
      <c r="H18" s="2">
        <f t="shared" si="1"/>
        <v>21</v>
      </c>
      <c r="I18" s="2">
        <f t="shared" si="1"/>
        <v>24</v>
      </c>
      <c r="J18" s="2">
        <f t="shared" si="1"/>
        <v>27</v>
      </c>
      <c r="K18" s="2">
        <f t="shared" si="1"/>
        <v>30</v>
      </c>
      <c r="L18" s="2">
        <f t="shared" si="1"/>
        <v>33</v>
      </c>
      <c r="M18" s="2">
        <f t="shared" si="1"/>
        <v>36</v>
      </c>
      <c r="N18" s="2">
        <f t="shared" si="1"/>
        <v>39</v>
      </c>
      <c r="O18" s="2">
        <f t="shared" si="1"/>
        <v>42</v>
      </c>
      <c r="P18" s="2">
        <f t="shared" si="1"/>
        <v>45</v>
      </c>
      <c r="Q18" s="2">
        <f t="shared" si="1"/>
        <v>48</v>
      </c>
      <c r="R18" s="2">
        <f t="shared" si="1"/>
        <v>51</v>
      </c>
      <c r="T18" s="2" t="s">
        <v>1</v>
      </c>
    </row>
    <row r="19" spans="1:22" outlineLevel="1" x14ac:dyDescent="0.15">
      <c r="A19">
        <f>A9</f>
        <v>2016</v>
      </c>
      <c r="B19">
        <f>SUMIFS('19Q4'!E$2:E$100, '19Q4'!$C$2:$C$100, $A19, '19Q4'!$D$2:$D$100, "paid", '19Q4'!$A$2:$A$100, $A$2)</f>
        <v>43</v>
      </c>
      <c r="C19">
        <f>SUMIFS('19Q4'!F$2:F$100, '19Q4'!$C$2:$C$100, $A19, '19Q4'!$D$2:$D$100, "paid", '19Q4'!$A$2:$A$100, $A$2)</f>
        <v>151</v>
      </c>
      <c r="D19">
        <f>SUMIFS('19Q4'!G$2:G$100, '19Q4'!$C$2:$C$100, $A19, '19Q4'!$D$2:$D$100, "paid", '19Q4'!$A$2:$A$100, $A$2)</f>
        <v>594</v>
      </c>
      <c r="E19">
        <f>SUMIFS('19Q4'!H$2:H$100, '19Q4'!$C$2:$C$100, $A19, '19Q4'!$D$2:$D$100, "paid", '19Q4'!$A$2:$A$100, $A$2)</f>
        <v>814</v>
      </c>
      <c r="F19">
        <f>SUMIFS('19Q4'!I$2:I$100, '19Q4'!$C$2:$C$100, $A19, '19Q4'!$D$2:$D$100, "paid", '19Q4'!$A$2:$A$100, $A$2)</f>
        <v>1853</v>
      </c>
      <c r="G19">
        <f>SUMIFS('19Q4'!J$2:J$100, '19Q4'!$C$2:$C$100, $A19, '19Q4'!$D$2:$D$100, "paid", '19Q4'!$A$2:$A$100, $A$2)</f>
        <v>2685</v>
      </c>
      <c r="H19">
        <f>SUMIFS('19Q4'!K$2:K$100, '19Q4'!$C$2:$C$100, $A19, '19Q4'!$D$2:$D$100, "paid", '19Q4'!$A$2:$A$100, $A$2)</f>
        <v>6100</v>
      </c>
      <c r="I19">
        <f>SUMIFS('19Q4'!L$2:L$100, '19Q4'!$C$2:$C$100, $A19, '19Q4'!$D$2:$D$100, "paid", '19Q4'!$A$2:$A$100, $A$2)</f>
        <v>6792</v>
      </c>
      <c r="J19">
        <f>SUMIFS('19Q4'!M$2:M$100, '19Q4'!$C$2:$C$100, $A19, '19Q4'!$D$2:$D$100, "paid", '19Q4'!$A$2:$A$100, $A$2)</f>
        <v>7881</v>
      </c>
      <c r="K19">
        <f>SUMIFS('19Q4'!N$2:N$100, '19Q4'!$C$2:$C$100, $A19, '19Q4'!$D$2:$D$100, "paid", '19Q4'!$A$2:$A$100, $A$2)</f>
        <v>16890</v>
      </c>
      <c r="L19">
        <f>SUMIFS('19Q4'!O$2:O$100, '19Q4'!$C$2:$C$100, $A19, '19Q4'!$D$2:$D$100, "paid", '19Q4'!$A$2:$A$100, $A$2)</f>
        <v>18965</v>
      </c>
      <c r="M19">
        <f>SUMIFS('19Q4'!P$2:P$100, '19Q4'!$C$2:$C$100, $A19, '19Q4'!$D$2:$D$100, "paid", '19Q4'!$A$2:$A$100, $A$2)</f>
        <v>21101</v>
      </c>
      <c r="N19">
        <f>SUMIFS('19Q4'!Q$2:Q$100, '19Q4'!$C$2:$C$100, $A19, '19Q4'!$D$2:$D$100, "paid", '19Q4'!$A$2:$A$100, $A$2)</f>
        <v>34067</v>
      </c>
      <c r="O19">
        <f>SUMIFS('19Q4'!R$2:R$100, '19Q4'!$C$2:$C$100, $A19, '19Q4'!$D$2:$D$100, "paid", '19Q4'!$A$2:$A$100, $A$2)</f>
        <v>34443</v>
      </c>
      <c r="P19">
        <f>SUMIFS('19Q4'!S$2:S$100, '19Q4'!$C$2:$C$100, $A19, '19Q4'!$D$2:$D$100, "paid", '19Q4'!$A$2:$A$100, $A$2)</f>
        <v>29224</v>
      </c>
      <c r="Q19">
        <f>SUMIFS('19Q4'!T$2:T$100, '19Q4'!$C$2:$C$100, $A19, '19Q4'!$D$2:$D$100, "paid", '19Q4'!$A$2:$A$100, $A$2)</f>
        <v>29477</v>
      </c>
      <c r="R19">
        <f>SUMIFS('19Q4'!U$2:U$100, '19Q4'!$C$2:$C$100, $A19, '19Q4'!$D$2:$D$100, "paid", '19Q4'!$A$2:$A$100, $A$2)</f>
        <v>0</v>
      </c>
      <c r="T19">
        <f ca="1">OFFSET(A19,0,15,1,1)</f>
        <v>29224</v>
      </c>
    </row>
    <row r="20" spans="1:22" outlineLevel="1" x14ac:dyDescent="0.15">
      <c r="A20">
        <f>A10</f>
        <v>2017</v>
      </c>
      <c r="B20">
        <f>SUMIFS('19Q4'!E$2:E$100, '19Q4'!$C$2:$C$100, $A20, '19Q4'!$D$2:$D$100, "paid", '19Q4'!$A$2:$A$100, $A$2)</f>
        <v>0</v>
      </c>
      <c r="C20">
        <f>SUMIFS('19Q4'!F$2:F$100, '19Q4'!$C$2:$C$100, $A20, '19Q4'!$D$2:$D$100, "paid", '19Q4'!$A$2:$A$100, $A$2)</f>
        <v>70</v>
      </c>
      <c r="D20">
        <f>SUMIFS('19Q4'!G$2:G$100, '19Q4'!$C$2:$C$100, $A20, '19Q4'!$D$2:$D$100, "paid", '19Q4'!$A$2:$A$100, $A$2)</f>
        <v>251</v>
      </c>
      <c r="E20">
        <f>SUMIFS('19Q4'!H$2:H$100, '19Q4'!$C$2:$C$100, $A20, '19Q4'!$D$2:$D$100, "paid", '19Q4'!$A$2:$A$100, $A$2)</f>
        <v>379</v>
      </c>
      <c r="F20">
        <f>SUMIFS('19Q4'!I$2:I$100, '19Q4'!$C$2:$C$100, $A20, '19Q4'!$D$2:$D$100, "paid", '19Q4'!$A$2:$A$100, $A$2)</f>
        <v>900</v>
      </c>
      <c r="G20">
        <f>SUMIFS('19Q4'!J$2:J$100, '19Q4'!$C$2:$C$100, $A20, '19Q4'!$D$2:$D$100, "paid", '19Q4'!$A$2:$A$100, $A$2)</f>
        <v>1334</v>
      </c>
      <c r="H20">
        <f>SUMIFS('19Q4'!K$2:K$100, '19Q4'!$C$2:$C$100, $A20, '19Q4'!$D$2:$D$100, "paid", '19Q4'!$A$2:$A$100, $A$2)</f>
        <v>2293</v>
      </c>
      <c r="I20">
        <f>SUMIFS('19Q4'!L$2:L$100, '19Q4'!$C$2:$C$100, $A20, '19Q4'!$D$2:$D$100, "paid", '19Q4'!$A$2:$A$100, $A$2)</f>
        <v>2666</v>
      </c>
      <c r="J20">
        <f>SUMIFS('19Q4'!M$2:M$100, '19Q4'!$C$2:$C$100, $A20, '19Q4'!$D$2:$D$100, "paid", '19Q4'!$A$2:$A$100, $A$2)</f>
        <v>4620</v>
      </c>
      <c r="K20">
        <f>SUMIFS('19Q4'!N$2:N$100, '19Q4'!$C$2:$C$100, $A20, '19Q4'!$D$2:$D$100, "paid", '19Q4'!$A$2:$A$100, $A$2)</f>
        <v>5488</v>
      </c>
      <c r="L20">
        <f>SUMIFS('19Q4'!O$2:O$100, '19Q4'!$C$2:$C$100, $A20, '19Q4'!$D$2:$D$100, "paid", '19Q4'!$A$2:$A$100, $A$2)</f>
        <v>5917</v>
      </c>
      <c r="M20">
        <f>SUMIFS('19Q4'!P$2:P$100, '19Q4'!$C$2:$C$100, $A20, '19Q4'!$D$2:$D$100, "paid", '19Q4'!$A$2:$A$100, $A$2)</f>
        <v>6090</v>
      </c>
      <c r="N20">
        <f>SUMIFS('19Q4'!Q$2:Q$100, '19Q4'!$C$2:$C$100, $A20, '19Q4'!$D$2:$D$100, "paid", '19Q4'!$A$2:$A$100, $A$2)</f>
        <v>0</v>
      </c>
      <c r="O20">
        <f>SUMIFS('19Q4'!R$2:R$100, '19Q4'!$C$2:$C$100, $A20, '19Q4'!$D$2:$D$100, "paid", '19Q4'!$A$2:$A$100, $A$2)</f>
        <v>0</v>
      </c>
      <c r="P20">
        <f>SUMIFS('19Q4'!S$2:S$100, '19Q4'!$C$2:$C$100, $A20, '19Q4'!$D$2:$D$100, "paid", '19Q4'!$A$2:$A$100, $A$2)</f>
        <v>0</v>
      </c>
      <c r="Q20">
        <f>SUMIFS('19Q4'!T$2:T$100, '19Q4'!$C$2:$C$100, $A20, '19Q4'!$D$2:$D$100, "paid", '19Q4'!$A$2:$A$100, $A$2)</f>
        <v>0</v>
      </c>
      <c r="R20">
        <f>SUMIFS('19Q4'!U$2:U$100, '19Q4'!$C$2:$C$100, $A20, '19Q4'!$D$2:$D$100, "paid", '19Q4'!$A$2:$A$100, $A$2)</f>
        <v>0</v>
      </c>
      <c r="T20">
        <f ca="1">OFFSET(A20,0,11,1,1)</f>
        <v>5917</v>
      </c>
    </row>
    <row r="21" spans="1:22" outlineLevel="1" x14ac:dyDescent="0.15">
      <c r="A21">
        <f>A11</f>
        <v>2018</v>
      </c>
      <c r="B21">
        <f>SUMIFS('19Q4'!E$2:E$100, '19Q4'!$C$2:$C$100, $A21, '19Q4'!$D$2:$D$100, "paid", '19Q4'!$A$2:$A$100, $A$2)</f>
        <v>5</v>
      </c>
      <c r="C21">
        <f>SUMIFS('19Q4'!F$2:F$100, '19Q4'!$C$2:$C$100, $A21, '19Q4'!$D$2:$D$100, "paid", '19Q4'!$A$2:$A$100, $A$2)</f>
        <v>64</v>
      </c>
      <c r="D21">
        <f>SUMIFS('19Q4'!G$2:G$100, '19Q4'!$C$2:$C$100, $A21, '19Q4'!$D$2:$D$100, "paid", '19Q4'!$A$2:$A$100, $A$2)</f>
        <v>216</v>
      </c>
      <c r="E21">
        <f>SUMIFS('19Q4'!H$2:H$100, '19Q4'!$C$2:$C$100, $A21, '19Q4'!$D$2:$D$100, "paid", '19Q4'!$A$2:$A$100, $A$2)</f>
        <v>409</v>
      </c>
      <c r="F21">
        <f>SUMIFS('19Q4'!I$2:I$100, '19Q4'!$C$2:$C$100, $A21, '19Q4'!$D$2:$D$100, "paid", '19Q4'!$A$2:$A$100, $A$2)</f>
        <v>890</v>
      </c>
      <c r="G21">
        <f>SUMIFS('19Q4'!J$2:J$100, '19Q4'!$C$2:$C$100, $A21, '19Q4'!$D$2:$D$100, "paid", '19Q4'!$A$2:$A$100, $A$2)</f>
        <v>1283</v>
      </c>
      <c r="H21">
        <f>SUMIFS('19Q4'!K$2:K$100, '19Q4'!$C$2:$C$100, $A21, '19Q4'!$D$2:$D$100, "paid", '19Q4'!$A$2:$A$100, $A$2)</f>
        <v>5927</v>
      </c>
      <c r="I21">
        <f>SUMIFS('19Q4'!L$2:L$100, '19Q4'!$C$2:$C$100, $A21, '19Q4'!$D$2:$D$100, "paid", '19Q4'!$A$2:$A$100, $A$2)</f>
        <v>6273</v>
      </c>
      <c r="J21">
        <f>SUMIFS('19Q4'!M$2:M$100, '19Q4'!$C$2:$C$100, $A21, '19Q4'!$D$2:$D$100, "paid", '19Q4'!$A$2:$A$100, $A$2)</f>
        <v>0</v>
      </c>
      <c r="K21">
        <f>SUMIFS('19Q4'!N$2:N$100, '19Q4'!$C$2:$C$100, $A21, '19Q4'!$D$2:$D$100, "paid", '19Q4'!$A$2:$A$100, $A$2)</f>
        <v>0</v>
      </c>
      <c r="L21">
        <f>SUMIFS('19Q4'!O$2:O$100, '19Q4'!$C$2:$C$100, $A21, '19Q4'!$D$2:$D$100, "paid", '19Q4'!$A$2:$A$100, $A$2)</f>
        <v>0</v>
      </c>
      <c r="M21">
        <f>SUMIFS('19Q4'!P$2:P$100, '19Q4'!$C$2:$C$100, $A21, '19Q4'!$D$2:$D$100, "paid", '19Q4'!$A$2:$A$100, $A$2)</f>
        <v>0</v>
      </c>
      <c r="N21">
        <f>SUMIFS('19Q4'!Q$2:Q$100, '19Q4'!$C$2:$C$100, $A21, '19Q4'!$D$2:$D$100, "paid", '19Q4'!$A$2:$A$100, $A$2)</f>
        <v>0</v>
      </c>
      <c r="O21">
        <f>SUMIFS('19Q4'!R$2:R$100, '19Q4'!$C$2:$C$100, $A21, '19Q4'!$D$2:$D$100, "paid", '19Q4'!$A$2:$A$100, $A$2)</f>
        <v>0</v>
      </c>
      <c r="P21">
        <f>SUMIFS('19Q4'!S$2:S$100, '19Q4'!$C$2:$C$100, $A21, '19Q4'!$D$2:$D$100, "paid", '19Q4'!$A$2:$A$100, $A$2)</f>
        <v>0</v>
      </c>
      <c r="Q21">
        <f>SUMIFS('19Q4'!T$2:T$100, '19Q4'!$C$2:$C$100, $A21, '19Q4'!$D$2:$D$100, "paid", '19Q4'!$A$2:$A$100, $A$2)</f>
        <v>0</v>
      </c>
      <c r="R21">
        <f>SUMIFS('19Q4'!U$2:U$100, '19Q4'!$C$2:$C$100, $A21, '19Q4'!$D$2:$D$100, "paid", '19Q4'!$A$2:$A$100, $A$2)</f>
        <v>0</v>
      </c>
      <c r="T21">
        <f ca="1">OFFSET(A21,0,7,1,1)</f>
        <v>5927</v>
      </c>
    </row>
    <row r="22" spans="1:22" outlineLevel="1" x14ac:dyDescent="0.15">
      <c r="A22">
        <f>A12</f>
        <v>2019</v>
      </c>
      <c r="B22">
        <f>SUMIFS('19Q4'!E$2:E$100, '19Q4'!$C$2:$C$100, $A22, '19Q4'!$D$2:$D$100, "paid", '19Q4'!$A$2:$A$100, $A$2)</f>
        <v>4</v>
      </c>
      <c r="C22">
        <f>SUMIFS('19Q4'!F$2:F$100, '19Q4'!$C$2:$C$100, $A22, '19Q4'!$D$2:$D$100, "paid", '19Q4'!$A$2:$A$100, $A$2)</f>
        <v>72</v>
      </c>
      <c r="D22">
        <f>SUMIFS('19Q4'!G$2:G$100, '19Q4'!$C$2:$C$100, $A22, '19Q4'!$D$2:$D$100, "paid", '19Q4'!$A$2:$A$100, $A$2)</f>
        <v>95</v>
      </c>
      <c r="E22">
        <f>SUMIFS('19Q4'!H$2:H$100, '19Q4'!$C$2:$C$100, $A22, '19Q4'!$D$2:$D$100, "paid", '19Q4'!$A$2:$A$100, $A$2)</f>
        <v>118</v>
      </c>
      <c r="F22">
        <f>SUMIFS('19Q4'!I$2:I$100, '19Q4'!$C$2:$C$100, $A22, '19Q4'!$D$2:$D$100, "paid", '19Q4'!$A$2:$A$100, $A$2)</f>
        <v>0</v>
      </c>
      <c r="G22">
        <f>SUMIFS('19Q4'!J$2:J$100, '19Q4'!$C$2:$C$100, $A22, '19Q4'!$D$2:$D$100, "paid", '19Q4'!$A$2:$A$100, $A$2)</f>
        <v>0</v>
      </c>
      <c r="H22">
        <f>SUMIFS('19Q4'!K$2:K$100, '19Q4'!$C$2:$C$100, $A22, '19Q4'!$D$2:$D$100, "paid", '19Q4'!$A$2:$A$100, $A$2)</f>
        <v>0</v>
      </c>
      <c r="I22">
        <f>SUMIFS('19Q4'!L$2:L$100, '19Q4'!$C$2:$C$100, $A22, '19Q4'!$D$2:$D$100, "paid", '19Q4'!$A$2:$A$100, $A$2)</f>
        <v>0</v>
      </c>
      <c r="J22">
        <f>SUMIFS('19Q4'!M$2:M$100, '19Q4'!$C$2:$C$100, $A22, '19Q4'!$D$2:$D$100, "paid", '19Q4'!$A$2:$A$100, $A$2)</f>
        <v>0</v>
      </c>
      <c r="K22">
        <f>SUMIFS('19Q4'!N$2:N$100, '19Q4'!$C$2:$C$100, $A22, '19Q4'!$D$2:$D$100, "paid", '19Q4'!$A$2:$A$100, $A$2)</f>
        <v>0</v>
      </c>
      <c r="L22">
        <f>SUMIFS('19Q4'!O$2:O$100, '19Q4'!$C$2:$C$100, $A22, '19Q4'!$D$2:$D$100, "paid", '19Q4'!$A$2:$A$100, $A$2)</f>
        <v>0</v>
      </c>
      <c r="M22">
        <f>SUMIFS('19Q4'!P$2:P$100, '19Q4'!$C$2:$C$100, $A22, '19Q4'!$D$2:$D$100, "paid", '19Q4'!$A$2:$A$100, $A$2)</f>
        <v>0</v>
      </c>
      <c r="N22">
        <f>SUMIFS('19Q4'!Q$2:Q$100, '19Q4'!$C$2:$C$100, $A22, '19Q4'!$D$2:$D$100, "paid", '19Q4'!$A$2:$A$100, $A$2)</f>
        <v>0</v>
      </c>
      <c r="O22">
        <f>SUMIFS('19Q4'!R$2:R$100, '19Q4'!$C$2:$C$100, $A22, '19Q4'!$D$2:$D$100, "paid", '19Q4'!$A$2:$A$100, $A$2)</f>
        <v>0</v>
      </c>
      <c r="P22">
        <f>SUMIFS('19Q4'!S$2:S$100, '19Q4'!$C$2:$C$100, $A22, '19Q4'!$D$2:$D$100, "paid", '19Q4'!$A$2:$A$100, $A$2)</f>
        <v>0</v>
      </c>
      <c r="Q22">
        <f>SUMIFS('19Q4'!T$2:T$100, '19Q4'!$C$2:$C$100, $A22, '19Q4'!$D$2:$D$100, "paid", '19Q4'!$A$2:$A$100, $A$2)</f>
        <v>0</v>
      </c>
      <c r="R22">
        <f>SUMIFS('19Q4'!U$2:U$100, '19Q4'!$C$2:$C$100, $A22, '19Q4'!$D$2:$D$100, "paid", '19Q4'!$A$2:$A$100, $A$2)</f>
        <v>0</v>
      </c>
      <c r="T22">
        <f ca="1">OFFSET(A22,0,3,1,1)</f>
        <v>95</v>
      </c>
    </row>
    <row r="23" spans="1:22" outlineLevel="1" x14ac:dyDescent="0.15">
      <c r="S23"/>
    </row>
    <row r="24" spans="1:22" x14ac:dyDescent="0.15"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</row>
    <row r="25" spans="1:22" x14ac:dyDescent="0.15"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</row>
    <row r="26" spans="1:22" s="3" customFormat="1" x14ac:dyDescent="0.15">
      <c r="A26" s="11" t="s">
        <v>115</v>
      </c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1"/>
      <c r="T26" s="12"/>
      <c r="U26"/>
    </row>
    <row r="27" spans="1:22" outlineLevel="1" x14ac:dyDescent="0.15">
      <c r="A27" s="1"/>
    </row>
    <row r="28" spans="1:22" outlineLevel="2" x14ac:dyDescent="0.15">
      <c r="A28" s="16" t="s">
        <v>116</v>
      </c>
      <c r="B28" s="2">
        <v>3</v>
      </c>
      <c r="C28" s="2">
        <f>B28+3</f>
        <v>6</v>
      </c>
      <c r="D28" s="2">
        <f t="shared" ref="D28:R28" si="2">C28+3</f>
        <v>9</v>
      </c>
      <c r="E28" s="2">
        <f t="shared" si="2"/>
        <v>12</v>
      </c>
      <c r="F28" s="2">
        <f t="shared" si="2"/>
        <v>15</v>
      </c>
      <c r="G28" s="2">
        <f t="shared" si="2"/>
        <v>18</v>
      </c>
      <c r="H28" s="2">
        <f t="shared" si="2"/>
        <v>21</v>
      </c>
      <c r="I28" s="2">
        <f t="shared" si="2"/>
        <v>24</v>
      </c>
      <c r="J28" s="2">
        <f t="shared" si="2"/>
        <v>27</v>
      </c>
      <c r="K28" s="2">
        <f t="shared" si="2"/>
        <v>30</v>
      </c>
      <c r="L28" s="2">
        <f t="shared" si="2"/>
        <v>33</v>
      </c>
      <c r="M28" s="2">
        <f t="shared" si="2"/>
        <v>36</v>
      </c>
      <c r="N28" s="2">
        <f t="shared" si="2"/>
        <v>39</v>
      </c>
      <c r="O28" s="2">
        <f t="shared" si="2"/>
        <v>42</v>
      </c>
      <c r="P28" s="2">
        <f t="shared" si="2"/>
        <v>45</v>
      </c>
      <c r="Q28" s="2">
        <f t="shared" si="2"/>
        <v>48</v>
      </c>
      <c r="R28" s="2">
        <f t="shared" si="2"/>
        <v>51</v>
      </c>
      <c r="T28" s="2" t="s">
        <v>1</v>
      </c>
      <c r="V28" t="s">
        <v>120</v>
      </c>
    </row>
    <row r="29" spans="1:22" outlineLevel="2" x14ac:dyDescent="0.15">
      <c r="A29">
        <f>A19</f>
        <v>2016</v>
      </c>
      <c r="B29" s="17">
        <f>B19-B9</f>
        <v>0</v>
      </c>
      <c r="C29" s="17">
        <f t="shared" ref="C29:R29" si="3">C19-C9</f>
        <v>0</v>
      </c>
      <c r="D29" s="17">
        <f t="shared" si="3"/>
        <v>8</v>
      </c>
      <c r="E29" s="17">
        <f t="shared" si="3"/>
        <v>11</v>
      </c>
      <c r="F29" s="17">
        <f t="shared" si="3"/>
        <v>10</v>
      </c>
      <c r="G29" s="17">
        <f t="shared" si="3"/>
        <v>11</v>
      </c>
      <c r="H29" s="17">
        <f t="shared" si="3"/>
        <v>10</v>
      </c>
      <c r="I29" s="17">
        <f t="shared" si="3"/>
        <v>16</v>
      </c>
      <c r="J29" s="17">
        <f t="shared" si="3"/>
        <v>16</v>
      </c>
      <c r="K29" s="17">
        <f t="shared" si="3"/>
        <v>424</v>
      </c>
      <c r="L29" s="17">
        <f t="shared" si="3"/>
        <v>518</v>
      </c>
      <c r="M29" s="17">
        <f t="shared" si="3"/>
        <v>538</v>
      </c>
      <c r="N29" s="17">
        <f t="shared" si="3"/>
        <v>546</v>
      </c>
      <c r="O29" s="17">
        <f t="shared" si="3"/>
        <v>553</v>
      </c>
      <c r="P29" s="17">
        <f t="shared" si="3"/>
        <v>565</v>
      </c>
      <c r="Q29" s="17"/>
      <c r="R29" s="17">
        <f t="shared" si="3"/>
        <v>0</v>
      </c>
      <c r="S29" s="17"/>
      <c r="T29" s="17">
        <f ca="1">T19-T9</f>
        <v>565</v>
      </c>
      <c r="V29">
        <f>SUM(B29:R32)</f>
        <v>3243</v>
      </c>
    </row>
    <row r="30" spans="1:22" outlineLevel="2" x14ac:dyDescent="0.15">
      <c r="A30">
        <f>A20</f>
        <v>2017</v>
      </c>
      <c r="B30" s="17">
        <f t="shared" ref="B30:R30" si="4">B20-B10</f>
        <v>0</v>
      </c>
      <c r="C30" s="17">
        <f t="shared" si="4"/>
        <v>2</v>
      </c>
      <c r="D30" s="17">
        <f t="shared" si="4"/>
        <v>5</v>
      </c>
      <c r="E30" s="17">
        <f t="shared" si="4"/>
        <v>5</v>
      </c>
      <c r="F30" s="17">
        <f t="shared" si="4"/>
        <v>6</v>
      </c>
      <c r="G30" s="17">
        <f t="shared" si="4"/>
        <v>6</v>
      </c>
      <c r="H30" s="17">
        <f t="shared" si="4"/>
        <v>5</v>
      </c>
      <c r="I30" s="17">
        <f t="shared" si="4"/>
        <v>6</v>
      </c>
      <c r="J30" s="17">
        <f t="shared" si="4"/>
        <v>0</v>
      </c>
      <c r="K30" s="17">
        <f t="shared" si="4"/>
        <v>0</v>
      </c>
      <c r="L30" s="17">
        <f t="shared" si="4"/>
        <v>0</v>
      </c>
      <c r="M30" s="17"/>
      <c r="N30" s="17">
        <f t="shared" si="4"/>
        <v>0</v>
      </c>
      <c r="O30" s="17">
        <f t="shared" si="4"/>
        <v>0</v>
      </c>
      <c r="P30" s="17">
        <f t="shared" si="4"/>
        <v>0</v>
      </c>
      <c r="Q30" s="17">
        <f t="shared" si="4"/>
        <v>0</v>
      </c>
      <c r="R30" s="17">
        <f t="shared" si="4"/>
        <v>0</v>
      </c>
      <c r="S30" s="17"/>
      <c r="T30" s="17">
        <f t="shared" ref="T30:T32" ca="1" si="5">T20-T10</f>
        <v>0</v>
      </c>
    </row>
    <row r="31" spans="1:22" outlineLevel="2" x14ac:dyDescent="0.15">
      <c r="A31">
        <f>A21</f>
        <v>2018</v>
      </c>
      <c r="B31" s="17">
        <f t="shared" ref="B31:R31" si="6">B21-B11</f>
        <v>0</v>
      </c>
      <c r="C31" s="17">
        <f t="shared" si="6"/>
        <v>0</v>
      </c>
      <c r="D31" s="17">
        <f t="shared" si="6"/>
        <v>0</v>
      </c>
      <c r="E31" s="17">
        <f t="shared" si="6"/>
        <v>0</v>
      </c>
      <c r="F31" s="17">
        <f t="shared" si="6"/>
        <v>0</v>
      </c>
      <c r="G31" s="17">
        <f t="shared" si="6"/>
        <v>-1</v>
      </c>
      <c r="H31" s="17">
        <f t="shared" si="6"/>
        <v>-17</v>
      </c>
      <c r="I31" s="17"/>
      <c r="J31" s="17">
        <f t="shared" si="6"/>
        <v>0</v>
      </c>
      <c r="K31" s="17">
        <f t="shared" si="6"/>
        <v>0</v>
      </c>
      <c r="L31" s="17">
        <f t="shared" si="6"/>
        <v>0</v>
      </c>
      <c r="M31" s="17">
        <f t="shared" si="6"/>
        <v>0</v>
      </c>
      <c r="N31" s="17">
        <f t="shared" si="6"/>
        <v>0</v>
      </c>
      <c r="O31" s="17">
        <f t="shared" si="6"/>
        <v>0</v>
      </c>
      <c r="P31" s="17">
        <f t="shared" si="6"/>
        <v>0</v>
      </c>
      <c r="Q31" s="17">
        <f t="shared" si="6"/>
        <v>0</v>
      </c>
      <c r="R31" s="17">
        <f t="shared" si="6"/>
        <v>0</v>
      </c>
      <c r="S31" s="17"/>
      <c r="T31" s="17">
        <f t="shared" ca="1" si="5"/>
        <v>-17</v>
      </c>
    </row>
    <row r="32" spans="1:22" outlineLevel="2" x14ac:dyDescent="0.15">
      <c r="A32">
        <f>A22</f>
        <v>2019</v>
      </c>
      <c r="B32" s="17">
        <f t="shared" ref="B32:R32" si="7">B22-B12</f>
        <v>0</v>
      </c>
      <c r="C32" s="17">
        <f t="shared" si="7"/>
        <v>0</v>
      </c>
      <c r="D32" s="17">
        <f t="shared" si="7"/>
        <v>0</v>
      </c>
      <c r="E32" s="17"/>
      <c r="F32" s="17">
        <f t="shared" si="7"/>
        <v>0</v>
      </c>
      <c r="G32" s="17">
        <f t="shared" si="7"/>
        <v>0</v>
      </c>
      <c r="H32" s="17">
        <f t="shared" si="7"/>
        <v>0</v>
      </c>
      <c r="I32" s="17">
        <f t="shared" si="7"/>
        <v>0</v>
      </c>
      <c r="J32" s="17">
        <f t="shared" si="7"/>
        <v>0</v>
      </c>
      <c r="K32" s="17">
        <f t="shared" si="7"/>
        <v>0</v>
      </c>
      <c r="L32" s="17">
        <f t="shared" si="7"/>
        <v>0</v>
      </c>
      <c r="M32" s="17">
        <f t="shared" si="7"/>
        <v>0</v>
      </c>
      <c r="N32" s="17">
        <f t="shared" si="7"/>
        <v>0</v>
      </c>
      <c r="O32" s="17">
        <f t="shared" si="7"/>
        <v>0</v>
      </c>
      <c r="P32" s="17">
        <f t="shared" si="7"/>
        <v>0</v>
      </c>
      <c r="Q32" s="17">
        <f t="shared" si="7"/>
        <v>0</v>
      </c>
      <c r="R32" s="17">
        <f t="shared" si="7"/>
        <v>0</v>
      </c>
      <c r="S32" s="17"/>
      <c r="T32" s="17">
        <f t="shared" ca="1" si="5"/>
        <v>0</v>
      </c>
    </row>
    <row r="33" spans="2:20" outlineLevel="1" x14ac:dyDescent="0.15"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>
        <f ca="1">SUM(T29:T32)</f>
        <v>548</v>
      </c>
    </row>
    <row r="34" spans="2:20" x14ac:dyDescent="0.15">
      <c r="S34"/>
    </row>
    <row r="35" spans="2:20" x14ac:dyDescent="0.15">
      <c r="S35"/>
    </row>
    <row r="36" spans="2:20" x14ac:dyDescent="0.15">
      <c r="S36"/>
    </row>
    <row r="37" spans="2:20" x14ac:dyDescent="0.15">
      <c r="S37"/>
    </row>
    <row r="38" spans="2:20" x14ac:dyDescent="0.15">
      <c r="S38"/>
    </row>
    <row r="39" spans="2:20" x14ac:dyDescent="0.15">
      <c r="S39"/>
    </row>
    <row r="40" spans="2:20" x14ac:dyDescent="0.15">
      <c r="S40"/>
    </row>
    <row r="41" spans="2:20" x14ac:dyDescent="0.15">
      <c r="S41"/>
    </row>
    <row r="42" spans="2:20" x14ac:dyDescent="0.15">
      <c r="S42"/>
    </row>
  </sheetData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 tint="0.39997558519241921"/>
  </sheetPr>
  <dimension ref="A1:V42"/>
  <sheetViews>
    <sheetView topLeftCell="J14" zoomScale="113" zoomScaleNormal="70" workbookViewId="0">
      <selection activeCell="T33" sqref="T33"/>
    </sheetView>
  </sheetViews>
  <sheetFormatPr baseColWidth="10" defaultColWidth="8.83203125" defaultRowHeight="13" outlineLevelRow="2" x14ac:dyDescent="0.15"/>
  <cols>
    <col min="1" max="1" width="20.6640625" customWidth="1"/>
    <col min="2" max="2" width="13.5" customWidth="1"/>
    <col min="3" max="18" width="10.5" customWidth="1"/>
    <col min="19" max="19" width="9.1640625" style="4" customWidth="1"/>
  </cols>
  <sheetData>
    <row r="1" spans="1:20" ht="15" x14ac:dyDescent="0.2">
      <c r="A1" s="15" t="s">
        <v>5</v>
      </c>
      <c r="B1" s="15" t="s">
        <v>6</v>
      </c>
    </row>
    <row r="2" spans="1:20" ht="15" x14ac:dyDescent="0.2">
      <c r="A2" s="20" t="s">
        <v>113</v>
      </c>
      <c r="B2" s="14" t="s">
        <v>108</v>
      </c>
    </row>
    <row r="3" spans="1:20" x14ac:dyDescent="0.15">
      <c r="A3" s="1"/>
    </row>
    <row r="4" spans="1:20" x14ac:dyDescent="0.15">
      <c r="A4" s="1"/>
    </row>
    <row r="5" spans="1:20" x14ac:dyDescent="0.15">
      <c r="A5" s="1"/>
    </row>
    <row r="6" spans="1:20" outlineLevel="1" x14ac:dyDescent="0.15">
      <c r="A6" s="7" t="s">
        <v>1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</row>
    <row r="7" spans="1:20" outlineLevel="1" x14ac:dyDescent="0.15">
      <c r="A7" s="1"/>
    </row>
    <row r="8" spans="1:20" x14ac:dyDescent="0.15">
      <c r="A8" s="5" t="s">
        <v>109</v>
      </c>
      <c r="B8" s="2">
        <v>3</v>
      </c>
      <c r="C8" s="2">
        <f>B8+3</f>
        <v>6</v>
      </c>
      <c r="D8" s="2">
        <f t="shared" ref="D8:R8" si="0">C8+3</f>
        <v>9</v>
      </c>
      <c r="E8" s="2">
        <f t="shared" si="0"/>
        <v>12</v>
      </c>
      <c r="F8" s="2">
        <f t="shared" si="0"/>
        <v>15</v>
      </c>
      <c r="G8" s="2">
        <f t="shared" si="0"/>
        <v>18</v>
      </c>
      <c r="H8" s="2">
        <f t="shared" si="0"/>
        <v>21</v>
      </c>
      <c r="I8" s="2">
        <f t="shared" si="0"/>
        <v>24</v>
      </c>
      <c r="J8" s="2">
        <f t="shared" si="0"/>
        <v>27</v>
      </c>
      <c r="K8" s="2">
        <f t="shared" si="0"/>
        <v>30</v>
      </c>
      <c r="L8" s="2">
        <f t="shared" si="0"/>
        <v>33</v>
      </c>
      <c r="M8" s="2">
        <f t="shared" si="0"/>
        <v>36</v>
      </c>
      <c r="N8" s="2">
        <f t="shared" si="0"/>
        <v>39</v>
      </c>
      <c r="O8" s="2">
        <f t="shared" si="0"/>
        <v>42</v>
      </c>
      <c r="P8" s="2">
        <f t="shared" si="0"/>
        <v>45</v>
      </c>
      <c r="Q8" s="2">
        <f t="shared" si="0"/>
        <v>48</v>
      </c>
      <c r="R8" s="2">
        <f t="shared" si="0"/>
        <v>51</v>
      </c>
      <c r="T8" s="2" t="s">
        <v>1</v>
      </c>
    </row>
    <row r="9" spans="1:20" outlineLevel="1" x14ac:dyDescent="0.15">
      <c r="A9">
        <v>2016</v>
      </c>
      <c r="B9">
        <f>SUMIFS('19Q3'!E$2:E$100, '19Q3'!$C$2:$C$100, $A9, '19Q3'!$D$2:$D$100, "paid", '19Q3'!$A$2:$A$100, $A$2)</f>
        <v>30</v>
      </c>
      <c r="C9">
        <f>SUMIFS('19Q3'!F$2:F$100, '19Q3'!$C$2:$C$100, $A9, '19Q3'!$D$2:$D$100, "paid", '19Q3'!$A$2:$A$100, $A$2)</f>
        <v>307</v>
      </c>
      <c r="D9">
        <f>SUMIFS('19Q3'!G$2:G$100, '19Q3'!$C$2:$C$100, $A9, '19Q3'!$D$2:$D$100, "paid", '19Q3'!$A$2:$A$100, $A$2)</f>
        <v>508</v>
      </c>
      <c r="E9">
        <f>SUMIFS('19Q3'!H$2:H$100, '19Q3'!$C$2:$C$100, $A9, '19Q3'!$D$2:$D$100, "paid", '19Q3'!$A$2:$A$100, $A$2)</f>
        <v>1271</v>
      </c>
      <c r="F9">
        <f>SUMIFS('19Q3'!I$2:I$100, '19Q3'!$C$2:$C$100, $A9, '19Q3'!$D$2:$D$100, "paid", '19Q3'!$A$2:$A$100, $A$2)</f>
        <v>2614</v>
      </c>
      <c r="G9">
        <f>SUMIFS('19Q3'!J$2:J$100, '19Q3'!$C$2:$C$100, $A9, '19Q3'!$D$2:$D$100, "paid", '19Q3'!$A$2:$A$100, $A$2)</f>
        <v>3246</v>
      </c>
      <c r="H9">
        <f>SUMIFS('19Q3'!K$2:K$100, '19Q3'!$C$2:$C$100, $A9, '19Q3'!$D$2:$D$100, "paid", '19Q3'!$A$2:$A$100, $A$2)</f>
        <v>3795</v>
      </c>
      <c r="I9">
        <f>SUMIFS('19Q3'!L$2:L$100, '19Q3'!$C$2:$C$100, $A9, '19Q3'!$D$2:$D$100, "paid", '19Q3'!$A$2:$A$100, $A$2)</f>
        <v>4811</v>
      </c>
      <c r="J9">
        <f>SUMIFS('19Q3'!M$2:M$100, '19Q3'!$C$2:$C$100, $A9, '19Q3'!$D$2:$D$100, "paid", '19Q3'!$A$2:$A$100, $A$2)</f>
        <v>5748</v>
      </c>
      <c r="K9">
        <f>SUMIFS('19Q3'!N$2:N$100, '19Q3'!$C$2:$C$100, $A9, '19Q3'!$D$2:$D$100, "paid", '19Q3'!$A$2:$A$100, $A$2)</f>
        <v>7956</v>
      </c>
      <c r="L9">
        <f>SUMIFS('19Q3'!O$2:O$100, '19Q3'!$C$2:$C$100, $A9, '19Q3'!$D$2:$D$100, "paid", '19Q3'!$A$2:$A$100, $A$2)</f>
        <v>8992</v>
      </c>
      <c r="M9">
        <f>SUMIFS('19Q3'!P$2:P$100, '19Q3'!$C$2:$C$100, $A9, '19Q3'!$D$2:$D$100, "paid", '19Q3'!$A$2:$A$100, $A$2)</f>
        <v>10493</v>
      </c>
      <c r="N9">
        <f>SUMIFS('19Q3'!Q$2:Q$100, '19Q3'!$C$2:$C$100, $A9, '19Q3'!$D$2:$D$100, "paid", '19Q3'!$A$2:$A$100, $A$2)</f>
        <v>11801</v>
      </c>
      <c r="O9">
        <f>SUMIFS('19Q3'!R$2:R$100, '19Q3'!$C$2:$C$100, $A9, '19Q3'!$D$2:$D$100, "paid", '19Q3'!$A$2:$A$100, $A$2)</f>
        <v>13581</v>
      </c>
      <c r="P9">
        <f>SUMIFS('19Q3'!S$2:S$100, '19Q3'!$C$2:$C$100, $A9, '19Q3'!$D$2:$D$100, "paid", '19Q3'!$A$2:$A$100, $A$2)</f>
        <v>15652</v>
      </c>
      <c r="Q9">
        <f>SUMIFS('19Q3'!T$2:T$100, '19Q3'!$C$2:$C$100, $A9, '19Q3'!$D$2:$D$100, "paid", '19Q3'!$A$2:$A$100, $A$2)</f>
        <v>0</v>
      </c>
      <c r="R9">
        <f>SUMIFS('19Q3'!U$2:U$100, '19Q3'!$C$2:$C$100, $A9, '19Q3'!$D$2:$D$100, "paid", '19Q3'!$A$2:$A$100, $A$2)</f>
        <v>0</v>
      </c>
      <c r="T9">
        <f ca="1">OFFSET(A9,0,15,1,1)</f>
        <v>15652</v>
      </c>
    </row>
    <row r="10" spans="1:20" outlineLevel="1" x14ac:dyDescent="0.15">
      <c r="A10">
        <f>A9+1</f>
        <v>2017</v>
      </c>
      <c r="B10">
        <f>SUMIFS('19Q3'!E$2:E$100, '19Q3'!$C$2:$C$100, $A10, '19Q3'!$D$2:$D$100, "paid", '19Q3'!$A$2:$A$100, $A$2)</f>
        <v>0</v>
      </c>
      <c r="C10">
        <f>SUMIFS('19Q3'!F$2:F$100, '19Q3'!$C$2:$C$100, $A10, '19Q3'!$D$2:$D$100, "paid", '19Q3'!$A$2:$A$100, $A$2)</f>
        <v>140</v>
      </c>
      <c r="D10">
        <f>SUMIFS('19Q3'!G$2:G$100, '19Q3'!$C$2:$C$100, $A10, '19Q3'!$D$2:$D$100, "paid", '19Q3'!$A$2:$A$100, $A$2)</f>
        <v>397</v>
      </c>
      <c r="E10">
        <f>SUMIFS('19Q3'!H$2:H$100, '19Q3'!$C$2:$C$100, $A10, '19Q3'!$D$2:$D$100, "paid", '19Q3'!$A$2:$A$100, $A$2)</f>
        <v>937</v>
      </c>
      <c r="F10">
        <f>SUMIFS('19Q3'!I$2:I$100, '19Q3'!$C$2:$C$100, $A10, '19Q3'!$D$2:$D$100, "paid", '19Q3'!$A$2:$A$100, $A$2)</f>
        <v>1467</v>
      </c>
      <c r="G10">
        <f>SUMIFS('19Q3'!J$2:J$100, '19Q3'!$C$2:$C$100, $A10, '19Q3'!$D$2:$D$100, "paid", '19Q3'!$A$2:$A$100, $A$2)</f>
        <v>2263</v>
      </c>
      <c r="H10">
        <f>SUMIFS('19Q3'!K$2:K$100, '19Q3'!$C$2:$C$100, $A10, '19Q3'!$D$2:$D$100, "paid", '19Q3'!$A$2:$A$100, $A$2)</f>
        <v>3350</v>
      </c>
      <c r="I10">
        <f>SUMIFS('19Q3'!L$2:L$100, '19Q3'!$C$2:$C$100, $A10, '19Q3'!$D$2:$D$100, "paid", '19Q3'!$A$2:$A$100, $A$2)</f>
        <v>6150</v>
      </c>
      <c r="J10">
        <f>SUMIFS('19Q3'!M$2:M$100, '19Q3'!$C$2:$C$100, $A10, '19Q3'!$D$2:$D$100, "paid", '19Q3'!$A$2:$A$100, $A$2)</f>
        <v>7257</v>
      </c>
      <c r="K10">
        <f>SUMIFS('19Q3'!N$2:N$100, '19Q3'!$C$2:$C$100, $A10, '19Q3'!$D$2:$D$100, "paid", '19Q3'!$A$2:$A$100, $A$2)</f>
        <v>7845</v>
      </c>
      <c r="L10">
        <f>SUMIFS('19Q3'!O$2:O$100, '19Q3'!$C$2:$C$100, $A10, '19Q3'!$D$2:$D$100, "paid", '19Q3'!$A$2:$A$100, $A$2)</f>
        <v>8607</v>
      </c>
      <c r="M10">
        <f>SUMIFS('19Q3'!P$2:P$100, '19Q3'!$C$2:$C$100, $A10, '19Q3'!$D$2:$D$100, "paid", '19Q3'!$A$2:$A$100, $A$2)</f>
        <v>0</v>
      </c>
      <c r="N10">
        <f>SUMIFS('19Q3'!Q$2:Q$100, '19Q3'!$C$2:$C$100, $A10, '19Q3'!$D$2:$D$100, "paid", '19Q3'!$A$2:$A$100, $A$2)</f>
        <v>0</v>
      </c>
      <c r="O10">
        <f>SUMIFS('19Q3'!R$2:R$100, '19Q3'!$C$2:$C$100, $A10, '19Q3'!$D$2:$D$100, "paid", '19Q3'!$A$2:$A$100, $A$2)</f>
        <v>0</v>
      </c>
      <c r="P10">
        <f>SUMIFS('19Q3'!S$2:S$100, '19Q3'!$C$2:$C$100, $A10, '19Q3'!$D$2:$D$100, "paid", '19Q3'!$A$2:$A$100, $A$2)</f>
        <v>0</v>
      </c>
      <c r="Q10">
        <f>SUMIFS('19Q3'!T$2:T$100, '19Q3'!$C$2:$C$100, $A10, '19Q3'!$D$2:$D$100, "paid", '19Q3'!$A$2:$A$100, $A$2)</f>
        <v>0</v>
      </c>
      <c r="R10">
        <f>SUMIFS('19Q3'!U$2:U$100, '19Q3'!$C$2:$C$100, $A10, '19Q3'!$D$2:$D$100, "paid", '19Q3'!$A$2:$A$100, $A$2)</f>
        <v>0</v>
      </c>
      <c r="T10">
        <f ca="1">OFFSET(A10,0,11,1,1)</f>
        <v>8607</v>
      </c>
    </row>
    <row r="11" spans="1:20" outlineLevel="1" x14ac:dyDescent="0.15">
      <c r="A11">
        <f>A10+1</f>
        <v>2018</v>
      </c>
      <c r="B11">
        <f>SUMIFS('19Q3'!E$2:E$100, '19Q3'!$C$2:$C$100, $A11, '19Q3'!$D$2:$D$100, "paid", '19Q3'!$A$2:$A$100, $A$2)</f>
        <v>0</v>
      </c>
      <c r="C11">
        <f>SUMIFS('19Q3'!F$2:F$100, '19Q3'!$C$2:$C$100, $A11, '19Q3'!$D$2:$D$100, "paid", '19Q3'!$A$2:$A$100, $A$2)</f>
        <v>62</v>
      </c>
      <c r="D11">
        <f>SUMIFS('19Q3'!G$2:G$100, '19Q3'!$C$2:$C$100, $A11, '19Q3'!$D$2:$D$100, "paid", '19Q3'!$A$2:$A$100, $A$2)</f>
        <v>783</v>
      </c>
      <c r="E11">
        <f>SUMIFS('19Q3'!H$2:H$100, '19Q3'!$C$2:$C$100, $A11, '19Q3'!$D$2:$D$100, "paid", '19Q3'!$A$2:$A$100, $A$2)</f>
        <v>1263</v>
      </c>
      <c r="F11">
        <f>SUMIFS('19Q3'!I$2:I$100, '19Q3'!$C$2:$C$100, $A11, '19Q3'!$D$2:$D$100, "paid", '19Q3'!$A$2:$A$100, $A$2)</f>
        <v>2033</v>
      </c>
      <c r="G11">
        <f>SUMIFS('19Q3'!J$2:J$100, '19Q3'!$C$2:$C$100, $A11, '19Q3'!$D$2:$D$100, "paid", '19Q3'!$A$2:$A$100, $A$2)</f>
        <v>3476</v>
      </c>
      <c r="H11">
        <f>SUMIFS('19Q3'!K$2:K$100, '19Q3'!$C$2:$C$100, $A11, '19Q3'!$D$2:$D$100, "paid", '19Q3'!$A$2:$A$100, $A$2)</f>
        <v>5461</v>
      </c>
      <c r="I11">
        <f>SUMIFS('19Q3'!L$2:L$100, '19Q3'!$C$2:$C$100, $A11, '19Q3'!$D$2:$D$100, "paid", '19Q3'!$A$2:$A$100, $A$2)</f>
        <v>0</v>
      </c>
      <c r="J11">
        <f>SUMIFS('19Q3'!M$2:M$100, '19Q3'!$C$2:$C$100, $A11, '19Q3'!$D$2:$D$100, "paid", '19Q3'!$A$2:$A$100, $A$2)</f>
        <v>0</v>
      </c>
      <c r="K11">
        <f>SUMIFS('19Q3'!N$2:N$100, '19Q3'!$C$2:$C$100, $A11, '19Q3'!$D$2:$D$100, "paid", '19Q3'!$A$2:$A$100, $A$2)</f>
        <v>0</v>
      </c>
      <c r="L11">
        <f>SUMIFS('19Q3'!O$2:O$100, '19Q3'!$C$2:$C$100, $A11, '19Q3'!$D$2:$D$100, "paid", '19Q3'!$A$2:$A$100, $A$2)</f>
        <v>0</v>
      </c>
      <c r="M11">
        <f>SUMIFS('19Q3'!P$2:P$100, '19Q3'!$C$2:$C$100, $A11, '19Q3'!$D$2:$D$100, "paid", '19Q3'!$A$2:$A$100, $A$2)</f>
        <v>0</v>
      </c>
      <c r="N11">
        <f>SUMIFS('19Q3'!Q$2:Q$100, '19Q3'!$C$2:$C$100, $A11, '19Q3'!$D$2:$D$100, "paid", '19Q3'!$A$2:$A$100, $A$2)</f>
        <v>0</v>
      </c>
      <c r="O11">
        <f>SUMIFS('19Q3'!R$2:R$100, '19Q3'!$C$2:$C$100, $A11, '19Q3'!$D$2:$D$100, "paid", '19Q3'!$A$2:$A$100, $A$2)</f>
        <v>0</v>
      </c>
      <c r="P11">
        <f>SUMIFS('19Q3'!S$2:S$100, '19Q3'!$C$2:$C$100, $A11, '19Q3'!$D$2:$D$100, "paid", '19Q3'!$A$2:$A$100, $A$2)</f>
        <v>0</v>
      </c>
      <c r="Q11">
        <f>SUMIFS('19Q3'!T$2:T$100, '19Q3'!$C$2:$C$100, $A11, '19Q3'!$D$2:$D$100, "paid", '19Q3'!$A$2:$A$100, $A$2)</f>
        <v>0</v>
      </c>
      <c r="R11">
        <f>SUMIFS('19Q3'!U$2:U$100, '19Q3'!$C$2:$C$100, $A11, '19Q3'!$D$2:$D$100, "paid", '19Q3'!$A$2:$A$100, $A$2)</f>
        <v>0</v>
      </c>
      <c r="T11">
        <f ca="1">OFFSET(A11,0,7,1,1)</f>
        <v>5461</v>
      </c>
    </row>
    <row r="12" spans="1:20" outlineLevel="1" x14ac:dyDescent="0.15">
      <c r="A12">
        <f>A11+1</f>
        <v>2019</v>
      </c>
      <c r="B12">
        <f>SUMIFS('19Q3'!E$2:E$100, '19Q3'!$C$2:$C$100, $A12, '19Q3'!$D$2:$D$100, "paid", '19Q3'!$A$2:$A$100, $A$2)</f>
        <v>14</v>
      </c>
      <c r="C12">
        <f>SUMIFS('19Q3'!F$2:F$100, '19Q3'!$C$2:$C$100, $A12, '19Q3'!$D$2:$D$100, "paid", '19Q3'!$A$2:$A$100, $A$2)</f>
        <v>40</v>
      </c>
      <c r="D12">
        <f>SUMIFS('19Q3'!G$2:G$100, '19Q3'!$C$2:$C$100, $A12, '19Q3'!$D$2:$D$100, "paid", '19Q3'!$A$2:$A$100, $A$2)</f>
        <v>140</v>
      </c>
      <c r="E12">
        <f>SUMIFS('19Q3'!H$2:H$100, '19Q3'!$C$2:$C$100, $A12, '19Q3'!$D$2:$D$100, "paid", '19Q3'!$A$2:$A$100, $A$2)</f>
        <v>0</v>
      </c>
      <c r="F12">
        <f>SUMIFS('19Q3'!I$2:I$100, '19Q3'!$C$2:$C$100, $A12, '19Q3'!$D$2:$D$100, "paid", '19Q3'!$A$2:$A$100, $A$2)</f>
        <v>0</v>
      </c>
      <c r="G12">
        <f>SUMIFS('19Q3'!J$2:J$100, '19Q3'!$C$2:$C$100, $A12, '19Q3'!$D$2:$D$100, "paid", '19Q3'!$A$2:$A$100, $A$2)</f>
        <v>0</v>
      </c>
      <c r="H12">
        <f>SUMIFS('19Q3'!K$2:K$100, '19Q3'!$C$2:$C$100, $A12, '19Q3'!$D$2:$D$100, "paid", '19Q3'!$A$2:$A$100, $A$2)</f>
        <v>0</v>
      </c>
      <c r="I12">
        <f>SUMIFS('19Q3'!L$2:L$100, '19Q3'!$C$2:$C$100, $A12, '19Q3'!$D$2:$D$100, "paid", '19Q3'!$A$2:$A$100, $A$2)</f>
        <v>0</v>
      </c>
      <c r="J12">
        <f>SUMIFS('19Q3'!M$2:M$100, '19Q3'!$C$2:$C$100, $A12, '19Q3'!$D$2:$D$100, "paid", '19Q3'!$A$2:$A$100, $A$2)</f>
        <v>0</v>
      </c>
      <c r="K12">
        <f>SUMIFS('19Q3'!N$2:N$100, '19Q3'!$C$2:$C$100, $A12, '19Q3'!$D$2:$D$100, "paid", '19Q3'!$A$2:$A$100, $A$2)</f>
        <v>0</v>
      </c>
      <c r="L12">
        <f>SUMIFS('19Q3'!O$2:O$100, '19Q3'!$C$2:$C$100, $A12, '19Q3'!$D$2:$D$100, "paid", '19Q3'!$A$2:$A$100, $A$2)</f>
        <v>0</v>
      </c>
      <c r="M12">
        <f>SUMIFS('19Q3'!P$2:P$100, '19Q3'!$C$2:$C$100, $A12, '19Q3'!$D$2:$D$100, "paid", '19Q3'!$A$2:$A$100, $A$2)</f>
        <v>0</v>
      </c>
      <c r="N12">
        <f>SUMIFS('19Q3'!Q$2:Q$100, '19Q3'!$C$2:$C$100, $A12, '19Q3'!$D$2:$D$100, "paid", '19Q3'!$A$2:$A$100, $A$2)</f>
        <v>0</v>
      </c>
      <c r="O12">
        <f>SUMIFS('19Q3'!R$2:R$100, '19Q3'!$C$2:$C$100, $A12, '19Q3'!$D$2:$D$100, "paid", '19Q3'!$A$2:$A$100, $A$2)</f>
        <v>0</v>
      </c>
      <c r="P12">
        <f>SUMIFS('19Q3'!S$2:S$100, '19Q3'!$C$2:$C$100, $A12, '19Q3'!$D$2:$D$100, "paid", '19Q3'!$A$2:$A$100, $A$2)</f>
        <v>0</v>
      </c>
      <c r="Q12">
        <f>SUMIFS('19Q3'!T$2:T$100, '19Q3'!$C$2:$C$100, $A12, '19Q3'!$D$2:$D$100, "paid", '19Q3'!$A$2:$A$100, $A$2)</f>
        <v>0</v>
      </c>
      <c r="R12">
        <f>SUMIFS('19Q3'!U$2:U$100, '19Q3'!$C$2:$C$100, $A12, '19Q3'!$D$2:$D$100, "paid", '19Q3'!$A$2:$A$100, $A$2)</f>
        <v>0</v>
      </c>
      <c r="T12">
        <f ca="1">OFFSET(A12,0,3,1,1)</f>
        <v>140</v>
      </c>
    </row>
    <row r="13" spans="1:20" outlineLevel="1" x14ac:dyDescent="0.15">
      <c r="A13" s="1"/>
      <c r="S13"/>
    </row>
    <row r="14" spans="1:20" outlineLevel="1" x14ac:dyDescent="0.15">
      <c r="A14" s="1"/>
      <c r="S14"/>
    </row>
    <row r="15" spans="1:20" outlineLevel="1" x14ac:dyDescent="0.15"/>
    <row r="16" spans="1:20" s="3" customFormat="1" outlineLevel="1" x14ac:dyDescent="0.15">
      <c r="A16" s="9" t="s">
        <v>4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</row>
    <row r="17" spans="1:22" outlineLevel="1" x14ac:dyDescent="0.15">
      <c r="A17" s="1"/>
      <c r="T17" s="4"/>
      <c r="U17" s="4"/>
    </row>
    <row r="18" spans="1:22" outlineLevel="1" x14ac:dyDescent="0.15">
      <c r="A18" s="5" t="s">
        <v>109</v>
      </c>
      <c r="B18" s="2">
        <v>3</v>
      </c>
      <c r="C18" s="2">
        <f>B18+3</f>
        <v>6</v>
      </c>
      <c r="D18" s="2">
        <f t="shared" ref="D18:R18" si="1">C18+3</f>
        <v>9</v>
      </c>
      <c r="E18" s="2">
        <f t="shared" si="1"/>
        <v>12</v>
      </c>
      <c r="F18" s="2">
        <f t="shared" si="1"/>
        <v>15</v>
      </c>
      <c r="G18" s="2">
        <f t="shared" si="1"/>
        <v>18</v>
      </c>
      <c r="H18" s="2">
        <f t="shared" si="1"/>
        <v>21</v>
      </c>
      <c r="I18" s="2">
        <f t="shared" si="1"/>
        <v>24</v>
      </c>
      <c r="J18" s="2">
        <f t="shared" si="1"/>
        <v>27</v>
      </c>
      <c r="K18" s="2">
        <f t="shared" si="1"/>
        <v>30</v>
      </c>
      <c r="L18" s="2">
        <f t="shared" si="1"/>
        <v>33</v>
      </c>
      <c r="M18" s="2">
        <f t="shared" si="1"/>
        <v>36</v>
      </c>
      <c r="N18" s="2">
        <f t="shared" si="1"/>
        <v>39</v>
      </c>
      <c r="O18" s="2">
        <f t="shared" si="1"/>
        <v>42</v>
      </c>
      <c r="P18" s="2">
        <f t="shared" si="1"/>
        <v>45</v>
      </c>
      <c r="Q18" s="2">
        <f t="shared" si="1"/>
        <v>48</v>
      </c>
      <c r="R18" s="2">
        <f t="shared" si="1"/>
        <v>51</v>
      </c>
      <c r="T18" s="2" t="s">
        <v>1</v>
      </c>
    </row>
    <row r="19" spans="1:22" outlineLevel="1" x14ac:dyDescent="0.15">
      <c r="A19">
        <f>A9</f>
        <v>2016</v>
      </c>
      <c r="B19">
        <f>SUMIFS('19Q4'!E$2:E$100, '19Q4'!$C$2:$C$100, $A19, '19Q4'!$D$2:$D$100, "paid", '19Q4'!$A$2:$A$100, $A$2)</f>
        <v>30</v>
      </c>
      <c r="C19">
        <f>SUMIFS('19Q4'!F$2:F$100, '19Q4'!$C$2:$C$100, $A19, '19Q4'!$D$2:$D$100, "paid", '19Q4'!$A$2:$A$100, $A$2)</f>
        <v>306</v>
      </c>
      <c r="D19">
        <f>SUMIFS('19Q4'!G$2:G$100, '19Q4'!$C$2:$C$100, $A19, '19Q4'!$D$2:$D$100, "paid", '19Q4'!$A$2:$A$100, $A$2)</f>
        <v>510</v>
      </c>
      <c r="E19">
        <f>SUMIFS('19Q4'!H$2:H$100, '19Q4'!$C$2:$C$100, $A19, '19Q4'!$D$2:$D$100, "paid", '19Q4'!$A$2:$A$100, $A$2)</f>
        <v>1274</v>
      </c>
      <c r="F19">
        <f>SUMIFS('19Q4'!I$2:I$100, '19Q4'!$C$2:$C$100, $A19, '19Q4'!$D$2:$D$100, "paid", '19Q4'!$A$2:$A$100, $A$2)</f>
        <v>2616</v>
      </c>
      <c r="G19">
        <f>SUMIFS('19Q4'!J$2:J$100, '19Q4'!$C$2:$C$100, $A19, '19Q4'!$D$2:$D$100, "paid", '19Q4'!$A$2:$A$100, $A$2)</f>
        <v>3247</v>
      </c>
      <c r="H19">
        <f>SUMIFS('19Q4'!K$2:K$100, '19Q4'!$C$2:$C$100, $A19, '19Q4'!$D$2:$D$100, "paid", '19Q4'!$A$2:$A$100, $A$2)</f>
        <v>3796</v>
      </c>
      <c r="I19">
        <f>SUMIFS('19Q4'!L$2:L$100, '19Q4'!$C$2:$C$100, $A19, '19Q4'!$D$2:$D$100, "paid", '19Q4'!$A$2:$A$100, $A$2)</f>
        <v>4811</v>
      </c>
      <c r="J19">
        <f>SUMIFS('19Q4'!M$2:M$100, '19Q4'!$C$2:$C$100, $A19, '19Q4'!$D$2:$D$100, "paid", '19Q4'!$A$2:$A$100, $A$2)</f>
        <v>5748</v>
      </c>
      <c r="K19">
        <f>SUMIFS('19Q4'!N$2:N$100, '19Q4'!$C$2:$C$100, $A19, '19Q4'!$D$2:$D$100, "paid", '19Q4'!$A$2:$A$100, $A$2)</f>
        <v>7965</v>
      </c>
      <c r="L19">
        <f>SUMIFS('19Q4'!O$2:O$100, '19Q4'!$C$2:$C$100, $A19, '19Q4'!$D$2:$D$100, "paid", '19Q4'!$A$2:$A$100, $A$2)</f>
        <v>9009</v>
      </c>
      <c r="M19">
        <f>SUMIFS('19Q4'!P$2:P$100, '19Q4'!$C$2:$C$100, $A19, '19Q4'!$D$2:$D$100, "paid", '19Q4'!$A$2:$A$100, $A$2)</f>
        <v>10523</v>
      </c>
      <c r="N19">
        <f>SUMIFS('19Q4'!Q$2:Q$100, '19Q4'!$C$2:$C$100, $A19, '19Q4'!$D$2:$D$100, "paid", '19Q4'!$A$2:$A$100, $A$2)</f>
        <v>11850</v>
      </c>
      <c r="O19">
        <f>SUMIFS('19Q4'!R$2:R$100, '19Q4'!$C$2:$C$100, $A19, '19Q4'!$D$2:$D$100, "paid", '19Q4'!$A$2:$A$100, $A$2)</f>
        <v>13644</v>
      </c>
      <c r="P19">
        <f>SUMIFS('19Q4'!S$2:S$100, '19Q4'!$C$2:$C$100, $A19, '19Q4'!$D$2:$D$100, "paid", '19Q4'!$A$2:$A$100, $A$2)</f>
        <v>15752</v>
      </c>
      <c r="Q19">
        <f>SUMIFS('19Q4'!T$2:T$100, '19Q4'!$C$2:$C$100, $A19, '19Q4'!$D$2:$D$100, "paid", '19Q4'!$A$2:$A$100, $A$2)</f>
        <v>17418</v>
      </c>
      <c r="R19">
        <f>SUMIFS('19Q4'!U$2:U$100, '19Q4'!$C$2:$C$100, $A19, '19Q4'!$D$2:$D$100, "paid", '19Q4'!$A$2:$A$100, $A$2)</f>
        <v>0</v>
      </c>
      <c r="T19">
        <f ca="1">OFFSET(A19,0,15,1,1)</f>
        <v>15752</v>
      </c>
    </row>
    <row r="20" spans="1:22" outlineLevel="1" x14ac:dyDescent="0.15">
      <c r="A20">
        <f>A10</f>
        <v>2017</v>
      </c>
      <c r="B20">
        <f>SUMIFS('19Q4'!E$2:E$100, '19Q4'!$C$2:$C$100, $A20, '19Q4'!$D$2:$D$100, "paid", '19Q4'!$A$2:$A$100, $A$2)</f>
        <v>0</v>
      </c>
      <c r="C20">
        <f>SUMIFS('19Q4'!F$2:F$100, '19Q4'!$C$2:$C$100, $A20, '19Q4'!$D$2:$D$100, "paid", '19Q4'!$A$2:$A$100, $A$2)</f>
        <v>140</v>
      </c>
      <c r="D20">
        <f>SUMIFS('19Q4'!G$2:G$100, '19Q4'!$C$2:$C$100, $A20, '19Q4'!$D$2:$D$100, "paid", '19Q4'!$A$2:$A$100, $A$2)</f>
        <v>402</v>
      </c>
      <c r="E20">
        <f>SUMIFS('19Q4'!H$2:H$100, '19Q4'!$C$2:$C$100, $A20, '19Q4'!$D$2:$D$100, "paid", '19Q4'!$A$2:$A$100, $A$2)</f>
        <v>942</v>
      </c>
      <c r="F20">
        <f>SUMIFS('19Q4'!I$2:I$100, '19Q4'!$C$2:$C$100, $A20, '19Q4'!$D$2:$D$100, "paid", '19Q4'!$A$2:$A$100, $A$2)</f>
        <v>1472</v>
      </c>
      <c r="G20">
        <f>SUMIFS('19Q4'!J$2:J$100, '19Q4'!$C$2:$C$100, $A20, '19Q4'!$D$2:$D$100, "paid", '19Q4'!$A$2:$A$100, $A$2)</f>
        <v>2269</v>
      </c>
      <c r="H20">
        <f>SUMIFS('19Q4'!K$2:K$100, '19Q4'!$C$2:$C$100, $A20, '19Q4'!$D$2:$D$100, "paid", '19Q4'!$A$2:$A$100, $A$2)</f>
        <v>3355</v>
      </c>
      <c r="I20">
        <f>SUMIFS('19Q4'!L$2:L$100, '19Q4'!$C$2:$C$100, $A20, '19Q4'!$D$2:$D$100, "paid", '19Q4'!$A$2:$A$100, $A$2)</f>
        <v>6150</v>
      </c>
      <c r="J20">
        <f>SUMIFS('19Q4'!M$2:M$100, '19Q4'!$C$2:$C$100, $A20, '19Q4'!$D$2:$D$100, "paid", '19Q4'!$A$2:$A$100, $A$2)</f>
        <v>7257</v>
      </c>
      <c r="K20">
        <f>SUMIFS('19Q4'!N$2:N$100, '19Q4'!$C$2:$C$100, $A20, '19Q4'!$D$2:$D$100, "paid", '19Q4'!$A$2:$A$100, $A$2)</f>
        <v>7846</v>
      </c>
      <c r="L20">
        <f>SUMIFS('19Q4'!O$2:O$100, '19Q4'!$C$2:$C$100, $A20, '19Q4'!$D$2:$D$100, "paid", '19Q4'!$A$2:$A$100, $A$2)</f>
        <v>8607</v>
      </c>
      <c r="M20">
        <f>SUMIFS('19Q4'!P$2:P$100, '19Q4'!$C$2:$C$100, $A20, '19Q4'!$D$2:$D$100, "paid", '19Q4'!$A$2:$A$100, $A$2)</f>
        <v>8775</v>
      </c>
      <c r="N20">
        <f>SUMIFS('19Q4'!Q$2:Q$100, '19Q4'!$C$2:$C$100, $A20, '19Q4'!$D$2:$D$100, "paid", '19Q4'!$A$2:$A$100, $A$2)</f>
        <v>0</v>
      </c>
      <c r="O20">
        <f>SUMIFS('19Q4'!R$2:R$100, '19Q4'!$C$2:$C$100, $A20, '19Q4'!$D$2:$D$100, "paid", '19Q4'!$A$2:$A$100, $A$2)</f>
        <v>0</v>
      </c>
      <c r="P20">
        <f>SUMIFS('19Q4'!S$2:S$100, '19Q4'!$C$2:$C$100, $A20, '19Q4'!$D$2:$D$100, "paid", '19Q4'!$A$2:$A$100, $A$2)</f>
        <v>0</v>
      </c>
      <c r="Q20">
        <f>SUMIFS('19Q4'!T$2:T$100, '19Q4'!$C$2:$C$100, $A20, '19Q4'!$D$2:$D$100, "paid", '19Q4'!$A$2:$A$100, $A$2)</f>
        <v>0</v>
      </c>
      <c r="R20">
        <f>SUMIFS('19Q4'!U$2:U$100, '19Q4'!$C$2:$C$100, $A20, '19Q4'!$D$2:$D$100, "paid", '19Q4'!$A$2:$A$100, $A$2)</f>
        <v>0</v>
      </c>
      <c r="T20">
        <f ca="1">OFFSET(A20,0,11,1,1)</f>
        <v>8607</v>
      </c>
    </row>
    <row r="21" spans="1:22" outlineLevel="1" x14ac:dyDescent="0.15">
      <c r="A21">
        <f>A11</f>
        <v>2018</v>
      </c>
      <c r="B21">
        <f>SUMIFS('19Q4'!E$2:E$100, '19Q4'!$C$2:$C$100, $A21, '19Q4'!$D$2:$D$100, "paid", '19Q4'!$A$2:$A$100, $A$2)</f>
        <v>0</v>
      </c>
      <c r="C21">
        <f>SUMIFS('19Q4'!F$2:F$100, '19Q4'!$C$2:$C$100, $A21, '19Q4'!$D$2:$D$100, "paid", '19Q4'!$A$2:$A$100, $A$2)</f>
        <v>62</v>
      </c>
      <c r="D21">
        <f>SUMIFS('19Q4'!G$2:G$100, '19Q4'!$C$2:$C$100, $A21, '19Q4'!$D$2:$D$100, "paid", '19Q4'!$A$2:$A$100, $A$2)</f>
        <v>783</v>
      </c>
      <c r="E21">
        <f>SUMIFS('19Q4'!H$2:H$100, '19Q4'!$C$2:$C$100, $A21, '19Q4'!$D$2:$D$100, "paid", '19Q4'!$A$2:$A$100, $A$2)</f>
        <v>1263</v>
      </c>
      <c r="F21">
        <f>SUMIFS('19Q4'!I$2:I$100, '19Q4'!$C$2:$C$100, $A21, '19Q4'!$D$2:$D$100, "paid", '19Q4'!$A$2:$A$100, $A$2)</f>
        <v>2033</v>
      </c>
      <c r="G21">
        <f>SUMIFS('19Q4'!J$2:J$100, '19Q4'!$C$2:$C$100, $A21, '19Q4'!$D$2:$D$100, "paid", '19Q4'!$A$2:$A$100, $A$2)</f>
        <v>3474</v>
      </c>
      <c r="H21">
        <f>SUMIFS('19Q4'!K$2:K$100, '19Q4'!$C$2:$C$100, $A21, '19Q4'!$D$2:$D$100, "paid", '19Q4'!$A$2:$A$100, $A$2)</f>
        <v>5491</v>
      </c>
      <c r="I21">
        <f>SUMIFS('19Q4'!L$2:L$100, '19Q4'!$C$2:$C$100, $A21, '19Q4'!$D$2:$D$100, "paid", '19Q4'!$A$2:$A$100, $A$2)</f>
        <v>6187</v>
      </c>
      <c r="J21">
        <f>SUMIFS('19Q4'!M$2:M$100, '19Q4'!$C$2:$C$100, $A21, '19Q4'!$D$2:$D$100, "paid", '19Q4'!$A$2:$A$100, $A$2)</f>
        <v>0</v>
      </c>
      <c r="K21">
        <f>SUMIFS('19Q4'!N$2:N$100, '19Q4'!$C$2:$C$100, $A21, '19Q4'!$D$2:$D$100, "paid", '19Q4'!$A$2:$A$100, $A$2)</f>
        <v>0</v>
      </c>
      <c r="L21">
        <f>SUMIFS('19Q4'!O$2:O$100, '19Q4'!$C$2:$C$100, $A21, '19Q4'!$D$2:$D$100, "paid", '19Q4'!$A$2:$A$100, $A$2)</f>
        <v>0</v>
      </c>
      <c r="M21">
        <f>SUMIFS('19Q4'!P$2:P$100, '19Q4'!$C$2:$C$100, $A21, '19Q4'!$D$2:$D$100, "paid", '19Q4'!$A$2:$A$100, $A$2)</f>
        <v>0</v>
      </c>
      <c r="N21">
        <f>SUMIFS('19Q4'!Q$2:Q$100, '19Q4'!$C$2:$C$100, $A21, '19Q4'!$D$2:$D$100, "paid", '19Q4'!$A$2:$A$100, $A$2)</f>
        <v>0</v>
      </c>
      <c r="O21">
        <f>SUMIFS('19Q4'!R$2:R$100, '19Q4'!$C$2:$C$100, $A21, '19Q4'!$D$2:$D$100, "paid", '19Q4'!$A$2:$A$100, $A$2)</f>
        <v>0</v>
      </c>
      <c r="P21">
        <f>SUMIFS('19Q4'!S$2:S$100, '19Q4'!$C$2:$C$100, $A21, '19Q4'!$D$2:$D$100, "paid", '19Q4'!$A$2:$A$100, $A$2)</f>
        <v>0</v>
      </c>
      <c r="Q21">
        <f>SUMIFS('19Q4'!T$2:T$100, '19Q4'!$C$2:$C$100, $A21, '19Q4'!$D$2:$D$100, "paid", '19Q4'!$A$2:$A$100, $A$2)</f>
        <v>0</v>
      </c>
      <c r="R21">
        <f>SUMIFS('19Q4'!U$2:U$100, '19Q4'!$C$2:$C$100, $A21, '19Q4'!$D$2:$D$100, "paid", '19Q4'!$A$2:$A$100, $A$2)</f>
        <v>0</v>
      </c>
      <c r="T21">
        <f ca="1">OFFSET(A21,0,7,1,1)</f>
        <v>5491</v>
      </c>
    </row>
    <row r="22" spans="1:22" outlineLevel="1" x14ac:dyDescent="0.15">
      <c r="A22">
        <f>A12</f>
        <v>2019</v>
      </c>
      <c r="B22">
        <f>SUMIFS('19Q4'!E$2:E$100, '19Q4'!$C$2:$C$100, $A22, '19Q4'!$D$2:$D$100, "paid", '19Q4'!$A$2:$A$100, $A$2)</f>
        <v>14</v>
      </c>
      <c r="C22">
        <f>SUMIFS('19Q4'!F$2:F$100, '19Q4'!$C$2:$C$100, $A22, '19Q4'!$D$2:$D$100, "paid", '19Q4'!$A$2:$A$100, $A$2)</f>
        <v>40</v>
      </c>
      <c r="D22">
        <f>SUMIFS('19Q4'!G$2:G$100, '19Q4'!$C$2:$C$100, $A22, '19Q4'!$D$2:$D$100, "paid", '19Q4'!$A$2:$A$100, $A$2)</f>
        <v>140</v>
      </c>
      <c r="E22">
        <f>SUMIFS('19Q4'!H$2:H$100, '19Q4'!$C$2:$C$100, $A22, '19Q4'!$D$2:$D$100, "paid", '19Q4'!$A$2:$A$100, $A$2)</f>
        <v>598</v>
      </c>
      <c r="F22">
        <f>SUMIFS('19Q4'!I$2:I$100, '19Q4'!$C$2:$C$100, $A22, '19Q4'!$D$2:$D$100, "paid", '19Q4'!$A$2:$A$100, $A$2)</f>
        <v>0</v>
      </c>
      <c r="G22">
        <f>SUMIFS('19Q4'!J$2:J$100, '19Q4'!$C$2:$C$100, $A22, '19Q4'!$D$2:$D$100, "paid", '19Q4'!$A$2:$A$100, $A$2)</f>
        <v>0</v>
      </c>
      <c r="H22">
        <f>SUMIFS('19Q4'!K$2:K$100, '19Q4'!$C$2:$C$100, $A22, '19Q4'!$D$2:$D$100, "paid", '19Q4'!$A$2:$A$100, $A$2)</f>
        <v>0</v>
      </c>
      <c r="I22">
        <f>SUMIFS('19Q4'!L$2:L$100, '19Q4'!$C$2:$C$100, $A22, '19Q4'!$D$2:$D$100, "paid", '19Q4'!$A$2:$A$100, $A$2)</f>
        <v>0</v>
      </c>
      <c r="J22">
        <f>SUMIFS('19Q4'!M$2:M$100, '19Q4'!$C$2:$C$100, $A22, '19Q4'!$D$2:$D$100, "paid", '19Q4'!$A$2:$A$100, $A$2)</f>
        <v>0</v>
      </c>
      <c r="K22">
        <f>SUMIFS('19Q4'!N$2:N$100, '19Q4'!$C$2:$C$100, $A22, '19Q4'!$D$2:$D$100, "paid", '19Q4'!$A$2:$A$100, $A$2)</f>
        <v>0</v>
      </c>
      <c r="L22">
        <f>SUMIFS('19Q4'!O$2:O$100, '19Q4'!$C$2:$C$100, $A22, '19Q4'!$D$2:$D$100, "paid", '19Q4'!$A$2:$A$100, $A$2)</f>
        <v>0</v>
      </c>
      <c r="M22">
        <f>SUMIFS('19Q4'!P$2:P$100, '19Q4'!$C$2:$C$100, $A22, '19Q4'!$D$2:$D$100, "paid", '19Q4'!$A$2:$A$100, $A$2)</f>
        <v>0</v>
      </c>
      <c r="N22">
        <f>SUMIFS('19Q4'!Q$2:Q$100, '19Q4'!$C$2:$C$100, $A22, '19Q4'!$D$2:$D$100, "paid", '19Q4'!$A$2:$A$100, $A$2)</f>
        <v>0</v>
      </c>
      <c r="O22">
        <f>SUMIFS('19Q4'!R$2:R$100, '19Q4'!$C$2:$C$100, $A22, '19Q4'!$D$2:$D$100, "paid", '19Q4'!$A$2:$A$100, $A$2)</f>
        <v>0</v>
      </c>
      <c r="P22">
        <f>SUMIFS('19Q4'!S$2:S$100, '19Q4'!$C$2:$C$100, $A22, '19Q4'!$D$2:$D$100, "paid", '19Q4'!$A$2:$A$100, $A$2)</f>
        <v>0</v>
      </c>
      <c r="Q22">
        <f>SUMIFS('19Q4'!T$2:T$100, '19Q4'!$C$2:$C$100, $A22, '19Q4'!$D$2:$D$100, "paid", '19Q4'!$A$2:$A$100, $A$2)</f>
        <v>0</v>
      </c>
      <c r="R22">
        <f>SUMIFS('19Q4'!U$2:U$100, '19Q4'!$C$2:$C$100, $A22, '19Q4'!$D$2:$D$100, "paid", '19Q4'!$A$2:$A$100, $A$2)</f>
        <v>0</v>
      </c>
      <c r="T22">
        <f ca="1">OFFSET(A22,0,3,1,1)</f>
        <v>140</v>
      </c>
    </row>
    <row r="23" spans="1:22" outlineLevel="1" x14ac:dyDescent="0.15">
      <c r="S23"/>
    </row>
    <row r="24" spans="1:22" x14ac:dyDescent="0.15"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</row>
    <row r="25" spans="1:22" x14ac:dyDescent="0.15"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</row>
    <row r="26" spans="1:22" s="3" customFormat="1" x14ac:dyDescent="0.15">
      <c r="A26" s="11" t="s">
        <v>115</v>
      </c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1"/>
      <c r="T26" s="12"/>
      <c r="U26"/>
    </row>
    <row r="27" spans="1:22" outlineLevel="1" x14ac:dyDescent="0.15">
      <c r="A27" s="1"/>
    </row>
    <row r="28" spans="1:22" outlineLevel="2" x14ac:dyDescent="0.15">
      <c r="A28" s="16" t="s">
        <v>116</v>
      </c>
      <c r="B28" s="2">
        <v>3</v>
      </c>
      <c r="C28" s="2">
        <f>B28+3</f>
        <v>6</v>
      </c>
      <c r="D28" s="2">
        <f t="shared" ref="D28:R28" si="2">C28+3</f>
        <v>9</v>
      </c>
      <c r="E28" s="2">
        <f t="shared" si="2"/>
        <v>12</v>
      </c>
      <c r="F28" s="2">
        <f t="shared" si="2"/>
        <v>15</v>
      </c>
      <c r="G28" s="2">
        <f t="shared" si="2"/>
        <v>18</v>
      </c>
      <c r="H28" s="2">
        <f t="shared" si="2"/>
        <v>21</v>
      </c>
      <c r="I28" s="2">
        <f t="shared" si="2"/>
        <v>24</v>
      </c>
      <c r="J28" s="2">
        <f t="shared" si="2"/>
        <v>27</v>
      </c>
      <c r="K28" s="2">
        <f t="shared" si="2"/>
        <v>30</v>
      </c>
      <c r="L28" s="2">
        <f t="shared" si="2"/>
        <v>33</v>
      </c>
      <c r="M28" s="2">
        <f t="shared" si="2"/>
        <v>36</v>
      </c>
      <c r="N28" s="2">
        <f t="shared" si="2"/>
        <v>39</v>
      </c>
      <c r="O28" s="2">
        <f t="shared" si="2"/>
        <v>42</v>
      </c>
      <c r="P28" s="2">
        <f t="shared" si="2"/>
        <v>45</v>
      </c>
      <c r="Q28" s="2">
        <f t="shared" si="2"/>
        <v>48</v>
      </c>
      <c r="R28" s="2">
        <f t="shared" si="2"/>
        <v>51</v>
      </c>
      <c r="T28" s="2" t="s">
        <v>1</v>
      </c>
      <c r="V28" t="s">
        <v>120</v>
      </c>
    </row>
    <row r="29" spans="1:22" outlineLevel="2" x14ac:dyDescent="0.15">
      <c r="A29">
        <f>A19</f>
        <v>2016</v>
      </c>
      <c r="B29" s="17">
        <f>B19-B9</f>
        <v>0</v>
      </c>
      <c r="C29" s="17">
        <f t="shared" ref="C29:R29" si="3">C19-C9</f>
        <v>-1</v>
      </c>
      <c r="D29" s="17">
        <f t="shared" si="3"/>
        <v>2</v>
      </c>
      <c r="E29" s="17">
        <f t="shared" si="3"/>
        <v>3</v>
      </c>
      <c r="F29" s="17">
        <f t="shared" si="3"/>
        <v>2</v>
      </c>
      <c r="G29" s="17">
        <f t="shared" si="3"/>
        <v>1</v>
      </c>
      <c r="H29" s="17">
        <f t="shared" si="3"/>
        <v>1</v>
      </c>
      <c r="I29" s="17">
        <f t="shared" si="3"/>
        <v>0</v>
      </c>
      <c r="J29" s="17">
        <f t="shared" si="3"/>
        <v>0</v>
      </c>
      <c r="K29" s="17">
        <f t="shared" si="3"/>
        <v>9</v>
      </c>
      <c r="L29" s="17">
        <f t="shared" si="3"/>
        <v>17</v>
      </c>
      <c r="M29" s="17">
        <f t="shared" si="3"/>
        <v>30</v>
      </c>
      <c r="N29" s="17">
        <f t="shared" si="3"/>
        <v>49</v>
      </c>
      <c r="O29" s="17">
        <f t="shared" si="3"/>
        <v>63</v>
      </c>
      <c r="P29" s="17">
        <f t="shared" si="3"/>
        <v>100</v>
      </c>
      <c r="Q29" s="17"/>
      <c r="R29" s="17">
        <f t="shared" si="3"/>
        <v>0</v>
      </c>
      <c r="S29" s="17"/>
      <c r="T29" s="17">
        <f ca="1">T19-T9</f>
        <v>100</v>
      </c>
      <c r="V29">
        <f>SUM(B29:R32)</f>
        <v>331</v>
      </c>
    </row>
    <row r="30" spans="1:22" outlineLevel="2" x14ac:dyDescent="0.15">
      <c r="A30">
        <f>A20</f>
        <v>2017</v>
      </c>
      <c r="B30" s="17">
        <f t="shared" ref="B30:R32" si="4">B20-B10</f>
        <v>0</v>
      </c>
      <c r="C30" s="17">
        <f t="shared" si="4"/>
        <v>0</v>
      </c>
      <c r="D30" s="17">
        <f t="shared" si="4"/>
        <v>5</v>
      </c>
      <c r="E30" s="17">
        <f t="shared" si="4"/>
        <v>5</v>
      </c>
      <c r="F30" s="17">
        <f t="shared" si="4"/>
        <v>5</v>
      </c>
      <c r="G30" s="17">
        <f t="shared" si="4"/>
        <v>6</v>
      </c>
      <c r="H30" s="17">
        <f t="shared" si="4"/>
        <v>5</v>
      </c>
      <c r="I30" s="17">
        <f t="shared" si="4"/>
        <v>0</v>
      </c>
      <c r="J30" s="17">
        <f t="shared" si="4"/>
        <v>0</v>
      </c>
      <c r="K30" s="17">
        <f t="shared" si="4"/>
        <v>1</v>
      </c>
      <c r="L30" s="17">
        <f t="shared" si="4"/>
        <v>0</v>
      </c>
      <c r="M30" s="17"/>
      <c r="N30" s="17">
        <f t="shared" si="4"/>
        <v>0</v>
      </c>
      <c r="O30" s="17">
        <f t="shared" si="4"/>
        <v>0</v>
      </c>
      <c r="P30" s="17">
        <f t="shared" si="4"/>
        <v>0</v>
      </c>
      <c r="Q30" s="17">
        <f t="shared" si="4"/>
        <v>0</v>
      </c>
      <c r="R30" s="17">
        <f t="shared" si="4"/>
        <v>0</v>
      </c>
      <c r="S30" s="17"/>
      <c r="T30" s="17">
        <f t="shared" ref="T30:T32" ca="1" si="5">T20-T10</f>
        <v>0</v>
      </c>
    </row>
    <row r="31" spans="1:22" outlineLevel="2" x14ac:dyDescent="0.15">
      <c r="A31">
        <f>A21</f>
        <v>2018</v>
      </c>
      <c r="B31" s="17">
        <f t="shared" si="4"/>
        <v>0</v>
      </c>
      <c r="C31" s="17">
        <f t="shared" si="4"/>
        <v>0</v>
      </c>
      <c r="D31" s="17">
        <f t="shared" si="4"/>
        <v>0</v>
      </c>
      <c r="E31" s="17">
        <f t="shared" si="4"/>
        <v>0</v>
      </c>
      <c r="F31" s="17">
        <f t="shared" si="4"/>
        <v>0</v>
      </c>
      <c r="G31" s="17">
        <f t="shared" si="4"/>
        <v>-2</v>
      </c>
      <c r="H31" s="17">
        <f t="shared" si="4"/>
        <v>30</v>
      </c>
      <c r="I31" s="17"/>
      <c r="J31" s="17">
        <f t="shared" si="4"/>
        <v>0</v>
      </c>
      <c r="K31" s="17">
        <f t="shared" si="4"/>
        <v>0</v>
      </c>
      <c r="L31" s="17">
        <f t="shared" si="4"/>
        <v>0</v>
      </c>
      <c r="M31" s="17">
        <f t="shared" si="4"/>
        <v>0</v>
      </c>
      <c r="N31" s="17">
        <f t="shared" si="4"/>
        <v>0</v>
      </c>
      <c r="O31" s="17">
        <f t="shared" si="4"/>
        <v>0</v>
      </c>
      <c r="P31" s="17">
        <f t="shared" si="4"/>
        <v>0</v>
      </c>
      <c r="Q31" s="17">
        <f t="shared" si="4"/>
        <v>0</v>
      </c>
      <c r="R31" s="17">
        <f t="shared" si="4"/>
        <v>0</v>
      </c>
      <c r="S31" s="17"/>
      <c r="T31" s="17">
        <f t="shared" ca="1" si="5"/>
        <v>30</v>
      </c>
    </row>
    <row r="32" spans="1:22" outlineLevel="2" x14ac:dyDescent="0.15">
      <c r="A32">
        <f>A22</f>
        <v>2019</v>
      </c>
      <c r="B32" s="17">
        <f t="shared" si="4"/>
        <v>0</v>
      </c>
      <c r="C32" s="17">
        <f t="shared" si="4"/>
        <v>0</v>
      </c>
      <c r="D32" s="17">
        <f t="shared" si="4"/>
        <v>0</v>
      </c>
      <c r="E32" s="17"/>
      <c r="F32" s="17">
        <f t="shared" si="4"/>
        <v>0</v>
      </c>
      <c r="G32" s="17">
        <f t="shared" si="4"/>
        <v>0</v>
      </c>
      <c r="H32" s="17">
        <f t="shared" si="4"/>
        <v>0</v>
      </c>
      <c r="I32" s="17">
        <f t="shared" si="4"/>
        <v>0</v>
      </c>
      <c r="J32" s="17">
        <f t="shared" si="4"/>
        <v>0</v>
      </c>
      <c r="K32" s="17">
        <f t="shared" si="4"/>
        <v>0</v>
      </c>
      <c r="L32" s="17">
        <f t="shared" si="4"/>
        <v>0</v>
      </c>
      <c r="M32" s="17">
        <f t="shared" si="4"/>
        <v>0</v>
      </c>
      <c r="N32" s="17">
        <f t="shared" si="4"/>
        <v>0</v>
      </c>
      <c r="O32" s="17">
        <f t="shared" si="4"/>
        <v>0</v>
      </c>
      <c r="P32" s="17">
        <f t="shared" si="4"/>
        <v>0</v>
      </c>
      <c r="Q32" s="17">
        <f t="shared" si="4"/>
        <v>0</v>
      </c>
      <c r="R32" s="17">
        <f t="shared" si="4"/>
        <v>0</v>
      </c>
      <c r="S32" s="17"/>
      <c r="T32" s="17">
        <f t="shared" ca="1" si="5"/>
        <v>0</v>
      </c>
    </row>
    <row r="33" spans="2:20" outlineLevel="1" x14ac:dyDescent="0.15"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>
        <f ca="1">SUM(T29:T32)</f>
        <v>130</v>
      </c>
    </row>
    <row r="34" spans="2:20" x14ac:dyDescent="0.15">
      <c r="S34"/>
    </row>
    <row r="35" spans="2:20" x14ac:dyDescent="0.15">
      <c r="S35"/>
    </row>
    <row r="36" spans="2:20" x14ac:dyDescent="0.15">
      <c r="S36"/>
    </row>
    <row r="37" spans="2:20" x14ac:dyDescent="0.15">
      <c r="S37"/>
    </row>
    <row r="38" spans="2:20" x14ac:dyDescent="0.15">
      <c r="S38"/>
    </row>
    <row r="39" spans="2:20" x14ac:dyDescent="0.15">
      <c r="S39"/>
    </row>
    <row r="40" spans="2:20" x14ac:dyDescent="0.15">
      <c r="S40"/>
    </row>
    <row r="41" spans="2:20" x14ac:dyDescent="0.15">
      <c r="S41"/>
    </row>
    <row r="42" spans="2:20" x14ac:dyDescent="0.15">
      <c r="S42"/>
    </row>
  </sheetData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2:B3"/>
  <sheetViews>
    <sheetView tabSelected="1" workbookViewId="0">
      <selection activeCell="C9" sqref="C9"/>
    </sheetView>
  </sheetViews>
  <sheetFormatPr baseColWidth="10" defaultColWidth="8.83203125" defaultRowHeight="13" x14ac:dyDescent="0.15"/>
  <sheetData>
    <row r="2" spans="1:2" x14ac:dyDescent="0.15">
      <c r="A2" t="s">
        <v>113</v>
      </c>
      <c r="B2">
        <f ca="1">INDIRECT(A2&amp;"!$T$33")</f>
        <v>130</v>
      </c>
    </row>
    <row r="3" spans="1:2" x14ac:dyDescent="0.15">
      <c r="A3" t="s">
        <v>107</v>
      </c>
      <c r="B3">
        <f ca="1">INDIRECT(A3&amp;"!$T$33")</f>
        <v>548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Questions</vt:lpstr>
      <vt:lpstr>19Q3</vt:lpstr>
      <vt:lpstr>19Q4</vt:lpstr>
      <vt:lpstr>Germany</vt:lpstr>
      <vt:lpstr>France</vt:lpstr>
      <vt:lpstr>Recon Summary</vt:lpstr>
    </vt:vector>
  </TitlesOfParts>
  <Company>AIG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American International Group</dc:creator>
  <cp:lastModifiedBy>Minghao Liu</cp:lastModifiedBy>
  <dcterms:created xsi:type="dcterms:W3CDTF">2019-09-09T05:23:18Z</dcterms:created>
  <dcterms:modified xsi:type="dcterms:W3CDTF">2019-12-20T07:56:07Z</dcterms:modified>
</cp:coreProperties>
</file>