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mohamed/Desktop/Directories/Excel Exercises/Excel Intermediate Skills II/Week 3/Final Assignment - Graded Quiz/"/>
    </mc:Choice>
  </mc:AlternateContent>
  <xr:revisionPtr revIDLastSave="0" documentId="13_ncr:1_{F2C8D7A3-ABB2-3946-8E2A-7A2D521FB4BD}" xr6:coauthVersionLast="47" xr6:coauthVersionMax="47" xr10:uidLastSave="{00000000-0000-0000-0000-000000000000}"/>
  <bookViews>
    <workbookView xWindow="0" yWindow="500" windowWidth="38400" windowHeight="21100"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rs">Task4[[#Headers],[violet]:[red]]</definedName>
    <definedName name="ColourMatrix">Data!$Q$3:$W$9</definedName>
    <definedName name="Colours">Data!$P$3:$P$9</definedName>
    <definedName name="ExcelMajorVersion">Admin!$C$3</definedName>
    <definedName name="Finish_date">'[1]Project-Data'!$E$6:$E$65</definedName>
    <definedName name="Fish">Data!$L$11:$L$41</definedName>
    <definedName name="Items">Task4[Column1]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9" i="4" l="1"/>
  <c r="D102"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2" i="4"/>
  <c r="E33" i="4"/>
  <c r="E31"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<sst xmlns="http://schemas.openxmlformats.org/spreadsheetml/2006/main" count="197" uniqueCount="120">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</sst>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1">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0" applyNumberFormat="0" applyFill="0" applyAlignment="0" applyProtection="0"/>
  </cellStyleXfs>
  <cellXfs count="84">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3" xfId="0" applyBorder="1"/>
    <xf numFmtId="0" fontId="0" fillId="0" borderId="14"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vertical="center"/>
    </xf>
    <xf numFmtId="164" fontId="0" fillId="0" borderId="13" xfId="0" applyNumberFormat="1" applyBorder="1"/>
    <xf numFmtId="164" fontId="0" fillId="0" borderId="14" xfId="0" applyNumberFormat="1" applyBorder="1"/>
    <xf numFmtId="0" fontId="0" fillId="0" borderId="7" xfId="1" applyFont="1" applyBorder="1"/>
    <xf numFmtId="164" fontId="0" fillId="0" borderId="9" xfId="0" applyNumberFormat="1" applyBorder="1"/>
    <xf numFmtId="164" fontId="0" fillId="0" borderId="12" xfId="0" applyNumberFormat="1" applyBorder="1"/>
    <xf numFmtId="164" fontId="0" fillId="0" borderId="15" xfId="0" applyNumberFormat="1" applyBorder="1"/>
    <xf numFmtId="0" fontId="0" fillId="0" borderId="15" xfId="1" applyFont="1" applyBorder="1"/>
    <xf numFmtId="0" fontId="0" fillId="0" borderId="16" xfId="1" applyFont="1" applyBorder="1"/>
    <xf numFmtId="0" fontId="0" fillId="0" borderId="17" xfId="1" applyFont="1" applyBorder="1"/>
    <xf numFmtId="0" fontId="0" fillId="0" borderId="18" xfId="1" applyFont="1" applyBorder="1"/>
    <xf numFmtId="0" fontId="0" fillId="0" borderId="19" xfId="1" applyFont="1" applyBorder="1"/>
    <xf numFmtId="0" fontId="11" fillId="0" borderId="20" xfId="5" applyAlignment="1"/>
    <xf numFmtId="0" fontId="11" fillId="0" borderId="20"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9" xfId="1" applyFont="1" applyBorder="1" applyAlignment="1">
      <alignment horizontal="center"/>
    </xf>
    <xf numFmtId="0" fontId="1" fillId="3" borderId="7" xfId="1" applyFont="1" applyFill="1" applyBorder="1"/>
    <xf numFmtId="0" fontId="1" fillId="0" borderId="10" xfId="1" applyFont="1" applyBorder="1" applyAlignment="1">
      <alignment horizontal="center"/>
    </xf>
    <xf numFmtId="0" fontId="1" fillId="0" borderId="12" xfId="1" applyFont="1" applyBorder="1" applyAlignment="1">
      <alignment horizontal="center"/>
    </xf>
    <xf numFmtId="0" fontId="1" fillId="0" borderId="7" xfId="1" applyFont="1" applyBorder="1" applyAlignment="1">
      <alignment wrapText="1"/>
    </xf>
    <xf numFmtId="0" fontId="1" fillId="0" borderId="13" xfId="1" applyFont="1" applyBorder="1"/>
    <xf numFmtId="0" fontId="1" fillId="0" borderId="14"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1" xfId="1" applyFont="1" applyBorder="1" applyAlignment="1">
      <alignment horizontal="center"/>
    </xf>
    <xf numFmtId="0" fontId="1" fillId="0" borderId="13" xfId="1" applyFont="1" applyFill="1" applyBorder="1"/>
    <xf numFmtId="0" fontId="12" fillId="0" borderId="13" xfId="1" applyFont="1" applyFill="1" applyBorder="1"/>
    <xf numFmtId="0" fontId="0" fillId="0" borderId="13" xfId="1" applyFont="1" applyFill="1" applyBorder="1"/>
    <xf numFmtId="0" fontId="0" fillId="0" borderId="14" xfId="1" applyFont="1" applyFill="1" applyBorder="1"/>
    <xf numFmtId="0" fontId="1" fillId="5" borderId="0" xfId="1" applyFont="1" applyFill="1" applyBorder="1"/>
    <xf numFmtId="0" fontId="1" fillId="5" borderId="9" xfId="1" applyFont="1" applyFill="1" applyBorder="1"/>
    <xf numFmtId="0" fontId="13" fillId="0" borderId="0" xfId="1" applyFont="1"/>
    <xf numFmtId="164" fontId="1" fillId="6" borderId="13"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3" xfId="1" applyNumberFormat="1" applyFont="1" applyFill="1" applyBorder="1"/>
    <xf numFmtId="164" fontId="0" fillId="4" borderId="16"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xf numFmtId="0" fontId="0" fillId="0" borderId="0" xfId="0" applyBorder="1"/>
    <xf numFmtId="0" fontId="0" fillId="0" borderId="11" xfId="0" applyBorder="1"/>
    <xf numFmtId="0" fontId="0" fillId="0" borderId="12" xfId="0" applyBorder="1"/>
    <xf numFmtId="0" fontId="0" fillId="0" borderId="9" xfId="0" applyBorder="1"/>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8">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border outline="0">
        <left style="medium">
          <color indexed="64"/>
        </left>
        <top style="medium">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449790-8FEA-DB4C-B49B-D306169B1163}" name="Task4" displayName="Task4" ref="P5:W10" totalsRowShown="0" tableBorderDxfId="7">
  <autoFilter ref="P5:W10" xr:uid="{8C449790-8FEA-DB4C-B49B-D306169B1163}"/>
  <tableColumns count="8">
    <tableColumn id="1" xr3:uid="{CCBF5E88-F5DA-C447-B51B-2392B20884E1}" name="Column1"/>
    <tableColumn id="2" xr3:uid="{6BD54DD5-F3F0-E445-9579-340F956114ED}" name="violet" dataDxfId="6"/>
    <tableColumn id="3" xr3:uid="{FF119062-EE26-C244-BFC9-4FE905648169}" name="indigo" dataDxfId="5"/>
    <tableColumn id="4" xr3:uid="{B53A9038-DD24-564E-8A02-4E0ACAE98A89}" name="blue" dataDxfId="4"/>
    <tableColumn id="5" xr3:uid="{67333FBF-8340-5F4A-8242-A958EC31655A}" name="green" dataDxfId="3"/>
    <tableColumn id="6" xr3:uid="{E2DD63C0-8E8B-7544-BD4A-875B14511134}" name="yellow" dataDxfId="2"/>
    <tableColumn id="7" xr3:uid="{30648856-0B50-D84B-8CFA-CAEA6ECAC1A2}" name="orange" dataDxfId="1"/>
    <tableColumn id="8" xr3:uid="{9508DD63-4188-524D-88C8-DD639ED8E617}" name="r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61" zoomScaleNormal="100" workbookViewId="0">
      <selection activeCell="H77" sqref="H77"/>
    </sheetView>
  </sheetViews>
  <sheetFormatPr baseColWidth="10" defaultColWidth="9.83203125" defaultRowHeight="15"/>
  <cols>
    <col min="1" max="1" width="9.83203125" style="9"/>
    <col min="2" max="2" width="11.5" style="1" customWidth="1"/>
    <col min="3" max="3" width="10.83203125" style="1" customWidth="1"/>
    <col min="4" max="4" width="12.6640625" style="1" customWidth="1"/>
    <col min="5" max="6" width="9.83203125" style="1"/>
    <col min="7" max="7" width="48.83203125" style="1" bestFit="1" customWidth="1"/>
    <col min="8" max="8" width="19.1640625" style="1" customWidth="1"/>
    <col min="9" max="9" width="3.6640625" style="1" customWidth="1"/>
    <col min="10" max="10" width="3.83203125" style="1" customWidth="1"/>
    <col min="11" max="12" width="12.33203125" style="1" customWidth="1"/>
    <col min="13" max="13" width="47.5" style="1" customWidth="1"/>
    <col min="14" max="14" width="4.5" style="1" customWidth="1"/>
    <col min="15" max="15" width="4" style="1" customWidth="1"/>
    <col min="16" max="16" width="12.33203125" style="1" customWidth="1"/>
    <col min="17" max="16384" width="9.83203125" style="1"/>
  </cols>
  <sheetData>
    <row r="1" spans="1:16">
      <c r="H1" s="2"/>
    </row>
    <row r="2" spans="1:16" ht="35">
      <c r="H2" s="72" t="s">
        <v>1</v>
      </c>
      <c r="I2" s="73"/>
      <c r="J2" s="73"/>
      <c r="K2" s="73"/>
      <c r="L2" s="73"/>
      <c r="M2" s="73"/>
      <c r="N2" s="73"/>
      <c r="O2" s="73"/>
      <c r="P2" s="73"/>
    </row>
    <row r="3" spans="1:16">
      <c r="H3" s="2"/>
    </row>
    <row r="4" spans="1:16" ht="30">
      <c r="H4" s="74" t="s">
        <v>5</v>
      </c>
      <c r="I4" s="75"/>
      <c r="J4" s="75"/>
      <c r="K4" s="75"/>
      <c r="L4" s="75"/>
      <c r="M4" s="75"/>
      <c r="N4" s="75"/>
      <c r="O4" s="75"/>
      <c r="P4" s="75"/>
    </row>
    <row r="5" spans="1:16" ht="16" thickBot="1">
      <c r="H5" s="2"/>
    </row>
    <row r="6" spans="1:16" ht="32" thickBot="1">
      <c r="H6" s="2"/>
      <c r="I6" s="76" t="s">
        <v>52</v>
      </c>
      <c r="J6" s="77"/>
      <c r="K6" s="77"/>
      <c r="L6" s="77"/>
      <c r="M6" s="77"/>
      <c r="N6" s="77"/>
      <c r="O6" s="78"/>
      <c r="P6" s="3"/>
    </row>
    <row r="7" spans="1:16" customFormat="1">
      <c r="A7" s="10"/>
    </row>
    <row r="8" spans="1:16" customFormat="1">
      <c r="A8" s="10"/>
    </row>
    <row r="9" spans="1:16" customFormat="1">
      <c r="A9" s="10"/>
    </row>
    <row r="10" spans="1:16" ht="19" thickBot="1">
      <c r="A10" s="11" t="s">
        <v>60</v>
      </c>
      <c r="B10" s="4"/>
      <c r="C10" s="4"/>
      <c r="D10" s="4"/>
      <c r="E10" s="4"/>
      <c r="F10" s="4"/>
      <c r="G10" s="4"/>
      <c r="H10" s="3"/>
      <c r="I10"/>
      <c r="J10"/>
      <c r="K10"/>
      <c r="L10"/>
      <c r="M10"/>
      <c r="N10"/>
      <c r="O10"/>
      <c r="P10"/>
    </row>
    <row r="11" spans="1:16" ht="12.5" customHeight="1" thickTop="1">
      <c r="A11" s="12"/>
      <c r="B11" s="5"/>
      <c r="C11" s="5"/>
      <c r="D11" s="5"/>
      <c r="E11" s="5"/>
      <c r="F11" s="5"/>
      <c r="G11" s="5"/>
      <c r="H11" s="5"/>
      <c r="I11"/>
      <c r="J11"/>
      <c r="K11"/>
      <c r="L11"/>
      <c r="M11"/>
      <c r="N11"/>
      <c r="O11"/>
      <c r="P11"/>
    </row>
    <row r="12" spans="1:16" ht="65.25" customHeight="1">
      <c r="B12" s="79" t="s">
        <v>6</v>
      </c>
      <c r="C12" s="79"/>
      <c r="D12" s="79"/>
      <c r="E12" s="79"/>
      <c r="F12" s="79"/>
      <c r="G12" s="79"/>
      <c r="H12" s="79"/>
      <c r="I12" s="8"/>
      <c r="J12" s="8"/>
      <c r="K12" s="8"/>
      <c r="L12" s="8"/>
      <c r="M12" s="8"/>
      <c r="N12" s="8"/>
      <c r="O12" s="8"/>
    </row>
    <row r="13" spans="1:16" customFormat="1" ht="5.5" customHeight="1">
      <c r="A13" s="10"/>
    </row>
    <row r="14" spans="1:16" ht="19"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37"/>
      <c r="B18" s="38"/>
      <c r="C18" s="38"/>
      <c r="D18" s="38"/>
      <c r="E18" s="38"/>
      <c r="F18" s="38"/>
      <c r="G18" s="38"/>
      <c r="H18" s="38"/>
      <c r="I18" s="38"/>
      <c r="J18" s="1"/>
      <c r="K18" s="1"/>
      <c r="L18" s="1"/>
      <c r="M18" s="1"/>
    </row>
    <row r="19" spans="1:22" customFormat="1" ht="18" thickBot="1">
      <c r="A19" s="36" t="s">
        <v>4</v>
      </c>
      <c r="B19" s="36" t="s">
        <v>7</v>
      </c>
      <c r="C19" s="36"/>
      <c r="D19" s="38"/>
      <c r="E19" s="38"/>
      <c r="F19" s="38"/>
      <c r="G19" s="38"/>
      <c r="H19" s="38"/>
      <c r="I19" s="38"/>
      <c r="J19" s="1"/>
      <c r="K19" s="1"/>
      <c r="L19" s="1"/>
      <c r="M19" s="1"/>
      <c r="N19" s="1"/>
      <c r="O19" s="1"/>
      <c r="P19" s="1"/>
      <c r="Q19" s="1"/>
      <c r="R19" s="1"/>
      <c r="S19" s="1"/>
      <c r="T19" s="1"/>
      <c r="U19" s="1"/>
      <c r="V19" s="1"/>
    </row>
    <row r="20" spans="1:22" customFormat="1" ht="16" thickTop="1">
      <c r="A20" s="38"/>
      <c r="B20" s="64" t="s">
        <v>53</v>
      </c>
      <c r="C20" s="38"/>
      <c r="D20" s="38"/>
      <c r="E20" s="38"/>
      <c r="F20" s="38"/>
      <c r="G20" s="38"/>
      <c r="H20" s="38"/>
      <c r="I20" s="38"/>
      <c r="J20" s="6"/>
      <c r="K20" s="6"/>
      <c r="L20" s="6"/>
      <c r="M20" s="1"/>
      <c r="N20" s="1"/>
      <c r="O20" s="1"/>
      <c r="P20" s="1"/>
      <c r="Q20" s="1"/>
      <c r="R20" s="1"/>
      <c r="S20" s="1"/>
      <c r="T20" s="1"/>
      <c r="U20" s="1"/>
      <c r="V20" s="1"/>
    </row>
    <row r="21" spans="1:22" customFormat="1">
      <c r="A21" s="38"/>
      <c r="B21" s="14" t="s">
        <v>66</v>
      </c>
      <c r="C21" s="38"/>
      <c r="D21" s="38"/>
      <c r="E21" s="38"/>
      <c r="F21" s="38"/>
      <c r="G21" s="38"/>
      <c r="H21" s="38"/>
      <c r="I21" s="38"/>
      <c r="J21" s="6"/>
      <c r="K21" s="6"/>
      <c r="L21" s="6"/>
      <c r="M21" s="1"/>
      <c r="N21" s="1"/>
      <c r="O21" s="1"/>
      <c r="P21" s="1"/>
      <c r="Q21" s="1"/>
      <c r="R21" s="1"/>
      <c r="S21" s="1"/>
      <c r="T21" s="1"/>
      <c r="U21" s="1"/>
      <c r="V21" s="1"/>
    </row>
    <row r="22" spans="1:22" customFormat="1">
      <c r="A22" s="38"/>
      <c r="B22" s="14" t="s">
        <v>84</v>
      </c>
      <c r="C22" s="14"/>
      <c r="D22" s="38"/>
      <c r="E22" s="38"/>
      <c r="F22" s="38"/>
      <c r="G22" s="38"/>
      <c r="H22" s="38"/>
      <c r="I22" s="38"/>
      <c r="J22" s="6"/>
      <c r="K22" s="6"/>
      <c r="L22" s="6"/>
      <c r="M22" s="1"/>
      <c r="N22" s="1"/>
      <c r="O22" s="1"/>
      <c r="P22" s="1"/>
      <c r="Q22" s="1"/>
      <c r="R22" s="1"/>
      <c r="S22" s="1"/>
      <c r="T22" s="1"/>
      <c r="U22" s="1"/>
      <c r="V22" s="1"/>
    </row>
    <row r="23" spans="1:22" customFormat="1">
      <c r="A23" s="38"/>
      <c r="B23" s="14" t="s">
        <v>63</v>
      </c>
      <c r="C23" s="14"/>
      <c r="D23" s="38"/>
      <c r="E23" s="38"/>
      <c r="F23" s="38"/>
      <c r="G23" s="38"/>
      <c r="H23" s="38"/>
      <c r="I23" s="38"/>
      <c r="J23" s="6"/>
      <c r="K23" s="6"/>
      <c r="L23" s="6"/>
      <c r="M23" s="1"/>
      <c r="N23" s="1"/>
      <c r="O23" s="1"/>
      <c r="P23" s="1"/>
      <c r="Q23" s="1"/>
      <c r="R23" s="1"/>
      <c r="S23" s="1"/>
      <c r="T23" s="1"/>
      <c r="U23" s="1"/>
      <c r="V23" s="1"/>
    </row>
    <row r="24" spans="1:22" customFormat="1">
      <c r="A24" s="38"/>
      <c r="B24" s="14" t="s">
        <v>64</v>
      </c>
      <c r="C24" s="14"/>
      <c r="D24" s="38"/>
      <c r="E24" s="38"/>
      <c r="F24" s="38"/>
      <c r="G24" s="38"/>
      <c r="H24" s="38"/>
      <c r="I24" s="38"/>
      <c r="J24" s="6"/>
      <c r="K24" s="6"/>
      <c r="L24" s="6"/>
      <c r="M24" s="1"/>
      <c r="N24" s="1"/>
      <c r="O24" s="1"/>
      <c r="P24" s="1"/>
      <c r="Q24" s="1"/>
      <c r="R24" s="1"/>
      <c r="S24" s="1"/>
      <c r="T24" s="1"/>
      <c r="U24" s="1"/>
      <c r="V24" s="1"/>
    </row>
    <row r="25" spans="1:22" customFormat="1">
      <c r="A25" s="38"/>
      <c r="B25" s="14" t="s">
        <v>65</v>
      </c>
      <c r="C25" s="14"/>
      <c r="D25" s="38"/>
      <c r="E25" s="38"/>
      <c r="F25" s="38"/>
      <c r="G25" s="38"/>
      <c r="H25" s="38"/>
      <c r="I25" s="38"/>
      <c r="J25" s="6"/>
      <c r="K25" s="6"/>
      <c r="L25" s="6"/>
      <c r="M25" s="1"/>
      <c r="N25" s="1"/>
      <c r="O25" s="1"/>
      <c r="P25" s="1"/>
      <c r="Q25" s="1"/>
      <c r="R25" s="1"/>
      <c r="S25" s="1"/>
      <c r="T25" s="1"/>
      <c r="U25" s="1"/>
      <c r="V25" s="1"/>
    </row>
    <row r="26" spans="1:22" customFormat="1">
      <c r="A26" s="38"/>
      <c r="B26" s="14" t="s">
        <v>83</v>
      </c>
      <c r="C26" s="14"/>
      <c r="D26" s="38"/>
      <c r="E26" s="38"/>
      <c r="F26" s="38"/>
      <c r="G26" s="38"/>
      <c r="H26" s="38"/>
      <c r="I26" s="38"/>
      <c r="J26" s="6"/>
      <c r="K26" s="6"/>
      <c r="L26" s="6"/>
      <c r="M26" s="1"/>
      <c r="N26" s="1"/>
      <c r="O26" s="1"/>
      <c r="P26" s="1"/>
      <c r="Q26" s="1"/>
      <c r="R26" s="1"/>
      <c r="S26" s="1"/>
      <c r="T26" s="1"/>
      <c r="U26" s="1"/>
      <c r="V26" s="1"/>
    </row>
    <row r="27" spans="1:22" customFormat="1">
      <c r="A27" s="38"/>
      <c r="B27" s="14" t="s">
        <v>87</v>
      </c>
      <c r="C27" s="14"/>
      <c r="D27" s="38"/>
      <c r="E27" s="38"/>
      <c r="F27" s="38"/>
      <c r="G27" s="38"/>
      <c r="H27" s="38"/>
      <c r="I27" s="38"/>
      <c r="J27" s="6"/>
      <c r="K27" s="6"/>
      <c r="L27" s="6"/>
      <c r="M27" s="1"/>
      <c r="N27" s="1"/>
      <c r="O27" s="1"/>
      <c r="P27" s="1"/>
      <c r="Q27" s="1"/>
      <c r="R27" s="1"/>
      <c r="S27" s="1"/>
      <c r="T27" s="1"/>
      <c r="U27" s="1"/>
      <c r="V27" s="1"/>
    </row>
    <row r="28" spans="1:22" customFormat="1" ht="16" thickBot="1">
      <c r="A28" s="38"/>
      <c r="B28" s="38"/>
      <c r="C28" s="38"/>
      <c r="D28" s="38"/>
      <c r="E28" s="38"/>
      <c r="F28" s="38"/>
      <c r="G28" s="38"/>
      <c r="H28" s="38"/>
      <c r="I28" s="38"/>
      <c r="J28" s="6"/>
      <c r="K28" s="6"/>
      <c r="L28" s="6"/>
      <c r="M28" s="1"/>
      <c r="N28" s="1"/>
      <c r="O28" s="1"/>
      <c r="P28" s="1"/>
      <c r="Q28" s="1"/>
      <c r="R28" s="1"/>
      <c r="S28" s="1"/>
      <c r="T28" s="1"/>
      <c r="U28" s="1"/>
      <c r="V28" s="1"/>
    </row>
    <row r="29" spans="1:22" customFormat="1" ht="16" thickBot="1">
      <c r="A29" s="38"/>
      <c r="B29" s="39"/>
      <c r="C29" s="40" t="s">
        <v>29</v>
      </c>
      <c r="D29" s="40" t="s">
        <v>28</v>
      </c>
      <c r="E29" s="41"/>
      <c r="F29" s="38"/>
      <c r="G29" s="38"/>
      <c r="H29" s="38"/>
      <c r="I29" s="38"/>
      <c r="J29" s="6"/>
      <c r="K29" s="6"/>
      <c r="L29" s="6"/>
      <c r="M29" s="1"/>
      <c r="N29" s="1"/>
      <c r="O29" s="1"/>
      <c r="P29" s="1"/>
      <c r="Q29" s="1"/>
      <c r="R29" s="1"/>
      <c r="S29" s="1"/>
      <c r="T29" s="1"/>
      <c r="U29" s="1"/>
      <c r="V29" s="1"/>
    </row>
    <row r="30" spans="1:22" customFormat="1" ht="33" thickBot="1">
      <c r="A30" s="37"/>
      <c r="B30" s="42" t="s">
        <v>27</v>
      </c>
      <c r="C30" s="43" t="s">
        <v>25</v>
      </c>
      <c r="D30" s="42" t="s">
        <v>19</v>
      </c>
      <c r="E30" s="44" t="s">
        <v>26</v>
      </c>
      <c r="F30" s="38"/>
      <c r="G30" s="26" t="s">
        <v>62</v>
      </c>
      <c r="H30" s="38"/>
      <c r="I30" s="38"/>
      <c r="J30" s="6"/>
      <c r="K30" s="6"/>
      <c r="L30" s="6"/>
      <c r="M30" s="1"/>
      <c r="N30" s="1"/>
      <c r="O30" s="1"/>
      <c r="P30" s="1"/>
      <c r="Q30" s="1"/>
      <c r="R30" s="1"/>
      <c r="S30" s="1"/>
      <c r="T30" s="1"/>
      <c r="U30" s="1"/>
      <c r="V30" s="1"/>
    </row>
    <row r="31" spans="1:22" customFormat="1" ht="16" thickBot="1">
      <c r="A31" s="38"/>
      <c r="B31" s="46">
        <v>1</v>
      </c>
      <c r="C31" s="47">
        <v>3</v>
      </c>
      <c r="D31" s="62" t="str">
        <f>CHOOSE(B31,Data!$C$6,Data!$C$7,Data!$C$8,Data!C9,Data!$C$10)</f>
        <v>Umbrella</v>
      </c>
      <c r="E31" s="63" t="str">
        <f>CHOOSE(C31,Data!$B$6,Data!$B$7,Data!$B$8,Data!$B$9,Data!$B$10,Data!$B$11,Data!$B$12)</f>
        <v>blue</v>
      </c>
      <c r="F31" s="38"/>
      <c r="G31" s="48">
        <f ca="1">Admin!B12</f>
        <v>1425</v>
      </c>
      <c r="H31" s="38"/>
      <c r="I31" s="38"/>
      <c r="J31" s="6"/>
      <c r="K31" s="6"/>
      <c r="L31" s="6"/>
      <c r="M31" s="1"/>
      <c r="N31" s="1"/>
      <c r="O31" s="1"/>
      <c r="P31" s="1"/>
      <c r="Q31" s="1"/>
      <c r="R31" s="1"/>
      <c r="S31" s="1"/>
      <c r="T31" s="1"/>
      <c r="U31" s="1"/>
      <c r="V31" s="1"/>
    </row>
    <row r="32" spans="1:22" customFormat="1">
      <c r="A32" s="38"/>
      <c r="B32" s="46">
        <v>2</v>
      </c>
      <c r="C32" s="47">
        <v>4</v>
      </c>
      <c r="D32" s="62" t="str">
        <f>CHOOSE(B32,Data!$C$6,Data!$C$7,Data!$C$8,Data!C10,Data!$C$10)</f>
        <v>Boots</v>
      </c>
      <c r="E32" s="63" t="str">
        <f>CHOOSE(C32,Data!$B$6,Data!$B$7,Data!$B$8,Data!$B$9,Data!$B$10,Data!$B$11,Data!$B$12)</f>
        <v>green</v>
      </c>
      <c r="F32" s="38"/>
      <c r="G32" s="38"/>
      <c r="H32" s="38"/>
      <c r="I32" s="38"/>
      <c r="J32" s="6"/>
      <c r="K32" s="6"/>
      <c r="L32" s="6"/>
      <c r="M32" s="1"/>
      <c r="N32" s="1"/>
      <c r="O32" s="1"/>
      <c r="P32" s="1"/>
      <c r="Q32" s="1"/>
      <c r="R32" s="1"/>
      <c r="S32" s="1"/>
      <c r="T32" s="1"/>
      <c r="U32" s="1"/>
      <c r="V32" s="1"/>
    </row>
    <row r="33" spans="1:22" customFormat="1" ht="16" thickBot="1">
      <c r="A33" s="38"/>
      <c r="B33" s="49">
        <v>3</v>
      </c>
      <c r="C33" s="50">
        <v>5</v>
      </c>
      <c r="D33" s="62" t="str">
        <f>CHOOSE(B33,Data!$C$6,Data!$C$7,Data!$C$8,Data!C11,Data!$C$10)</f>
        <v>Raincoat</v>
      </c>
      <c r="E33" s="63" t="str">
        <f>CHOOSE(C33,Data!$B$6,Data!$B$7,Data!$B$8,Data!$B$9,Data!$B$10,Data!$B$11,Data!$B$12)</f>
        <v>yellow</v>
      </c>
      <c r="F33" s="38"/>
      <c r="G33" s="38"/>
      <c r="H33" s="38"/>
      <c r="I33" s="38"/>
      <c r="J33" s="6"/>
      <c r="K33" s="6"/>
      <c r="L33" s="6"/>
      <c r="M33" s="1"/>
      <c r="N33" s="1"/>
      <c r="O33" s="1"/>
      <c r="P33" s="1"/>
      <c r="Q33" s="1"/>
      <c r="R33" s="1"/>
      <c r="S33" s="1"/>
      <c r="T33" s="1"/>
      <c r="U33" s="1"/>
      <c r="V33" s="1"/>
    </row>
    <row r="34" spans="1:22" customFormat="1">
      <c r="A34" s="38"/>
      <c r="B34" s="38"/>
      <c r="C34" s="38"/>
      <c r="D34" s="38"/>
      <c r="E34" s="38"/>
      <c r="F34" s="38"/>
      <c r="G34" s="38"/>
      <c r="H34" s="38"/>
      <c r="I34" s="38"/>
      <c r="J34" s="6"/>
      <c r="K34" s="6"/>
      <c r="L34" s="6"/>
      <c r="M34" s="1"/>
      <c r="N34" s="1"/>
      <c r="O34" s="1"/>
      <c r="P34" s="1"/>
      <c r="Q34" s="1"/>
      <c r="R34" s="1"/>
      <c r="S34" s="1"/>
      <c r="T34" s="1"/>
      <c r="U34" s="1"/>
      <c r="V34" s="1"/>
    </row>
    <row r="35" spans="1:22" customFormat="1">
      <c r="A35" s="38"/>
      <c r="B35" s="38"/>
      <c r="C35" s="38"/>
      <c r="D35" s="38"/>
      <c r="E35" s="38"/>
      <c r="F35" s="38"/>
      <c r="G35" s="38"/>
      <c r="H35" s="38"/>
      <c r="I35" s="38"/>
      <c r="J35" s="6"/>
      <c r="K35" s="6"/>
      <c r="L35" s="6"/>
      <c r="M35" s="1"/>
      <c r="N35" s="1"/>
      <c r="O35" s="1"/>
      <c r="P35" s="1"/>
      <c r="Q35" s="1"/>
      <c r="R35" s="1"/>
      <c r="S35" s="1"/>
      <c r="T35" s="1"/>
      <c r="U35" s="1"/>
      <c r="V35" s="1"/>
    </row>
    <row r="36" spans="1:22" customFormat="1" ht="18" thickBot="1">
      <c r="A36" s="36" t="s">
        <v>2</v>
      </c>
      <c r="B36" s="36" t="s">
        <v>67</v>
      </c>
      <c r="C36" s="36"/>
      <c r="D36" s="38"/>
      <c r="E36" s="38"/>
      <c r="F36" s="38"/>
      <c r="G36" s="38"/>
      <c r="H36" s="38"/>
      <c r="I36" s="38"/>
      <c r="J36" s="1"/>
      <c r="K36" s="1"/>
      <c r="L36" s="1"/>
      <c r="M36" s="1"/>
      <c r="N36" s="1"/>
      <c r="O36" s="1"/>
      <c r="P36" s="1"/>
      <c r="Q36" s="1"/>
      <c r="R36" s="1"/>
      <c r="S36" s="1"/>
      <c r="T36" s="1"/>
      <c r="U36" s="1"/>
      <c r="V36" s="1"/>
    </row>
    <row r="37" spans="1:22" customFormat="1" ht="16" thickTop="1">
      <c r="A37" s="38"/>
      <c r="B37" s="64" t="s">
        <v>68</v>
      </c>
      <c r="C37" s="38"/>
      <c r="D37" s="38"/>
      <c r="E37" s="38"/>
      <c r="F37" s="38"/>
      <c r="G37" s="38"/>
      <c r="H37" s="38"/>
      <c r="I37" s="38"/>
      <c r="J37" s="1"/>
      <c r="K37" s="1"/>
      <c r="L37" s="1"/>
      <c r="M37" s="1"/>
      <c r="N37" s="1"/>
      <c r="O37" s="1"/>
      <c r="P37" s="1"/>
      <c r="Q37" s="1"/>
      <c r="R37" s="1"/>
      <c r="S37" s="1"/>
      <c r="T37" s="1"/>
      <c r="U37" s="1"/>
      <c r="V37" s="1"/>
    </row>
    <row r="38" spans="1:22" customFormat="1">
      <c r="A38" s="38"/>
      <c r="B38" s="64" t="s">
        <v>30</v>
      </c>
      <c r="C38" s="38"/>
      <c r="D38" s="38"/>
      <c r="E38" s="38"/>
      <c r="F38" s="38"/>
      <c r="G38" s="38"/>
      <c r="H38" s="38"/>
      <c r="I38" s="38"/>
      <c r="J38" s="1"/>
      <c r="K38" s="1"/>
      <c r="L38" s="1"/>
      <c r="M38" s="1"/>
      <c r="N38" s="1"/>
      <c r="O38" s="1"/>
      <c r="P38" s="1"/>
      <c r="Q38" s="1"/>
      <c r="R38" s="1"/>
      <c r="S38" s="1"/>
      <c r="T38" s="1"/>
      <c r="U38" s="1"/>
      <c r="V38" s="1"/>
    </row>
    <row r="39" spans="1:22" customFormat="1">
      <c r="A39" s="38"/>
      <c r="B39" s="64" t="s">
        <v>73</v>
      </c>
      <c r="C39" s="38"/>
      <c r="D39" s="38"/>
      <c r="E39" s="38"/>
      <c r="F39" s="38"/>
      <c r="G39" s="38"/>
      <c r="H39" s="38"/>
      <c r="I39" s="38"/>
      <c r="J39" s="1"/>
      <c r="K39" s="1"/>
      <c r="L39" s="1"/>
      <c r="M39" s="1"/>
      <c r="N39" s="1"/>
      <c r="O39" s="1"/>
      <c r="P39" s="1"/>
      <c r="Q39" s="1"/>
      <c r="R39" s="1"/>
      <c r="S39" s="1"/>
      <c r="T39" s="1"/>
      <c r="U39" s="1"/>
      <c r="V39" s="1"/>
    </row>
    <row r="40" spans="1:22" customFormat="1">
      <c r="A40" s="38"/>
      <c r="B40" s="64" t="s">
        <v>31</v>
      </c>
      <c r="C40" s="38"/>
      <c r="D40" s="38"/>
      <c r="E40" s="38"/>
      <c r="F40" s="38"/>
      <c r="G40" s="38"/>
      <c r="H40" s="38"/>
      <c r="I40" s="38"/>
      <c r="J40" s="1"/>
      <c r="K40" s="1"/>
      <c r="L40" s="1"/>
      <c r="M40" s="1"/>
      <c r="N40" s="1"/>
      <c r="O40" s="1"/>
      <c r="P40" s="1"/>
      <c r="Q40" s="1"/>
      <c r="R40" s="1"/>
      <c r="S40" s="1"/>
      <c r="T40" s="1"/>
      <c r="U40" s="1"/>
      <c r="V40" s="1"/>
    </row>
    <row r="41" spans="1:22" customFormat="1">
      <c r="A41" s="38"/>
      <c r="B41" s="14" t="s">
        <v>69</v>
      </c>
      <c r="C41" s="38"/>
      <c r="D41" s="38"/>
      <c r="E41" s="38"/>
      <c r="F41" s="38"/>
      <c r="G41" s="38"/>
      <c r="H41" s="38"/>
      <c r="I41" s="38"/>
      <c r="J41" s="1"/>
      <c r="K41" s="1"/>
      <c r="L41" s="1"/>
      <c r="M41" s="1"/>
      <c r="N41" s="1"/>
      <c r="O41" s="1"/>
      <c r="P41" s="1"/>
      <c r="Q41" s="1"/>
      <c r="R41" s="1"/>
      <c r="S41" s="1"/>
      <c r="T41" s="1"/>
      <c r="U41" s="1"/>
      <c r="V41" s="1"/>
    </row>
    <row r="42" spans="1:22" customFormat="1">
      <c r="A42" s="38"/>
      <c r="B42" s="14" t="s">
        <v>85</v>
      </c>
      <c r="C42" s="38"/>
      <c r="D42" s="38"/>
      <c r="E42" s="38"/>
      <c r="F42" s="38"/>
      <c r="G42" s="38"/>
      <c r="H42" s="38"/>
      <c r="I42" s="38"/>
      <c r="J42" s="1"/>
      <c r="K42" s="1"/>
      <c r="L42" s="1"/>
      <c r="M42" s="1"/>
      <c r="N42" s="1"/>
      <c r="O42" s="1"/>
      <c r="P42" s="1"/>
      <c r="Q42" s="1"/>
      <c r="R42" s="1"/>
      <c r="S42" s="1"/>
      <c r="T42" s="1"/>
      <c r="U42" s="1"/>
      <c r="V42" s="1"/>
    </row>
    <row r="43" spans="1:22" customFormat="1">
      <c r="A43" s="38"/>
      <c r="B43" s="14" t="s">
        <v>70</v>
      </c>
      <c r="C43" s="38"/>
      <c r="D43" s="38"/>
      <c r="E43" s="38"/>
      <c r="F43" s="38"/>
      <c r="G43" s="38"/>
      <c r="H43" s="38"/>
      <c r="I43" s="38"/>
      <c r="J43" s="1"/>
      <c r="K43" s="1"/>
      <c r="L43" s="1"/>
      <c r="M43" s="1"/>
      <c r="N43" s="1"/>
      <c r="O43" s="1"/>
      <c r="P43" s="1"/>
      <c r="Q43" s="1"/>
      <c r="R43" s="1"/>
      <c r="S43" s="1"/>
      <c r="T43" s="1"/>
      <c r="U43" s="1"/>
      <c r="V43" s="1"/>
    </row>
    <row r="44" spans="1:22" customFormat="1">
      <c r="A44" s="38"/>
      <c r="B44" s="14" t="s">
        <v>64</v>
      </c>
      <c r="C44" s="38"/>
      <c r="D44" s="38"/>
      <c r="E44" s="38"/>
      <c r="F44" s="38"/>
      <c r="G44" s="38"/>
      <c r="H44" s="38"/>
      <c r="I44" s="38"/>
      <c r="J44" s="1"/>
      <c r="K44" s="1"/>
      <c r="L44" s="1"/>
      <c r="M44" s="1"/>
      <c r="N44" s="1"/>
      <c r="O44" s="1"/>
      <c r="P44" s="1"/>
      <c r="Q44" s="1"/>
      <c r="R44" s="1"/>
      <c r="S44" s="1"/>
      <c r="T44" s="1"/>
      <c r="U44" s="1"/>
      <c r="V44" s="1"/>
    </row>
    <row r="45" spans="1:22" customFormat="1">
      <c r="A45" s="38"/>
      <c r="B45" s="14" t="s">
        <v>72</v>
      </c>
      <c r="C45" s="38"/>
      <c r="D45" s="38"/>
      <c r="E45" s="38"/>
      <c r="F45" s="38"/>
      <c r="G45" s="38"/>
      <c r="H45" s="38"/>
      <c r="I45" s="38"/>
      <c r="J45" s="1"/>
      <c r="K45" s="1"/>
      <c r="L45" s="1"/>
      <c r="M45" s="1"/>
      <c r="N45" s="1"/>
      <c r="O45" s="1"/>
      <c r="P45" s="1"/>
      <c r="Q45" s="1"/>
      <c r="R45" s="1"/>
      <c r="S45" s="1"/>
      <c r="T45" s="1"/>
      <c r="U45" s="1"/>
      <c r="V45" s="1"/>
    </row>
    <row r="46" spans="1:22" customFormat="1">
      <c r="A46" s="38"/>
      <c r="B46" s="14" t="s">
        <v>83</v>
      </c>
      <c r="C46" s="38"/>
      <c r="D46" s="38"/>
      <c r="E46" s="38"/>
      <c r="F46" s="38"/>
      <c r="G46" s="38"/>
      <c r="H46" s="38"/>
      <c r="I46" s="38"/>
      <c r="J46" s="1"/>
      <c r="K46" s="1"/>
      <c r="L46" s="1"/>
      <c r="M46" s="1"/>
      <c r="N46" s="1"/>
      <c r="O46" s="1"/>
      <c r="P46" s="1"/>
      <c r="Q46" s="1"/>
      <c r="R46" s="1"/>
      <c r="S46" s="1"/>
      <c r="T46" s="1"/>
      <c r="U46" s="1"/>
      <c r="V46" s="1"/>
    </row>
    <row r="47" spans="1:22" customFormat="1">
      <c r="A47" s="38"/>
      <c r="B47" s="14" t="s">
        <v>87</v>
      </c>
      <c r="C47" s="38"/>
      <c r="D47" s="38"/>
      <c r="E47" s="38"/>
      <c r="F47" s="38"/>
      <c r="G47" s="38"/>
      <c r="H47" s="38"/>
      <c r="I47" s="38"/>
      <c r="J47" s="1"/>
      <c r="K47" s="1"/>
      <c r="L47" s="1"/>
      <c r="M47" s="1"/>
      <c r="N47" s="1"/>
      <c r="O47" s="1"/>
      <c r="P47" s="1"/>
      <c r="Q47" s="1"/>
      <c r="R47" s="1"/>
      <c r="S47" s="1"/>
      <c r="T47" s="1"/>
      <c r="U47" s="1"/>
      <c r="V47" s="1"/>
    </row>
    <row r="48" spans="1:22" customFormat="1" ht="16" thickBot="1">
      <c r="A48" s="38"/>
      <c r="B48" s="38"/>
      <c r="C48" s="38"/>
      <c r="D48" s="38"/>
      <c r="E48" s="38"/>
      <c r="F48" s="38"/>
      <c r="G48" s="38"/>
      <c r="H48" s="38"/>
      <c r="I48" s="38"/>
      <c r="J48" s="1"/>
      <c r="K48" s="1"/>
      <c r="L48" s="1"/>
      <c r="M48" s="1"/>
      <c r="N48" s="1"/>
      <c r="O48" s="1"/>
      <c r="P48" s="1"/>
      <c r="Q48" s="1"/>
      <c r="R48" s="1"/>
      <c r="S48" s="1"/>
      <c r="T48" s="1"/>
      <c r="U48" s="1"/>
      <c r="V48" s="1"/>
    </row>
    <row r="49" spans="1:22" customFormat="1" ht="33" thickBot="1">
      <c r="A49" s="38"/>
      <c r="B49" s="45" t="s">
        <v>32</v>
      </c>
      <c r="C49" s="51" t="s">
        <v>34</v>
      </c>
      <c r="D49" s="45" t="s">
        <v>33</v>
      </c>
      <c r="E49" s="38"/>
      <c r="F49" s="38"/>
      <c r="G49" s="26" t="s">
        <v>71</v>
      </c>
      <c r="H49" s="38"/>
      <c r="I49" s="38"/>
      <c r="J49" s="1"/>
      <c r="K49" s="1"/>
      <c r="L49" s="1"/>
      <c r="M49" s="1"/>
      <c r="N49" s="1"/>
      <c r="O49" s="1"/>
      <c r="P49" s="1"/>
      <c r="Q49" s="1"/>
      <c r="R49" s="1"/>
      <c r="S49" s="1"/>
      <c r="T49" s="1"/>
      <c r="U49" s="1"/>
      <c r="V49" s="1"/>
    </row>
    <row r="50" spans="1:22" customFormat="1" ht="16" thickBot="1">
      <c r="A50" s="38"/>
      <c r="B50" s="52">
        <v>1</v>
      </c>
      <c r="C50" s="52">
        <v>30</v>
      </c>
      <c r="D50" s="70">
        <f>VLOOKUP(Instructions!C50,Data!$H$6:$I$12,2,TRUE)</f>
        <v>3</v>
      </c>
      <c r="E50" s="38"/>
      <c r="F50" s="38"/>
      <c r="G50" s="48">
        <f ca="1">Admin!B26</f>
        <v>88957</v>
      </c>
      <c r="H50" s="38"/>
      <c r="I50" s="38"/>
      <c r="J50" s="1"/>
      <c r="K50" s="1"/>
      <c r="L50" s="1"/>
      <c r="M50" s="1"/>
      <c r="N50" s="1"/>
      <c r="O50" s="1"/>
      <c r="P50" s="1"/>
      <c r="Q50" s="1"/>
      <c r="R50" s="1"/>
      <c r="S50" s="1"/>
      <c r="T50" s="1"/>
      <c r="U50" s="1"/>
      <c r="V50" s="1"/>
    </row>
    <row r="51" spans="1:22" customFormat="1">
      <c r="A51" s="38"/>
      <c r="B51" s="52">
        <v>2</v>
      </c>
      <c r="C51" s="52">
        <v>45</v>
      </c>
      <c r="D51" s="70">
        <f>VLOOKUP(Instructions!C51,Data!$H$6:$I$12,2,TRUE)</f>
        <v>3</v>
      </c>
      <c r="E51" s="38"/>
      <c r="F51" s="38"/>
      <c r="G51" s="38"/>
      <c r="H51" s="38"/>
      <c r="I51" s="38"/>
      <c r="J51" s="1"/>
      <c r="K51" s="1"/>
      <c r="L51" s="1"/>
      <c r="M51" s="1"/>
      <c r="N51" s="1"/>
      <c r="O51" s="1"/>
      <c r="P51" s="1"/>
      <c r="Q51" s="1"/>
      <c r="R51" s="1"/>
      <c r="S51" s="1"/>
      <c r="T51" s="1"/>
      <c r="U51" s="1"/>
      <c r="V51" s="1"/>
    </row>
    <row r="52" spans="1:22" customFormat="1">
      <c r="A52" s="38"/>
      <c r="B52" s="52">
        <v>3</v>
      </c>
      <c r="C52" s="52">
        <v>41.5</v>
      </c>
      <c r="D52" s="70">
        <f>VLOOKUP(Instructions!C52,Data!$H$6:$I$12,2,TRUE)</f>
        <v>3</v>
      </c>
      <c r="E52" s="38"/>
      <c r="F52" s="38"/>
      <c r="G52" s="38"/>
      <c r="H52" s="38"/>
      <c r="I52" s="38"/>
      <c r="J52" s="1"/>
      <c r="K52" s="1"/>
      <c r="L52" s="1"/>
      <c r="M52" s="1"/>
      <c r="N52" s="1"/>
      <c r="O52" s="1"/>
      <c r="P52" s="1"/>
      <c r="Q52" s="1"/>
      <c r="R52" s="1"/>
      <c r="S52" s="1"/>
      <c r="T52" s="1"/>
      <c r="U52" s="1"/>
      <c r="V52" s="1"/>
    </row>
    <row r="53" spans="1:22" customFormat="1">
      <c r="A53" s="38"/>
      <c r="B53" s="52">
        <v>4</v>
      </c>
      <c r="C53" s="52">
        <v>27</v>
      </c>
      <c r="D53" s="70">
        <f>VLOOKUP(Instructions!C53,Data!$H$6:$I$12,2,TRUE)</f>
        <v>2.5</v>
      </c>
      <c r="E53" s="38"/>
      <c r="F53" s="38"/>
      <c r="G53" s="38"/>
      <c r="H53" s="38"/>
      <c r="I53" s="38"/>
      <c r="J53" s="1"/>
      <c r="K53" s="1"/>
      <c r="L53" s="1"/>
      <c r="M53" s="1"/>
      <c r="N53" s="1"/>
      <c r="O53" s="1"/>
      <c r="P53" s="1"/>
      <c r="Q53" s="1"/>
      <c r="R53" s="1"/>
      <c r="S53" s="1"/>
      <c r="T53" s="1"/>
      <c r="U53" s="1"/>
      <c r="V53" s="1"/>
    </row>
    <row r="54" spans="1:22" customFormat="1" ht="16" thickBot="1">
      <c r="A54" s="38"/>
      <c r="B54" s="53">
        <v>5</v>
      </c>
      <c r="C54" s="53">
        <v>9.5</v>
      </c>
      <c r="D54" s="70">
        <f>VLOOKUP(Instructions!C54,Data!$H$6:$I$12,2,TRUE)</f>
        <v>1.75</v>
      </c>
      <c r="E54" s="38"/>
      <c r="F54" s="38"/>
      <c r="G54" s="38"/>
      <c r="H54" s="38"/>
      <c r="I54" s="38"/>
      <c r="J54" s="1"/>
      <c r="K54" s="1"/>
      <c r="L54" s="1"/>
      <c r="M54" s="1"/>
      <c r="N54" s="1"/>
      <c r="O54" s="1"/>
      <c r="P54" s="1"/>
      <c r="Q54" s="1"/>
      <c r="R54" s="1"/>
      <c r="S54" s="1"/>
      <c r="T54" s="1"/>
      <c r="U54" s="1"/>
      <c r="V54" s="1"/>
    </row>
    <row r="55" spans="1:22" customFormat="1" ht="16" thickBot="1">
      <c r="A55" s="38"/>
      <c r="B55" s="38"/>
      <c r="C55" s="68" t="s">
        <v>89</v>
      </c>
      <c r="D55" s="69">
        <f>SUM(D50:D54)</f>
        <v>13.25</v>
      </c>
      <c r="E55" s="38"/>
      <c r="F55" s="38"/>
      <c r="G55" s="38"/>
      <c r="H55" s="38"/>
      <c r="I55" s="38"/>
      <c r="J55" s="1"/>
      <c r="K55" s="1"/>
      <c r="L55" s="1"/>
      <c r="M55" s="1"/>
      <c r="N55" s="1"/>
      <c r="O55" s="1"/>
      <c r="P55" s="1"/>
      <c r="Q55" s="1"/>
      <c r="R55" s="1"/>
      <c r="S55" s="1"/>
      <c r="T55" s="1"/>
      <c r="U55" s="1"/>
      <c r="V55" s="1"/>
    </row>
    <row r="56" spans="1:22" customFormat="1">
      <c r="A56" s="38"/>
      <c r="B56" s="38"/>
      <c r="C56" s="38"/>
      <c r="D56" s="67"/>
      <c r="E56" s="38"/>
      <c r="F56" s="38"/>
      <c r="G56" s="38"/>
      <c r="H56" s="38"/>
      <c r="I56" s="38"/>
      <c r="J56" s="1"/>
      <c r="K56" s="1"/>
      <c r="L56" s="1"/>
      <c r="M56" s="1"/>
      <c r="N56" s="1"/>
      <c r="O56" s="1"/>
      <c r="P56" s="1"/>
      <c r="Q56" s="1"/>
      <c r="R56" s="1"/>
      <c r="S56" s="1"/>
      <c r="T56" s="1"/>
      <c r="U56" s="1"/>
      <c r="V56" s="1"/>
    </row>
    <row r="57" spans="1:22" customFormat="1">
      <c r="A57" s="38"/>
      <c r="B57" s="38"/>
      <c r="C57" s="38"/>
      <c r="D57" s="38"/>
      <c r="E57" s="38"/>
      <c r="F57" s="38"/>
      <c r="G57" s="38"/>
      <c r="H57" s="38"/>
      <c r="I57" s="38"/>
      <c r="J57" s="1"/>
      <c r="K57" s="1"/>
      <c r="L57" s="1"/>
      <c r="M57" s="1"/>
      <c r="N57" s="1"/>
      <c r="O57" s="1"/>
      <c r="P57" s="1"/>
      <c r="Q57" s="1"/>
      <c r="R57" s="1"/>
      <c r="S57" s="1"/>
      <c r="T57" s="1"/>
      <c r="U57" s="1"/>
      <c r="V57" s="1"/>
    </row>
    <row r="58" spans="1:22" customFormat="1" ht="18" thickBot="1">
      <c r="A58" s="36" t="s">
        <v>3</v>
      </c>
      <c r="B58" s="36" t="s">
        <v>37</v>
      </c>
      <c r="C58" s="36"/>
      <c r="D58" s="38"/>
      <c r="E58" s="38"/>
      <c r="F58" s="38"/>
      <c r="G58" s="38"/>
      <c r="H58" s="38"/>
      <c r="I58" s="1"/>
      <c r="J58" s="1"/>
      <c r="K58" s="1"/>
      <c r="L58" s="1"/>
      <c r="M58" s="1"/>
      <c r="N58" s="1"/>
      <c r="O58" s="1"/>
      <c r="P58" s="1"/>
      <c r="Q58" s="1"/>
      <c r="R58" s="1"/>
      <c r="S58" s="1"/>
      <c r="T58" s="1"/>
      <c r="U58" s="1"/>
      <c r="V58" s="1"/>
    </row>
    <row r="59" spans="1:22" customFormat="1" ht="18" thickTop="1">
      <c r="A59" s="66"/>
      <c r="B59" s="64" t="s">
        <v>38</v>
      </c>
      <c r="C59" s="38"/>
      <c r="D59" s="38"/>
      <c r="E59" s="38"/>
      <c r="F59" s="38"/>
      <c r="G59" s="38"/>
      <c r="H59" s="38"/>
      <c r="I59" s="1"/>
      <c r="J59" s="1"/>
      <c r="K59" s="1"/>
      <c r="L59" s="1"/>
      <c r="M59" s="1"/>
      <c r="N59" s="1"/>
      <c r="O59" s="1"/>
      <c r="P59" s="1"/>
      <c r="Q59" s="1"/>
      <c r="R59" s="1"/>
      <c r="S59" s="1"/>
      <c r="T59" s="1"/>
      <c r="U59" s="1"/>
      <c r="V59" s="1"/>
    </row>
    <row r="60" spans="1:22" customFormat="1" ht="17">
      <c r="A60" s="66"/>
      <c r="B60" s="64" t="s">
        <v>54</v>
      </c>
      <c r="C60" s="38"/>
      <c r="D60" s="38"/>
      <c r="E60" s="38"/>
      <c r="F60" s="38"/>
      <c r="G60" s="38"/>
      <c r="H60" s="38"/>
      <c r="I60" s="1"/>
      <c r="J60" s="1"/>
      <c r="K60" s="1"/>
      <c r="L60" s="1"/>
      <c r="M60" s="1"/>
      <c r="N60" s="1"/>
      <c r="O60" s="1"/>
      <c r="P60" s="1"/>
      <c r="Q60" s="1"/>
      <c r="R60" s="1"/>
      <c r="S60" s="1"/>
      <c r="T60" s="1"/>
      <c r="U60" s="1"/>
      <c r="V60" s="1"/>
    </row>
    <row r="61" spans="1:22" customFormat="1" ht="17">
      <c r="A61" s="66"/>
      <c r="B61" s="64" t="s">
        <v>48</v>
      </c>
      <c r="C61" s="38"/>
      <c r="D61" s="38"/>
      <c r="E61" s="38"/>
      <c r="F61" s="38"/>
      <c r="G61" s="38"/>
      <c r="H61" s="38"/>
      <c r="I61" s="1"/>
      <c r="J61" s="1"/>
      <c r="K61" s="1"/>
      <c r="L61" s="1"/>
      <c r="M61" s="1"/>
      <c r="N61" s="1"/>
      <c r="O61" s="1"/>
      <c r="P61" s="1"/>
      <c r="Q61" s="1"/>
      <c r="R61" s="1"/>
      <c r="S61" s="1"/>
      <c r="T61" s="1"/>
      <c r="U61" s="1"/>
      <c r="V61" s="1"/>
    </row>
    <row r="62" spans="1:22" customFormat="1" ht="17">
      <c r="A62" s="66"/>
      <c r="B62" s="64" t="s">
        <v>49</v>
      </c>
      <c r="C62" s="38"/>
      <c r="D62" s="38"/>
      <c r="E62" s="38"/>
      <c r="F62" s="38"/>
      <c r="G62" s="38"/>
      <c r="H62" s="38"/>
      <c r="I62" s="1"/>
      <c r="J62" s="1"/>
      <c r="K62" s="1"/>
      <c r="L62" s="1"/>
      <c r="M62" s="1"/>
      <c r="N62" s="1"/>
      <c r="O62" s="1"/>
      <c r="P62" s="1"/>
      <c r="Q62" s="1"/>
      <c r="R62" s="1"/>
      <c r="S62" s="1"/>
      <c r="T62" s="1"/>
      <c r="U62" s="1"/>
      <c r="V62" s="1"/>
    </row>
    <row r="63" spans="1:22" customFormat="1" ht="17">
      <c r="A63" s="66"/>
      <c r="B63" s="14" t="s">
        <v>74</v>
      </c>
      <c r="C63" s="38"/>
      <c r="D63" s="38"/>
      <c r="E63" s="38"/>
      <c r="F63" s="38"/>
      <c r="G63" s="38"/>
      <c r="H63" s="38"/>
      <c r="I63" s="1"/>
      <c r="J63" s="1"/>
      <c r="K63" s="1"/>
      <c r="L63" s="1"/>
      <c r="M63" s="1"/>
      <c r="N63" s="1"/>
      <c r="O63" s="1"/>
      <c r="P63" s="1"/>
      <c r="Q63" s="1"/>
      <c r="R63" s="1"/>
      <c r="S63" s="1"/>
      <c r="T63" s="1"/>
      <c r="U63" s="1"/>
      <c r="V63" s="1"/>
    </row>
    <row r="64" spans="1:22" customFormat="1" ht="17">
      <c r="A64" s="66"/>
      <c r="B64" s="14" t="s">
        <v>88</v>
      </c>
      <c r="C64" s="38"/>
      <c r="D64" s="38"/>
      <c r="E64" s="38"/>
      <c r="F64" s="38"/>
      <c r="G64" s="38"/>
      <c r="H64" s="38"/>
      <c r="I64" s="1"/>
      <c r="J64" s="1"/>
      <c r="K64" s="1"/>
      <c r="L64" s="1"/>
      <c r="M64" s="1"/>
      <c r="N64" s="1"/>
      <c r="O64" s="1"/>
      <c r="P64" s="1"/>
      <c r="Q64" s="1"/>
      <c r="R64" s="1"/>
      <c r="S64" s="1"/>
      <c r="T64" s="1"/>
      <c r="U64" s="1"/>
      <c r="V64" s="1"/>
    </row>
    <row r="65" spans="1:22" customFormat="1" ht="17">
      <c r="A65" s="66"/>
      <c r="B65" s="14" t="s">
        <v>75</v>
      </c>
      <c r="C65" s="38"/>
      <c r="D65" s="38"/>
      <c r="E65" s="38"/>
      <c r="F65" s="38"/>
      <c r="G65" s="38"/>
      <c r="H65" s="38"/>
      <c r="I65" s="1"/>
      <c r="J65" s="1"/>
      <c r="K65" s="1"/>
      <c r="L65" s="1"/>
      <c r="M65" s="1"/>
      <c r="N65" s="1"/>
      <c r="O65" s="1"/>
      <c r="P65" s="1"/>
      <c r="Q65" s="1"/>
      <c r="R65" s="1"/>
      <c r="S65" s="1"/>
      <c r="T65" s="1"/>
      <c r="U65" s="1"/>
      <c r="V65" s="1"/>
    </row>
    <row r="66" spans="1:22" customFormat="1" ht="17">
      <c r="A66" s="66"/>
      <c r="B66" s="14" t="s">
        <v>64</v>
      </c>
      <c r="C66" s="38"/>
      <c r="D66" s="38"/>
      <c r="E66" s="38"/>
      <c r="F66" s="38"/>
      <c r="G66" s="38"/>
      <c r="H66" s="38"/>
      <c r="I66" s="1"/>
      <c r="J66" s="1"/>
      <c r="K66" s="1"/>
      <c r="L66" s="1"/>
      <c r="M66" s="1"/>
      <c r="N66" s="1"/>
      <c r="O66" s="1"/>
      <c r="P66" s="1"/>
      <c r="Q66" s="1"/>
      <c r="R66" s="1"/>
      <c r="S66" s="1"/>
      <c r="T66" s="1"/>
      <c r="U66" s="1"/>
      <c r="V66" s="1"/>
    </row>
    <row r="67" spans="1:22" customFormat="1" ht="17">
      <c r="A67" s="66"/>
      <c r="B67" s="14" t="s">
        <v>77</v>
      </c>
      <c r="C67" s="38"/>
      <c r="D67" s="38"/>
      <c r="E67" s="38"/>
      <c r="F67" s="38"/>
      <c r="G67" s="38"/>
      <c r="H67" s="38"/>
      <c r="I67" s="1"/>
      <c r="J67" s="1"/>
      <c r="K67" s="1"/>
      <c r="L67" s="1"/>
      <c r="M67" s="1"/>
      <c r="N67" s="1"/>
      <c r="O67" s="1"/>
      <c r="P67" s="1"/>
      <c r="Q67" s="1"/>
      <c r="R67" s="1"/>
      <c r="S67" s="1"/>
      <c r="T67" s="1"/>
      <c r="U67" s="1"/>
      <c r="V67" s="1"/>
    </row>
    <row r="68" spans="1:22" customFormat="1" ht="17">
      <c r="A68" s="66"/>
      <c r="B68" s="14" t="s">
        <v>83</v>
      </c>
      <c r="C68" s="38"/>
      <c r="D68" s="38"/>
      <c r="E68" s="38"/>
      <c r="F68" s="38"/>
      <c r="G68" s="38"/>
      <c r="H68" s="38"/>
      <c r="I68" s="1"/>
      <c r="J68" s="1"/>
      <c r="K68" s="1"/>
      <c r="L68" s="1"/>
      <c r="M68" s="1"/>
      <c r="N68" s="1"/>
      <c r="O68" s="1"/>
      <c r="P68" s="1"/>
      <c r="Q68" s="1"/>
      <c r="R68" s="1"/>
      <c r="S68" s="1"/>
      <c r="T68" s="1"/>
      <c r="U68" s="1"/>
      <c r="V68" s="1"/>
    </row>
    <row r="69" spans="1:22" customFormat="1" ht="17">
      <c r="A69" s="66"/>
      <c r="B69" s="14" t="s">
        <v>87</v>
      </c>
      <c r="C69" s="38"/>
      <c r="D69" s="38"/>
      <c r="E69" s="38"/>
      <c r="F69" s="38"/>
      <c r="G69" s="38"/>
      <c r="H69" s="38"/>
      <c r="I69" s="1"/>
      <c r="J69" s="1"/>
      <c r="K69" s="1"/>
      <c r="L69" s="1"/>
      <c r="M69" s="1"/>
      <c r="N69" s="1"/>
      <c r="O69" s="1"/>
      <c r="P69" s="1"/>
      <c r="Q69" s="1"/>
      <c r="R69" s="1"/>
      <c r="S69" s="1"/>
      <c r="T69" s="1"/>
      <c r="U69" s="1"/>
      <c r="V69" s="1"/>
    </row>
    <row r="70" spans="1:22" ht="16" thickBot="1">
      <c r="A70" s="54"/>
      <c r="C70" s="38"/>
      <c r="D70" s="38"/>
      <c r="E70" s="38"/>
      <c r="F70" s="38"/>
      <c r="G70" s="38"/>
      <c r="H70" s="38"/>
    </row>
    <row r="71" spans="1:22" ht="16" thickBot="1">
      <c r="A71" s="54"/>
      <c r="B71" s="45" t="s">
        <v>19</v>
      </c>
      <c r="C71" s="45" t="s">
        <v>39</v>
      </c>
      <c r="D71" s="55" t="s">
        <v>40</v>
      </c>
      <c r="E71" s="45" t="s">
        <v>35</v>
      </c>
      <c r="F71" s="38"/>
      <c r="H71" s="38"/>
    </row>
    <row r="72" spans="1:22">
      <c r="A72" s="54"/>
      <c r="B72" s="58" t="s">
        <v>41</v>
      </c>
      <c r="C72" s="70">
        <f>VLOOKUP(B72,Data!L6:M16,2,FALSE)</f>
        <v>7.5</v>
      </c>
      <c r="D72" s="56">
        <v>6</v>
      </c>
      <c r="E72" s="65">
        <f>C72*D72</f>
        <v>45</v>
      </c>
      <c r="F72" s="38"/>
      <c r="H72" s="38"/>
    </row>
    <row r="73" spans="1:22">
      <c r="A73" s="54"/>
      <c r="B73" s="58" t="s">
        <v>42</v>
      </c>
      <c r="C73" s="70">
        <f>VLOOKUP(B73,Data!L7:M17,2,FALSE)</f>
        <v>4.5</v>
      </c>
      <c r="D73" s="56">
        <v>8</v>
      </c>
      <c r="E73" s="65">
        <f t="shared" ref="E73:E82" si="0">C73*D73</f>
        <v>36</v>
      </c>
      <c r="F73" s="38"/>
      <c r="H73" s="38"/>
      <c r="I73" s="6"/>
      <c r="J73" s="6"/>
      <c r="K73" s="6"/>
      <c r="L73" s="6"/>
      <c r="M73" s="6"/>
    </row>
    <row r="74" spans="1:22" ht="16" thickBot="1">
      <c r="A74" s="54"/>
      <c r="B74" s="58" t="s">
        <v>43</v>
      </c>
      <c r="C74" s="70">
        <f>VLOOKUP(B74,Data!L8:M18,2,FALSE)</f>
        <v>2.5</v>
      </c>
      <c r="D74" s="56">
        <v>5</v>
      </c>
      <c r="E74" s="65">
        <f t="shared" si="0"/>
        <v>12.5</v>
      </c>
      <c r="F74" s="38"/>
      <c r="G74" s="38"/>
      <c r="H74" s="38"/>
      <c r="I74" s="6"/>
      <c r="J74" s="6"/>
      <c r="K74" s="6"/>
      <c r="L74" s="6"/>
      <c r="M74" s="6"/>
    </row>
    <row r="75" spans="1:22" ht="16" thickBot="1">
      <c r="A75" s="54"/>
      <c r="B75" s="58" t="s">
        <v>44</v>
      </c>
      <c r="C75" s="70">
        <f>VLOOKUP(B75,Data!L9:M19,2,FALSE)</f>
        <v>5</v>
      </c>
      <c r="D75" s="56">
        <v>6</v>
      </c>
      <c r="E75" s="65">
        <f t="shared" si="0"/>
        <v>30</v>
      </c>
      <c r="F75" s="38"/>
      <c r="G75" s="26" t="s">
        <v>76</v>
      </c>
      <c r="H75" s="38"/>
      <c r="I75" s="6"/>
      <c r="J75" s="6"/>
      <c r="K75" s="6"/>
      <c r="L75" s="6"/>
      <c r="M75" s="6"/>
    </row>
    <row r="76" spans="1:22" ht="16" thickBot="1">
      <c r="A76" s="54"/>
      <c r="B76" s="58" t="s">
        <v>45</v>
      </c>
      <c r="C76" s="70">
        <f>VLOOKUP(B76,Data!L10:M20,2,FALSE)</f>
        <v>7.5</v>
      </c>
      <c r="D76" s="56">
        <v>4</v>
      </c>
      <c r="E76" s="65">
        <f t="shared" si="0"/>
        <v>30</v>
      </c>
      <c r="F76" s="38"/>
      <c r="G76" s="48">
        <f ca="1">Admin!B48</f>
        <v>428315</v>
      </c>
      <c r="H76" s="38"/>
      <c r="I76" s="6"/>
      <c r="J76" s="6"/>
      <c r="K76" s="6"/>
      <c r="L76" s="6"/>
      <c r="M76" s="6"/>
    </row>
    <row r="77" spans="1:22">
      <c r="A77" s="54"/>
      <c r="B77" s="58" t="s">
        <v>46</v>
      </c>
      <c r="C77" s="70">
        <f>VLOOKUP(B77,Data!L11:M21,2,FALSE)</f>
        <v>6</v>
      </c>
      <c r="D77" s="56">
        <v>3</v>
      </c>
      <c r="E77" s="65">
        <f t="shared" si="0"/>
        <v>18</v>
      </c>
      <c r="F77" s="38"/>
      <c r="G77" s="38"/>
      <c r="H77" s="38"/>
      <c r="I77" s="6"/>
      <c r="J77" s="6"/>
      <c r="K77" s="6"/>
      <c r="L77" s="6"/>
      <c r="M77" s="6"/>
    </row>
    <row r="78" spans="1:22">
      <c r="A78" s="54"/>
      <c r="B78" s="58" t="s">
        <v>47</v>
      </c>
      <c r="C78" s="70">
        <f>VLOOKUP(B78,Data!L12:M22,2,FALSE)</f>
        <v>2</v>
      </c>
      <c r="D78" s="56">
        <v>4</v>
      </c>
      <c r="E78" s="65">
        <f t="shared" si="0"/>
        <v>8</v>
      </c>
      <c r="F78" s="38"/>
      <c r="G78" s="38"/>
      <c r="H78" s="38"/>
      <c r="I78" s="6"/>
      <c r="J78" s="6"/>
      <c r="K78" s="6"/>
      <c r="L78" s="6"/>
      <c r="M78" s="6"/>
    </row>
    <row r="79" spans="1:22">
      <c r="A79" s="54"/>
      <c r="B79" s="59" t="s">
        <v>50</v>
      </c>
      <c r="C79" s="70">
        <f>VLOOKUP(B79,Data!L13:M23,2,FALSE)</f>
        <v>4</v>
      </c>
      <c r="D79" s="56">
        <v>2</v>
      </c>
      <c r="E79" s="65">
        <f t="shared" si="0"/>
        <v>8</v>
      </c>
      <c r="F79" s="38"/>
      <c r="G79" s="38"/>
      <c r="H79" s="38"/>
      <c r="I79" s="6"/>
      <c r="J79" s="6"/>
      <c r="K79" s="6"/>
      <c r="L79" s="6"/>
      <c r="M79" s="6"/>
    </row>
    <row r="80" spans="1:22">
      <c r="A80" s="54"/>
      <c r="B80" s="60" t="s">
        <v>57</v>
      </c>
      <c r="C80" s="70">
        <f>VLOOKUP(B80,Data!L14:M24,2,FALSE)</f>
        <v>3.5</v>
      </c>
      <c r="D80" s="56">
        <v>4</v>
      </c>
      <c r="E80" s="65">
        <f t="shared" si="0"/>
        <v>14</v>
      </c>
      <c r="F80" s="38"/>
      <c r="G80" s="38"/>
      <c r="H80" s="38"/>
      <c r="I80" s="6"/>
      <c r="J80" s="6"/>
      <c r="K80" s="6"/>
      <c r="L80" s="6"/>
      <c r="M80" s="6"/>
    </row>
    <row r="81" spans="1:13">
      <c r="A81" s="54"/>
      <c r="B81" s="60" t="s">
        <v>58</v>
      </c>
      <c r="C81" s="70">
        <f>VLOOKUP(B81,Data!L15:M25,2,FALSE)</f>
        <v>8</v>
      </c>
      <c r="D81" s="56">
        <v>4</v>
      </c>
      <c r="E81" s="65">
        <f t="shared" si="0"/>
        <v>32</v>
      </c>
      <c r="F81" s="38"/>
      <c r="G81" s="38"/>
      <c r="H81" s="38"/>
      <c r="I81" s="6"/>
      <c r="J81" s="6"/>
      <c r="K81" s="6"/>
      <c r="L81" s="6"/>
      <c r="M81" s="6"/>
    </row>
    <row r="82" spans="1:13" ht="16" thickBot="1">
      <c r="A82" s="54"/>
      <c r="B82" s="61" t="s">
        <v>59</v>
      </c>
      <c r="C82" s="70">
        <f>VLOOKUP(B82,Data!L16:M26,2,FALSE)</f>
        <v>4</v>
      </c>
      <c r="D82" s="57">
        <v>6</v>
      </c>
      <c r="E82" s="65">
        <f t="shared" si="0"/>
        <v>24</v>
      </c>
      <c r="F82" s="38"/>
      <c r="G82" s="38"/>
      <c r="H82" s="38"/>
      <c r="I82" s="6"/>
      <c r="J82" s="6"/>
      <c r="K82" s="6"/>
      <c r="L82" s="6"/>
      <c r="M82" s="6"/>
    </row>
    <row r="83" spans="1:13" ht="16" thickBot="1">
      <c r="A83" s="54"/>
      <c r="B83" s="38"/>
      <c r="C83" s="38"/>
      <c r="D83" s="14" t="s">
        <v>90</v>
      </c>
      <c r="E83" s="69">
        <f>SUM(E72:E82)</f>
        <v>257.5</v>
      </c>
      <c r="F83" s="38"/>
      <c r="G83" s="38"/>
      <c r="H83" s="38"/>
      <c r="I83" s="6"/>
      <c r="J83" s="6"/>
      <c r="K83" s="6"/>
      <c r="L83" s="6"/>
      <c r="M83" s="6"/>
    </row>
    <row r="84" spans="1:13">
      <c r="A84" s="54"/>
      <c r="B84" s="38"/>
      <c r="C84" s="38"/>
      <c r="D84" s="38"/>
      <c r="E84" s="38"/>
      <c r="F84" s="38"/>
      <c r="G84" s="38"/>
      <c r="H84" s="38"/>
      <c r="I84" s="6"/>
      <c r="J84" s="6"/>
      <c r="K84" s="6"/>
      <c r="L84" s="6"/>
      <c r="M84" s="6"/>
    </row>
    <row r="85" spans="1:13">
      <c r="A85" s="54"/>
      <c r="B85" s="38"/>
      <c r="C85" s="38"/>
      <c r="D85" s="38"/>
      <c r="E85" s="38"/>
      <c r="F85" s="38"/>
      <c r="G85" s="38"/>
      <c r="H85" s="38"/>
    </row>
    <row r="86" spans="1:13" ht="18" thickBot="1">
      <c r="A86" s="35" t="s">
        <v>8</v>
      </c>
      <c r="B86" s="36" t="s">
        <v>9</v>
      </c>
      <c r="C86" s="36"/>
    </row>
    <row r="87" spans="1:13" ht="16" thickTop="1">
      <c r="B87" s="64" t="s">
        <v>55</v>
      </c>
      <c r="C87" s="14"/>
      <c r="D87" s="14"/>
      <c r="E87" s="14"/>
      <c r="F87" s="14"/>
      <c r="G87" s="14"/>
    </row>
    <row r="88" spans="1:13">
      <c r="B88" s="64" t="s">
        <v>51</v>
      </c>
      <c r="C88" s="14"/>
      <c r="D88" s="14"/>
      <c r="E88" s="14"/>
      <c r="F88" s="14"/>
      <c r="G88" s="14"/>
    </row>
    <row r="89" spans="1:13">
      <c r="B89" s="64"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6" thickBot="1">
      <c r="B97" s="14"/>
      <c r="C97" s="14"/>
      <c r="D97" s="14"/>
      <c r="E97" s="14"/>
      <c r="F97" s="38"/>
      <c r="G97" s="38"/>
      <c r="H97" s="38"/>
    </row>
    <row r="98" spans="1:8" ht="16" thickBot="1">
      <c r="B98" s="32" t="s">
        <v>19</v>
      </c>
      <c r="C98" s="33" t="s">
        <v>26</v>
      </c>
      <c r="D98" s="34" t="s">
        <v>39</v>
      </c>
      <c r="E98" s="14"/>
      <c r="F98" s="38"/>
      <c r="G98" s="26" t="s">
        <v>82</v>
      </c>
      <c r="H98" s="38"/>
    </row>
    <row r="99" spans="1:8" ht="16" thickBot="1">
      <c r="B99" s="31" t="s">
        <v>24</v>
      </c>
      <c r="C99" s="31" t="s">
        <v>18</v>
      </c>
      <c r="D99" s="71">
        <f>16</f>
        <v>16</v>
      </c>
      <c r="E99" s="14"/>
      <c r="F99" s="38"/>
      <c r="G99" s="48">
        <f ca="1">Admin!B67</f>
        <v>516713</v>
      </c>
      <c r="H99" s="38"/>
    </row>
    <row r="100" spans="1:8">
      <c r="B100" s="30" t="s">
        <v>22</v>
      </c>
      <c r="C100" s="30" t="s">
        <v>17</v>
      </c>
      <c r="D100" s="71">
        <v>7</v>
      </c>
      <c r="E100" s="14"/>
      <c r="F100" s="38"/>
      <c r="G100" s="38"/>
      <c r="H100" s="38"/>
    </row>
    <row r="101" spans="1:8" ht="16" thickBot="1">
      <c r="B101" s="30" t="s">
        <v>20</v>
      </c>
      <c r="C101" s="30" t="s">
        <v>12</v>
      </c>
      <c r="D101" s="71">
        <v>4</v>
      </c>
      <c r="E101" s="14"/>
      <c r="F101" s="38"/>
      <c r="G101" s="38"/>
      <c r="H101" s="38"/>
    </row>
    <row r="102" spans="1:8" ht="16" thickBot="1">
      <c r="B102" s="14"/>
      <c r="C102" s="14" t="s">
        <v>91</v>
      </c>
      <c r="D102" s="69">
        <f>SUM(D99:D101)</f>
        <v>27</v>
      </c>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zoomScaleNormal="100" workbookViewId="0">
      <selection activeCell="V8" sqref="V8"/>
    </sheetView>
  </sheetViews>
  <sheetFormatPr baseColWidth="10" defaultColWidth="8.83203125" defaultRowHeight="15" outlineLevelCol="1"/>
  <cols>
    <col min="2" max="2" width="33.5" hidden="1" customWidth="1" outlineLevel="1"/>
    <col min="3" max="3" width="15" hidden="1" customWidth="1" outlineLevel="1"/>
    <col min="4" max="4" width="13.1640625" hidden="1" customWidth="1" outlineLevel="1"/>
    <col min="5" max="5" width="11.1640625" hidden="1" customWidth="1" outlineLevel="1"/>
    <col min="6" max="6" width="9.1640625" collapsed="1"/>
    <col min="7" max="7" width="15.5" customWidth="1"/>
    <col min="8" max="8" width="15.5" hidden="1" customWidth="1" outlineLevel="1"/>
    <col min="9" max="9" width="11.1640625" hidden="1" customWidth="1" outlineLevel="1"/>
    <col min="10" max="10" width="14.33203125" customWidth="1" collapsed="1"/>
    <col min="12" max="12" width="18.33203125" hidden="1" customWidth="1" outlineLevel="1"/>
    <col min="13" max="13" width="7.6640625" hidden="1" customWidth="1" outlineLevel="1"/>
    <col min="14" max="14" width="9.1640625" collapsed="1"/>
    <col min="16" max="16" width="13.1640625" customWidth="1" outlineLevel="1"/>
    <col min="17" max="17" width="9.1640625" customWidth="1" outlineLevel="1"/>
    <col min="18" max="18" width="11" customWidth="1" outlineLevel="1"/>
    <col min="19" max="23" width="9.1640625" customWidth="1" outlineLevel="1"/>
    <col min="24" max="24" width="9.1640625"/>
  </cols>
  <sheetData>
    <row r="1" spans="1:23">
      <c r="A1" t="s">
        <v>4</v>
      </c>
      <c r="G1" t="s">
        <v>2</v>
      </c>
      <c r="K1" t="s">
        <v>3</v>
      </c>
      <c r="O1" t="s">
        <v>8</v>
      </c>
    </row>
    <row r="3" spans="1:23">
      <c r="H3" t="s">
        <v>36</v>
      </c>
    </row>
    <row r="4" spans="1:23" ht="16" thickBot="1"/>
    <row r="5" spans="1:23" ht="33" thickBot="1">
      <c r="B5" s="16" t="s">
        <v>11</v>
      </c>
      <c r="C5" s="16" t="s">
        <v>19</v>
      </c>
      <c r="H5" s="19" t="s">
        <v>118</v>
      </c>
      <c r="I5" s="23" t="s">
        <v>33</v>
      </c>
      <c r="L5" s="16" t="s">
        <v>19</v>
      </c>
      <c r="M5" s="15" t="s">
        <v>39</v>
      </c>
      <c r="P5" s="82" t="s">
        <v>119</v>
      </c>
      <c r="Q5" s="80" t="s">
        <v>12</v>
      </c>
      <c r="R5" s="80" t="s">
        <v>13</v>
      </c>
      <c r="S5" s="80" t="s">
        <v>14</v>
      </c>
      <c r="T5" s="80" t="s">
        <v>15</v>
      </c>
      <c r="U5" s="80" t="s">
        <v>16</v>
      </c>
      <c r="V5" s="80" t="s">
        <v>17</v>
      </c>
      <c r="W5" s="83" t="s">
        <v>18</v>
      </c>
    </row>
    <row r="6" spans="1:23">
      <c r="B6" s="17" t="s">
        <v>12</v>
      </c>
      <c r="C6" s="17" t="s">
        <v>20</v>
      </c>
      <c r="H6" s="20">
        <v>3</v>
      </c>
      <c r="I6" s="24">
        <v>1.25</v>
      </c>
      <c r="L6" s="17" t="s">
        <v>41</v>
      </c>
      <c r="M6" s="27">
        <v>7.5</v>
      </c>
      <c r="P6" s="80" t="s">
        <v>20</v>
      </c>
      <c r="Q6" s="29">
        <v>4</v>
      </c>
      <c r="R6" s="29">
        <v>5</v>
      </c>
      <c r="S6" s="29">
        <v>10.5</v>
      </c>
      <c r="T6" s="29">
        <v>8.5</v>
      </c>
      <c r="U6" s="29">
        <v>9.5</v>
      </c>
      <c r="V6" s="29">
        <v>5.5</v>
      </c>
      <c r="W6" s="29">
        <v>6.5</v>
      </c>
    </row>
    <row r="7" spans="1:23">
      <c r="B7" s="17" t="s">
        <v>13</v>
      </c>
      <c r="C7" s="17" t="s">
        <v>21</v>
      </c>
      <c r="H7" s="21">
        <v>5</v>
      </c>
      <c r="I7" s="24">
        <v>1.5</v>
      </c>
      <c r="L7" s="17" t="s">
        <v>42</v>
      </c>
      <c r="M7" s="27">
        <v>4.5</v>
      </c>
      <c r="P7" s="80" t="s">
        <v>21</v>
      </c>
      <c r="Q7" s="29">
        <v>6</v>
      </c>
      <c r="R7" s="29">
        <v>7</v>
      </c>
      <c r="S7" s="29">
        <v>14</v>
      </c>
      <c r="T7" s="29">
        <v>5</v>
      </c>
      <c r="U7" s="29">
        <v>12.5</v>
      </c>
      <c r="V7" s="29">
        <v>11.5</v>
      </c>
      <c r="W7" s="29">
        <v>10</v>
      </c>
    </row>
    <row r="8" spans="1:23">
      <c r="B8" s="17" t="s">
        <v>14</v>
      </c>
      <c r="C8" s="17" t="s">
        <v>22</v>
      </c>
      <c r="H8" s="21">
        <v>7</v>
      </c>
      <c r="I8" s="24">
        <v>1.75</v>
      </c>
      <c r="L8" s="17" t="s">
        <v>43</v>
      </c>
      <c r="M8" s="27">
        <v>2.5</v>
      </c>
      <c r="P8" s="80" t="s">
        <v>22</v>
      </c>
      <c r="Q8" s="29">
        <v>5</v>
      </c>
      <c r="R8" s="29">
        <v>5</v>
      </c>
      <c r="S8" s="29">
        <v>7</v>
      </c>
      <c r="T8" s="29">
        <v>5</v>
      </c>
      <c r="U8" s="29">
        <v>18</v>
      </c>
      <c r="V8" s="29">
        <v>7</v>
      </c>
      <c r="W8" s="29">
        <v>6</v>
      </c>
    </row>
    <row r="9" spans="1:23">
      <c r="B9" s="17" t="s">
        <v>15</v>
      </c>
      <c r="C9" s="17" t="s">
        <v>23</v>
      </c>
      <c r="H9" s="21">
        <v>10</v>
      </c>
      <c r="I9" s="24">
        <v>2</v>
      </c>
      <c r="L9" s="17" t="s">
        <v>44</v>
      </c>
      <c r="M9" s="27">
        <v>5</v>
      </c>
      <c r="P9" s="80" t="s">
        <v>23</v>
      </c>
      <c r="Q9" s="29">
        <v>12</v>
      </c>
      <c r="R9" s="29">
        <v>11</v>
      </c>
      <c r="S9" s="29">
        <v>10</v>
      </c>
      <c r="T9" s="29">
        <v>5</v>
      </c>
      <c r="U9" s="29">
        <v>12</v>
      </c>
      <c r="V9" s="29">
        <v>10</v>
      </c>
      <c r="W9" s="29">
        <v>10</v>
      </c>
    </row>
    <row r="10" spans="1:23" ht="16" thickBot="1">
      <c r="B10" s="17" t="s">
        <v>16</v>
      </c>
      <c r="C10" s="18" t="s">
        <v>24</v>
      </c>
      <c r="H10" s="21">
        <v>20</v>
      </c>
      <c r="I10" s="24">
        <v>2.5</v>
      </c>
      <c r="L10" s="17" t="s">
        <v>45</v>
      </c>
      <c r="M10" s="27">
        <v>7.5</v>
      </c>
      <c r="P10" s="81" t="s">
        <v>24</v>
      </c>
      <c r="Q10" s="29">
        <v>22</v>
      </c>
      <c r="R10" s="29">
        <v>25</v>
      </c>
      <c r="S10" s="29">
        <v>20</v>
      </c>
      <c r="T10" s="29">
        <v>15</v>
      </c>
      <c r="U10" s="29">
        <v>14</v>
      </c>
      <c r="V10" s="29">
        <v>12</v>
      </c>
      <c r="W10" s="29">
        <v>16</v>
      </c>
    </row>
    <row r="11" spans="1:23">
      <c r="B11" s="17" t="s">
        <v>17</v>
      </c>
      <c r="H11" s="21">
        <v>30</v>
      </c>
      <c r="I11" s="24">
        <v>3</v>
      </c>
      <c r="L11" s="17" t="s">
        <v>46</v>
      </c>
      <c r="M11" s="27">
        <v>6</v>
      </c>
    </row>
    <row r="12" spans="1:23" ht="16" thickBot="1">
      <c r="B12" s="18" t="s">
        <v>18</v>
      </c>
      <c r="H12" s="22">
        <v>60</v>
      </c>
      <c r="I12" s="25">
        <v>3.5</v>
      </c>
      <c r="L12" s="17" t="s">
        <v>47</v>
      </c>
      <c r="M12" s="27">
        <v>2</v>
      </c>
    </row>
    <row r="13" spans="1:23">
      <c r="L13" s="17" t="s">
        <v>50</v>
      </c>
      <c r="M13" s="27">
        <v>4</v>
      </c>
    </row>
    <row r="14" spans="1:23">
      <c r="L14" s="17" t="s">
        <v>57</v>
      </c>
      <c r="M14" s="27">
        <v>3.5</v>
      </c>
    </row>
    <row r="15" spans="1:23">
      <c r="L15" s="17" t="s">
        <v>58</v>
      </c>
      <c r="M15" s="27">
        <v>8</v>
      </c>
    </row>
    <row r="16" spans="1:23" ht="16" thickBot="1">
      <c r="L16" s="18" t="s">
        <v>59</v>
      </c>
      <c r="M16" s="28">
        <v>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baseColWidth="10" defaultColWidth="8.83203125" defaultRowHeight="15"/>
  <cols>
    <col min="7" max="7" width="15.5" bestFit="1" customWidth="1"/>
  </cols>
  <sheetData>
    <row r="1" spans="2:16">
      <c r="B1" t="s">
        <v>115</v>
      </c>
      <c r="C1" t="str">
        <f ca="1">TRIM(CLEAN(INFO("RELEASE")))</f>
        <v>16.58</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=CHOOSE(B32,Data!$C$6,Data!$C$7,Data!$C$8,Data!C10,Data!$C$10)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=CHOOSE(B33,Data!$C$6,Data!$C$7,Data!$C$8,Data!C11,Data!$C$10)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=VLOOKUP(Instructions!C50,Data!$H$6:$I$12,2,TRUE)</v>
      </c>
      <c r="G18">
        <f>VLOOKUP(1,$G$7,1)</f>
        <v>1</v>
      </c>
      <c r="I18" t="b">
        <f ca="1">NOT(ISERROR(SEARCH($G$20,D18,1)))</f>
        <v>1</v>
      </c>
      <c r="L18">
        <v>3</v>
      </c>
      <c r="O18" t="b">
        <f>Instructions!D50=L18</f>
        <v>1</v>
      </c>
    </row>
    <row r="19" spans="2:15">
      <c r="D19" t="str">
        <f ca="1">_xlfn.FORMULATEXT(Instructions!D51)</f>
        <v>=VLOOKUP(Instructions!C51,Data!$H$6:$I$12,2,TRUE)</v>
      </c>
      <c r="G19" t="str">
        <f ca="1">_xlfn.FORMULATEXT(G18)</f>
        <v>=VLOOKUP(1,$G$7,1)</v>
      </c>
      <c r="I19" t="b">
        <f ca="1">NOT(ISERROR(SEARCH($G$20,D19,1)))</f>
        <v>1</v>
      </c>
      <c r="L19">
        <v>3</v>
      </c>
      <c r="O19" t="b">
        <f>Instructions!D51=L19</f>
        <v>1</v>
      </c>
    </row>
    <row r="20" spans="2:15">
      <c r="D20" t="str">
        <f ca="1">_xlfn.FORMULATEXT(Instructions!D52)</f>
        <v>=VLOOKUP(Instructions!C52,Data!$H$6:$I$12,2,TRUE)</v>
      </c>
      <c r="G20" t="str">
        <f ca="1">MID(G19,2,FIND("(",G19)-1)</f>
        <v>VLOOKUP(</v>
      </c>
      <c r="I20" t="b">
        <f ca="1">NOT(ISERROR(SEARCH($G$20,D20,1)))</f>
        <v>1</v>
      </c>
      <c r="L20">
        <v>3</v>
      </c>
      <c r="O20" t="b">
        <f>Instructions!D52=L20</f>
        <v>1</v>
      </c>
    </row>
    <row r="21" spans="2:15">
      <c r="D21" t="str">
        <f ca="1">_xlfn.FORMULATEXT(Instructions!D53)</f>
        <v>=VLOOKUP(Instructions!C53,Data!$H$6:$I$12,2,TRUE)</v>
      </c>
      <c r="G21">
        <f>SUM(1)</f>
        <v>1</v>
      </c>
      <c r="I21" t="b">
        <f ca="1">NOT(ISERROR(SEARCH($G$20,D21,1)))</f>
        <v>1</v>
      </c>
      <c r="L21">
        <v>2.5</v>
      </c>
      <c r="O21" t="b">
        <f>Instructions!D53=L21</f>
        <v>1</v>
      </c>
    </row>
    <row r="22" spans="2:15">
      <c r="D22" t="str">
        <f ca="1">_xlfn.FORMULATEXT(Instructions!D54)</f>
        <v>=VLOOKUP(Instructions!C54,Data!$H$6:$I$12,2,TRUE)</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=VLOOKUP(B73,Data!L7:M17,2,FALSE)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=VLOOKUP(B74,Data!L8:M18,2,FALSE)</v>
      </c>
      <c r="G37" t="str">
        <f ca="1">MID(G36,2,LEN(G36))</f>
        <v>FALSE</v>
      </c>
      <c r="I37" t="b">
        <f t="shared" ca="1" si="5"/>
        <v>1</v>
      </c>
      <c r="J37" t="s">
        <v>111</v>
      </c>
      <c r="L37">
        <v>2.5</v>
      </c>
      <c r="O37" t="b">
        <f>Instructions!C74=L37</f>
        <v>1</v>
      </c>
    </row>
    <row r="38" spans="2:15">
      <c r="D38" t="str">
        <f ca="1">_xlfn.FORMULATEXT(Instructions!C75)</f>
        <v>=VLOOKUP(B75,Data!L9:M19,2,FALSE)</v>
      </c>
      <c r="I38" t="b">
        <f t="shared" ca="1" si="5"/>
        <v>1</v>
      </c>
      <c r="J38" t="s">
        <v>112</v>
      </c>
      <c r="L38">
        <v>5</v>
      </c>
      <c r="O38" t="b">
        <f>Instructions!C75=L38</f>
        <v>1</v>
      </c>
    </row>
    <row r="39" spans="2:15">
      <c r="D39" t="str">
        <f ca="1">_xlfn.FORMULATEXT(Instructions!C76)</f>
        <v>=VLOOKUP(B76,Data!L10:M20,2,FALSE)</v>
      </c>
      <c r="I39" t="b">
        <f t="shared" ca="1" si="5"/>
        <v>1</v>
      </c>
      <c r="J39" t="s">
        <v>103</v>
      </c>
      <c r="L39">
        <v>7.5</v>
      </c>
      <c r="O39" t="b">
        <f>Instructions!C76=L39</f>
        <v>1</v>
      </c>
    </row>
    <row r="40" spans="2:15">
      <c r="D40" t="str">
        <f ca="1">_xlfn.FORMULATEXT(Instructions!C77)</f>
        <v>=VLOOKUP(B77,Data!L11:M21,2,FALSE)</v>
      </c>
      <c r="I40" t="b">
        <f t="shared" ca="1" si="5"/>
        <v>1</v>
      </c>
      <c r="J40" t="s">
        <v>104</v>
      </c>
      <c r="L40">
        <v>6</v>
      </c>
      <c r="O40" t="b">
        <f>Instructions!C77=L40</f>
        <v>1</v>
      </c>
    </row>
    <row r="41" spans="2:15">
      <c r="D41" t="str">
        <f ca="1">_xlfn.FORMULATEXT(Instructions!C78)</f>
        <v>=VLOOKUP(B78,Data!L12:M22,2,FALSE)</v>
      </c>
      <c r="I41" t="b">
        <f t="shared" ca="1" si="5"/>
        <v>1</v>
      </c>
      <c r="J41" t="s">
        <v>105</v>
      </c>
      <c r="L41">
        <v>2</v>
      </c>
      <c r="O41" t="b">
        <f>Instructions!C78=L41</f>
        <v>1</v>
      </c>
    </row>
    <row r="42" spans="2:15">
      <c r="D42" t="str">
        <f ca="1">_xlfn.FORMULATEXT(Instructions!C79)</f>
        <v>=VLOOKUP(B79,Data!L13:M23,2,FALSE)</v>
      </c>
      <c r="I42" t="b">
        <f t="shared" ca="1" si="5"/>
        <v>1</v>
      </c>
      <c r="J42" t="s">
        <v>106</v>
      </c>
      <c r="L42">
        <v>4</v>
      </c>
      <c r="O42" t="b">
        <f>Instructions!C79=L42</f>
        <v>1</v>
      </c>
    </row>
    <row r="43" spans="2:15">
      <c r="D43" t="str">
        <f ca="1">_xlfn.FORMULATEXT(Instructions!C80)</f>
        <v>=VLOOKUP(B80,Data!L14:M24,2,FALSE)</v>
      </c>
      <c r="I43" t="b">
        <f t="shared" ca="1" si="5"/>
        <v>1</v>
      </c>
      <c r="L43">
        <v>3.5</v>
      </c>
      <c r="O43" t="b">
        <f>Instructions!C80=L43</f>
        <v>1</v>
      </c>
    </row>
    <row r="44" spans="2:15">
      <c r="D44" t="str">
        <f ca="1">_xlfn.FORMULATEXT(Instructions!C81)</f>
        <v>=VLOOKUP(B81,Data!L15:M25,2,FALSE)</v>
      </c>
      <c r="I44" t="b">
        <f t="shared" ca="1" si="5"/>
        <v>1</v>
      </c>
      <c r="L44">
        <v>8</v>
      </c>
      <c r="O44" t="b">
        <f>Instructions!C81=L44</f>
        <v>1</v>
      </c>
    </row>
    <row r="45" spans="2:15">
      <c r="D45" t="str">
        <f ca="1">_xlfn.FORMULATEXT(Instructions!C82)</f>
        <v>=VLOOKUP(B82,Data!L16:M26,2,FALSE)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=16</v>
      </c>
      <c r="G62">
        <f>INDEX(1,1)</f>
        <v>1</v>
      </c>
      <c r="H62">
        <f>MATCH(1,$G$7)</f>
        <v>1</v>
      </c>
      <c r="J62" t="b">
        <f ca="1">NOT(ISERROR(SEARCH($G$64,$D62,1)))</f>
        <v>0</v>
      </c>
      <c r="K62" t="e">
        <f ca="1">SEARCH($H$64,$D62,1)</f>
        <v>#VALUE!</v>
      </c>
      <c r="L62" t="b">
        <f ca="1">NOT(ISERROR(K62))</f>
        <v>0</v>
      </c>
      <c r="M62" t="b">
        <f ca="1">NOT(ISERROR(SEARCH($H$64,$D62,K62+1)))</f>
        <v>0</v>
      </c>
      <c r="O62">
        <v>16</v>
      </c>
      <c r="Q62" t="b">
        <f>Instructions!D99=O62</f>
        <v>1</v>
      </c>
    </row>
    <row r="63" spans="2:17">
      <c r="D63" t="e">
        <f ca="1">_xlfn.FORMULATEXT(Instructions!D100)</f>
        <v>#N/A</v>
      </c>
      <c r="G63" t="str">
        <f ca="1">_xlfn.FORMULATEXT(G62)</f>
        <v>=INDEX(1,1)</v>
      </c>
      <c r="H63" t="str">
        <f ca="1">_xlfn.FORMULATEXT(H62)</f>
        <v>=MATCH(1,$G$7)</v>
      </c>
      <c r="J63" t="b">
        <f t="shared" ref="J63:J64" ca="1" si="8">NOT(ISERROR(SEARCH($G$64,$D63,1)))</f>
        <v>0</v>
      </c>
      <c r="K63" t="e">
        <f t="shared" ref="K63:K64" ca="1" si="9">SEARCH($H$64,$D63,1)</f>
        <v>#N/A</v>
      </c>
      <c r="L63" t="b">
        <f ca="1">NOT(ISERROR(K63))</f>
        <v>0</v>
      </c>
      <c r="M63" t="b">
        <f ca="1">NOT(ISERROR(SEARCH($H$64,$D63,K63+1)))</f>
        <v>0</v>
      </c>
      <c r="O63">
        <v>7</v>
      </c>
      <c r="Q63" t="b">
        <f>Instructions!D100=O63</f>
        <v>1</v>
      </c>
    </row>
    <row r="64" spans="2:17">
      <c r="D64" t="e">
        <f ca="1">_xlfn.FORMULATEXT(Instructions!D101)</f>
        <v>#N/A</v>
      </c>
      <c r="G64" t="str">
        <f ca="1">MID(G63,2,FIND("(",G63)-1)</f>
        <v>INDEX(</v>
      </c>
      <c r="H64" t="str">
        <f ca="1">MID(H63,2,FIND("(",H63)-1)</f>
        <v>MATCH(</v>
      </c>
      <c r="J64" t="b">
        <f t="shared" ca="1" si="8"/>
        <v>0</v>
      </c>
      <c r="K64" t="e">
        <f t="shared" ca="1" si="9"/>
        <v>#N/A</v>
      </c>
      <c r="L64" t="b">
        <f ca="1">NOT(ISERROR(K64))</f>
        <v>0</v>
      </c>
      <c r="M64" t="b">
        <f ca="1">NOT(ISERROR(SEARCH($H$64,$D64,K64+1)))</f>
        <v>0</v>
      </c>
      <c r="O64">
        <v>4</v>
      </c>
      <c r="Q64" t="b">
        <f>Instructions!D101=O64</f>
        <v>1</v>
      </c>
    </row>
    <row r="66" spans="2:7">
      <c r="B66" t="s">
        <v>95</v>
      </c>
      <c r="G66" t="s">
        <v>96</v>
      </c>
    </row>
    <row r="67" spans="2:7">
      <c r="B67">
        <f ca="1">ROUND(AVERAGE(D67:D69),0)</f>
        <v>516713</v>
      </c>
      <c r="D67">
        <f ca="1">IF(G67,7770124,RANDBETWEEN(1,1000000))</f>
        <v>152409</v>
      </c>
      <c r="G67" t="b">
        <f ca="1">IF(ExcelMajorVersion&lt;15,Q62,AND(Q62,J62,L62,M62))</f>
        <v>0</v>
      </c>
    </row>
    <row r="68" spans="2:7">
      <c r="D68">
        <f t="shared" ref="D68:D69" ca="1" si="10">IF(G68,7770124,RANDBETWEEN(1,1000000))</f>
        <v>836157</v>
      </c>
      <c r="G68" t="b">
        <f ca="1">IF(ExcelMajorVersion&lt;15,Q63,AND(Q63,J63,L63,M63))</f>
        <v>0</v>
      </c>
    </row>
    <row r="69" spans="2:7">
      <c r="D69">
        <f t="shared" ca="1" si="10"/>
        <v>561573</v>
      </c>
      <c r="G69" t="b">
        <f ca="1">IF(ExcelMajorVersion&lt;15,Q64,AND(Q64,J64,L64,M64))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Instructions</vt:lpstr>
      <vt:lpstr>Data</vt:lpstr>
      <vt:lpstr>Colors</vt:lpstr>
      <vt:lpstr>ColourMatrix</vt:lpstr>
      <vt:lpstr>Colours</vt:lpstr>
      <vt:lpstr>ExcelMajorVersion</vt:lpstr>
      <vt:lpstr>Fish</vt:lpstr>
      <vt:lpstr>Items</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Microsoft Office User</cp:lastModifiedBy>
  <dcterms:created xsi:type="dcterms:W3CDTF">2017-08-19T09:21:06Z</dcterms:created>
  <dcterms:modified xsi:type="dcterms:W3CDTF">2022-02-25T18:22:28Z</dcterms:modified>
</cp:coreProperties>
</file>