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6 Assessment\"/>
    </mc:Choice>
  </mc:AlternateContent>
  <bookViews>
    <workbookView xWindow="0" yWindow="0" windowWidth="25200" windowHeight="11988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H25" i="4" l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H34" i="4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H28" i="4"/>
  <c r="H27" i="4"/>
  <c r="H4" i="1"/>
  <c r="H5" i="1"/>
  <c r="H6" i="1"/>
  <c r="H7" i="1"/>
  <c r="H8" i="1"/>
  <c r="H9" i="1"/>
  <c r="H10" i="1"/>
  <c r="H11" i="1"/>
  <c r="H12" i="1"/>
  <c r="H3" i="1"/>
  <c r="G13" i="1"/>
  <c r="G4" i="1"/>
  <c r="G5" i="1"/>
  <c r="G6" i="1"/>
  <c r="G7" i="1"/>
  <c r="G8" i="1"/>
  <c r="G9" i="1"/>
  <c r="G10" i="1"/>
  <c r="G11" i="1"/>
  <c r="G12" i="1"/>
  <c r="G3" i="1"/>
  <c r="F13" i="1"/>
  <c r="H13" i="1" l="1"/>
  <c r="G14" i="1" s="1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<sst xmlns="http://schemas.openxmlformats.org/spreadsheetml/2006/main" count="131" uniqueCount="121">
  <si>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</si>
  <si>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</si>
  <si>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</si>
  <si>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</si>
  <si>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</si>
  <si>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</si>
  <si>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</si>
  <si>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</si>
  <si>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</si>
  <si>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</si>
  <si>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</si>
  <si>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</si>
  <si>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</si>
  <si>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</si>
  <si>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</si>
  <si>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</si>
  <si>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</si>
  <si>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</si>
  <si>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</si>
  <si>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</si>
  <si>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</si>
  <si>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</si>
  <si>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</si>
  <si>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</si>
  <si>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</si>
  <si>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</si>
  <si>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</si>
  <si>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</si>
  <si>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</si>
  <si>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</si>
  <si>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</si>
  <si>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</si>
  <si>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</si>
  <si>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</si>
  <si>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</si>
  <si>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</si>
  <si>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</si>
  <si>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</si>
  <si>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</si>
  <si>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</si>
  <si>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</si>
  <si>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</si>
  <si>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</si>
  <si>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</si>
  <si>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</si>
  <si>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</si>
  <si>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</si>
  <si>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</si>
  <si>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</si>
  <si>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</si>
  <si>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</si>
  <si>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</si>
  <si>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</si>
  <si>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</si>
  <si>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</si>
  <si>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</si>
  <si>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</si>
  <si>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</si>
  <si>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</si>
  <si>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</si>
  <si>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</si>
  <si>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</si>
  <si>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</si>
  <si>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</si>
  <si>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</si>
  <si>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</si>
  <si>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</si>
  <si>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</si>
  <si>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</si>
  <si>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</si>
  <si>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</si>
  <si>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</si>
  <si>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</si>
  <si>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</si>
  <si>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</si>
  <si>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</si>
  <si>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</si>
  <si>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</si>
  <si>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</si>
  <si>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</si>
  <si>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</si>
  <si>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</si>
  <si>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</si>
  <si>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</si>
  <si>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</si>
  <si>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</si>
  <si>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</si>
  <si>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</si>
  <si>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</si>
  <si>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</si>
  <si>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</si>
  <si>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</si>
  <si>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</si>
  <si>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</si>
  <si>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</si>
  <si>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</si>
  <si>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</si>
  <si>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</si>
  <si>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</si>
  <si>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</si>
  <si>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</si>
  <si>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</si>
  <si>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</si>
  <si>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</si>
  <si>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</si>
  <si>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</si>
  <si>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</si>
  <si>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</si>
  <si>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</si>
  <si>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</si>
  <si>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</si>
  <si>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</si>
  <si>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</si>
  <si>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</si>
  <si>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</si>
  <si>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</si>
  <si>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sz val="11"/>
        <color theme="1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</si>
  <si>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t>Attendance</t>
  </si>
  <si>
    <t>No</t>
  </si>
  <si>
    <t>The result does not depend on any conditions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</si>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</sst>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88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8" xfId="0" applyBorder="1"/>
    <xf numFmtId="166" fontId="0" fillId="0" borderId="8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7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3" xfId="0" applyFill="1" applyBorder="1"/>
    <xf numFmtId="0" fontId="0" fillId="3" borderId="34" xfId="0" applyFill="1" applyBorder="1"/>
    <xf numFmtId="0" fontId="0" fillId="3" borderId="29" xfId="0" applyFill="1" applyBorder="1"/>
    <xf numFmtId="0" fontId="0" fillId="3" borderId="31" xfId="0" applyFill="1" applyBorder="1"/>
    <xf numFmtId="166" fontId="0" fillId="3" borderId="0" xfId="1" applyNumberFormat="1" applyFont="1" applyFill="1"/>
    <xf numFmtId="166" fontId="0" fillId="3" borderId="14" xfId="0" applyNumberFormat="1" applyFill="1" applyBorder="1"/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9" fillId="0" borderId="0" xfId="3" applyFont="1" applyAlignment="1">
      <alignment horizontal="left" indent="3"/>
    </xf>
    <xf numFmtId="0" fontId="9" fillId="0" borderId="0" xfId="3" applyFont="1"/>
    <xf numFmtId="0" fontId="9" fillId="0" borderId="2" xfId="3" applyFont="1" applyBorder="1"/>
    <xf numFmtId="0" fontId="13" fillId="0" borderId="0" xfId="5" applyFont="1"/>
    <xf numFmtId="0" fontId="9" fillId="0" borderId="0" xfId="0" applyFont="1" applyAlignment="1">
      <alignment horizontal="left" indent="3"/>
    </xf>
    <xf numFmtId="0" fontId="9" fillId="0" borderId="0" xfId="0" applyFont="1"/>
    <xf numFmtId="0" fontId="14" fillId="0" borderId="0" xfId="6" applyFont="1" applyBorder="1" applyAlignment="1">
      <alignment horizontal="left" indent="3"/>
    </xf>
    <xf numFmtId="0" fontId="14" fillId="0" borderId="0" xfId="6" applyFont="1" applyBorder="1"/>
    <xf numFmtId="0" fontId="15" fillId="0" borderId="6" xfId="3" applyFont="1" applyBorder="1" applyAlignment="1">
      <alignment horizontal="left" indent="3"/>
    </xf>
    <xf numFmtId="0" fontId="15" fillId="0" borderId="6" xfId="3" applyFont="1" applyBorder="1"/>
    <xf numFmtId="0" fontId="9" fillId="0" borderId="0" xfId="0" applyFont="1" applyAlignment="1">
      <alignment vertical="top" wrapText="1"/>
    </xf>
    <xf numFmtId="0" fontId="16" fillId="0" borderId="0" xfId="3" applyFont="1"/>
    <xf numFmtId="0" fontId="9" fillId="0" borderId="0" xfId="0" applyFont="1" applyAlignment="1">
      <alignment wrapText="1"/>
    </xf>
    <xf numFmtId="0" fontId="9" fillId="0" borderId="0" xfId="3" applyFont="1" applyAlignment="1">
      <alignment horizontal="left" indent="1"/>
    </xf>
    <xf numFmtId="0" fontId="9" fillId="3" borderId="7" xfId="3" applyFont="1" applyFill="1" applyBorder="1"/>
    <xf numFmtId="166" fontId="9" fillId="3" borderId="7" xfId="3" applyNumberFormat="1" applyFont="1" applyFill="1" applyBorder="1"/>
    <xf numFmtId="0" fontId="9" fillId="3" borderId="34" xfId="3" applyFont="1" applyFill="1" applyBorder="1" applyAlignment="1">
      <alignment horizontal="center"/>
    </xf>
    <xf numFmtId="0" fontId="17" fillId="0" borderId="0" xfId="3" applyFont="1"/>
    <xf numFmtId="0" fontId="17" fillId="0" borderId="0" xfId="3" applyFont="1" applyAlignment="1">
      <alignment horizontal="left" indent="1"/>
    </xf>
    <xf numFmtId="0" fontId="9" fillId="3" borderId="7" xfId="3" applyFont="1" applyFill="1" applyBorder="1" applyAlignment="1">
      <alignment horizontal="center"/>
    </xf>
    <xf numFmtId="0" fontId="9" fillId="3" borderId="3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4" xfId="3" applyFont="1" applyFill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0" xfId="3" applyFont="1" applyAlignment="1">
      <alignment horizontal="center"/>
    </xf>
    <xf numFmtId="0" fontId="12" fillId="2" borderId="3" xfId="4" applyFont="1" applyFill="1" applyBorder="1" applyAlignment="1">
      <alignment horizontal="center"/>
    </xf>
    <xf numFmtId="0" fontId="12" fillId="2" borderId="4" xfId="4" applyFont="1" applyFill="1" applyBorder="1" applyAlignment="1">
      <alignment horizontal="center"/>
    </xf>
    <xf numFmtId="0" fontId="12" fillId="2" borderId="5" xfId="4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6" fontId="0" fillId="3" borderId="9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0" fillId="0" borderId="0" xfId="3" applyFont="1" applyAlignment="1">
      <alignment horizontal="left" indent="1"/>
    </xf>
  </cellXfs>
  <cellStyles count="7">
    <cellStyle name="Currency" xfId="1" builtinId="4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tabSelected="1" topLeftCell="A13" zoomScaleNormal="100" workbookViewId="0">
      <selection activeCell="B28" sqref="B28"/>
    </sheetView>
  </sheetViews>
  <sheetFormatPr defaultColWidth="9.88671875" defaultRowHeight="14.4" x14ac:dyDescent="0.3"/>
  <cols>
    <col min="1" max="1" width="9.88671875" style="54"/>
    <col min="2" max="2" width="9.88671875" style="55"/>
    <col min="3" max="3" width="15.88671875" style="55" customWidth="1"/>
    <col min="4" max="4" width="12.6640625" style="55" customWidth="1"/>
    <col min="5" max="6" width="9.88671875" style="55"/>
    <col min="7" max="7" width="11" style="55" customWidth="1"/>
    <col min="8" max="8" width="19.109375" style="55" customWidth="1"/>
    <col min="9" max="9" width="3.6640625" style="55" customWidth="1"/>
    <col min="10" max="10" width="3.88671875" style="55" customWidth="1"/>
    <col min="11" max="12" width="12.33203125" style="55" customWidth="1"/>
    <col min="13" max="13" width="47.44140625" style="55" customWidth="1"/>
    <col min="14" max="14" width="4.44140625" style="55" customWidth="1"/>
    <col min="15" max="15" width="4" style="55" customWidth="1"/>
    <col min="16" max="16" width="12.33203125" style="55" customWidth="1"/>
    <col min="17" max="16384" width="9.88671875" style="55"/>
  </cols>
  <sheetData>
    <row r="1" spans="1:16" x14ac:dyDescent="0.3">
      <c r="H1" s="56"/>
    </row>
    <row r="2" spans="1:16" ht="34.799999999999997" x14ac:dyDescent="0.55000000000000004">
      <c r="H2" s="77" t="s">
        <v>3</v>
      </c>
      <c r="I2" s="78"/>
      <c r="J2" s="78"/>
      <c r="K2" s="78"/>
      <c r="L2" s="78"/>
      <c r="M2" s="78"/>
      <c r="N2" s="78"/>
      <c r="O2" s="78"/>
      <c r="P2" s="78"/>
    </row>
    <row r="3" spans="1:16" x14ac:dyDescent="0.3">
      <c r="H3" s="56"/>
    </row>
    <row r="4" spans="1:16" ht="30" x14ac:dyDescent="0.5">
      <c r="H4" s="79" t="s">
        <v>4</v>
      </c>
      <c r="I4" s="80"/>
      <c r="J4" s="80"/>
      <c r="K4" s="80"/>
      <c r="L4" s="80"/>
      <c r="M4" s="80"/>
      <c r="N4" s="80"/>
      <c r="O4" s="80"/>
      <c r="P4" s="80"/>
    </row>
    <row r="5" spans="1:16" ht="15" thickBot="1" x14ac:dyDescent="0.35">
      <c r="H5" s="56"/>
    </row>
    <row r="6" spans="1:16" ht="31.8" thickBot="1" x14ac:dyDescent="0.65">
      <c r="H6" s="56"/>
      <c r="I6" s="81" t="s">
        <v>1</v>
      </c>
      <c r="J6" s="82"/>
      <c r="K6" s="82"/>
      <c r="L6" s="82"/>
      <c r="M6" s="82"/>
      <c r="N6" s="82"/>
      <c r="O6" s="83"/>
      <c r="P6" s="57"/>
    </row>
    <row r="7" spans="1:16" s="59" customFormat="1" x14ac:dyDescent="0.3">
      <c r="A7" s="58"/>
    </row>
    <row r="8" spans="1:16" s="59" customFormat="1" x14ac:dyDescent="0.3">
      <c r="A8" s="58"/>
    </row>
    <row r="9" spans="1:16" s="59" customFormat="1" x14ac:dyDescent="0.3">
      <c r="A9" s="58"/>
    </row>
    <row r="10" spans="1:16" ht="18" thickBot="1" x14ac:dyDescent="0.35">
      <c r="A10" s="60" t="s">
        <v>11</v>
      </c>
      <c r="B10" s="61"/>
      <c r="C10" s="61"/>
      <c r="D10" s="61"/>
      <c r="E10" s="61"/>
      <c r="F10" s="61"/>
      <c r="G10" s="61"/>
      <c r="H10" s="57"/>
      <c r="I10" s="59"/>
      <c r="J10" s="59"/>
      <c r="K10" s="59"/>
      <c r="L10" s="59"/>
      <c r="M10" s="59"/>
      <c r="N10" s="59"/>
      <c r="O10" s="59"/>
      <c r="P10" s="59"/>
    </row>
    <row r="11" spans="1:16" ht="12.6" customHeight="1" thickTop="1" x14ac:dyDescent="0.3">
      <c r="A11" s="62"/>
      <c r="B11" s="63"/>
      <c r="C11" s="63"/>
      <c r="D11" s="63"/>
      <c r="E11" s="63"/>
      <c r="F11" s="63"/>
      <c r="G11" s="63"/>
      <c r="H11" s="63"/>
      <c r="I11" s="59"/>
      <c r="J11" s="59"/>
      <c r="K11" s="59"/>
      <c r="L11" s="59"/>
      <c r="M11" s="59"/>
      <c r="N11" s="59"/>
      <c r="O11" s="59"/>
      <c r="P11" s="59"/>
    </row>
    <row r="12" spans="1:16" ht="65.25" customHeight="1" x14ac:dyDescent="0.3">
      <c r="B12" s="84" t="s">
        <v>5</v>
      </c>
      <c r="C12" s="84"/>
      <c r="D12" s="84"/>
      <c r="E12" s="84"/>
      <c r="F12" s="84"/>
      <c r="G12" s="84"/>
      <c r="H12" s="84"/>
      <c r="I12" s="64"/>
      <c r="J12" s="64"/>
      <c r="K12" s="64"/>
      <c r="L12" s="64"/>
      <c r="M12" s="64"/>
      <c r="N12" s="64"/>
      <c r="O12" s="64"/>
    </row>
    <row r="13" spans="1:16" s="59" customFormat="1" ht="9" customHeight="1" x14ac:dyDescent="0.3">
      <c r="A13" s="58"/>
    </row>
    <row r="14" spans="1:16" s="59" customFormat="1" ht="5.4" customHeight="1" x14ac:dyDescent="0.3">
      <c r="A14" s="58"/>
    </row>
    <row r="15" spans="1:16" ht="18" thickBot="1" x14ac:dyDescent="0.35">
      <c r="A15" s="60" t="s">
        <v>2</v>
      </c>
      <c r="B15" s="61"/>
      <c r="C15" s="61"/>
      <c r="D15" s="61"/>
      <c r="E15" s="61"/>
      <c r="F15" s="61"/>
      <c r="G15" s="61"/>
      <c r="H15" s="57"/>
      <c r="I15" s="65"/>
      <c r="M15" s="66"/>
    </row>
    <row r="16" spans="1:16" ht="10.5" customHeight="1" thickTop="1" x14ac:dyDescent="0.3">
      <c r="A16" s="62"/>
      <c r="B16" s="63"/>
      <c r="C16" s="63"/>
      <c r="D16" s="63"/>
      <c r="E16" s="63"/>
      <c r="F16" s="63"/>
      <c r="G16" s="63"/>
      <c r="H16" s="63"/>
      <c r="I16" s="65"/>
    </row>
    <row r="17" spans="1:13" s="59" customFormat="1" x14ac:dyDescent="0.3">
      <c r="A17" s="54" t="s">
        <v>31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s="59" customForma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s="59" customFormat="1" x14ac:dyDescent="0.3">
      <c r="A19" s="59" t="s">
        <v>6</v>
      </c>
      <c r="B19" s="59" t="s">
        <v>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s="59" customFormat="1" x14ac:dyDescent="0.3">
      <c r="B20" s="59" t="s">
        <v>8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s="59" customFormat="1" x14ac:dyDescent="0.3">
      <c r="B21" s="59" t="s">
        <v>103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s="59" customFormat="1" ht="15" thickBot="1" x14ac:dyDescent="0.35">
      <c r="B22" s="55" t="s">
        <v>104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s="59" customFormat="1" ht="15" thickBot="1" x14ac:dyDescent="0.35">
      <c r="B23" s="67" t="s">
        <v>108</v>
      </c>
      <c r="C23" s="55"/>
      <c r="D23" s="55"/>
      <c r="E23" s="55"/>
      <c r="F23" s="55"/>
      <c r="G23" s="55"/>
      <c r="H23" s="55"/>
      <c r="I23" s="55"/>
      <c r="J23" s="55"/>
      <c r="K23" s="68" t="s">
        <v>118</v>
      </c>
      <c r="L23" s="55" t="s">
        <v>33</v>
      </c>
      <c r="M23" s="68" t="s">
        <v>119</v>
      </c>
    </row>
    <row r="24" spans="1:13" s="59" customFormat="1" ht="15" thickBot="1" x14ac:dyDescent="0.35">
      <c r="B24" s="55" t="s">
        <v>105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s="59" customFormat="1" ht="15" thickBot="1" x14ac:dyDescent="0.35">
      <c r="B25" s="67" t="s">
        <v>109</v>
      </c>
      <c r="C25" s="55"/>
      <c r="D25" s="55"/>
      <c r="E25" s="55"/>
      <c r="F25" s="55"/>
      <c r="G25" s="55"/>
      <c r="H25" s="69">
        <f>Data!G13</f>
        <v>16088.029999999999</v>
      </c>
      <c r="I25" s="55"/>
      <c r="J25" s="55"/>
      <c r="K25" s="55"/>
      <c r="L25" s="55"/>
      <c r="M25" s="55"/>
    </row>
    <row r="26" spans="1:13" s="59" customFormat="1" ht="15" thickBot="1" x14ac:dyDescent="0.35">
      <c r="B26" s="55" t="s">
        <v>106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s="59" customFormat="1" ht="15" thickBot="1" x14ac:dyDescent="0.35">
      <c r="B27" s="67" t="s">
        <v>110</v>
      </c>
      <c r="C27" s="55"/>
      <c r="D27" s="55"/>
      <c r="E27" s="55"/>
      <c r="F27" s="55"/>
      <c r="G27" s="55"/>
      <c r="H27" s="69">
        <f>Data!H13</f>
        <v>41728.93</v>
      </c>
      <c r="I27" s="55"/>
      <c r="J27" s="55"/>
      <c r="K27" s="55"/>
      <c r="L27" s="55"/>
      <c r="M27" s="55"/>
    </row>
    <row r="28" spans="1:13" s="59" customFormat="1" ht="15" thickBot="1" x14ac:dyDescent="0.35">
      <c r="B28" s="87" t="s">
        <v>120</v>
      </c>
      <c r="C28" s="55"/>
      <c r="D28" s="55"/>
      <c r="E28" s="55"/>
      <c r="F28" s="55"/>
      <c r="G28" s="55"/>
      <c r="H28" s="69">
        <f>Data!G14</f>
        <v>-25640.9</v>
      </c>
      <c r="I28" s="55"/>
      <c r="J28" s="55"/>
      <c r="K28" s="55"/>
      <c r="L28" s="55"/>
      <c r="M28" s="55"/>
    </row>
    <row r="29" spans="1:13" s="59" customFormat="1" x14ac:dyDescent="0.3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s="59" customFormat="1" x14ac:dyDescent="0.3">
      <c r="A30" s="59" t="s">
        <v>9</v>
      </c>
      <c r="B30" s="59" t="s">
        <v>65</v>
      </c>
      <c r="H30" s="55"/>
      <c r="I30" s="55"/>
      <c r="J30" s="55"/>
      <c r="K30" s="55"/>
      <c r="L30" s="55"/>
      <c r="M30" s="55"/>
    </row>
    <row r="31" spans="1:13" s="59" customFormat="1" x14ac:dyDescent="0.3">
      <c r="B31" s="59" t="s">
        <v>32</v>
      </c>
      <c r="H31" s="55"/>
      <c r="I31" s="55"/>
      <c r="J31" s="55"/>
      <c r="K31" s="55"/>
      <c r="L31" s="55"/>
      <c r="M31" s="55"/>
    </row>
    <row r="32" spans="1:13" s="59" customFormat="1" x14ac:dyDescent="0.3">
      <c r="B32" s="59" t="s">
        <v>66</v>
      </c>
      <c r="H32" s="55"/>
      <c r="I32" s="55"/>
      <c r="J32" s="55"/>
      <c r="K32" s="55"/>
      <c r="L32" s="55"/>
      <c r="M32" s="55"/>
    </row>
    <row r="33" spans="1:13" s="59" customFormat="1" ht="15" thickBot="1" x14ac:dyDescent="0.35">
      <c r="B33" s="59" t="s">
        <v>67</v>
      </c>
      <c r="H33" s="55"/>
      <c r="I33" s="55"/>
      <c r="J33" s="55"/>
      <c r="K33" s="55"/>
      <c r="L33" s="55"/>
      <c r="M33" s="55"/>
    </row>
    <row r="34" spans="1:13" s="59" customFormat="1" ht="15" thickBot="1" x14ac:dyDescent="0.35">
      <c r="B34" s="59" t="s">
        <v>107</v>
      </c>
      <c r="H34" s="74" t="str">
        <f>Data!K19</f>
        <v>Rosanne Kollums</v>
      </c>
      <c r="I34" s="76"/>
      <c r="J34" s="76"/>
      <c r="K34" s="75"/>
      <c r="L34" s="55"/>
      <c r="M34" s="55"/>
    </row>
    <row r="35" spans="1:13" s="59" customFormat="1" ht="15" thickBot="1" x14ac:dyDescent="0.35">
      <c r="B35" s="59" t="s">
        <v>114</v>
      </c>
      <c r="H35" s="70">
        <v>3</v>
      </c>
      <c r="I35" s="55"/>
      <c r="J35" s="55"/>
      <c r="K35" s="55"/>
      <c r="L35" s="55"/>
      <c r="M35" s="55"/>
    </row>
    <row r="36" spans="1:13" s="59" customFormat="1" ht="15" thickBot="1" x14ac:dyDescent="0.35">
      <c r="B36" s="59" t="s">
        <v>115</v>
      </c>
      <c r="H36" s="55"/>
      <c r="I36" s="55"/>
      <c r="J36" s="55"/>
      <c r="K36" s="55"/>
      <c r="L36" s="55"/>
      <c r="M36" s="55"/>
    </row>
    <row r="37" spans="1:13" s="59" customFormat="1" ht="15" thickBot="1" x14ac:dyDescent="0.35">
      <c r="H37" s="74" t="s">
        <v>117</v>
      </c>
      <c r="I37" s="75"/>
      <c r="J37" s="55"/>
      <c r="K37" s="55"/>
      <c r="L37" s="55"/>
      <c r="M37" s="55"/>
    </row>
    <row r="38" spans="1:13" s="59" customFormat="1" ht="15" thickBot="1" x14ac:dyDescent="0.35">
      <c r="H38" s="55"/>
      <c r="I38" s="55"/>
      <c r="J38" s="55"/>
      <c r="K38" s="55"/>
      <c r="L38" s="55"/>
      <c r="M38" s="55"/>
    </row>
    <row r="39" spans="1:13" s="59" customFormat="1" ht="15" thickBot="1" x14ac:dyDescent="0.35">
      <c r="H39" s="74" t="s">
        <v>40</v>
      </c>
      <c r="I39" s="75"/>
      <c r="J39" s="55"/>
      <c r="K39" s="55"/>
      <c r="L39" s="55"/>
      <c r="M39" s="55"/>
    </row>
    <row r="40" spans="1:13" s="59" customFormat="1" ht="15" thickBot="1" x14ac:dyDescent="0.35">
      <c r="H40" s="55"/>
      <c r="I40" s="55"/>
      <c r="J40" s="55"/>
      <c r="K40" s="55"/>
      <c r="L40" s="55"/>
      <c r="M40" s="55"/>
    </row>
    <row r="41" spans="1:13" s="59" customFormat="1" ht="15" thickBot="1" x14ac:dyDescent="0.35">
      <c r="G41" s="59" t="s">
        <v>68</v>
      </c>
      <c r="H41" s="74" t="s">
        <v>42</v>
      </c>
      <c r="I41" s="75"/>
      <c r="J41" s="55"/>
      <c r="K41" s="55"/>
      <c r="L41" s="55"/>
      <c r="M41" s="55"/>
    </row>
    <row r="42" spans="1:13" x14ac:dyDescent="0.3">
      <c r="A42" s="59"/>
      <c r="B42" s="59"/>
      <c r="C42" s="59"/>
      <c r="D42" s="59"/>
      <c r="E42" s="59"/>
      <c r="F42" s="59"/>
      <c r="G42" s="59"/>
    </row>
    <row r="43" spans="1:13" x14ac:dyDescent="0.3">
      <c r="A43" s="59" t="s">
        <v>10</v>
      </c>
      <c r="B43" s="55" t="s">
        <v>69</v>
      </c>
    </row>
    <row r="44" spans="1:13" x14ac:dyDescent="0.3">
      <c r="A44" s="59"/>
      <c r="B44" s="55" t="s">
        <v>70</v>
      </c>
    </row>
    <row r="45" spans="1:13" x14ac:dyDescent="0.3">
      <c r="A45" s="59"/>
      <c r="B45" s="71" t="s">
        <v>102</v>
      </c>
    </row>
    <row r="46" spans="1:13" x14ac:dyDescent="0.3">
      <c r="A46" s="59"/>
      <c r="B46" s="55" t="s">
        <v>113</v>
      </c>
    </row>
    <row r="47" spans="1:13" x14ac:dyDescent="0.3">
      <c r="A47" s="59"/>
      <c r="B47" s="55" t="s">
        <v>112</v>
      </c>
    </row>
    <row r="48" spans="1:13" x14ac:dyDescent="0.3">
      <c r="A48" s="59"/>
      <c r="B48" s="67" t="s">
        <v>111</v>
      </c>
    </row>
    <row r="49" spans="1:11" ht="15" thickBot="1" x14ac:dyDescent="0.35">
      <c r="A49" s="59"/>
      <c r="B49" s="72" t="s">
        <v>116</v>
      </c>
    </row>
    <row r="50" spans="1:11" ht="15" thickBot="1" x14ac:dyDescent="0.35">
      <c r="A50" s="59"/>
      <c r="B50" s="55" t="s">
        <v>99</v>
      </c>
      <c r="K50" s="73">
        <v>3</v>
      </c>
    </row>
    <row r="51" spans="1:11" ht="15" thickBot="1" x14ac:dyDescent="0.35">
      <c r="A51" s="59"/>
      <c r="B51" s="55" t="s">
        <v>100</v>
      </c>
      <c r="K51" s="73">
        <v>1</v>
      </c>
    </row>
    <row r="52" spans="1:11" x14ac:dyDescent="0.3">
      <c r="A52" s="59"/>
    </row>
    <row r="53" spans="1:11" x14ac:dyDescent="0.3">
      <c r="A53" s="59" t="s">
        <v>101</v>
      </c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2"/>
  <sheetViews>
    <sheetView zoomScaleNormal="100" workbookViewId="0"/>
  </sheetViews>
  <sheetFormatPr defaultRowHeight="14.4" outlineLevelCol="1" x14ac:dyDescent="0.3"/>
  <cols>
    <col min="1" max="1" width="8.44140625" customWidth="1"/>
    <col min="2" max="3" width="8.44140625" customWidth="1" outlineLevel="1"/>
    <col min="4" max="4" width="11.109375" style="1" customWidth="1" outlineLevel="1"/>
    <col min="5" max="5" width="10.33203125" customWidth="1" outlineLevel="1"/>
    <col min="6" max="6" width="16.88671875" customWidth="1" outlineLevel="1"/>
    <col min="7" max="8" width="21.33203125" customWidth="1" outlineLevel="1"/>
    <col min="9" max="9" width="9.109375"/>
    <col min="11" max="11" width="19.109375" customWidth="1" outlineLevel="1"/>
    <col min="12" max="18" width="9.109375" customWidth="1" outlineLevel="1"/>
    <col min="19" max="19" width="2.44140625" customWidth="1" outlineLevel="1"/>
    <col min="20" max="20" width="9.109375" customWidth="1" outlineLevel="1"/>
    <col min="21" max="21" width="15.44140625" customWidth="1" outlineLevel="1"/>
    <col min="22" max="22" width="2.5546875" customWidth="1" outlineLevel="1"/>
    <col min="23" max="23" width="9.109375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  <col min="34" max="34" width="9.109375"/>
  </cols>
  <sheetData>
    <row r="1" spans="1:33" ht="15" thickBot="1" x14ac:dyDescent="0.35">
      <c r="A1" t="s">
        <v>29</v>
      </c>
      <c r="J1" t="s">
        <v>9</v>
      </c>
      <c r="X1" t="s">
        <v>10</v>
      </c>
    </row>
    <row r="2" spans="1:33" ht="15" thickBot="1" x14ac:dyDescent="0.35">
      <c r="B2" s="7" t="s">
        <v>12</v>
      </c>
      <c r="C2" s="8" t="s">
        <v>0</v>
      </c>
      <c r="D2" s="9" t="s">
        <v>13</v>
      </c>
      <c r="E2" s="8" t="s">
        <v>14</v>
      </c>
      <c r="F2" s="8" t="s">
        <v>27</v>
      </c>
      <c r="G2" s="8" t="s">
        <v>15</v>
      </c>
      <c r="H2" s="10" t="s">
        <v>16</v>
      </c>
      <c r="O2" s="13" t="s">
        <v>46</v>
      </c>
      <c r="P2" s="14"/>
      <c r="Q2" s="14"/>
      <c r="R2" s="15"/>
    </row>
    <row r="3" spans="1:33" ht="15.6" thickTop="1" thickBot="1" x14ac:dyDescent="0.35">
      <c r="B3" t="s">
        <v>17</v>
      </c>
      <c r="C3">
        <v>12653</v>
      </c>
      <c r="D3" s="3">
        <v>1.45</v>
      </c>
      <c r="E3" s="3">
        <v>1.52</v>
      </c>
      <c r="F3" s="50">
        <f>C3*D3</f>
        <v>18346.849999999999</v>
      </c>
      <c r="G3" s="50">
        <f>IF(E3&gt;D3,(E3-D3)*C3,0)</f>
        <v>885.71000000000083</v>
      </c>
      <c r="H3" s="50">
        <f>IF(D3&gt;E3,(D3-E3)*C3,0)</f>
        <v>0</v>
      </c>
      <c r="O3" s="20" t="s">
        <v>47</v>
      </c>
      <c r="P3" s="21" t="s">
        <v>48</v>
      </c>
      <c r="Q3" s="20" t="s">
        <v>45</v>
      </c>
      <c r="R3" s="22"/>
      <c r="Y3" s="38" t="s">
        <v>71</v>
      </c>
      <c r="Z3" s="41" t="s">
        <v>87</v>
      </c>
      <c r="AA3" s="41" t="s">
        <v>90</v>
      </c>
      <c r="AB3" s="14"/>
      <c r="AC3" s="41" t="s">
        <v>97</v>
      </c>
      <c r="AD3" s="41" t="s">
        <v>93</v>
      </c>
      <c r="AE3" s="38" t="s">
        <v>94</v>
      </c>
      <c r="AF3" s="14"/>
      <c r="AG3" s="38" t="s">
        <v>95</v>
      </c>
    </row>
    <row r="4" spans="1:33" x14ac:dyDescent="0.3">
      <c r="B4" t="s">
        <v>18</v>
      </c>
      <c r="C4">
        <v>451</v>
      </c>
      <c r="D4" s="3">
        <v>152.5</v>
      </c>
      <c r="E4" s="3">
        <v>130</v>
      </c>
      <c r="F4" s="50">
        <f t="shared" ref="F4:F12" si="0">C4*D4</f>
        <v>68777.5</v>
      </c>
      <c r="G4" s="50">
        <f t="shared" ref="G4:G12" si="1">IF(E4&gt;D4,(E4-D4)*C4,0)</f>
        <v>0</v>
      </c>
      <c r="H4" s="50">
        <f t="shared" ref="H4:H12" si="2">IF(D4&gt;E4,(D4-E4)*C4,0)</f>
        <v>10147.5</v>
      </c>
      <c r="L4" s="2"/>
      <c r="O4" s="23">
        <v>0</v>
      </c>
      <c r="P4" s="24">
        <v>49</v>
      </c>
      <c r="Q4" s="16" t="s">
        <v>49</v>
      </c>
      <c r="R4" s="17"/>
      <c r="Y4" s="39"/>
      <c r="Z4" s="42" t="s">
        <v>72</v>
      </c>
      <c r="AA4" s="42" t="s">
        <v>91</v>
      </c>
      <c r="AB4" s="16"/>
      <c r="AC4" s="42" t="s">
        <v>98</v>
      </c>
      <c r="AD4" s="42"/>
      <c r="AE4" s="39"/>
      <c r="AF4" s="16"/>
      <c r="AG4" s="39" t="s">
        <v>96</v>
      </c>
    </row>
    <row r="5" spans="1:33" ht="15" thickBot="1" x14ac:dyDescent="0.35">
      <c r="B5" t="s">
        <v>19</v>
      </c>
      <c r="C5">
        <v>78495</v>
      </c>
      <c r="D5" s="3">
        <v>0.89</v>
      </c>
      <c r="E5" s="3">
        <v>0.92</v>
      </c>
      <c r="F5" s="50">
        <f t="shared" si="0"/>
        <v>69860.55</v>
      </c>
      <c r="G5" s="50">
        <f t="shared" si="1"/>
        <v>2354.8500000000022</v>
      </c>
      <c r="H5" s="50">
        <f t="shared" si="2"/>
        <v>0</v>
      </c>
      <c r="L5" s="2"/>
      <c r="O5" s="25">
        <v>50</v>
      </c>
      <c r="P5" s="26">
        <v>64</v>
      </c>
      <c r="Q5" s="16" t="s">
        <v>50</v>
      </c>
      <c r="R5" s="17"/>
      <c r="Y5" s="40"/>
      <c r="Z5" s="43"/>
      <c r="AA5" s="43" t="s">
        <v>92</v>
      </c>
      <c r="AB5" s="18"/>
      <c r="AC5" s="43"/>
      <c r="AD5" s="43"/>
      <c r="AE5" s="40"/>
      <c r="AF5" s="18"/>
      <c r="AG5" s="40"/>
    </row>
    <row r="6" spans="1:33" x14ac:dyDescent="0.3">
      <c r="B6" t="s">
        <v>20</v>
      </c>
      <c r="C6">
        <v>2265</v>
      </c>
      <c r="D6" s="3">
        <v>1.45</v>
      </c>
      <c r="E6" s="3">
        <v>1.36</v>
      </c>
      <c r="F6" s="50">
        <f t="shared" si="0"/>
        <v>3284.25</v>
      </c>
      <c r="G6" s="50">
        <f t="shared" si="1"/>
        <v>0</v>
      </c>
      <c r="H6" s="50">
        <f t="shared" si="2"/>
        <v>203.84999999999968</v>
      </c>
      <c r="L6" s="2"/>
      <c r="O6" s="25">
        <v>65</v>
      </c>
      <c r="P6" s="26">
        <v>74</v>
      </c>
      <c r="Q6" s="16" t="s">
        <v>51</v>
      </c>
      <c r="R6" s="17"/>
      <c r="Y6" s="39" t="s">
        <v>73</v>
      </c>
      <c r="Z6" s="42">
        <v>25</v>
      </c>
      <c r="AA6" s="42">
        <v>5</v>
      </c>
      <c r="AC6" s="42">
        <v>6</v>
      </c>
      <c r="AD6" s="44">
        <f>IF(AC6&lt;=Z6,AC6,Z6)</f>
        <v>6</v>
      </c>
      <c r="AE6" s="46" t="str">
        <f>IF(AD6&lt;&gt;AC6,"Partial fill - out of stock","")</f>
        <v/>
      </c>
      <c r="AG6" s="46" t="str">
        <f>IF(AD6&lt;&gt;AC6,"Order immediately for client",IF((Z6-AD6)&lt;AA6,"Running low - think about reordering",""))</f>
        <v/>
      </c>
    </row>
    <row r="7" spans="1:33" x14ac:dyDescent="0.3">
      <c r="B7" t="s">
        <v>21</v>
      </c>
      <c r="C7">
        <v>14775</v>
      </c>
      <c r="D7" s="3">
        <v>2.15</v>
      </c>
      <c r="E7" s="3">
        <v>2.27</v>
      </c>
      <c r="F7" s="50">
        <f t="shared" si="0"/>
        <v>31766.25</v>
      </c>
      <c r="G7" s="50">
        <f t="shared" si="1"/>
        <v>1773.0000000000016</v>
      </c>
      <c r="H7" s="50">
        <f t="shared" si="2"/>
        <v>0</v>
      </c>
      <c r="L7" s="2"/>
      <c r="O7" s="25">
        <v>75</v>
      </c>
      <c r="P7" s="26">
        <v>84</v>
      </c>
      <c r="Q7" s="16" t="s">
        <v>52</v>
      </c>
      <c r="R7" s="17"/>
      <c r="Y7" s="39" t="s">
        <v>74</v>
      </c>
      <c r="Z7" s="42">
        <v>15</v>
      </c>
      <c r="AA7" s="42">
        <v>5</v>
      </c>
      <c r="AC7" s="42">
        <v>6</v>
      </c>
      <c r="AD7" s="44">
        <f t="shared" ref="AD7:AD21" si="3">IF(AC7&lt;=Z7,AC7,Z7)</f>
        <v>6</v>
      </c>
      <c r="AE7" s="46" t="str">
        <f t="shared" ref="AE7:AE21" si="4">IF(AD7&lt;&gt;AC7,"Partial fill - out of stock","")</f>
        <v/>
      </c>
      <c r="AG7" s="46" t="str">
        <f t="shared" ref="AG7:AG21" si="5">IF(AD7&lt;&gt;AC7,"Order immediately for client",IF((Z7-AD7)&lt;AA7,"Running low - think about reordering",""))</f>
        <v/>
      </c>
    </row>
    <row r="8" spans="1:33" ht="15" thickBot="1" x14ac:dyDescent="0.35">
      <c r="B8" t="s">
        <v>22</v>
      </c>
      <c r="C8">
        <v>35356</v>
      </c>
      <c r="D8" s="3">
        <v>3.6</v>
      </c>
      <c r="E8" s="3">
        <v>3.52</v>
      </c>
      <c r="F8" s="50">
        <f t="shared" si="0"/>
        <v>127281.60000000001</v>
      </c>
      <c r="G8" s="50">
        <f t="shared" si="1"/>
        <v>0</v>
      </c>
      <c r="H8" s="50">
        <f t="shared" si="2"/>
        <v>2828.4800000000023</v>
      </c>
      <c r="O8" s="27">
        <v>85</v>
      </c>
      <c r="P8" s="28">
        <v>100</v>
      </c>
      <c r="Q8" s="18" t="s">
        <v>53</v>
      </c>
      <c r="R8" s="19"/>
      <c r="Y8" s="39" t="s">
        <v>75</v>
      </c>
      <c r="Z8" s="42">
        <v>16</v>
      </c>
      <c r="AA8" s="42">
        <v>5</v>
      </c>
      <c r="AC8" s="42">
        <v>6</v>
      </c>
      <c r="AD8" s="44">
        <f t="shared" si="3"/>
        <v>6</v>
      </c>
      <c r="AE8" s="46" t="str">
        <f t="shared" si="4"/>
        <v/>
      </c>
      <c r="AG8" s="46" t="str">
        <f t="shared" si="5"/>
        <v/>
      </c>
    </row>
    <row r="9" spans="1:33" x14ac:dyDescent="0.3">
      <c r="B9" t="s">
        <v>23</v>
      </c>
      <c r="C9">
        <v>9977</v>
      </c>
      <c r="D9" s="3">
        <v>8.15</v>
      </c>
      <c r="E9" s="3">
        <v>9.26</v>
      </c>
      <c r="F9" s="50">
        <f t="shared" si="0"/>
        <v>81312.55</v>
      </c>
      <c r="G9" s="50">
        <f t="shared" si="1"/>
        <v>11074.469999999994</v>
      </c>
      <c r="H9" s="50">
        <f t="shared" si="2"/>
        <v>0</v>
      </c>
      <c r="Y9" s="39" t="s">
        <v>76</v>
      </c>
      <c r="Z9" s="42">
        <v>4</v>
      </c>
      <c r="AA9" s="42">
        <v>2</v>
      </c>
      <c r="AC9" s="42">
        <v>6</v>
      </c>
      <c r="AD9" s="44">
        <f t="shared" si="3"/>
        <v>4</v>
      </c>
      <c r="AE9" s="46" t="str">
        <f t="shared" si="4"/>
        <v>Partial fill - out of stock</v>
      </c>
      <c r="AG9" s="46" t="str">
        <f t="shared" si="5"/>
        <v>Order immediately for client</v>
      </c>
    </row>
    <row r="10" spans="1:33" x14ac:dyDescent="0.3">
      <c r="B10" t="s">
        <v>24</v>
      </c>
      <c r="C10">
        <v>1000</v>
      </c>
      <c r="D10" s="3">
        <v>30.05</v>
      </c>
      <c r="E10" s="3">
        <v>29.8</v>
      </c>
      <c r="F10" s="50">
        <f t="shared" si="0"/>
        <v>30050</v>
      </c>
      <c r="G10" s="50">
        <f t="shared" si="1"/>
        <v>0</v>
      </c>
      <c r="H10" s="50">
        <f t="shared" si="2"/>
        <v>250</v>
      </c>
      <c r="K10" s="30" t="s">
        <v>34</v>
      </c>
      <c r="L10" s="12" t="s">
        <v>35</v>
      </c>
      <c r="M10" s="12" t="s">
        <v>36</v>
      </c>
      <c r="N10" s="12" t="s">
        <v>37</v>
      </c>
      <c r="O10" s="12" t="s">
        <v>39</v>
      </c>
      <c r="P10" s="12" t="s">
        <v>40</v>
      </c>
      <c r="Q10" s="12" t="s">
        <v>42</v>
      </c>
      <c r="R10" s="12" t="s">
        <v>43</v>
      </c>
      <c r="S10" s="16"/>
      <c r="T10" s="34" t="s">
        <v>28</v>
      </c>
      <c r="U10" s="35" t="s">
        <v>45</v>
      </c>
      <c r="Y10" s="39" t="s">
        <v>77</v>
      </c>
      <c r="Z10" s="42">
        <v>9</v>
      </c>
      <c r="AA10" s="42">
        <v>5</v>
      </c>
      <c r="AC10" s="42">
        <v>6</v>
      </c>
      <c r="AD10" s="44">
        <f t="shared" si="3"/>
        <v>6</v>
      </c>
      <c r="AE10" s="46" t="str">
        <f t="shared" si="4"/>
        <v/>
      </c>
      <c r="AG10" s="46" t="str">
        <f t="shared" si="5"/>
        <v>Running low - think about reordering</v>
      </c>
    </row>
    <row r="11" spans="1:33" ht="15" thickBot="1" x14ac:dyDescent="0.35">
      <c r="B11" t="s">
        <v>25</v>
      </c>
      <c r="C11">
        <v>589</v>
      </c>
      <c r="D11" s="3">
        <v>58.9</v>
      </c>
      <c r="E11" s="3">
        <v>15</v>
      </c>
      <c r="F11" s="50">
        <f t="shared" si="0"/>
        <v>34692.1</v>
      </c>
      <c r="G11" s="50">
        <f t="shared" si="1"/>
        <v>0</v>
      </c>
      <c r="H11" s="50">
        <f t="shared" si="2"/>
        <v>25857.1</v>
      </c>
      <c r="K11" s="31"/>
      <c r="L11" s="29" t="s">
        <v>38</v>
      </c>
      <c r="M11" s="29" t="s">
        <v>38</v>
      </c>
      <c r="N11" s="29" t="s">
        <v>38</v>
      </c>
      <c r="O11" s="29" t="s">
        <v>38</v>
      </c>
      <c r="P11" s="29" t="s">
        <v>41</v>
      </c>
      <c r="Q11" s="29" t="s">
        <v>41</v>
      </c>
      <c r="R11" s="29" t="s">
        <v>41</v>
      </c>
      <c r="S11" s="5"/>
      <c r="T11" s="36" t="s">
        <v>44</v>
      </c>
      <c r="U11" s="37"/>
      <c r="Y11" s="39" t="s">
        <v>78</v>
      </c>
      <c r="Z11" s="42">
        <v>3</v>
      </c>
      <c r="AA11" s="42">
        <v>2</v>
      </c>
      <c r="AC11" s="42">
        <v>6</v>
      </c>
      <c r="AD11" s="44">
        <f t="shared" si="3"/>
        <v>3</v>
      </c>
      <c r="AE11" s="46" t="str">
        <f t="shared" si="4"/>
        <v>Partial fill - out of stock</v>
      </c>
      <c r="AG11" s="46" t="str">
        <f t="shared" si="5"/>
        <v>Order immediately for client</v>
      </c>
    </row>
    <row r="12" spans="1:33" ht="15.6" thickTop="1" thickBot="1" x14ac:dyDescent="0.35">
      <c r="B12" s="5" t="s">
        <v>26</v>
      </c>
      <c r="C12" s="5">
        <v>222</v>
      </c>
      <c r="D12" s="6">
        <v>111</v>
      </c>
      <c r="E12" s="6">
        <v>100</v>
      </c>
      <c r="F12" s="50">
        <f t="shared" si="0"/>
        <v>24642</v>
      </c>
      <c r="G12" s="50">
        <f t="shared" si="1"/>
        <v>0</v>
      </c>
      <c r="H12" s="50">
        <f t="shared" si="2"/>
        <v>2442</v>
      </c>
      <c r="K12" s="32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52">
        <f>SUM(L12:R12)</f>
        <v>75</v>
      </c>
      <c r="U12" s="48" t="str">
        <f>IF(T12&lt;$O$5,$Q$4,IF(T12&lt;$O$6,$Q$5,IF(T12&lt;$O$7,$Q$6,IF(T12&lt;$O$8,$Q$7,$Q$8))))</f>
        <v>Distinction</v>
      </c>
      <c r="Y12" s="39" t="s">
        <v>79</v>
      </c>
      <c r="Z12" s="42">
        <v>14</v>
      </c>
      <c r="AA12" s="42">
        <v>5</v>
      </c>
      <c r="AC12" s="42">
        <v>6</v>
      </c>
      <c r="AD12" s="44">
        <f t="shared" si="3"/>
        <v>6</v>
      </c>
      <c r="AE12" s="46" t="str">
        <f t="shared" si="4"/>
        <v/>
      </c>
      <c r="AG12" s="46" t="str">
        <f t="shared" si="5"/>
        <v/>
      </c>
    </row>
    <row r="13" spans="1:33" ht="15.6" thickTop="1" thickBot="1" x14ac:dyDescent="0.35">
      <c r="D13" s="3"/>
      <c r="E13" s="4"/>
      <c r="F13" s="51">
        <f>SUM(F3:F12)</f>
        <v>490013.64999999997</v>
      </c>
      <c r="G13" s="51">
        <f t="shared" ref="G13:H13" si="6">SUM(G3:G12)</f>
        <v>16088.029999999999</v>
      </c>
      <c r="H13" s="51">
        <f t="shared" si="6"/>
        <v>41728.93</v>
      </c>
      <c r="K13" s="32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52">
        <f t="shared" ref="T13:T22" si="7">SUM(L13:R13)</f>
        <v>70</v>
      </c>
      <c r="U13" s="48" t="str">
        <f t="shared" ref="U13:U22" si="8">IF(T13&lt;$O$5,$Q$4,IF(T13&lt;$O$6,$Q$5,IF(T13&lt;$O$7,$Q$6,IF(T13&lt;$O$8,$Q$7,$Q$8))))</f>
        <v>Credit</v>
      </c>
      <c r="Y13" s="39" t="s">
        <v>80</v>
      </c>
      <c r="Z13" s="42">
        <v>5</v>
      </c>
      <c r="AA13" s="42">
        <v>2</v>
      </c>
      <c r="AC13" s="42">
        <v>6</v>
      </c>
      <c r="AD13" s="44">
        <f t="shared" si="3"/>
        <v>5</v>
      </c>
      <c r="AE13" s="46" t="str">
        <f t="shared" si="4"/>
        <v>Partial fill - out of stock</v>
      </c>
      <c r="AG13" s="46" t="str">
        <f t="shared" si="5"/>
        <v>Order immediately for client</v>
      </c>
    </row>
    <row r="14" spans="1:33" ht="15" thickBot="1" x14ac:dyDescent="0.35">
      <c r="F14" s="11" t="s">
        <v>30</v>
      </c>
      <c r="G14" s="85">
        <f>G13-H13</f>
        <v>-25640.9</v>
      </c>
      <c r="H14" s="86"/>
      <c r="K14" s="32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52">
        <f t="shared" si="7"/>
        <v>72</v>
      </c>
      <c r="U14" s="48" t="str">
        <f t="shared" si="8"/>
        <v>Credit</v>
      </c>
      <c r="Y14" s="39" t="s">
        <v>81</v>
      </c>
      <c r="Z14" s="42">
        <v>7</v>
      </c>
      <c r="AA14" s="42">
        <v>5</v>
      </c>
      <c r="AC14" s="42">
        <v>1</v>
      </c>
      <c r="AD14" s="44">
        <f t="shared" si="3"/>
        <v>1</v>
      </c>
      <c r="AE14" s="46" t="str">
        <f t="shared" si="4"/>
        <v/>
      </c>
      <c r="AG14" s="46" t="str">
        <f t="shared" si="5"/>
        <v/>
      </c>
    </row>
    <row r="15" spans="1:33" x14ac:dyDescent="0.3">
      <c r="K15" s="32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52">
        <f t="shared" si="7"/>
        <v>79</v>
      </c>
      <c r="U15" s="48" t="str">
        <f t="shared" si="8"/>
        <v>Distinction</v>
      </c>
      <c r="Y15" s="39" t="s">
        <v>82</v>
      </c>
      <c r="Z15" s="42">
        <v>3</v>
      </c>
      <c r="AA15" s="42">
        <v>2</v>
      </c>
      <c r="AC15" s="42">
        <v>0</v>
      </c>
      <c r="AD15" s="44">
        <f t="shared" si="3"/>
        <v>0</v>
      </c>
      <c r="AE15" s="46" t="str">
        <f t="shared" si="4"/>
        <v/>
      </c>
      <c r="AG15" s="46" t="str">
        <f t="shared" si="5"/>
        <v/>
      </c>
    </row>
    <row r="16" spans="1:33" x14ac:dyDescent="0.3">
      <c r="K16" s="32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52">
        <f t="shared" si="7"/>
        <v>72</v>
      </c>
      <c r="U16" s="48" t="str">
        <f t="shared" si="8"/>
        <v>Credit</v>
      </c>
      <c r="Y16" s="39" t="s">
        <v>83</v>
      </c>
      <c r="Z16" s="42">
        <v>7</v>
      </c>
      <c r="AA16" s="42">
        <v>2</v>
      </c>
      <c r="AC16" s="42">
        <v>0</v>
      </c>
      <c r="AD16" s="44">
        <f t="shared" si="3"/>
        <v>0</v>
      </c>
      <c r="AE16" s="46" t="str">
        <f t="shared" si="4"/>
        <v/>
      </c>
      <c r="AG16" s="46" t="str">
        <f t="shared" si="5"/>
        <v/>
      </c>
    </row>
    <row r="17" spans="11:33" x14ac:dyDescent="0.3">
      <c r="K17" s="32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52">
        <f t="shared" si="7"/>
        <v>75</v>
      </c>
      <c r="U17" s="48" t="str">
        <f t="shared" si="8"/>
        <v>Distinction</v>
      </c>
      <c r="Y17" s="39" t="s">
        <v>84</v>
      </c>
      <c r="Z17" s="42">
        <v>14</v>
      </c>
      <c r="AA17" s="42">
        <v>5</v>
      </c>
      <c r="AC17" s="42">
        <v>6</v>
      </c>
      <c r="AD17" s="44">
        <f t="shared" si="3"/>
        <v>6</v>
      </c>
      <c r="AE17" s="46" t="str">
        <f t="shared" si="4"/>
        <v/>
      </c>
      <c r="AG17" s="46" t="str">
        <f t="shared" si="5"/>
        <v/>
      </c>
    </row>
    <row r="18" spans="11:33" x14ac:dyDescent="0.3">
      <c r="K18" s="32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52">
        <f t="shared" si="7"/>
        <v>69</v>
      </c>
      <c r="U18" s="48" t="str">
        <f t="shared" si="8"/>
        <v>Credit</v>
      </c>
      <c r="Y18" s="39" t="s">
        <v>85</v>
      </c>
      <c r="Z18" s="42">
        <v>16</v>
      </c>
      <c r="AA18" s="42">
        <v>5</v>
      </c>
      <c r="AC18" s="42">
        <v>3</v>
      </c>
      <c r="AD18" s="44">
        <f t="shared" si="3"/>
        <v>3</v>
      </c>
      <c r="AE18" s="46" t="str">
        <f t="shared" si="4"/>
        <v/>
      </c>
      <c r="AG18" s="46" t="str">
        <f t="shared" si="5"/>
        <v/>
      </c>
    </row>
    <row r="19" spans="11:33" x14ac:dyDescent="0.3">
      <c r="K19" s="32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52">
        <f t="shared" si="7"/>
        <v>95</v>
      </c>
      <c r="U19" s="48" t="str">
        <f t="shared" si="8"/>
        <v>High Distinction</v>
      </c>
      <c r="Y19" s="39" t="s">
        <v>86</v>
      </c>
      <c r="Z19" s="42">
        <v>18</v>
      </c>
      <c r="AA19" s="42">
        <v>5</v>
      </c>
      <c r="AC19" s="42">
        <v>3</v>
      </c>
      <c r="AD19" s="44">
        <f t="shared" si="3"/>
        <v>3</v>
      </c>
      <c r="AE19" s="46" t="str">
        <f t="shared" si="4"/>
        <v/>
      </c>
      <c r="AG19" s="46" t="str">
        <f t="shared" si="5"/>
        <v/>
      </c>
    </row>
    <row r="20" spans="11:33" x14ac:dyDescent="0.3">
      <c r="K20" s="32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52">
        <f t="shared" si="7"/>
        <v>45</v>
      </c>
      <c r="U20" s="48" t="str">
        <f t="shared" si="8"/>
        <v>Fail</v>
      </c>
      <c r="Y20" s="39" t="s">
        <v>88</v>
      </c>
      <c r="Z20" s="42">
        <v>5</v>
      </c>
      <c r="AA20" s="42">
        <v>2</v>
      </c>
      <c r="AC20" s="42">
        <v>1</v>
      </c>
      <c r="AD20" s="44">
        <f t="shared" si="3"/>
        <v>1</v>
      </c>
      <c r="AE20" s="46" t="str">
        <f t="shared" si="4"/>
        <v/>
      </c>
      <c r="AG20" s="46" t="str">
        <f t="shared" si="5"/>
        <v/>
      </c>
    </row>
    <row r="21" spans="11:33" ht="15" thickBot="1" x14ac:dyDescent="0.35">
      <c r="K21" s="32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52">
        <f t="shared" si="7"/>
        <v>48</v>
      </c>
      <c r="U21" s="48" t="str">
        <f t="shared" si="8"/>
        <v>Fail</v>
      </c>
      <c r="Y21" s="40" t="s">
        <v>89</v>
      </c>
      <c r="Z21" s="43">
        <v>14</v>
      </c>
      <c r="AA21" s="43">
        <v>5</v>
      </c>
      <c r="AC21" s="43">
        <v>2</v>
      </c>
      <c r="AD21" s="45">
        <f t="shared" si="3"/>
        <v>2</v>
      </c>
      <c r="AE21" s="47" t="str">
        <f t="shared" si="4"/>
        <v/>
      </c>
      <c r="AG21" s="47" t="str">
        <f t="shared" si="5"/>
        <v/>
      </c>
    </row>
    <row r="22" spans="11:33" x14ac:dyDescent="0.3">
      <c r="K22" s="33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53">
        <f t="shared" si="7"/>
        <v>49</v>
      </c>
      <c r="U22" s="49" t="str">
        <f t="shared" si="8"/>
        <v>Fail</v>
      </c>
    </row>
  </sheetData>
  <sortState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2017-11-23T05:25:15Z</dcterms:modified>
</cp:coreProperties>
</file>