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ohamed/Desktop/Directories/Excel Exercises/Excel Intermediate Skills I/Week 4/Practice Challenge/"/>
    </mc:Choice>
  </mc:AlternateContent>
  <xr:revisionPtr revIDLastSave="0" documentId="13_ncr:1_{8719D58F-53CD-6047-8D19-AC23373713F6}" xr6:coauthVersionLast="47" xr6:coauthVersionMax="47" xr10:uidLastSave="{00000000-0000-0000-0000-000000000000}"/>
  <workbookProtection lockStructure="1"/>
  <bookViews>
    <workbookView xWindow="3720" yWindow="3720" windowWidth="38400" windowHeight="21100" tabRatio="537" activeTab="2" xr2:uid="{00000000-000D-0000-FFFF-FFFF00000000}"/>
  </bookViews>
  <sheets>
    <sheet name="Instructions " sheetId="14" r:id="rId1"/>
    <sheet name="Students-database" sheetId="6" r:id="rId2"/>
    <sheet name="Dashboard" sheetId="13" r:id="rId3"/>
    <sheet name="Calcs" sheetId="15" state="hidden" r:id="rId4"/>
  </sheets>
  <externalReferences>
    <externalReference r:id="rId5"/>
  </externalReferences>
  <definedNames>
    <definedName name="_xlnm._FilterDatabase" localSheetId="1" hidden="1">'Students-database'!$A$8:$A$255</definedName>
    <definedName name="Average_mark_Semester_1">'Students-database'!$L$8:$L$255</definedName>
    <definedName name="Average_mark_Semester_2">'Students-database'!$M$8:$M$255</definedName>
    <definedName name="Average_mark_Semester_3">'Students-database'!$N$8:$N$255</definedName>
    <definedName name="Campus">'Students-database'!$E$8:$E$255</definedName>
    <definedName name="Course">'Students-database'!$G$8:$G$255</definedName>
    <definedName name="Nationality">'Students-database'!$F$8:$F$255</definedName>
    <definedName name="Number_of_units__Semester_1">'Students-database'!$I$8:$I$255</definedName>
    <definedName name="Number_of_units__Semester_2">'Students-database'!$J$8:$J$255</definedName>
    <definedName name="Number_of_units__Semester_3">'Students-database'!$K$8:$K$255</definedName>
    <definedName name="Payment_Semester_1">'Students-database'!$O$8:$O$255</definedName>
    <definedName name="Payment_Semester_2">'Students-database'!$P$8:$P$255</definedName>
    <definedName name="Payment_Semester_3">'Students-database'!$Q$8:$Q$255</definedName>
    <definedName name="Purchased_books">'Students-database'!$H$8:$H$255</definedName>
    <definedName name="Student_name">'Students-database'!$D$8:$D$255</definedName>
    <definedName name="Student_number">'Students-database'!$C$8:$C$255</definedName>
    <definedName name="Total_Payment">'Students-database'!$R$8:$R$255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3" l="1"/>
  <c r="D36" i="13"/>
  <c r="B36" i="13"/>
  <c r="E36" i="13"/>
  <c r="E35" i="13"/>
  <c r="E34" i="13"/>
  <c r="C35" i="13"/>
  <c r="D35" i="13"/>
  <c r="B35" i="13"/>
  <c r="C34" i="13"/>
  <c r="D34" i="13"/>
  <c r="B34" i="13"/>
  <c r="C27" i="13"/>
  <c r="D27" i="13"/>
  <c r="E27" i="13"/>
  <c r="C28" i="13"/>
  <c r="D28" i="13"/>
  <c r="E28" i="13"/>
  <c r="D26" i="13"/>
  <c r="E26" i="13"/>
  <c r="C26" i="13"/>
  <c r="B27" i="13"/>
  <c r="B28" i="13"/>
  <c r="B26" i="13"/>
  <c r="M19" i="13"/>
  <c r="L19" i="13"/>
  <c r="K19" i="13"/>
  <c r="M18" i="13"/>
  <c r="L18" i="13"/>
  <c r="K18" i="13"/>
  <c r="F19" i="13" l="1"/>
  <c r="E19" i="13"/>
  <c r="F18" i="13"/>
  <c r="E18" i="13"/>
  <c r="D19" i="13"/>
  <c r="D18" i="13"/>
  <c r="B14" i="13"/>
  <c r="B15" i="13"/>
  <c r="B13" i="13"/>
  <c r="B6" i="13"/>
  <c r="B7" i="13"/>
  <c r="B5" i="13"/>
  <c r="R9" i="6"/>
  <c r="R10" i="6"/>
  <c r="R11" i="6"/>
  <c r="R12" i="6"/>
  <c r="B27" i="15" s="1"/>
  <c r="R13" i="6"/>
  <c r="B26" i="15" s="1"/>
  <c r="R14" i="6"/>
  <c r="C26" i="15" s="1"/>
  <c r="R15" i="6"/>
  <c r="R16" i="6"/>
  <c r="E28" i="15" s="1"/>
  <c r="R17" i="6"/>
  <c r="R18" i="6"/>
  <c r="R19" i="6"/>
  <c r="R20" i="6"/>
  <c r="R21" i="6"/>
  <c r="R22" i="6"/>
  <c r="D28" i="15" s="1"/>
  <c r="R23" i="6"/>
  <c r="R24" i="6"/>
  <c r="R25" i="6"/>
  <c r="R26" i="6"/>
  <c r="R27" i="6"/>
  <c r="R28" i="6"/>
  <c r="R29" i="6"/>
  <c r="E27" i="15" s="1"/>
  <c r="R30" i="6"/>
  <c r="R31" i="6"/>
  <c r="R32" i="6"/>
  <c r="R33" i="6"/>
  <c r="R34" i="6"/>
  <c r="R35" i="6"/>
  <c r="R36" i="6"/>
  <c r="R37" i="6"/>
  <c r="R38" i="6"/>
  <c r="R39" i="6"/>
  <c r="R40" i="6"/>
  <c r="C28" i="15" s="1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B28" i="15" s="1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8" i="6"/>
  <c r="J4" i="6"/>
  <c r="F6" i="6"/>
  <c r="E4" i="6"/>
  <c r="B6" i="15"/>
  <c r="B7" i="15"/>
  <c r="B5" i="15"/>
  <c r="B14" i="15"/>
  <c r="B15" i="15"/>
  <c r="B13" i="15"/>
  <c r="E19" i="15"/>
  <c r="F19" i="15"/>
  <c r="E18" i="15"/>
  <c r="F18" i="15"/>
  <c r="D19" i="15"/>
  <c r="D18" i="15"/>
  <c r="L19" i="15"/>
  <c r="M19" i="15"/>
  <c r="L18" i="15"/>
  <c r="M18" i="15"/>
  <c r="K19" i="15"/>
  <c r="K18" i="15"/>
  <c r="E36" i="15"/>
  <c r="E35" i="15"/>
  <c r="E34" i="15"/>
  <c r="C36" i="15"/>
  <c r="D36" i="15"/>
  <c r="B36" i="15"/>
  <c r="C35" i="15"/>
  <c r="D35" i="15"/>
  <c r="B35" i="15"/>
  <c r="C34" i="15"/>
  <c r="D34" i="15"/>
  <c r="B34" i="15"/>
  <c r="E26" i="15"/>
  <c r="D27" i="15"/>
  <c r="C27" i="15"/>
  <c r="D26" i="15" l="1"/>
</calcChain>
</file>

<file path=xl/sharedStrings.xml><?xml version="1.0" encoding="utf-8"?>
<sst xmlns="http://schemas.openxmlformats.org/spreadsheetml/2006/main" count="1376" uniqueCount="597">
  <si>
    <t>Total</t>
  </si>
  <si>
    <t>Campus</t>
  </si>
  <si>
    <t>Course</t>
  </si>
  <si>
    <t>Student number</t>
  </si>
  <si>
    <t>Student name</t>
  </si>
  <si>
    <t>Nationality</t>
  </si>
  <si>
    <t>Brazilian</t>
  </si>
  <si>
    <t>Pakistani</t>
  </si>
  <si>
    <t>Hungarian</t>
  </si>
  <si>
    <t>Indian</t>
  </si>
  <si>
    <t>Nepalese</t>
  </si>
  <si>
    <t>South Korean</t>
  </si>
  <si>
    <t>Vietnamese</t>
  </si>
  <si>
    <t>Chinese</t>
  </si>
  <si>
    <t>Filipino</t>
  </si>
  <si>
    <t>M-145376</t>
  </si>
  <si>
    <t>M-145389</t>
  </si>
  <si>
    <t>M-149687</t>
  </si>
  <si>
    <t>B-148898</t>
  </si>
  <si>
    <t>B-148593</t>
  </si>
  <si>
    <t>M-149355</t>
  </si>
  <si>
    <t>M-147288</t>
  </si>
  <si>
    <t>M-144104</t>
  </si>
  <si>
    <t>B-142301</t>
  </si>
  <si>
    <t>B-144013</t>
  </si>
  <si>
    <t>M-146707</t>
  </si>
  <si>
    <t>M-147899</t>
  </si>
  <si>
    <t>M-140543</t>
  </si>
  <si>
    <t>B-148934</t>
  </si>
  <si>
    <t>B-148567</t>
  </si>
  <si>
    <t>M-144277</t>
  </si>
  <si>
    <t>M-147997</t>
  </si>
  <si>
    <t>M-144333</t>
  </si>
  <si>
    <t>B-147093</t>
  </si>
  <si>
    <t>B-140917</t>
  </si>
  <si>
    <t>M-141685</t>
  </si>
  <si>
    <t>M-145907</t>
  </si>
  <si>
    <t>M-144442</t>
  </si>
  <si>
    <t>B-144071</t>
  </si>
  <si>
    <t>B-149998</t>
  </si>
  <si>
    <t>M-143372</t>
  </si>
  <si>
    <t>M-140564</t>
  </si>
  <si>
    <t>M-142972</t>
  </si>
  <si>
    <t>B-144261</t>
  </si>
  <si>
    <t>B-147563</t>
  </si>
  <si>
    <t>M-146638</t>
  </si>
  <si>
    <t>M-147796</t>
  </si>
  <si>
    <t>M-141973</t>
  </si>
  <si>
    <t>B-145922</t>
  </si>
  <si>
    <t>B-148508</t>
  </si>
  <si>
    <t>M-149446</t>
  </si>
  <si>
    <t>M-145312</t>
  </si>
  <si>
    <t>M-142658</t>
  </si>
  <si>
    <t>B-140581</t>
  </si>
  <si>
    <t>B-141555</t>
  </si>
  <si>
    <t>M-147228</t>
  </si>
  <si>
    <t>M-144816</t>
  </si>
  <si>
    <t>M-144389</t>
  </si>
  <si>
    <t>B-149681</t>
  </si>
  <si>
    <t>B-143324</t>
  </si>
  <si>
    <t>M-144863</t>
  </si>
  <si>
    <t>M-141072</t>
  </si>
  <si>
    <t>M-141894</t>
  </si>
  <si>
    <t>B-141382</t>
  </si>
  <si>
    <t>B-147608</t>
  </si>
  <si>
    <t>M-149151</t>
  </si>
  <si>
    <t>M-142285</t>
  </si>
  <si>
    <t>M-144322</t>
  </si>
  <si>
    <t>B-147902</t>
  </si>
  <si>
    <t>B-144635</t>
  </si>
  <si>
    <t>M-142162</t>
  </si>
  <si>
    <t>M-144539</t>
  </si>
  <si>
    <t>M-147696</t>
  </si>
  <si>
    <t>B-147593</t>
  </si>
  <si>
    <t>B-143393</t>
  </si>
  <si>
    <t>M-142012</t>
  </si>
  <si>
    <t>M-146127</t>
  </si>
  <si>
    <t>M-143675</t>
  </si>
  <si>
    <t>B-148337</t>
  </si>
  <si>
    <t>B-145114</t>
  </si>
  <si>
    <t>M-143885</t>
  </si>
  <si>
    <t>M-141336</t>
  </si>
  <si>
    <t>M-148985</t>
  </si>
  <si>
    <t>B-141263</t>
  </si>
  <si>
    <t>B-146002</t>
  </si>
  <si>
    <t>M-146178</t>
  </si>
  <si>
    <t>M-143159</t>
  </si>
  <si>
    <t>M-140128</t>
  </si>
  <si>
    <t>B-144525</t>
  </si>
  <si>
    <t>B-141348</t>
  </si>
  <si>
    <t>M-148402</t>
  </si>
  <si>
    <t>M-147137</t>
  </si>
  <si>
    <t>M-143627</t>
  </si>
  <si>
    <t>B-143852</t>
  </si>
  <si>
    <t>B-141667</t>
  </si>
  <si>
    <t>M-140641</t>
  </si>
  <si>
    <t>M-144533</t>
  </si>
  <si>
    <t>M-141507</t>
  </si>
  <si>
    <t>B-141122</t>
  </si>
  <si>
    <t>B-145702</t>
  </si>
  <si>
    <t>M-144945</t>
  </si>
  <si>
    <t>M-148001</t>
  </si>
  <si>
    <t>M-149277</t>
  </si>
  <si>
    <t>B-148373</t>
  </si>
  <si>
    <t>B-146239</t>
  </si>
  <si>
    <t>M-142442</t>
  </si>
  <si>
    <t>M-146928</t>
  </si>
  <si>
    <t>M-140415</t>
  </si>
  <si>
    <t>B-140712</t>
  </si>
  <si>
    <t>B-147504</t>
  </si>
  <si>
    <t>M-149599</t>
  </si>
  <si>
    <t>M-148348</t>
  </si>
  <si>
    <t>M-149068</t>
  </si>
  <si>
    <t>B-146232</t>
  </si>
  <si>
    <t>B-145642</t>
  </si>
  <si>
    <t>M-143818</t>
  </si>
  <si>
    <t>M-141418</t>
  </si>
  <si>
    <t>M-146142</t>
  </si>
  <si>
    <t>B-140527</t>
  </si>
  <si>
    <t>B-142705</t>
  </si>
  <si>
    <t>M-142441</t>
  </si>
  <si>
    <t>M-140393</t>
  </si>
  <si>
    <t>M-147058</t>
  </si>
  <si>
    <t>B-147566</t>
  </si>
  <si>
    <t>B-145868</t>
  </si>
  <si>
    <t>M-143294</t>
  </si>
  <si>
    <t>M-147302</t>
  </si>
  <si>
    <t>M-142403</t>
  </si>
  <si>
    <t>B-143107</t>
  </si>
  <si>
    <t>B-147782</t>
  </si>
  <si>
    <t>M-149949</t>
  </si>
  <si>
    <t>M-147627</t>
  </si>
  <si>
    <t>M-149994</t>
  </si>
  <si>
    <t>B-142256</t>
  </si>
  <si>
    <t>B-145836</t>
  </si>
  <si>
    <t>M-140495</t>
  </si>
  <si>
    <t>M-142906</t>
  </si>
  <si>
    <t>M-140202</t>
  </si>
  <si>
    <t>B-142147</t>
  </si>
  <si>
    <t>B-143948</t>
  </si>
  <si>
    <t>M-149509</t>
  </si>
  <si>
    <t>M-144929</t>
  </si>
  <si>
    <t>M-142416</t>
  </si>
  <si>
    <t>B-145596</t>
  </si>
  <si>
    <t>B-148633</t>
  </si>
  <si>
    <t>M-143536</t>
  </si>
  <si>
    <t>M-142058</t>
  </si>
  <si>
    <t>M-142712</t>
  </si>
  <si>
    <t>B-142067</t>
  </si>
  <si>
    <t>B-145341</t>
  </si>
  <si>
    <t>M-140452</t>
  </si>
  <si>
    <t>M-141599</t>
  </si>
  <si>
    <t>B-146253</t>
  </si>
  <si>
    <t>B-148618</t>
  </si>
  <si>
    <t>M-145141</t>
  </si>
  <si>
    <t>M-142967</t>
  </si>
  <si>
    <t>M-148168</t>
  </si>
  <si>
    <t>B-142381</t>
  </si>
  <si>
    <t>B-149377</t>
  </si>
  <si>
    <t>M-144899</t>
  </si>
  <si>
    <t>M-146669</t>
  </si>
  <si>
    <t>M-141684</t>
  </si>
  <si>
    <t>B-147253</t>
  </si>
  <si>
    <t>B-141042</t>
  </si>
  <si>
    <t>M-145566</t>
  </si>
  <si>
    <t>M-149554</t>
  </si>
  <si>
    <t>M-140506</t>
  </si>
  <si>
    <t>B-143676</t>
  </si>
  <si>
    <t>B-148728</t>
  </si>
  <si>
    <t>M-140807</t>
  </si>
  <si>
    <t>M-144541</t>
  </si>
  <si>
    <t>M-145416</t>
  </si>
  <si>
    <t>B-145383</t>
  </si>
  <si>
    <t>B-143191</t>
  </si>
  <si>
    <t>M-141762</t>
  </si>
  <si>
    <t>M-140846</t>
  </si>
  <si>
    <t>M-144964</t>
  </si>
  <si>
    <t>B-146176</t>
  </si>
  <si>
    <t>B-140142</t>
  </si>
  <si>
    <t>M-144671</t>
  </si>
  <si>
    <t>M-142719</t>
  </si>
  <si>
    <t>M-141698</t>
  </si>
  <si>
    <t>B-149348</t>
  </si>
  <si>
    <t>B-146379</t>
  </si>
  <si>
    <t>M-148637</t>
  </si>
  <si>
    <t>M-141071</t>
  </si>
  <si>
    <t>M-144458</t>
  </si>
  <si>
    <t>B-140507</t>
  </si>
  <si>
    <t>B-145802</t>
  </si>
  <si>
    <t>M-149473</t>
  </si>
  <si>
    <t>M-147355</t>
  </si>
  <si>
    <t>M-142583</t>
  </si>
  <si>
    <t>B-141625</t>
  </si>
  <si>
    <t>B-140078</t>
  </si>
  <si>
    <t>M-149785</t>
  </si>
  <si>
    <t>M-148992</t>
  </si>
  <si>
    <t>M-142379</t>
  </si>
  <si>
    <t>B-141057</t>
  </si>
  <si>
    <t>B-146011</t>
  </si>
  <si>
    <t>M-140429</t>
  </si>
  <si>
    <t>M-147462</t>
  </si>
  <si>
    <t>B-147665</t>
  </si>
  <si>
    <t>B-145416</t>
  </si>
  <si>
    <t>M-147795</t>
  </si>
  <si>
    <t>M-144508</t>
  </si>
  <si>
    <t>M-140239</t>
  </si>
  <si>
    <t>B-147034</t>
  </si>
  <si>
    <t>B-146504</t>
  </si>
  <si>
    <t>M-144629</t>
  </si>
  <si>
    <t>M-144086</t>
  </si>
  <si>
    <t>M-144869</t>
  </si>
  <si>
    <t>B-144016</t>
  </si>
  <si>
    <t>B-147658</t>
  </si>
  <si>
    <t>M-146874</t>
  </si>
  <si>
    <t>M-144643</t>
  </si>
  <si>
    <t>M-142801</t>
  </si>
  <si>
    <t>B-149416</t>
  </si>
  <si>
    <t>B-143237</t>
  </si>
  <si>
    <t>M-144897</t>
  </si>
  <si>
    <t>M-146636</t>
  </si>
  <si>
    <t>M-145458</t>
  </si>
  <si>
    <t>B-140075</t>
  </si>
  <si>
    <t>B-148113</t>
  </si>
  <si>
    <t>M-149344</t>
  </si>
  <si>
    <t>M-143041</t>
  </si>
  <si>
    <t>M-143093</t>
  </si>
  <si>
    <t>B-149774</t>
  </si>
  <si>
    <t>B-145977</t>
  </si>
  <si>
    <t>M-146774</t>
  </si>
  <si>
    <t>M-147079</t>
  </si>
  <si>
    <t>M-149559</t>
  </si>
  <si>
    <t>B-142751</t>
  </si>
  <si>
    <t>B-143512</t>
  </si>
  <si>
    <t>M-141878</t>
  </si>
  <si>
    <t>M-143138</t>
  </si>
  <si>
    <t>M-149701</t>
  </si>
  <si>
    <t>B-149464</t>
  </si>
  <si>
    <t>B-140077</t>
  </si>
  <si>
    <t>M-144464</t>
  </si>
  <si>
    <t>M-149003</t>
  </si>
  <si>
    <t>M-143312</t>
  </si>
  <si>
    <t>B-143799</t>
  </si>
  <si>
    <t>B-143956</t>
  </si>
  <si>
    <t>M-141895</t>
  </si>
  <si>
    <t>M-148666</t>
  </si>
  <si>
    <t>M-149248</t>
  </si>
  <si>
    <t>B-143745</t>
  </si>
  <si>
    <t>B-148912</t>
  </si>
  <si>
    <t>M-146989</t>
  </si>
  <si>
    <t>M-144636</t>
  </si>
  <si>
    <t>M-141015</t>
  </si>
  <si>
    <t>B-144044</t>
  </si>
  <si>
    <t>B-149192</t>
  </si>
  <si>
    <t>M-144588</t>
  </si>
  <si>
    <t>M-140886</t>
  </si>
  <si>
    <t>M-140243</t>
  </si>
  <si>
    <t>B-148183</t>
  </si>
  <si>
    <t>B-146873</t>
  </si>
  <si>
    <t>M-147824</t>
  </si>
  <si>
    <t>M-145605</t>
  </si>
  <si>
    <t>M-140133</t>
  </si>
  <si>
    <t>B-148829</t>
  </si>
  <si>
    <t>B-143482</t>
  </si>
  <si>
    <t>Melbourne</t>
  </si>
  <si>
    <t>Sydney</t>
  </si>
  <si>
    <t>Brisbane</t>
  </si>
  <si>
    <t>Australian</t>
  </si>
  <si>
    <t>Russian</t>
  </si>
  <si>
    <t>Accounting</t>
  </si>
  <si>
    <t>Business</t>
  </si>
  <si>
    <t>Marketing</t>
  </si>
  <si>
    <t>Number of students:</t>
  </si>
  <si>
    <t>Purchased books</t>
  </si>
  <si>
    <t>Number of students by Campus</t>
  </si>
  <si>
    <t>Number of students by Course</t>
  </si>
  <si>
    <t>Semester 1</t>
  </si>
  <si>
    <t>Semester 2</t>
  </si>
  <si>
    <t>Semester 3</t>
  </si>
  <si>
    <t>Student Payments by Campus</t>
  </si>
  <si>
    <t>Payment Semester 1</t>
  </si>
  <si>
    <t>Payment Semester 2</t>
  </si>
  <si>
    <t>Payment Semester 3</t>
  </si>
  <si>
    <t>Average mark Semester 1</t>
  </si>
  <si>
    <t>Trend</t>
  </si>
  <si>
    <t>Number of Accounting students failed:</t>
  </si>
  <si>
    <t>Missing Nationalities</t>
  </si>
  <si>
    <t>Number of units by Semester</t>
  </si>
  <si>
    <t>Well done! Don't forget to save your workbook.</t>
  </si>
  <si>
    <t>* Pink cells should be completed</t>
  </si>
  <si>
    <t>* Find directions in the Yellow Cells</t>
  </si>
  <si>
    <t>Scenario</t>
  </si>
  <si>
    <t>Practice Challenge</t>
  </si>
  <si>
    <t>Excel Skills for Business: Intermediate I</t>
  </si>
  <si>
    <t>Week 4: Summarising Data</t>
  </si>
  <si>
    <t>Week 4: Learning Objectives</t>
  </si>
  <si>
    <r>
      <t xml:space="preserve">Use Named Ranges to calculate </t>
    </r>
    <r>
      <rPr>
        <b/>
        <sz val="11"/>
        <color theme="1"/>
        <rFont val="Calibri"/>
        <family val="2"/>
        <scheme val="minor"/>
      </rPr>
      <t xml:space="preserve">Total Payment </t>
    </r>
    <r>
      <rPr>
        <sz val="11"/>
        <color theme="1"/>
        <rFont val="Calibri"/>
        <family val="2"/>
        <scheme val="minor"/>
      </rPr>
      <t>(Column R)</t>
    </r>
  </si>
  <si>
    <t>Total Payment</t>
  </si>
  <si>
    <t>Number of units (Semester 1)</t>
  </si>
  <si>
    <t>Number of units (Semester 2)</t>
  </si>
  <si>
    <t>Number of units (Semester 3)</t>
  </si>
  <si>
    <t>Average mark Semester 2</t>
  </si>
  <si>
    <t>Average mark Semester 3</t>
  </si>
  <si>
    <t xml:space="preserve">Babak Mitra </t>
  </si>
  <si>
    <t xml:space="preserve">Bahamin Mona </t>
  </si>
  <si>
    <t xml:space="preserve">Bahar Morvareed </t>
  </si>
  <si>
    <t xml:space="preserve">Baharak Mozhdeh </t>
  </si>
  <si>
    <t xml:space="preserve">Bahareh Mozhgan </t>
  </si>
  <si>
    <t xml:space="preserve">Bahman Naghmeh </t>
  </si>
  <si>
    <t xml:space="preserve">Bahram Nahal </t>
  </si>
  <si>
    <t xml:space="preserve">Bamdad Naheed </t>
  </si>
  <si>
    <t xml:space="preserve">Bameen Namdar </t>
  </si>
  <si>
    <t xml:space="preserve">Bamshad Namvar </t>
  </si>
  <si>
    <t xml:space="preserve">Banafsheh Nargess </t>
  </si>
  <si>
    <t xml:space="preserve">Banou Nariman </t>
  </si>
  <si>
    <t xml:space="preserve">Barbad Nasreen </t>
  </si>
  <si>
    <t xml:space="preserve">Bardia Nastaran </t>
  </si>
  <si>
    <t xml:space="preserve">Barsam Nava </t>
  </si>
  <si>
    <t xml:space="preserve">Barzin Navid </t>
  </si>
  <si>
    <t xml:space="preserve">Beeta Nazafarin </t>
  </si>
  <si>
    <t xml:space="preserve">Behbaha Nazgol </t>
  </si>
  <si>
    <t xml:space="preserve">Behbod Nazhin </t>
  </si>
  <si>
    <t xml:space="preserve">Behmanesh Nazilla </t>
  </si>
  <si>
    <t xml:space="preserve">Behnam Nazy </t>
  </si>
  <si>
    <t xml:space="preserve">Behnaz Neda </t>
  </si>
  <si>
    <t xml:space="preserve">Behnoud Negah </t>
  </si>
  <si>
    <t xml:space="preserve">Behrad Negar </t>
  </si>
  <si>
    <t xml:space="preserve">Behrang Negeen </t>
  </si>
  <si>
    <t xml:space="preserve">Behrokh Niki </t>
  </si>
  <si>
    <t xml:space="preserve">Behrouz Nikoo </t>
  </si>
  <si>
    <t xml:space="preserve">Behzad Niloufar </t>
  </si>
  <si>
    <t xml:space="preserve">Bizhan Nima </t>
  </si>
  <si>
    <t xml:space="preserve">Bolour Niyoosha </t>
  </si>
  <si>
    <t xml:space="preserve">Borna Nouri </t>
  </si>
  <si>
    <t xml:space="preserve">Borzoo Noushafarin </t>
  </si>
  <si>
    <t xml:space="preserve">Boubak Noushin </t>
  </si>
  <si>
    <t xml:space="preserve">Bousseh Noushzad </t>
  </si>
  <si>
    <t xml:space="preserve">Bozorgmehr Omid </t>
  </si>
  <si>
    <t xml:space="preserve">Chalipa Oranous </t>
  </si>
  <si>
    <t xml:space="preserve">Cirrus Orkideh </t>
  </si>
  <si>
    <t xml:space="preserve">Dadbeh Padideh </t>
  </si>
  <si>
    <t xml:space="preserve">Danush Pahlbod </t>
  </si>
  <si>
    <t xml:space="preserve">Dara Parand </t>
  </si>
  <si>
    <t xml:space="preserve">Darab Parastoo </t>
  </si>
  <si>
    <t xml:space="preserve">Dariush Paree </t>
  </si>
  <si>
    <t xml:space="preserve">Darya Pareechehr </t>
  </si>
  <si>
    <t xml:space="preserve">Deena Pareerou </t>
  </si>
  <si>
    <t xml:space="preserve">Delaram Pareesa </t>
  </si>
  <si>
    <t xml:space="preserve">Delbar Pareevash </t>
  </si>
  <si>
    <t xml:space="preserve">Delkash Pareeya </t>
  </si>
  <si>
    <t xml:space="preserve">Donya Parizad </t>
  </si>
  <si>
    <t xml:space="preserve">Dorri Parsa </t>
  </si>
  <si>
    <t xml:space="preserve">Elnaz Parshan </t>
  </si>
  <si>
    <t xml:space="preserve">Emad  Parto </t>
  </si>
  <si>
    <t xml:space="preserve">Esfandyar Parvaneh </t>
  </si>
  <si>
    <t xml:space="preserve">Farahnaz Parvin </t>
  </si>
  <si>
    <t xml:space="preserve">Faramarz Parviz </t>
  </si>
  <si>
    <t xml:space="preserve">Faranak Pasha </t>
  </si>
  <si>
    <t xml:space="preserve">Farangis Payam </t>
  </si>
  <si>
    <t xml:space="preserve">Faraz Pegah </t>
  </si>
  <si>
    <t xml:space="preserve">Farbod Peyman </t>
  </si>
  <si>
    <t xml:space="preserve">Fardad Peymaneh </t>
  </si>
  <si>
    <t xml:space="preserve">Fardin Peyvand </t>
  </si>
  <si>
    <t xml:space="preserve">Farhad Pezhman </t>
  </si>
  <si>
    <t xml:space="preserve">Farhang Pirooz </t>
  </si>
  <si>
    <t xml:space="preserve">Farhoud Piroozan </t>
  </si>
  <si>
    <t xml:space="preserve">Fariborz Poulad </t>
  </si>
  <si>
    <t xml:space="preserve">Farid Pouneh </t>
  </si>
  <si>
    <t xml:space="preserve">Farideh Poupak </t>
  </si>
  <si>
    <t xml:space="preserve">Farjad Pouran </t>
  </si>
  <si>
    <t xml:space="preserve">Farkhondeh Pouri </t>
  </si>
  <si>
    <t xml:space="preserve">Farnaz Pouriya </t>
  </si>
  <si>
    <t xml:space="preserve">Farrin Pouya </t>
  </si>
  <si>
    <t xml:space="preserve">Farrokh Puzhman </t>
  </si>
  <si>
    <t xml:space="preserve">Farrokhzad Raha </t>
  </si>
  <si>
    <t xml:space="preserve">Farshad Rakhshan </t>
  </si>
  <si>
    <t xml:space="preserve">Farshid Rambod </t>
  </si>
  <si>
    <t xml:space="preserve">Farzad Ramesh </t>
  </si>
  <si>
    <t xml:space="preserve">Farzan Ramtin </t>
  </si>
  <si>
    <t xml:space="preserve">Farzaneh Rasa </t>
  </si>
  <si>
    <t xml:space="preserve">Farzin Ravan </t>
  </si>
  <si>
    <t xml:space="preserve">Ferdows Rima </t>
  </si>
  <si>
    <t xml:space="preserve">Fereshteh Roozbeh </t>
  </si>
  <si>
    <t xml:space="preserve">Fereydoon Roshanak </t>
  </si>
  <si>
    <t xml:space="preserve">Fila Rostam </t>
  </si>
  <si>
    <t xml:space="preserve">Firouz Roudabeh </t>
  </si>
  <si>
    <t xml:space="preserve">Firouzeh Roksana </t>
  </si>
  <si>
    <t xml:space="preserve">Fojan Sadaf </t>
  </si>
  <si>
    <t xml:space="preserve">Foroohar Saghar </t>
  </si>
  <si>
    <t xml:space="preserve">Foroud Sahba </t>
  </si>
  <si>
    <t xml:space="preserve">Forough Salar </t>
  </si>
  <si>
    <t xml:space="preserve">Forouzan Salomeh </t>
  </si>
  <si>
    <t xml:space="preserve">Gelareh Saman </t>
  </si>
  <si>
    <t xml:space="preserve">Ghamzeh Sami </t>
  </si>
  <si>
    <t xml:space="preserve">Ghassedak Samila </t>
  </si>
  <si>
    <t xml:space="preserve">Ghazal Samira </t>
  </si>
  <si>
    <t xml:space="preserve">Ghazaleh Sana </t>
  </si>
  <si>
    <t xml:space="preserve">Ghobad Sanaz </t>
  </si>
  <si>
    <t xml:space="preserve">Ghodsi Sara </t>
  </si>
  <si>
    <t xml:space="preserve">Ghoncheh Sarvenaz </t>
  </si>
  <si>
    <t xml:space="preserve">Gisou Sasan </t>
  </si>
  <si>
    <t xml:space="preserve">Gita Sayeh </t>
  </si>
  <si>
    <t xml:space="preserve">Giti Seema </t>
  </si>
  <si>
    <t xml:space="preserve">Giv Sita </t>
  </si>
  <si>
    <t xml:space="preserve">Golbahar Sepideh </t>
  </si>
  <si>
    <t xml:space="preserve">Golbanoo Sepehr </t>
  </si>
  <si>
    <t xml:space="preserve">Goli Setareh </t>
  </si>
  <si>
    <t xml:space="preserve">Golnar Shabnam </t>
  </si>
  <si>
    <t xml:space="preserve">Golnaz Shadan </t>
  </si>
  <si>
    <t xml:space="preserve">Golnessa Shadi </t>
  </si>
  <si>
    <t xml:space="preserve">Golpari Shahab </t>
  </si>
  <si>
    <t xml:space="preserve">Golshan Shahbaz </t>
  </si>
  <si>
    <t xml:space="preserve">Gordafarid Shaheen </t>
  </si>
  <si>
    <t xml:space="preserve">Gordia Shahin </t>
  </si>
  <si>
    <t xml:space="preserve">Goshtasb Shahkam </t>
  </si>
  <si>
    <t xml:space="preserve">Goudarz Shahla </t>
  </si>
  <si>
    <t xml:space="preserve">Hami Shahnaz </t>
  </si>
  <si>
    <t xml:space="preserve">Hani Shahram </t>
  </si>
  <si>
    <t xml:space="preserve">Hastee Shahrbanou </t>
  </si>
  <si>
    <t xml:space="preserve">Hediyeh Shahrdad </t>
  </si>
  <si>
    <t xml:space="preserve">Heerad Shahriar </t>
  </si>
  <si>
    <t xml:space="preserve">Hengameh Shahrnaz </t>
  </si>
  <si>
    <t xml:space="preserve">Homa Shahrokh </t>
  </si>
  <si>
    <t xml:space="preserve">Homayoon Shahruz </t>
  </si>
  <si>
    <t xml:space="preserve">Hooman Shahrzad </t>
  </si>
  <si>
    <t xml:space="preserve">Hooshmand Shahzadeh </t>
  </si>
  <si>
    <t xml:space="preserve">Hooshyar Shalizeh </t>
  </si>
  <si>
    <t xml:space="preserve">Hootan Shapour </t>
  </si>
  <si>
    <t xml:space="preserve">Hormoz Sharareh </t>
  </si>
  <si>
    <t xml:space="preserve">Iraj Shaya </t>
  </si>
  <si>
    <t xml:space="preserve">Iran Shayan </t>
  </si>
  <si>
    <t xml:space="preserve">Jahandar Sheefteh </t>
  </si>
  <si>
    <t xml:space="preserve">Jahangir Sheeva </t>
  </si>
  <si>
    <t xml:space="preserve">Jahanshah Shervin </t>
  </si>
  <si>
    <t xml:space="preserve">Jamshid Shervin </t>
  </si>
  <si>
    <t xml:space="preserve">Javaneh Sheyda </t>
  </si>
  <si>
    <t xml:space="preserve">Javeed Shideh </t>
  </si>
  <si>
    <t xml:space="preserve">Kambiz Shima </t>
  </si>
  <si>
    <t xml:space="preserve">Kamran Shirin </t>
  </si>
  <si>
    <t xml:space="preserve">Kamshad Banooe </t>
  </si>
  <si>
    <t xml:space="preserve">Kamyar Shokoufeh </t>
  </si>
  <si>
    <t xml:space="preserve">Kasra Shokouh </t>
  </si>
  <si>
    <t xml:space="preserve">Katayoun Sholeh </t>
  </si>
  <si>
    <t xml:space="preserve">Kaveh Shouka </t>
  </si>
  <si>
    <t xml:space="preserve">Kavoos Siamak </t>
  </si>
  <si>
    <t xml:space="preserve">Keyvan Siavosh </t>
  </si>
  <si>
    <t xml:space="preserve">Khandan Simin </t>
  </si>
  <si>
    <t xml:space="preserve">Khashayar Sogand </t>
  </si>
  <si>
    <t xml:space="preserve">Khatereh Sohrab </t>
  </si>
  <si>
    <t xml:space="preserve">Khojassteh Soroush </t>
  </si>
  <si>
    <t xml:space="preserve">Khorsheed Soudabeh </t>
  </si>
  <si>
    <t xml:space="preserve">Kia Souzan </t>
  </si>
  <si>
    <t xml:space="preserve">Kian Sussan </t>
  </si>
  <si>
    <t xml:space="preserve">Kianoosh Tahereh </t>
  </si>
  <si>
    <t xml:space="preserve">Kiarash Tahmaseb </t>
  </si>
  <si>
    <t xml:space="preserve">Kimiya Tahmineh </t>
  </si>
  <si>
    <t xml:space="preserve">Kiumars Tahmouress </t>
  </si>
  <si>
    <t xml:space="preserve">Koohyar Tala </t>
  </si>
  <si>
    <t xml:space="preserve">Koosha Tara </t>
  </si>
  <si>
    <t xml:space="preserve">Kouros Taraneh </t>
  </si>
  <si>
    <t xml:space="preserve">Kourosh Tarsa </t>
  </si>
  <si>
    <t xml:space="preserve">Ladan Teena </t>
  </si>
  <si>
    <t xml:space="preserve">Laleh Teymour </t>
  </si>
  <si>
    <t xml:space="preserve">Leily Tirdad </t>
  </si>
  <si>
    <t xml:space="preserve">Lida Touca </t>
  </si>
  <si>
    <t xml:space="preserve">Lila Touraj </t>
  </si>
  <si>
    <t xml:space="preserve">Lily Touran </t>
  </si>
  <si>
    <t xml:space="preserve">Mahasti Vanda </t>
  </si>
  <si>
    <t xml:space="preserve">Mahbod Varshasb </t>
  </si>
  <si>
    <t xml:space="preserve">Mahdokht Vida </t>
  </si>
  <si>
    <t xml:space="preserve">Maheen Vishtasb </t>
  </si>
  <si>
    <t xml:space="preserve">Mahkameh Yalda </t>
  </si>
  <si>
    <t xml:space="preserve">Mahnaz Yasaman </t>
  </si>
  <si>
    <t xml:space="preserve">Mahnoosh Yashar </t>
  </si>
  <si>
    <t xml:space="preserve">Mahrokh Yass </t>
  </si>
  <si>
    <t xml:space="preserve">Mahsa Yeganeh </t>
  </si>
  <si>
    <t xml:space="preserve">Mahsheed Yekta </t>
  </si>
  <si>
    <t xml:space="preserve">Mahta Zal </t>
  </si>
  <si>
    <t xml:space="preserve">Mahtab Zamyad </t>
  </si>
  <si>
    <t xml:space="preserve">Mahvash Zand </t>
  </si>
  <si>
    <t xml:space="preserve">Mahyar Zari </t>
  </si>
  <si>
    <t xml:space="preserve">Makan Zarrin </t>
  </si>
  <si>
    <t xml:space="preserve">Mana Zartosht </t>
  </si>
  <si>
    <t xml:space="preserve">Mandana Zeeba </t>
  </si>
  <si>
    <t xml:space="preserve">Manizheh Zhila </t>
  </si>
  <si>
    <t xml:space="preserve">Abnous Kia </t>
  </si>
  <si>
    <t xml:space="preserve">Abtin Kian </t>
  </si>
  <si>
    <t xml:space="preserve">Afareen Kianoosh </t>
  </si>
  <si>
    <t xml:space="preserve">Afsaneh Kiarash </t>
  </si>
  <si>
    <t xml:space="preserve">Afsar Kimiya </t>
  </si>
  <si>
    <t xml:space="preserve">Afshan Kiumars </t>
  </si>
  <si>
    <t xml:space="preserve">Afshar Koohyar </t>
  </si>
  <si>
    <t xml:space="preserve">Afshin Koosha </t>
  </si>
  <si>
    <t xml:space="preserve">Afsoon Kouros </t>
  </si>
  <si>
    <t xml:space="preserve">Ahou Kourosh </t>
  </si>
  <si>
    <t xml:space="preserve">Akhgar Ladan </t>
  </si>
  <si>
    <t xml:space="preserve">Akhtar Laleh </t>
  </si>
  <si>
    <t xml:space="preserve">Alaleh Leily </t>
  </si>
  <si>
    <t xml:space="preserve">Amir Lida </t>
  </si>
  <si>
    <t xml:space="preserve">Anahita Lila </t>
  </si>
  <si>
    <t xml:space="preserve">Anoush Lily </t>
  </si>
  <si>
    <t xml:space="preserve">Anoushiravan Mahasti </t>
  </si>
  <si>
    <t xml:space="preserve">Anusheh Mahbod </t>
  </si>
  <si>
    <t xml:space="preserve">Ara Mahdokht </t>
  </si>
  <si>
    <t xml:space="preserve">Arad Maheen </t>
  </si>
  <si>
    <t xml:space="preserve">Aram Mahkameh </t>
  </si>
  <si>
    <t xml:space="preserve">Arash Mahnaz </t>
  </si>
  <si>
    <t xml:space="preserve">Ardalan Mahnoosh </t>
  </si>
  <si>
    <t xml:space="preserve">Ardavan Mahrokh </t>
  </si>
  <si>
    <t xml:space="preserve">Ardeshir Mahsa </t>
  </si>
  <si>
    <t xml:space="preserve">Arezoo Mahsheed </t>
  </si>
  <si>
    <t xml:space="preserve">Arghavan Mahta </t>
  </si>
  <si>
    <t xml:space="preserve">Armaghan Mahtab </t>
  </si>
  <si>
    <t xml:space="preserve">Arman Mahvash </t>
  </si>
  <si>
    <t xml:space="preserve">Armeen Mahyar </t>
  </si>
  <si>
    <t xml:space="preserve">Arsalan Makan </t>
  </si>
  <si>
    <t xml:space="preserve">Arsham Malakeh </t>
  </si>
  <si>
    <t xml:space="preserve">Arshia Mana </t>
  </si>
  <si>
    <t xml:space="preserve">Artan Mandana </t>
  </si>
  <si>
    <t xml:space="preserve">Arya Manee </t>
  </si>
  <si>
    <t xml:space="preserve">Aryamanesh Manizheh </t>
  </si>
  <si>
    <t xml:space="preserve">Aryan Manouchehr </t>
  </si>
  <si>
    <t xml:space="preserve">Aryanan Marjan </t>
  </si>
  <si>
    <t xml:space="preserve">Arzhang Marjaneh </t>
  </si>
  <si>
    <t xml:space="preserve">Asa Marmar </t>
  </si>
  <si>
    <t xml:space="preserve">Asal Maryam </t>
  </si>
  <si>
    <t xml:space="preserve">Ashkan Mastaneh </t>
  </si>
  <si>
    <t xml:space="preserve">Atash Maziar </t>
  </si>
  <si>
    <t xml:space="preserve">Atoosa Mehrab </t>
  </si>
  <si>
    <t xml:space="preserve">Aurang Mehrak </t>
  </si>
  <si>
    <t xml:space="preserve">Ava Mehran </t>
  </si>
  <si>
    <t xml:space="preserve">Avizeh Mehrang </t>
  </si>
  <si>
    <t xml:space="preserve">Avizheh Mehrangiz </t>
  </si>
  <si>
    <t xml:space="preserve">Azad Mehrdad </t>
  </si>
  <si>
    <t xml:space="preserve">Azadeh Mehrnaz </t>
  </si>
  <si>
    <t xml:space="preserve">Azar Mehrnoosh </t>
  </si>
  <si>
    <t xml:space="preserve">Azarafrooz Mehry </t>
  </si>
  <si>
    <t xml:space="preserve">Azarakhsh Mehrzad </t>
  </si>
  <si>
    <t xml:space="preserve">Azargoon Meshia </t>
  </si>
  <si>
    <t xml:space="preserve">Azarnoush Milad </t>
  </si>
  <si>
    <t xml:space="preserve">Azin Mina </t>
  </si>
  <si>
    <t xml:space="preserve">Azita Minoo </t>
  </si>
  <si>
    <t xml:space="preserve">Beh Ayin Nazanin </t>
  </si>
  <si>
    <t xml:space="preserve">Dokht Parham </t>
  </si>
  <si>
    <t xml:space="preserve">Fariba Pishi </t>
  </si>
  <si>
    <t xml:space="preserve">Forouzandeh Sam </t>
  </si>
  <si>
    <t xml:space="preserve">Ghobad Sanjar </t>
  </si>
  <si>
    <t xml:space="preserve">Khoda-Dad Soraya </t>
  </si>
  <si>
    <t xml:space="preserve">Khosrow Souri </t>
  </si>
  <si>
    <t xml:space="preserve">Malakeh Zarrin-Dokht </t>
  </si>
  <si>
    <t xml:space="preserve">Manee Zhaleh </t>
  </si>
  <si>
    <t>Thai</t>
  </si>
  <si>
    <t>Number of students Enrolled in more than 4 units:</t>
  </si>
  <si>
    <t>Number of students Enrolled in one unit only:</t>
  </si>
  <si>
    <t>Number of students failed:</t>
  </si>
  <si>
    <r>
      <t xml:space="preserve">Prepare a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Accounting units</t>
    </r>
    <r>
      <rPr>
        <sz val="11"/>
        <color theme="1"/>
        <rFont val="Calibri"/>
        <family val="2"/>
        <scheme val="minor"/>
      </rPr>
      <t xml:space="preserve"> in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, display the </t>
    </r>
    <r>
      <rPr>
        <b/>
        <sz val="11"/>
        <color theme="1"/>
        <rFont val="Calibri"/>
        <family val="2"/>
        <scheme val="minor"/>
      </rPr>
      <t>R-Squared value</t>
    </r>
    <r>
      <rPr>
        <sz val="11"/>
        <color theme="1"/>
        <rFont val="Calibri"/>
        <family val="2"/>
        <scheme val="minor"/>
      </rPr>
      <t xml:space="preserve"> and change the Trendline Type to find the best fit to the data</t>
    </r>
  </si>
  <si>
    <t>Total student payments</t>
  </si>
  <si>
    <r>
      <t xml:space="preserve">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table. Include </t>
    </r>
    <r>
      <rPr>
        <b/>
        <sz val="11"/>
        <color theme="1"/>
        <rFont val="Calibri"/>
        <family val="2"/>
        <scheme val="minor"/>
      </rPr>
      <t>Number of units</t>
    </r>
    <r>
      <rPr>
        <sz val="11"/>
        <color theme="1"/>
        <rFont val="Calibri"/>
        <family val="2"/>
        <scheme val="minor"/>
      </rPr>
      <t xml:space="preserve"> as well as</t>
    </r>
    <r>
      <rPr>
        <b/>
        <sz val="11"/>
        <color theme="1"/>
        <rFont val="Calibri"/>
        <family val="2"/>
        <scheme val="minor"/>
      </rPr>
      <t xml:space="preserve"> Total student payments</t>
    </r>
    <r>
      <rPr>
        <sz val="11"/>
        <color theme="1"/>
        <rFont val="Calibri"/>
        <family val="2"/>
        <scheme val="minor"/>
      </rPr>
      <t xml:space="preserve"> (on the secondary axis)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</si>
  <si>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  <r>
      <rPr>
        <sz val="11"/>
        <color theme="1"/>
        <rFont val="Calibri"/>
        <family val="2"/>
        <scheme val="minor"/>
      </rPr>
      <t xml:space="preserve">. Show the data grouped by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, with columns for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, including the </t>
    </r>
    <r>
      <rPr>
        <b/>
        <sz val="11"/>
        <color theme="1"/>
        <rFont val="Calibri"/>
        <family val="2"/>
        <scheme val="minor"/>
      </rPr>
      <t>Total</t>
    </r>
  </si>
  <si>
    <t>Explain the syntax of more advanced formulas.
Use functions to extract summary information from data.
Generate graphical representations of data.</t>
  </si>
  <si>
    <t>You have been asked to prepare a report about the students at a college.</t>
  </si>
  <si>
    <r>
      <t xml:space="preserve">In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sheet, in cell </t>
    </r>
    <r>
      <rPr>
        <b/>
        <sz val="11"/>
        <color theme="1"/>
        <rFont val="Calibri"/>
        <family val="2"/>
        <scheme val="minor"/>
      </rPr>
      <t>E4</t>
    </r>
    <r>
      <rPr>
        <sz val="11"/>
        <color theme="1"/>
        <rFont val="Calibri"/>
        <family val="2"/>
        <scheme val="minor"/>
      </rPr>
      <t xml:space="preserve"> find the </t>
    </r>
    <r>
      <rPr>
        <b/>
        <sz val="11"/>
        <color theme="1"/>
        <rFont val="Calibri"/>
        <family val="2"/>
        <scheme val="minor"/>
      </rPr>
      <t>Number of students</t>
    </r>
  </si>
  <si>
    <t>Number of books purchased by students:</t>
  </si>
  <si>
    <r>
      <t xml:space="preserve">In cell </t>
    </r>
    <r>
      <rPr>
        <b/>
        <sz val="11"/>
        <color theme="1"/>
        <rFont val="Calibri"/>
        <family val="2"/>
        <scheme val="minor"/>
      </rPr>
      <t>F6</t>
    </r>
    <r>
      <rPr>
        <sz val="11"/>
        <color theme="1"/>
        <rFont val="Calibri"/>
        <family val="2"/>
        <scheme val="minor"/>
      </rPr>
      <t xml:space="preserve"> find </t>
    </r>
    <r>
      <rPr>
        <b/>
        <sz val="11"/>
        <color theme="1"/>
        <rFont val="Calibri"/>
        <family val="2"/>
        <scheme val="minor"/>
      </rPr>
      <t>Number of students with missing Nationality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</si>
  <si>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 and create Named Ranges for the columns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</si>
  <si>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sheets. Use Named Ranges wherever possible.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</si>
  <si>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, calculate the </t>
    </r>
    <r>
      <rPr>
        <b/>
        <sz val="11"/>
        <color theme="1"/>
        <rFont val="Calibri"/>
        <family val="2"/>
        <scheme val="minor"/>
      </rPr>
      <t>Number of books purchased by students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</si>
  <si>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 and calculate the number of students at each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B5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B6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B7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</si>
  <si>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  <r>
      <rPr>
        <sz val="11"/>
        <color theme="1"/>
        <rFont val="Calibri"/>
        <family val="2"/>
        <scheme val="minor"/>
      </rPr>
      <t>. Add Chart Elements and use the Quick Layout to design the chart how you want it to look</t>
    </r>
  </si>
  <si>
    <r>
      <t xml:space="preserve">Calculate the number of students in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B13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B14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B15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</si>
  <si>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</si>
  <si>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In </t>
    </r>
    <r>
      <rPr>
        <b/>
        <sz val="11"/>
        <color theme="1"/>
        <rFont val="Calibri"/>
        <family val="2"/>
        <scheme val="minor"/>
      </rPr>
      <t>D18:F19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Enrolled in more than 4 units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students Enrolled in one unit only</t>
    </r>
    <r>
      <rPr>
        <sz val="11"/>
        <color theme="1"/>
        <rFont val="Calibri"/>
        <family val="2"/>
        <scheme val="minor"/>
      </rPr>
      <t xml:space="preserve"> in semester 1, 2 and 3</t>
    </r>
  </si>
  <si>
    <r>
      <t xml:space="preserve">In </t>
    </r>
    <r>
      <rPr>
        <b/>
        <sz val="11"/>
        <color theme="1"/>
        <rFont val="Calibri"/>
        <family val="2"/>
        <scheme val="minor"/>
      </rPr>
      <t>K18:M19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failed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Accounting students failed</t>
    </r>
    <r>
      <rPr>
        <sz val="11"/>
        <color theme="1"/>
        <rFont val="Calibri"/>
        <family val="2"/>
        <scheme val="minor"/>
      </rPr>
      <t xml:space="preserve"> in semester 1, 2 and 3. Failed means that their average mark was less than 50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</si>
  <si>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B26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B27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B28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Total Student Payments by Campus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</si>
  <si>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C27:E29</t>
    </r>
    <r>
      <rPr>
        <sz val="11"/>
        <color theme="1"/>
        <rFont val="Calibri"/>
        <family val="2"/>
        <scheme val="minor"/>
      </rPr>
      <t xml:space="preserve"> complete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Business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Student Payments by Campus</t>
    </r>
  </si>
  <si>
    <r>
      <t xml:space="preserve">Use </t>
    </r>
    <r>
      <rPr>
        <b/>
        <sz val="11"/>
        <color theme="1"/>
        <rFont val="Calibri"/>
        <family val="2"/>
        <scheme val="minor"/>
      </rPr>
      <t>Sparklines</t>
    </r>
    <r>
      <rPr>
        <sz val="11"/>
        <color theme="1"/>
        <rFont val="Calibri"/>
        <family val="2"/>
        <scheme val="minor"/>
      </rPr>
      <t xml:space="preserve"> to complete the </t>
    </r>
    <r>
      <rPr>
        <b/>
        <sz val="11"/>
        <color theme="1"/>
        <rFont val="Calibri"/>
        <family val="2"/>
        <scheme val="minor"/>
      </rPr>
      <t xml:space="preserve">Trend </t>
    </r>
    <r>
      <rPr>
        <sz val="11"/>
        <color theme="1"/>
        <rFont val="Calibri"/>
        <family val="2"/>
        <scheme val="minor"/>
      </rPr>
      <t>row</t>
    </r>
  </si>
  <si>
    <r>
      <t xml:space="preserve">2- Find the </t>
    </r>
    <r>
      <rPr>
        <b/>
        <sz val="11"/>
        <color theme="1"/>
        <rFont val="Calibri"/>
        <family val="2"/>
        <scheme val="minor"/>
      </rPr>
      <t>Number of students</t>
    </r>
  </si>
  <si>
    <r>
      <t xml:space="preserve">3- Find students missing </t>
    </r>
    <r>
      <rPr>
        <b/>
        <sz val="11"/>
        <color theme="1"/>
        <rFont val="Calibri"/>
        <family val="2"/>
        <scheme val="minor"/>
      </rPr>
      <t>Nationality</t>
    </r>
  </si>
  <si>
    <r>
      <t xml:space="preserve">4- Calculate the number of </t>
    </r>
    <r>
      <rPr>
        <b/>
        <sz val="11"/>
        <color theme="1"/>
        <rFont val="Calibri"/>
        <family val="2"/>
        <scheme val="minor"/>
      </rPr>
      <t>Purchased books</t>
    </r>
  </si>
  <si>
    <r>
      <t xml:space="preserve">5- Use Named Ranges to calculate </t>
    </r>
    <r>
      <rPr>
        <b/>
        <sz val="10"/>
        <color theme="1"/>
        <rFont val="Calibri"/>
        <family val="2"/>
        <scheme val="minor"/>
      </rPr>
      <t>Total Payment</t>
    </r>
  </si>
  <si>
    <t>1- Create Named Ranges for all columns</t>
  </si>
  <si>
    <r>
      <t xml:space="preserve">14- 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</si>
  <si>
    <t>16- Calculate</t>
  </si>
  <si>
    <r>
      <t xml:space="preserve">18- 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Payments</t>
    </r>
  </si>
  <si>
    <t>17- Sparklines for number of units and Total Payment during semester 1, 2 and 3</t>
  </si>
  <si>
    <r>
      <t xml:space="preserve">19-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Accounting units</t>
    </r>
    <r>
      <rPr>
        <sz val="11"/>
        <color theme="1"/>
        <rFont val="Calibri"/>
        <family val="2"/>
        <scheme val="minor"/>
      </rPr>
      <t xml:space="preserve"> by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R-Squared</t>
    </r>
    <r>
      <rPr>
        <sz val="11"/>
        <color theme="1"/>
        <rFont val="Calibri"/>
        <family val="2"/>
        <scheme val="minor"/>
      </rPr>
      <t xml:space="preserve"> value and change the Trendline Type to find the best fit to the data.</t>
    </r>
  </si>
  <si>
    <r>
      <t xml:space="preserve">6- Calculate the number of students at each </t>
    </r>
    <r>
      <rPr>
        <b/>
        <sz val="11"/>
        <color theme="1"/>
        <rFont val="Calibri"/>
        <family val="2"/>
        <scheme val="minor"/>
      </rPr>
      <t>Campus</t>
    </r>
  </si>
  <si>
    <r>
      <t xml:space="preserve">9-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</si>
  <si>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7-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</si>
  <si>
    <r>
      <t xml:space="preserve">8- Calculate the number of students in each </t>
    </r>
    <r>
      <rPr>
        <b/>
        <sz val="11"/>
        <color theme="1"/>
        <rFont val="Calibri"/>
        <family val="2"/>
        <scheme val="minor"/>
      </rPr>
      <t>Course</t>
    </r>
  </si>
  <si>
    <t>10- Calculate the number of students</t>
  </si>
  <si>
    <t>11- Calculate the number of students</t>
  </si>
  <si>
    <r>
      <t xml:space="preserve">13- Calculate the payments by </t>
    </r>
    <r>
      <rPr>
        <b/>
        <sz val="11"/>
        <color theme="1"/>
        <rFont val="Calibri"/>
        <family val="2"/>
        <scheme val="minor"/>
      </rPr>
      <t>Course</t>
    </r>
  </si>
  <si>
    <r>
      <t xml:space="preserve">12- Calculate the </t>
    </r>
    <r>
      <rPr>
        <b/>
        <sz val="10"/>
        <color theme="1"/>
        <rFont val="Calibri"/>
        <family val="2"/>
        <scheme val="minor"/>
      </rPr>
      <t>Total Payments by Campus</t>
    </r>
  </si>
  <si>
    <t>15- Calculate the number of units by Semester</t>
  </si>
  <si>
    <t>These cells will stay purple when you create the Sparklines</t>
  </si>
  <si>
    <r>
      <t xml:space="preserve">In cells </t>
    </r>
    <r>
      <rPr>
        <b/>
        <sz val="11"/>
        <color theme="1"/>
        <rFont val="Calibri"/>
        <family val="2"/>
        <scheme val="minor"/>
      </rPr>
      <t>B34:D36</t>
    </r>
    <r>
      <rPr>
        <sz val="11"/>
        <color theme="1"/>
        <rFont val="Calibri"/>
        <family val="2"/>
        <scheme val="minor"/>
      </rPr>
      <t xml:space="preserve"> complete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 for different courses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</si>
  <si>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E34:E36</t>
    </r>
    <r>
      <rPr>
        <sz val="11"/>
        <color theme="1"/>
        <rFont val="Calibri"/>
        <family val="2"/>
        <scheme val="minor"/>
      </rPr>
      <t xml:space="preserve"> calculate </t>
    </r>
    <r>
      <rPr>
        <b/>
        <sz val="11"/>
        <color theme="1"/>
        <rFont val="Calibri"/>
        <family val="2"/>
        <scheme val="minor"/>
      </rPr>
      <t>Total student Payments</t>
    </r>
    <r>
      <rPr>
        <sz val="11"/>
        <color theme="1"/>
        <rFont val="Calibri"/>
        <family val="2"/>
        <scheme val="minor"/>
      </rPr>
      <t xml:space="preserve"> for semester 1, 2 and 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</si>
</sst>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b/>
      <i/>
      <sz val="24"/>
      <color theme="1"/>
      <name val="Calibri Light"/>
      <family val="2"/>
    </font>
    <font>
      <sz val="24"/>
      <color theme="1"/>
      <name val="Arial"/>
      <family val="2"/>
    </font>
    <font>
      <sz val="28"/>
      <color theme="1"/>
      <name val="Arial"/>
      <family val="2"/>
    </font>
    <font>
      <sz val="11"/>
      <color theme="1"/>
      <name val="Newzald Book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theme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164" fontId="4" fillId="0" borderId="0" applyFont="0" applyFill="0" applyBorder="0" applyAlignment="0" applyProtection="0"/>
    <xf numFmtId="0" fontId="4" fillId="0" borderId="0"/>
    <xf numFmtId="0" fontId="11" fillId="0" borderId="0"/>
    <xf numFmtId="0" fontId="16" fillId="0" borderId="13" applyNumberFormat="0" applyFill="0" applyAlignment="0" applyProtection="0"/>
    <xf numFmtId="0" fontId="5" fillId="0" borderId="0" applyNumberFormat="0" applyFill="0" applyBorder="0" applyAlignment="0" applyProtection="0"/>
    <xf numFmtId="0" fontId="21" fillId="0" borderId="0">
      <alignment vertical="top" wrapText="1"/>
    </xf>
  </cellStyleXfs>
  <cellXfs count="8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Border="1"/>
    <xf numFmtId="164" fontId="0" fillId="0" borderId="1" xfId="1" applyFont="1" applyBorder="1"/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8" fillId="0" borderId="0" xfId="0" applyFont="1" applyFill="1"/>
    <xf numFmtId="0" fontId="2" fillId="0" borderId="1" xfId="0" applyFont="1" applyBorder="1"/>
    <xf numFmtId="0" fontId="8" fillId="0" borderId="0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/>
    </xf>
    <xf numFmtId="164" fontId="0" fillId="4" borderId="1" xfId="1" applyFont="1" applyFill="1" applyBorder="1"/>
    <xf numFmtId="0" fontId="3" fillId="0" borderId="7" xfId="0" applyFont="1" applyBorder="1" applyAlignment="1"/>
    <xf numFmtId="0" fontId="0" fillId="0" borderId="0" xfId="0" applyAlignment="1">
      <alignment wrapText="1"/>
    </xf>
    <xf numFmtId="0" fontId="10" fillId="3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top" wrapText="1"/>
    </xf>
    <xf numFmtId="0" fontId="6" fillId="3" borderId="1" xfId="0" applyFont="1" applyFill="1" applyBorder="1" applyAlignment="1">
      <alignment horizontal="center" vertical="center"/>
    </xf>
    <xf numFmtId="0" fontId="13" fillId="3" borderId="1" xfId="0" applyFont="1" applyFill="1" applyBorder="1"/>
    <xf numFmtId="0" fontId="6" fillId="0" borderId="0" xfId="0" applyFont="1" applyFill="1" applyBorder="1" applyAlignment="1"/>
    <xf numFmtId="0" fontId="2" fillId="4" borderId="1" xfId="0" applyFont="1" applyFill="1" applyBorder="1" applyAlignment="1">
      <alignment horizontal="center" vertical="center"/>
    </xf>
    <xf numFmtId="164" fontId="0" fillId="0" borderId="0" xfId="1" applyFont="1" applyFill="1" applyBorder="1"/>
    <xf numFmtId="0" fontId="0" fillId="0" borderId="0" xfId="0" applyFill="1" applyAlignment="1">
      <alignment vertical="top" wrapText="1"/>
    </xf>
    <xf numFmtId="0" fontId="10" fillId="0" borderId="10" xfId="0" applyFont="1" applyFill="1" applyBorder="1" applyAlignment="1">
      <alignment horizontal="center" vertical="center"/>
    </xf>
    <xf numFmtId="0" fontId="0" fillId="0" borderId="10" xfId="0" applyFill="1" applyBorder="1"/>
    <xf numFmtId="0" fontId="4" fillId="0" borderId="0" xfId="2"/>
    <xf numFmtId="0" fontId="14" fillId="0" borderId="0" xfId="2" applyFont="1"/>
    <xf numFmtId="0" fontId="15" fillId="0" borderId="18" xfId="2" applyFont="1" applyBorder="1"/>
    <xf numFmtId="0" fontId="11" fillId="0" borderId="0" xfId="3"/>
    <xf numFmtId="0" fontId="17" fillId="0" borderId="0" xfId="4" applyFont="1" applyBorder="1"/>
    <xf numFmtId="0" fontId="4" fillId="0" borderId="6" xfId="2" applyBorder="1"/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/>
    </xf>
    <xf numFmtId="0" fontId="10" fillId="3" borderId="1" xfId="0" applyFont="1" applyFill="1" applyBorder="1" applyAlignment="1">
      <alignment horizontal="center" vertical="center" wrapText="1"/>
    </xf>
    <xf numFmtId="164" fontId="4" fillId="4" borderId="1" xfId="1" applyFont="1" applyFill="1" applyBorder="1"/>
    <xf numFmtId="0" fontId="0" fillId="0" borderId="0" xfId="0" applyFill="1" applyAlignment="1"/>
    <xf numFmtId="0" fontId="0" fillId="0" borderId="7" xfId="0" applyFill="1" applyBorder="1" applyAlignment="1"/>
    <xf numFmtId="0" fontId="20" fillId="0" borderId="6" xfId="2" applyFont="1" applyBorder="1" applyAlignment="1">
      <alignment horizontal="center"/>
    </xf>
    <xf numFmtId="0" fontId="20" fillId="0" borderId="0" xfId="2" applyFont="1" applyAlignment="1">
      <alignment horizontal="center"/>
    </xf>
    <xf numFmtId="0" fontId="19" fillId="0" borderId="6" xfId="2" applyFont="1" applyBorder="1" applyAlignment="1">
      <alignment horizontal="center"/>
    </xf>
    <xf numFmtId="0" fontId="19" fillId="0" borderId="0" xfId="2" applyFont="1" applyAlignment="1">
      <alignment horizontal="center"/>
    </xf>
    <xf numFmtId="0" fontId="18" fillId="5" borderId="11" xfId="5" applyFont="1" applyFill="1" applyBorder="1" applyAlignment="1">
      <alignment horizontal="center"/>
    </xf>
    <xf numFmtId="0" fontId="18" fillId="5" borderId="19" xfId="5" applyFont="1" applyFill="1" applyBorder="1" applyAlignment="1">
      <alignment horizontal="center"/>
    </xf>
    <xf numFmtId="0" fontId="18" fillId="5" borderId="12" xfId="5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12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left" vertical="top" wrapText="1"/>
    </xf>
    <xf numFmtId="0" fontId="13" fillId="3" borderId="0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 wrapText="1"/>
    </xf>
    <xf numFmtId="0" fontId="0" fillId="2" borderId="0" xfId="0" applyFill="1" applyAlignment="1">
      <alignment vertical="top"/>
    </xf>
    <xf numFmtId="0" fontId="8" fillId="3" borderId="15" xfId="0" applyFont="1" applyFill="1" applyBorder="1" applyAlignment="1">
      <alignment horizontal="left" vertical="center"/>
    </xf>
    <xf numFmtId="0" fontId="0" fillId="2" borderId="0" xfId="0" applyFill="1" applyAlignment="1">
      <alignment horizontal="center" vertical="top" wrapText="1"/>
    </xf>
    <xf numFmtId="0" fontId="0" fillId="2" borderId="7" xfId="0" applyFill="1" applyBorder="1" applyAlignment="1">
      <alignment horizontal="center" vertical="top" wrapText="1"/>
    </xf>
    <xf numFmtId="0" fontId="0" fillId="2" borderId="0" xfId="0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left" vertical="center"/>
    </xf>
    <xf numFmtId="0" fontId="6" fillId="3" borderId="15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top" wrapText="1"/>
    </xf>
    <xf numFmtId="0" fontId="11" fillId="2" borderId="14" xfId="0" applyFont="1" applyFill="1" applyBorder="1" applyAlignment="1">
      <alignment horizontal="center" vertical="top" wrapText="1"/>
    </xf>
    <xf numFmtId="0" fontId="11" fillId="2" borderId="16" xfId="0" applyFont="1" applyFill="1" applyBorder="1" applyAlignment="1">
      <alignment horizontal="center" vertical="top" wrapText="1"/>
    </xf>
    <xf numFmtId="0" fontId="11" fillId="2" borderId="7" xfId="0" applyFont="1" applyFill="1" applyBorder="1" applyAlignment="1">
      <alignment horizontal="center" vertical="top" wrapText="1"/>
    </xf>
    <xf numFmtId="0" fontId="0" fillId="2" borderId="1" xfId="0" applyFont="1" applyFill="1" applyBorder="1" applyAlignment="1">
      <alignment horizontal="center" vertical="top" wrapText="1"/>
    </xf>
    <xf numFmtId="0" fontId="7" fillId="0" borderId="10" xfId="0" applyFont="1" applyFill="1" applyBorder="1" applyAlignment="1">
      <alignment horizontal="center" vertical="top" wrapText="1"/>
    </xf>
    <xf numFmtId="0" fontId="12" fillId="2" borderId="5" xfId="0" applyFont="1" applyFill="1" applyBorder="1" applyAlignment="1">
      <alignment horizontal="center" vertical="top" wrapText="1"/>
    </xf>
    <xf numFmtId="0" fontId="12" fillId="2" borderId="8" xfId="0" applyFont="1" applyFill="1" applyBorder="1" applyAlignment="1">
      <alignment horizontal="center" vertical="top" wrapText="1"/>
    </xf>
  </cellXfs>
  <cellStyles count="7">
    <cellStyle name="Currency" xfId="1" builtinId="4"/>
    <cellStyle name="MQ Body" xfId="6" xr:uid="{00000000-0005-0000-0000-000001000000}"/>
    <cellStyle name="MQ Heading 1" xfId="4" xr:uid="{00000000-0005-0000-0000-000002000000}"/>
    <cellStyle name="Normal" xfId="0" builtinId="0"/>
    <cellStyle name="Normal 2 2" xfId="2" xr:uid="{00000000-0005-0000-0000-000004000000}"/>
    <cellStyle name="Normal 4" xfId="3" xr:uid="{00000000-0005-0000-0000-000005000000}"/>
    <cellStyle name="Title 2" xfId="5" xr:uid="{00000000-0005-0000-0000-000006000000}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students by Campus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98A-E546-9AC3-1145C178C3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98A-E546-9AC3-1145C178C3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98A-E546-9AC3-1145C178C3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98A-E546-9AC3-1145C178C35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Dashboard!$A$4:$A$7</c:f>
              <c:strCache>
                <c:ptCount val="4"/>
                <c:pt idx="0">
                  <c:v>Number of students by Campus</c:v>
                </c:pt>
                <c:pt idx="1">
                  <c:v>Melbourne</c:v>
                </c:pt>
                <c:pt idx="2">
                  <c:v>Sydney</c:v>
                </c:pt>
                <c:pt idx="3">
                  <c:v>Brisbane</c:v>
                </c:pt>
              </c:strCache>
            </c:strRef>
          </c:cat>
          <c:val>
            <c:numRef>
              <c:f>Dashboard!$B$4:$B$7</c:f>
              <c:numCache>
                <c:formatCode>General</c:formatCode>
                <c:ptCount val="4"/>
                <c:pt idx="1">
                  <c:v>83</c:v>
                </c:pt>
                <c:pt idx="2">
                  <c:v>124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0-7149-904D-5119481849E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students by Course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565-6546-904F-48735E0589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565-6546-904F-48735E0589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565-6546-904F-48735E0589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565-6546-904F-48735E0589E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Dashboard!$A$12:$A$15</c:f>
              <c:strCache>
                <c:ptCount val="4"/>
                <c:pt idx="0">
                  <c:v>Number of students by Course</c:v>
                </c:pt>
                <c:pt idx="1">
                  <c:v>Accounting</c:v>
                </c:pt>
                <c:pt idx="2">
                  <c:v>Business</c:v>
                </c:pt>
                <c:pt idx="3">
                  <c:v>Marketing</c:v>
                </c:pt>
              </c:strCache>
            </c:strRef>
          </c:cat>
          <c:val>
            <c:numRef>
              <c:f>Dashboard!$B$12:$B$15</c:f>
              <c:numCache>
                <c:formatCode>General</c:formatCode>
                <c:ptCount val="4"/>
                <c:pt idx="1">
                  <c:v>77</c:v>
                </c:pt>
                <c:pt idx="2">
                  <c:v>114</c:v>
                </c:pt>
                <c:pt idx="3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5-4F44-864B-1E8BB316AAE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Dashboard!$A$26</c:f>
              <c:strCache>
                <c:ptCount val="1"/>
                <c:pt idx="0">
                  <c:v>Melbourne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Dashboard!$B$25:$E$25</c:f>
              <c:strCache>
                <c:ptCount val="4"/>
                <c:pt idx="0">
                  <c:v>Total</c:v>
                </c:pt>
                <c:pt idx="1">
                  <c:v>Accounting</c:v>
                </c:pt>
                <c:pt idx="2">
                  <c:v>Business</c:v>
                </c:pt>
                <c:pt idx="3">
                  <c:v>Marketing</c:v>
                </c:pt>
              </c:strCache>
            </c:strRef>
          </c:cat>
          <c:val>
            <c:numRef>
              <c:f>Dashboard!$B$26:$E$26</c:f>
              <c:numCache>
                <c:formatCode>_-"$"* #,##0.00_-;\-"$"* #,##0.00_-;_-"$"* "-"??_-;_-@_-</c:formatCode>
                <c:ptCount val="4"/>
                <c:pt idx="0">
                  <c:v>2008800</c:v>
                </c:pt>
                <c:pt idx="1">
                  <c:v>572400</c:v>
                </c:pt>
                <c:pt idx="2">
                  <c:v>963900</c:v>
                </c:pt>
                <c:pt idx="3">
                  <c:v>472500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5-D743-A881-398C18B4D20A}"/>
            </c:ext>
          </c:extLst>
        </c:ser>
        <c:ser>
          <c:idx val="1"/>
          <c:order val="1"/>
          <c:tx>
            <c:strRef>
              <c:f>Dashboard!$A$27</c:f>
              <c:strCache>
                <c:ptCount val="1"/>
                <c:pt idx="0">
                  <c:v>Sydney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Dashboard!$B$25:$E$25</c:f>
              <c:strCache>
                <c:ptCount val="4"/>
                <c:pt idx="0">
                  <c:v>Total</c:v>
                </c:pt>
                <c:pt idx="1">
                  <c:v>Accounting</c:v>
                </c:pt>
                <c:pt idx="2">
                  <c:v>Business</c:v>
                </c:pt>
                <c:pt idx="3">
                  <c:v>Marketing</c:v>
                </c:pt>
              </c:strCache>
            </c:strRef>
          </c:cat>
          <c:val>
            <c:numRef>
              <c:f>Dashboard!$B$27:$E$27</c:f>
              <c:numCache>
                <c:formatCode>_-"$"* #,##0.00_-;\-"$"* #,##0.00_-;_-"$"* "-"??_-;_-@_-</c:formatCode>
                <c:ptCount val="4"/>
                <c:pt idx="0">
                  <c:v>2983500</c:v>
                </c:pt>
                <c:pt idx="1">
                  <c:v>945000</c:v>
                </c:pt>
                <c:pt idx="2">
                  <c:v>1358100</c:v>
                </c:pt>
                <c:pt idx="3">
                  <c:v>680400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35-D743-A881-398C18B4D20A}"/>
            </c:ext>
          </c:extLst>
        </c:ser>
        <c:ser>
          <c:idx val="2"/>
          <c:order val="2"/>
          <c:tx>
            <c:strRef>
              <c:f>Dashboard!$A$28</c:f>
              <c:strCache>
                <c:ptCount val="1"/>
                <c:pt idx="0">
                  <c:v>Brisbane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Dashboard!$B$25:$E$25</c:f>
              <c:strCache>
                <c:ptCount val="4"/>
                <c:pt idx="0">
                  <c:v>Total</c:v>
                </c:pt>
                <c:pt idx="1">
                  <c:v>Accounting</c:v>
                </c:pt>
                <c:pt idx="2">
                  <c:v>Business</c:v>
                </c:pt>
                <c:pt idx="3">
                  <c:v>Marketing</c:v>
                </c:pt>
              </c:strCache>
            </c:strRef>
          </c:cat>
          <c:val>
            <c:numRef>
              <c:f>Dashboard!$B$28:$E$28</c:f>
              <c:numCache>
                <c:formatCode>_-"$"* #,##0.00_-;\-"$"* #,##0.00_-;_-"$"* "-"??_-;_-@_-</c:formatCode>
                <c:ptCount val="4"/>
                <c:pt idx="0">
                  <c:v>1028700</c:v>
                </c:pt>
                <c:pt idx="1">
                  <c:v>318600</c:v>
                </c:pt>
                <c:pt idx="2">
                  <c:v>442800</c:v>
                </c:pt>
                <c:pt idx="3">
                  <c:v>267300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35-D743-A881-398C18B4D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877792"/>
        <c:axId val="2113583728"/>
      </c:barChart>
      <c:catAx>
        <c:axId val="211387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2113583728"/>
        <c:crosses val="autoZero"/>
        <c:auto val="1"/>
        <c:lblAlgn val="ctr"/>
        <c:lblOffset val="100"/>
        <c:noMultiLvlLbl val="0"/>
      </c:catAx>
      <c:valAx>
        <c:axId val="21135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211387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Dashboard!$B$33</c:f>
              <c:strCache>
                <c:ptCount val="1"/>
                <c:pt idx="0">
                  <c:v>Accounting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Dashboard!$B$34:$B$36</c:f>
              <c:numCache>
                <c:formatCode>General</c:formatCode>
                <c:ptCount val="3"/>
                <c:pt idx="0">
                  <c:v>226</c:v>
                </c:pt>
                <c:pt idx="1">
                  <c:v>199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1-7E41-BEF3-DFF7A69D6139}"/>
            </c:ext>
          </c:extLst>
        </c:ser>
        <c:ser>
          <c:idx val="1"/>
          <c:order val="1"/>
          <c:tx>
            <c:strRef>
              <c:f>Dashboard!$C$33</c:f>
              <c:strCache>
                <c:ptCount val="1"/>
                <c:pt idx="0">
                  <c:v>Business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Dashboard!$C$34:$C$36</c:f>
              <c:numCache>
                <c:formatCode>General</c:formatCode>
                <c:ptCount val="3"/>
                <c:pt idx="0">
                  <c:v>358</c:v>
                </c:pt>
                <c:pt idx="1">
                  <c:v>276</c:v>
                </c:pt>
                <c:pt idx="2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1-7E41-BEF3-DFF7A69D6139}"/>
            </c:ext>
          </c:extLst>
        </c:ser>
        <c:ser>
          <c:idx val="2"/>
          <c:order val="2"/>
          <c:tx>
            <c:strRef>
              <c:f>Dashboard!$D$33</c:f>
              <c:strCache>
                <c:ptCount val="1"/>
                <c:pt idx="0">
                  <c:v>Marketing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Dashboard!$D$34:$D$36</c:f>
              <c:numCache>
                <c:formatCode>General</c:formatCode>
                <c:ptCount val="3"/>
                <c:pt idx="0">
                  <c:v>169</c:v>
                </c:pt>
                <c:pt idx="1">
                  <c:v>156</c:v>
                </c:pt>
                <c:pt idx="2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D1-7E41-BEF3-DFF7A69D6139}"/>
            </c:ext>
          </c:extLst>
        </c:ser>
        <c:ser>
          <c:idx val="3"/>
          <c:order val="3"/>
          <c:tx>
            <c:strRef>
              <c:f>Dashboard!$E$33</c:f>
              <c:strCache>
                <c:ptCount val="1"/>
                <c:pt idx="0">
                  <c:v>Total student payments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G"/>
                </a:p>
              </c:txPr>
            </c:trendlineLbl>
          </c:trendline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Dashboard!$E$34:$E$36</c:f>
              <c:numCache>
                <c:formatCode>General</c:formatCode>
                <c:ptCount val="3"/>
                <c:pt idx="0">
                  <c:v>2033100</c:v>
                </c:pt>
                <c:pt idx="1">
                  <c:v>1703700</c:v>
                </c:pt>
                <c:pt idx="2">
                  <c:v>2284200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D1-7E41-BEF3-DFF7A69D6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216463"/>
        <c:axId val="1911689376"/>
      </c:lineChart>
      <c:catAx>
        <c:axId val="27721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911689376"/>
        <c:crosses val="autoZero"/>
        <c:auto val="1"/>
        <c:lblAlgn val="ctr"/>
        <c:lblOffset val="100"/>
        <c:noMultiLvlLbl val="0"/>
      </c:catAx>
      <c:valAx>
        <c:axId val="1911689376"/>
        <c:scaling>
          <c:orientation val="minMax"/>
          <c:min val="1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27721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[1]Dashboard!$A$33</c:f>
          <c:strCache>
            <c:ptCount val="1"/>
            <c:pt idx="0">
              <c:v>Number of units by Semester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[1]Dashboard!$B$33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[1]Dashboard!$B$34:$B$36</c:f>
              <c:numCache>
                <c:formatCode>General</c:formatCode>
                <c:ptCount val="3"/>
                <c:pt idx="0">
                  <c:v>226</c:v>
                </c:pt>
                <c:pt idx="1">
                  <c:v>199</c:v>
                </c:pt>
                <c:pt idx="2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1-544B-A20B-7CEB4BC69A5B}"/>
            </c:ext>
          </c:extLst>
        </c:ser>
        <c:ser>
          <c:idx val="1"/>
          <c:order val="1"/>
          <c:tx>
            <c:strRef>
              <c:f>[1]Dashboard!$C$33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[1]Dashboard!$C$34:$C$36</c:f>
              <c:numCache>
                <c:formatCode>General</c:formatCode>
                <c:ptCount val="3"/>
                <c:pt idx="0">
                  <c:v>358</c:v>
                </c:pt>
                <c:pt idx="1">
                  <c:v>276</c:v>
                </c:pt>
                <c:pt idx="2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1-544B-A20B-7CEB4BC69A5B}"/>
            </c:ext>
          </c:extLst>
        </c:ser>
        <c:ser>
          <c:idx val="2"/>
          <c:order val="2"/>
          <c:tx>
            <c:strRef>
              <c:f>[1]Dashboard!$D$33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[1]Dashboard!$D$34:$D$36</c:f>
              <c:numCache>
                <c:formatCode>General</c:formatCode>
                <c:ptCount val="3"/>
                <c:pt idx="0">
                  <c:v>169</c:v>
                </c:pt>
                <c:pt idx="1">
                  <c:v>156</c:v>
                </c:pt>
                <c:pt idx="2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1-544B-A20B-7CEB4BC6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0221920"/>
        <c:axId val="669463056"/>
      </c:barChart>
      <c:lineChart>
        <c:grouping val="standard"/>
        <c:varyColors val="0"/>
        <c:ser>
          <c:idx val="3"/>
          <c:order val="3"/>
          <c:tx>
            <c:strRef>
              <c:f>[1]Dashboard!$E$33</c:f>
              <c:strCache>
                <c:ptCount val="1"/>
                <c:pt idx="0">
                  <c:v>Total student payments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[1]Dashboard!$A$34:$A$36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[1]Dashboard!$E$34:$E$36</c:f>
              <c:numCache>
                <c:formatCode>General</c:formatCode>
                <c:ptCount val="3"/>
                <c:pt idx="0">
                  <c:v>2033100</c:v>
                </c:pt>
                <c:pt idx="1">
                  <c:v>1703700</c:v>
                </c:pt>
                <c:pt idx="2">
                  <c:v>2284200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71-544B-A20B-7CEB4BC6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638064"/>
        <c:axId val="553441632"/>
      </c:lineChart>
      <c:catAx>
        <c:axId val="44022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669463056"/>
        <c:crosses val="autoZero"/>
        <c:auto val="1"/>
        <c:lblAlgn val="ctr"/>
        <c:lblOffset val="100"/>
        <c:noMultiLvlLbl val="0"/>
      </c:catAx>
      <c:valAx>
        <c:axId val="6694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440221920"/>
        <c:crosses val="autoZero"/>
        <c:crossBetween val="between"/>
      </c:valAx>
      <c:valAx>
        <c:axId val="553441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555638064"/>
        <c:crosses val="max"/>
        <c:crossBetween val="between"/>
      </c:valAx>
      <c:catAx>
        <c:axId val="55563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3441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108213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4A7C6A4D-A556-460C-BEDF-8AA8C7627A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5473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114300</xdr:rowOff>
    </xdr:from>
    <xdr:to>
      <xdr:col>4</xdr:col>
      <xdr:colOff>685800</xdr:colOff>
      <xdr:row>2</xdr:row>
      <xdr:rowOff>171450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876550" y="304800"/>
          <a:ext cx="28575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438150</xdr:colOff>
      <xdr:row>1</xdr:row>
      <xdr:rowOff>118110</xdr:rowOff>
    </xdr:from>
    <xdr:to>
      <xdr:col>9</xdr:col>
      <xdr:colOff>748665</xdr:colOff>
      <xdr:row>2</xdr:row>
      <xdr:rowOff>175260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707630" y="30861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17</xdr:col>
      <xdr:colOff>409575</xdr:colOff>
      <xdr:row>4</xdr:row>
      <xdr:rowOff>0</xdr:rowOff>
    </xdr:from>
    <xdr:to>
      <xdr:col>18</xdr:col>
      <xdr:colOff>0</xdr:colOff>
      <xdr:row>6</xdr:row>
      <xdr:rowOff>76199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3163550" y="809625"/>
          <a:ext cx="342900" cy="45719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453390</xdr:colOff>
      <xdr:row>4</xdr:row>
      <xdr:rowOff>139066</xdr:rowOff>
    </xdr:from>
    <xdr:to>
      <xdr:col>4</xdr:col>
      <xdr:colOff>701040</xdr:colOff>
      <xdr:row>6</xdr:row>
      <xdr:rowOff>43816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 rot="16200000">
          <a:off x="2987040" y="942976"/>
          <a:ext cx="27051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171450</xdr:colOff>
      <xdr:row>3</xdr:row>
      <xdr:rowOff>217170</xdr:rowOff>
    </xdr:from>
    <xdr:to>
      <xdr:col>13</xdr:col>
      <xdr:colOff>481965</xdr:colOff>
      <xdr:row>5</xdr:row>
      <xdr:rowOff>45720</xdr:rowOff>
    </xdr:to>
    <xdr:sp macro="" textlink="">
      <xdr:nvSpPr>
        <xdr:cNvPr id="6" name="Down Arrow 2">
          <a:extLst>
            <a:ext uri="{FF2B5EF4-FFF2-40B4-BE49-F238E27FC236}">
              <a16:creationId xmlns:a16="http://schemas.microsoft.com/office/drawing/2014/main" id="{8044D8C5-BE6F-4854-ABF9-34DFA86528E3}"/>
            </a:ext>
          </a:extLst>
        </xdr:cNvPr>
        <xdr:cNvSpPr/>
      </xdr:nvSpPr>
      <xdr:spPr>
        <a:xfrm>
          <a:off x="10549890" y="78105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876299</xdr:colOff>
      <xdr:row>1</xdr:row>
      <xdr:rowOff>0</xdr:rowOff>
    </xdr:from>
    <xdr:to>
      <xdr:col>2</xdr:col>
      <xdr:colOff>9524</xdr:colOff>
      <xdr:row>3</xdr:row>
      <xdr:rowOff>85725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85724</xdr:colOff>
      <xdr:row>1</xdr:row>
      <xdr:rowOff>38100</xdr:rowOff>
    </xdr:from>
    <xdr:to>
      <xdr:col>6</xdr:col>
      <xdr:colOff>466725</xdr:colOff>
      <xdr:row>3</xdr:row>
      <xdr:rowOff>28575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6324599" y="228600"/>
          <a:ext cx="381001" cy="3714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876299</xdr:colOff>
      <xdr:row>9</xdr:row>
      <xdr:rowOff>0</xdr:rowOff>
    </xdr:from>
    <xdr:to>
      <xdr:col>2</xdr:col>
      <xdr:colOff>9524</xdr:colOff>
      <xdr:row>11</xdr:row>
      <xdr:rowOff>85725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171450</xdr:colOff>
      <xdr:row>1</xdr:row>
      <xdr:rowOff>38100</xdr:rowOff>
    </xdr:from>
    <xdr:to>
      <xdr:col>11</xdr:col>
      <xdr:colOff>552449</xdr:colOff>
      <xdr:row>3</xdr:row>
      <xdr:rowOff>66675</xdr:rowOff>
    </xdr:to>
    <xdr:sp macro="" textlink="">
      <xdr:nvSpPr>
        <xdr:cNvPr id="9" name="Down Arrow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0344150" y="228600"/>
          <a:ext cx="380999" cy="4095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228600</xdr:colOff>
      <xdr:row>16</xdr:row>
      <xdr:rowOff>47625</xdr:rowOff>
    </xdr:from>
    <xdr:to>
      <xdr:col>3</xdr:col>
      <xdr:colOff>28575</xdr:colOff>
      <xdr:row>17</xdr:row>
      <xdr:rowOff>142875</xdr:rowOff>
    </xdr:to>
    <xdr:sp macro="" textlink="">
      <xdr:nvSpPr>
        <xdr:cNvPr id="10" name="Down Arrow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 rot="17885345">
          <a:off x="2752725" y="371475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923924</xdr:colOff>
      <xdr:row>23</xdr:row>
      <xdr:rowOff>121920</xdr:rowOff>
    </xdr:from>
    <xdr:to>
      <xdr:col>2</xdr:col>
      <xdr:colOff>57149</xdr:colOff>
      <xdr:row>24</xdr:row>
      <xdr:rowOff>281940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2295524" y="5585460"/>
          <a:ext cx="443865" cy="342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276224</xdr:colOff>
      <xdr:row>23</xdr:row>
      <xdr:rowOff>19051</xdr:rowOff>
    </xdr:from>
    <xdr:to>
      <xdr:col>2</xdr:col>
      <xdr:colOff>685799</xdr:colOff>
      <xdr:row>24</xdr:row>
      <xdr:rowOff>152401</xdr:rowOff>
    </xdr:to>
    <xdr:sp macro="" textlink="">
      <xdr:nvSpPr>
        <xdr:cNvPr id="14" name="Down Arrow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2886074" y="560070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247650</xdr:colOff>
      <xdr:row>22</xdr:row>
      <xdr:rowOff>228600</xdr:rowOff>
    </xdr:from>
    <xdr:to>
      <xdr:col>3</xdr:col>
      <xdr:colOff>657225</xdr:colOff>
      <xdr:row>24</xdr:row>
      <xdr:rowOff>123825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3676650" y="557212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285749</xdr:colOff>
      <xdr:row>31</xdr:row>
      <xdr:rowOff>19051</xdr:rowOff>
    </xdr:from>
    <xdr:to>
      <xdr:col>3</xdr:col>
      <xdr:colOff>695324</xdr:colOff>
      <xdr:row>32</xdr:row>
      <xdr:rowOff>152401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3714749" y="69818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38099</xdr:colOff>
      <xdr:row>31</xdr:row>
      <xdr:rowOff>57151</xdr:rowOff>
    </xdr:from>
    <xdr:to>
      <xdr:col>2</xdr:col>
      <xdr:colOff>447674</xdr:colOff>
      <xdr:row>32</xdr:row>
      <xdr:rowOff>190501</xdr:rowOff>
    </xdr:to>
    <xdr:sp macro="" textlink="">
      <xdr:nvSpPr>
        <xdr:cNvPr id="18" name="Down Arrow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2647949" y="70199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1304924</xdr:colOff>
      <xdr:row>31</xdr:row>
      <xdr:rowOff>95251</xdr:rowOff>
    </xdr:from>
    <xdr:to>
      <xdr:col>1</xdr:col>
      <xdr:colOff>380999</xdr:colOff>
      <xdr:row>32</xdr:row>
      <xdr:rowOff>228601</xdr:rowOff>
    </xdr:to>
    <xdr:sp macro="" textlink="">
      <xdr:nvSpPr>
        <xdr:cNvPr id="19" name="Down Arrow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304924" y="70580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285750</xdr:colOff>
      <xdr:row>22</xdr:row>
      <xdr:rowOff>200025</xdr:rowOff>
    </xdr:from>
    <xdr:to>
      <xdr:col>10</xdr:col>
      <xdr:colOff>704849</xdr:colOff>
      <xdr:row>24</xdr:row>
      <xdr:rowOff>133350</xdr:rowOff>
    </xdr:to>
    <xdr:sp macro="" textlink="">
      <xdr:nvSpPr>
        <xdr:cNvPr id="21" name="Down Arrow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9906000" y="5543550"/>
          <a:ext cx="419099" cy="3619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447675</xdr:colOff>
      <xdr:row>29</xdr:row>
      <xdr:rowOff>171450</xdr:rowOff>
    </xdr:from>
    <xdr:to>
      <xdr:col>11</xdr:col>
      <xdr:colOff>76199</xdr:colOff>
      <xdr:row>30</xdr:row>
      <xdr:rowOff>95250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0067925" y="8839200"/>
          <a:ext cx="380999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771525</xdr:colOff>
      <xdr:row>31</xdr:row>
      <xdr:rowOff>57151</xdr:rowOff>
    </xdr:from>
    <xdr:to>
      <xdr:col>5</xdr:col>
      <xdr:colOff>28574</xdr:colOff>
      <xdr:row>32</xdr:row>
      <xdr:rowOff>161925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5124450" y="9315451"/>
          <a:ext cx="257174" cy="295274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714488</xdr:colOff>
      <xdr:row>16</xdr:row>
      <xdr:rowOff>179351</xdr:rowOff>
    </xdr:from>
    <xdr:to>
      <xdr:col>10</xdr:col>
      <xdr:colOff>33788</xdr:colOff>
      <xdr:row>17</xdr:row>
      <xdr:rowOff>152428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 rot="17885345">
          <a:off x="9668759" y="3782840"/>
          <a:ext cx="285497" cy="271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285750</xdr:colOff>
      <xdr:row>22</xdr:row>
      <xdr:rowOff>209550</xdr:rowOff>
    </xdr:from>
    <xdr:to>
      <xdr:col>4</xdr:col>
      <xdr:colOff>695325</xdr:colOff>
      <xdr:row>24</xdr:row>
      <xdr:rowOff>104775</xdr:rowOff>
    </xdr:to>
    <xdr:sp macro="" textlink="">
      <xdr:nvSpPr>
        <xdr:cNvPr id="26" name="Down Arrow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4533900" y="555307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1052512</xdr:colOff>
      <xdr:row>36</xdr:row>
      <xdr:rowOff>119063</xdr:rowOff>
    </xdr:from>
    <xdr:to>
      <xdr:col>1</xdr:col>
      <xdr:colOff>42862</xdr:colOff>
      <xdr:row>38</xdr:row>
      <xdr:rowOff>61913</xdr:rowOff>
    </xdr:to>
    <xdr:sp macro="" textlink="">
      <xdr:nvSpPr>
        <xdr:cNvPr id="38" name="Down Arrow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 rot="14140412">
          <a:off x="1009649" y="1072515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1152525</xdr:colOff>
      <xdr:row>53</xdr:row>
      <xdr:rowOff>19050</xdr:rowOff>
    </xdr:from>
    <xdr:to>
      <xdr:col>1</xdr:col>
      <xdr:colOff>142875</xdr:colOff>
      <xdr:row>55</xdr:row>
      <xdr:rowOff>0</xdr:rowOff>
    </xdr:to>
    <xdr:sp macro="" textlink="">
      <xdr:nvSpPr>
        <xdr:cNvPr id="41" name="Down Arrow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 rot="16200000">
          <a:off x="1109662" y="13949363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755650</xdr:colOff>
      <xdr:row>3</xdr:row>
      <xdr:rowOff>203200</xdr:rowOff>
    </xdr:from>
    <xdr:to>
      <xdr:col>7</xdr:col>
      <xdr:colOff>82550</xdr:colOff>
      <xdr:row>15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B6815-EAF6-FB45-88B7-285E6DFA5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520700</xdr:colOff>
      <xdr:row>3</xdr:row>
      <xdr:rowOff>215900</xdr:rowOff>
    </xdr:from>
    <xdr:to>
      <xdr:col>12</xdr:col>
      <xdr:colOff>584200</xdr:colOff>
      <xdr:row>15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C01C05-D7DF-3E40-9938-8D0DC0CC5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714488</xdr:colOff>
      <xdr:row>16</xdr:row>
      <xdr:rowOff>179351</xdr:rowOff>
    </xdr:from>
    <xdr:to>
      <xdr:col>11</xdr:col>
      <xdr:colOff>33788</xdr:colOff>
      <xdr:row>17</xdr:row>
      <xdr:rowOff>152428</xdr:rowOff>
    </xdr:to>
    <xdr:sp macro="" textlink="">
      <xdr:nvSpPr>
        <xdr:cNvPr id="22" name="Down Arrow 21">
          <a:extLst>
            <a:ext uri="{FF2B5EF4-FFF2-40B4-BE49-F238E27FC236}">
              <a16:creationId xmlns:a16="http://schemas.microsoft.com/office/drawing/2014/main" id="{75D77228-813A-3B4F-B234-CAFCB06C4890}"/>
            </a:ext>
          </a:extLst>
        </xdr:cNvPr>
        <xdr:cNvSpPr/>
      </xdr:nvSpPr>
      <xdr:spPr>
        <a:xfrm rot="17885345">
          <a:off x="10719049" y="3827290"/>
          <a:ext cx="277877" cy="3734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714488</xdr:colOff>
      <xdr:row>16</xdr:row>
      <xdr:rowOff>179351</xdr:rowOff>
    </xdr:from>
    <xdr:to>
      <xdr:col>12</xdr:col>
      <xdr:colOff>33788</xdr:colOff>
      <xdr:row>17</xdr:row>
      <xdr:rowOff>152428</xdr:rowOff>
    </xdr:to>
    <xdr:sp macro="" textlink="">
      <xdr:nvSpPr>
        <xdr:cNvPr id="27" name="Down Arrow 26">
          <a:extLst>
            <a:ext uri="{FF2B5EF4-FFF2-40B4-BE49-F238E27FC236}">
              <a16:creationId xmlns:a16="http://schemas.microsoft.com/office/drawing/2014/main" id="{0DBDE3B5-46A7-9C4C-9E93-E8AB10A0A988}"/>
            </a:ext>
          </a:extLst>
        </xdr:cNvPr>
        <xdr:cNvSpPr/>
      </xdr:nvSpPr>
      <xdr:spPr>
        <a:xfrm rot="17885345">
          <a:off x="10719049" y="3827290"/>
          <a:ext cx="277877" cy="3734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12</xdr:col>
      <xdr:colOff>714488</xdr:colOff>
      <xdr:row>16</xdr:row>
      <xdr:rowOff>179351</xdr:rowOff>
    </xdr:from>
    <xdr:to>
      <xdr:col>13</xdr:col>
      <xdr:colOff>33788</xdr:colOff>
      <xdr:row>17</xdr:row>
      <xdr:rowOff>152428</xdr:rowOff>
    </xdr:to>
    <xdr:sp macro="" textlink="">
      <xdr:nvSpPr>
        <xdr:cNvPr id="28" name="Down Arrow 27">
          <a:extLst>
            <a:ext uri="{FF2B5EF4-FFF2-40B4-BE49-F238E27FC236}">
              <a16:creationId xmlns:a16="http://schemas.microsoft.com/office/drawing/2014/main" id="{EA1E8CA1-7563-BD4A-B5E6-422A004CA4D9}"/>
            </a:ext>
          </a:extLst>
        </xdr:cNvPr>
        <xdr:cNvSpPr/>
      </xdr:nvSpPr>
      <xdr:spPr>
        <a:xfrm rot="17885345">
          <a:off x="11677899" y="3922540"/>
          <a:ext cx="277877" cy="182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5</xdr:col>
      <xdr:colOff>1080564</xdr:colOff>
      <xdr:row>24</xdr:row>
      <xdr:rowOff>72227</xdr:rowOff>
    </xdr:from>
    <xdr:to>
      <xdr:col>10</xdr:col>
      <xdr:colOff>757033</xdr:colOff>
      <xdr:row>28</xdr:row>
      <xdr:rowOff>1658947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7DD226-A323-FE46-8E51-A9EA945E2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115647</xdr:colOff>
      <xdr:row>41</xdr:row>
      <xdr:rowOff>150271</xdr:rowOff>
    </xdr:from>
    <xdr:to>
      <xdr:col>5</xdr:col>
      <xdr:colOff>90105</xdr:colOff>
      <xdr:row>56</xdr:row>
      <xdr:rowOff>20007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77B10B-1492-D441-B09E-F8668C419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1142290</xdr:colOff>
      <xdr:row>32</xdr:row>
      <xdr:rowOff>63855</xdr:rowOff>
    </xdr:from>
    <xdr:to>
      <xdr:col>11</xdr:col>
      <xdr:colOff>524673</xdr:colOff>
      <xdr:row>44</xdr:row>
      <xdr:rowOff>136536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3D57369-BB0B-DC49-8A63-264DD6D96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hamed/Desktop/_828fea7066b7eae714d4342077263cbc_C2-W4-Practice-Challenge-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"/>
      <sheetName val="Students-database"/>
      <sheetName val="Dashboard"/>
      <sheetName val="Calcs"/>
    </sheetNames>
    <sheetDataSet>
      <sheetData sheetId="0"/>
      <sheetData sheetId="1"/>
      <sheetData sheetId="2">
        <row r="33">
          <cell r="A33" t="str">
            <v>Number of units by Semester</v>
          </cell>
          <cell r="B33" t="str">
            <v>Accounting</v>
          </cell>
          <cell r="C33" t="str">
            <v>Business</v>
          </cell>
          <cell r="D33" t="str">
            <v>Marketing</v>
          </cell>
          <cell r="E33" t="str">
            <v>Total student payments</v>
          </cell>
        </row>
        <row r="34">
          <cell r="A34" t="str">
            <v>Semester 1</v>
          </cell>
          <cell r="B34">
            <v>226</v>
          </cell>
          <cell r="C34">
            <v>358</v>
          </cell>
          <cell r="D34">
            <v>169</v>
          </cell>
          <cell r="E34">
            <v>2033100</v>
          </cell>
        </row>
        <row r="35">
          <cell r="A35" t="str">
            <v>Semester 2</v>
          </cell>
          <cell r="B35">
            <v>199</v>
          </cell>
          <cell r="C35">
            <v>276</v>
          </cell>
          <cell r="D35">
            <v>156</v>
          </cell>
          <cell r="E35">
            <v>1703700</v>
          </cell>
        </row>
        <row r="36">
          <cell r="A36" t="str">
            <v>Semester 3</v>
          </cell>
          <cell r="B36">
            <v>255</v>
          </cell>
          <cell r="C36">
            <v>390</v>
          </cell>
          <cell r="D36">
            <v>201</v>
          </cell>
          <cell r="E36">
            <v>2284200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"/>
  <sheetViews>
    <sheetView topLeftCell="A17" zoomScale="187" zoomScaleNormal="187" workbookViewId="0">
      <selection activeCell="D15" sqref="D15"/>
    </sheetView>
  </sheetViews>
  <sheetFormatPr baseColWidth="10" defaultColWidth="9.83203125" defaultRowHeight="15"/>
  <cols>
    <col min="1" max="8" width="9.83203125" style="36"/>
    <col min="9" max="12" width="12.33203125" style="36" customWidth="1"/>
    <col min="13" max="13" width="39.5" style="36" customWidth="1"/>
    <col min="14" max="16" width="12.33203125" style="36" customWidth="1"/>
    <col min="17" max="16384" width="9.83203125" style="36"/>
  </cols>
  <sheetData>
    <row r="1" spans="1:16">
      <c r="H1" s="41"/>
    </row>
    <row r="2" spans="1:16" ht="35">
      <c r="H2" s="48" t="s">
        <v>292</v>
      </c>
      <c r="I2" s="49"/>
      <c r="J2" s="49"/>
      <c r="K2" s="49"/>
      <c r="L2" s="49"/>
      <c r="M2" s="49"/>
      <c r="N2" s="49"/>
      <c r="O2" s="49"/>
      <c r="P2" s="49"/>
    </row>
    <row r="3" spans="1:16">
      <c r="H3" s="41"/>
    </row>
    <row r="4" spans="1:16" ht="30">
      <c r="H4" s="50" t="s">
        <v>293</v>
      </c>
      <c r="I4" s="51"/>
      <c r="J4" s="51"/>
      <c r="K4" s="51"/>
      <c r="L4" s="51"/>
      <c r="M4" s="51"/>
      <c r="N4" s="51"/>
      <c r="O4" s="51"/>
      <c r="P4" s="51"/>
    </row>
    <row r="5" spans="1:16" ht="16" thickBot="1">
      <c r="H5" s="41"/>
    </row>
    <row r="6" spans="1:16" ht="32" thickBot="1">
      <c r="H6" s="41"/>
      <c r="I6" s="52" t="s">
        <v>291</v>
      </c>
      <c r="J6" s="53"/>
      <c r="K6" s="53"/>
      <c r="L6" s="53"/>
      <c r="M6" s="53"/>
      <c r="N6" s="53"/>
      <c r="O6" s="54"/>
      <c r="P6" s="39"/>
    </row>
    <row r="7" spans="1:16" customFormat="1"/>
    <row r="8" spans="1:16" customFormat="1"/>
    <row r="9" spans="1:16" customFormat="1"/>
    <row r="10" spans="1:16" ht="19" thickBot="1">
      <c r="A10" s="40" t="s">
        <v>294</v>
      </c>
      <c r="B10" s="40"/>
      <c r="C10" s="40"/>
      <c r="D10" s="40"/>
      <c r="E10" s="40"/>
      <c r="F10" s="40"/>
      <c r="G10" s="40"/>
      <c r="H10" s="39"/>
      <c r="I10"/>
      <c r="J10"/>
      <c r="K10"/>
      <c r="L10"/>
      <c r="M10"/>
      <c r="N10"/>
      <c r="O10"/>
      <c r="P10"/>
    </row>
    <row r="11" spans="1:16" ht="12.5" customHeight="1" thickTop="1">
      <c r="A11" s="38"/>
      <c r="B11" s="38"/>
      <c r="C11" s="38"/>
      <c r="D11" s="38"/>
      <c r="E11" s="38"/>
      <c r="F11" s="38"/>
      <c r="G11" s="38"/>
      <c r="H11" s="38"/>
      <c r="I11"/>
      <c r="J11"/>
      <c r="K11"/>
      <c r="L11"/>
      <c r="M11"/>
      <c r="N11"/>
      <c r="O11"/>
      <c r="P11"/>
    </row>
    <row r="12" spans="1:16" ht="50" customHeight="1">
      <c r="A12" s="55" t="s">
        <v>558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</row>
    <row r="13" spans="1:16" customFormat="1" ht="9" customHeight="1"/>
    <row r="14" spans="1:16" customFormat="1" ht="5.5" customHeight="1"/>
    <row r="15" spans="1:16" ht="19" thickBot="1">
      <c r="A15" s="40" t="s">
        <v>290</v>
      </c>
      <c r="B15" s="40"/>
      <c r="C15" s="40"/>
      <c r="D15" s="40"/>
      <c r="E15" s="40"/>
      <c r="F15" s="40"/>
      <c r="G15" s="40"/>
      <c r="H15" s="39"/>
      <c r="I15" s="37"/>
      <c r="M15" s="23"/>
    </row>
    <row r="16" spans="1:16" ht="10.5" customHeight="1" thickTop="1">
      <c r="A16" s="38"/>
      <c r="B16" s="38"/>
      <c r="C16" s="38"/>
      <c r="D16" s="38"/>
      <c r="E16" s="38"/>
      <c r="F16" s="38"/>
      <c r="G16" s="38"/>
      <c r="H16" s="38"/>
      <c r="I16" s="37"/>
    </row>
    <row r="17" spans="1:2" customFormat="1">
      <c r="A17" t="s">
        <v>559</v>
      </c>
    </row>
    <row r="18" spans="1:2" customFormat="1"/>
    <row r="19" spans="1:2" customFormat="1">
      <c r="A19" t="s">
        <v>289</v>
      </c>
    </row>
    <row r="20" spans="1:2" customFormat="1">
      <c r="A20" t="s">
        <v>288</v>
      </c>
    </row>
    <row r="21" spans="1:2" customFormat="1"/>
    <row r="22" spans="1:2" customFormat="1">
      <c r="A22" t="s">
        <v>564</v>
      </c>
    </row>
    <row r="23" spans="1:2" customFormat="1"/>
    <row r="24" spans="1:2" customFormat="1">
      <c r="A24" s="36">
        <v>1</v>
      </c>
      <c r="B24" t="s">
        <v>563</v>
      </c>
    </row>
    <row r="25" spans="1:2">
      <c r="A25" s="36">
        <v>2</v>
      </c>
      <c r="B25" s="43" t="s">
        <v>560</v>
      </c>
    </row>
    <row r="26" spans="1:2">
      <c r="A26" s="36">
        <v>3</v>
      </c>
      <c r="B26" s="43" t="s">
        <v>562</v>
      </c>
    </row>
    <row r="27" spans="1:2">
      <c r="A27" s="36">
        <v>4</v>
      </c>
      <c r="B27" s="43" t="s">
        <v>565</v>
      </c>
    </row>
    <row r="28" spans="1:2">
      <c r="A28" s="36">
        <v>5</v>
      </c>
      <c r="B28" s="43" t="s">
        <v>295</v>
      </c>
    </row>
    <row r="29" spans="1:2">
      <c r="A29" s="36">
        <v>6</v>
      </c>
      <c r="B29" s="43" t="s">
        <v>566</v>
      </c>
    </row>
    <row r="30" spans="1:2">
      <c r="A30" s="36">
        <v>7</v>
      </c>
      <c r="B30" s="43" t="s">
        <v>567</v>
      </c>
    </row>
    <row r="31" spans="1:2">
      <c r="A31" s="36">
        <v>8</v>
      </c>
      <c r="B31" s="43" t="s">
        <v>568</v>
      </c>
    </row>
    <row r="32" spans="1:2">
      <c r="A32" s="36">
        <v>9</v>
      </c>
      <c r="B32" s="43" t="s">
        <v>569</v>
      </c>
    </row>
    <row r="33" spans="1:2">
      <c r="A33" s="36">
        <v>10</v>
      </c>
      <c r="B33" s="43" t="s">
        <v>570</v>
      </c>
    </row>
    <row r="34" spans="1:2">
      <c r="A34" s="36">
        <v>11</v>
      </c>
      <c r="B34" s="43" t="s">
        <v>571</v>
      </c>
    </row>
    <row r="35" spans="1:2">
      <c r="A35" s="36">
        <v>12</v>
      </c>
      <c r="B35" s="43" t="s">
        <v>572</v>
      </c>
    </row>
    <row r="36" spans="1:2">
      <c r="A36" s="36">
        <v>13</v>
      </c>
      <c r="B36" s="43" t="s">
        <v>573</v>
      </c>
    </row>
    <row r="37" spans="1:2">
      <c r="A37" s="36">
        <v>14</v>
      </c>
      <c r="B37" s="43" t="s">
        <v>557</v>
      </c>
    </row>
    <row r="38" spans="1:2">
      <c r="A38" s="36">
        <v>15</v>
      </c>
      <c r="B38" s="43" t="s">
        <v>595</v>
      </c>
    </row>
    <row r="39" spans="1:2">
      <c r="A39" s="36">
        <v>16</v>
      </c>
      <c r="B39" s="43" t="s">
        <v>596</v>
      </c>
    </row>
    <row r="40" spans="1:2">
      <c r="A40" s="36">
        <v>17</v>
      </c>
      <c r="B40" s="43" t="s">
        <v>574</v>
      </c>
    </row>
    <row r="41" spans="1:2">
      <c r="A41" s="36">
        <v>18</v>
      </c>
      <c r="B41" s="43" t="s">
        <v>556</v>
      </c>
    </row>
    <row r="42" spans="1:2">
      <c r="A42" s="36">
        <v>19</v>
      </c>
      <c r="B42" s="43" t="s">
        <v>554</v>
      </c>
    </row>
    <row r="43" spans="1:2" customFormat="1"/>
    <row r="44" spans="1:2" customFormat="1">
      <c r="A44" t="s">
        <v>287</v>
      </c>
    </row>
    <row r="45" spans="1:2" customFormat="1"/>
    <row r="48" spans="1:2">
      <c r="A48" s="19"/>
    </row>
    <row r="49" spans="1:1">
      <c r="A49" s="42"/>
    </row>
    <row r="50" spans="1:1">
      <c r="A50" s="42"/>
    </row>
    <row r="51" spans="1:1">
      <c r="A51" s="19"/>
    </row>
    <row r="52" spans="1:1">
      <c r="A52" s="19"/>
    </row>
    <row r="53" spans="1:1">
      <c r="A53" s="19"/>
    </row>
    <row r="54" spans="1:1">
      <c r="A54" s="19"/>
    </row>
  </sheetData>
  <mergeCells count="4">
    <mergeCell ref="H2:P2"/>
    <mergeCell ref="H4:P4"/>
    <mergeCell ref="I6:O6"/>
    <mergeCell ref="A12:O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R255"/>
  <sheetViews>
    <sheetView workbookViewId="0">
      <selection activeCell="M20" sqref="M20"/>
    </sheetView>
  </sheetViews>
  <sheetFormatPr baseColWidth="10" defaultColWidth="8.83203125" defaultRowHeight="15"/>
  <cols>
    <col min="1" max="1" width="2.5" customWidth="1"/>
    <col min="2" max="2" width="2.1640625" customWidth="1"/>
    <col min="3" max="3" width="9.5" style="1" bestFit="1" customWidth="1"/>
    <col min="4" max="4" width="22.83203125" bestFit="1" customWidth="1"/>
    <col min="5" max="5" width="10.83203125" bestFit="1" customWidth="1"/>
    <col min="6" max="6" width="15.6640625" customWidth="1"/>
    <col min="7" max="7" width="13.83203125" customWidth="1"/>
    <col min="8" max="8" width="12.1640625" style="1" customWidth="1"/>
    <col min="9" max="9" width="16.33203125" style="1" customWidth="1"/>
    <col min="10" max="14" width="11.33203125" style="1" customWidth="1"/>
    <col min="15" max="17" width="11.33203125" customWidth="1"/>
    <col min="18" max="18" width="37.1640625" customWidth="1"/>
  </cols>
  <sheetData>
    <row r="1" spans="3:18" ht="15" customHeight="1">
      <c r="D1" s="57" t="s">
        <v>575</v>
      </c>
      <c r="E1" s="57"/>
      <c r="H1" s="57" t="s">
        <v>577</v>
      </c>
      <c r="I1" s="57"/>
      <c r="J1" s="57"/>
      <c r="K1"/>
      <c r="L1"/>
      <c r="M1"/>
      <c r="N1"/>
    </row>
    <row r="2" spans="3:18">
      <c r="D2" s="57"/>
      <c r="E2" s="57"/>
      <c r="H2" s="57"/>
      <c r="I2" s="57"/>
      <c r="J2" s="57"/>
      <c r="K2"/>
      <c r="L2"/>
      <c r="M2"/>
      <c r="N2"/>
    </row>
    <row r="3" spans="3:18" ht="15" customHeight="1">
      <c r="D3" s="63"/>
      <c r="E3" s="63"/>
      <c r="F3" s="46"/>
      <c r="H3" s="57"/>
      <c r="I3" s="57"/>
      <c r="J3" s="57"/>
      <c r="K3"/>
      <c r="L3"/>
      <c r="M3"/>
      <c r="N3"/>
      <c r="Q3" s="56" t="s">
        <v>578</v>
      </c>
      <c r="R3" s="56"/>
    </row>
    <row r="4" spans="3:18" ht="19">
      <c r="C4" s="62" t="s">
        <v>271</v>
      </c>
      <c r="D4" s="62"/>
      <c r="E4" s="13">
        <f>COUNTA(Student_number)</f>
        <v>248</v>
      </c>
      <c r="F4" s="47"/>
      <c r="G4" s="30"/>
      <c r="H4" s="58" t="s">
        <v>561</v>
      </c>
      <c r="I4" s="59"/>
      <c r="J4" s="13">
        <f>SUM(Purchased_books)</f>
        <v>1535</v>
      </c>
      <c r="K4"/>
      <c r="L4" s="64" t="s">
        <v>579</v>
      </c>
      <c r="M4" s="64"/>
      <c r="N4" s="64"/>
      <c r="Q4" s="56"/>
      <c r="R4" s="56"/>
    </row>
    <row r="5" spans="3:18">
      <c r="F5" s="29" t="s">
        <v>285</v>
      </c>
      <c r="K5"/>
      <c r="L5" s="64"/>
      <c r="M5" s="64"/>
      <c r="N5" s="64"/>
      <c r="Q5" s="56"/>
      <c r="R5" s="56"/>
    </row>
    <row r="6" spans="3:18">
      <c r="D6" s="60" t="s">
        <v>576</v>
      </c>
      <c r="E6" s="61"/>
      <c r="F6" s="13">
        <f>COUNTBLANK(Nationality)</f>
        <v>3</v>
      </c>
      <c r="K6"/>
      <c r="L6"/>
      <c r="M6"/>
      <c r="N6"/>
      <c r="Q6" s="22"/>
      <c r="R6" s="22"/>
    </row>
    <row r="7" spans="3:18" s="2" customFormat="1" ht="45">
      <c r="C7" s="9" t="s">
        <v>3</v>
      </c>
      <c r="D7" s="10" t="s">
        <v>4</v>
      </c>
      <c r="E7" s="10" t="s">
        <v>1</v>
      </c>
      <c r="F7" s="10" t="s">
        <v>5</v>
      </c>
      <c r="G7" s="10" t="s">
        <v>2</v>
      </c>
      <c r="H7" s="11" t="s">
        <v>272</v>
      </c>
      <c r="I7" s="11" t="s">
        <v>297</v>
      </c>
      <c r="J7" s="11" t="s">
        <v>298</v>
      </c>
      <c r="K7" s="11" t="s">
        <v>299</v>
      </c>
      <c r="L7" s="11" t="s">
        <v>282</v>
      </c>
      <c r="M7" s="11" t="s">
        <v>300</v>
      </c>
      <c r="N7" s="11" t="s">
        <v>301</v>
      </c>
      <c r="O7" s="11" t="s">
        <v>279</v>
      </c>
      <c r="P7" s="11" t="s">
        <v>280</v>
      </c>
      <c r="Q7" s="11" t="s">
        <v>281</v>
      </c>
      <c r="R7" s="11" t="s">
        <v>296</v>
      </c>
    </row>
    <row r="8" spans="3:18">
      <c r="C8" s="3" t="s">
        <v>15</v>
      </c>
      <c r="D8" s="4" t="s">
        <v>484</v>
      </c>
      <c r="E8" s="4" t="s">
        <v>263</v>
      </c>
      <c r="F8" s="4" t="s">
        <v>6</v>
      </c>
      <c r="G8" s="4" t="s">
        <v>268</v>
      </c>
      <c r="H8" s="3">
        <v>5</v>
      </c>
      <c r="I8" s="3">
        <v>1</v>
      </c>
      <c r="J8" s="3">
        <v>4</v>
      </c>
      <c r="K8" s="3">
        <v>5</v>
      </c>
      <c r="L8" s="3">
        <v>67</v>
      </c>
      <c r="M8" s="3">
        <v>72</v>
      </c>
      <c r="N8" s="3">
        <v>63</v>
      </c>
      <c r="O8" s="8">
        <v>2700</v>
      </c>
      <c r="P8" s="8">
        <v>10800</v>
      </c>
      <c r="Q8" s="8">
        <v>13500</v>
      </c>
      <c r="R8" s="45">
        <f t="shared" ref="R8:R71" si="0">SUM(_xlfn.SINGLE(Payment_Semester_1),_xlfn.SINGLE(Payment_Semester_2),_xlfn.SINGLE(Payment_Semester_3))</f>
        <v>27000</v>
      </c>
    </row>
    <row r="9" spans="3:18">
      <c r="C9" s="3" t="s">
        <v>16</v>
      </c>
      <c r="D9" s="4" t="s">
        <v>485</v>
      </c>
      <c r="E9" s="4" t="s">
        <v>264</v>
      </c>
      <c r="F9" s="4" t="s">
        <v>6</v>
      </c>
      <c r="G9" s="4" t="s">
        <v>269</v>
      </c>
      <c r="H9" s="3">
        <v>8</v>
      </c>
      <c r="I9" s="3">
        <v>1</v>
      </c>
      <c r="J9" s="3">
        <v>1</v>
      </c>
      <c r="K9" s="3">
        <v>4</v>
      </c>
      <c r="L9" s="3">
        <v>57</v>
      </c>
      <c r="M9" s="3">
        <v>61</v>
      </c>
      <c r="N9" s="3">
        <v>54</v>
      </c>
      <c r="O9" s="8">
        <v>2700</v>
      </c>
      <c r="P9" s="8">
        <v>2700</v>
      </c>
      <c r="Q9" s="8">
        <v>10800</v>
      </c>
      <c r="R9" s="45">
        <f t="shared" si="0"/>
        <v>16200</v>
      </c>
    </row>
    <row r="10" spans="3:18">
      <c r="C10" s="3" t="s">
        <v>17</v>
      </c>
      <c r="D10" s="4" t="s">
        <v>486</v>
      </c>
      <c r="E10" s="4" t="s">
        <v>265</v>
      </c>
      <c r="F10" s="4" t="s">
        <v>7</v>
      </c>
      <c r="G10" s="4" t="s">
        <v>270</v>
      </c>
      <c r="H10" s="3">
        <v>10</v>
      </c>
      <c r="I10" s="3">
        <v>4</v>
      </c>
      <c r="J10" s="3">
        <v>4</v>
      </c>
      <c r="K10" s="3">
        <v>4</v>
      </c>
      <c r="L10" s="3">
        <v>58</v>
      </c>
      <c r="M10" s="3">
        <v>62</v>
      </c>
      <c r="N10" s="3">
        <v>55</v>
      </c>
      <c r="O10" s="8">
        <v>10800</v>
      </c>
      <c r="P10" s="8">
        <v>10800</v>
      </c>
      <c r="Q10" s="8">
        <v>10800</v>
      </c>
      <c r="R10" s="45">
        <f t="shared" si="0"/>
        <v>32400</v>
      </c>
    </row>
    <row r="11" spans="3:18">
      <c r="C11" s="3" t="s">
        <v>18</v>
      </c>
      <c r="D11" s="4" t="s">
        <v>487</v>
      </c>
      <c r="E11" s="4" t="s">
        <v>264</v>
      </c>
      <c r="F11" s="4" t="s">
        <v>7</v>
      </c>
      <c r="G11" s="4" t="s">
        <v>268</v>
      </c>
      <c r="H11" s="3">
        <v>6</v>
      </c>
      <c r="I11" s="3">
        <v>2</v>
      </c>
      <c r="J11" s="3">
        <v>1</v>
      </c>
      <c r="K11" s="3">
        <v>5</v>
      </c>
      <c r="L11" s="3">
        <v>81</v>
      </c>
      <c r="M11" s="3">
        <v>87</v>
      </c>
      <c r="N11" s="3">
        <v>76</v>
      </c>
      <c r="O11" s="8">
        <v>5400</v>
      </c>
      <c r="P11" s="8">
        <v>2700</v>
      </c>
      <c r="Q11" s="8">
        <v>13500</v>
      </c>
      <c r="R11" s="45">
        <f t="shared" si="0"/>
        <v>21600</v>
      </c>
    </row>
    <row r="12" spans="3:18">
      <c r="C12" s="3" t="s">
        <v>19</v>
      </c>
      <c r="D12" s="4" t="s">
        <v>488</v>
      </c>
      <c r="E12" s="4" t="s">
        <v>264</v>
      </c>
      <c r="F12" s="4" t="s">
        <v>8</v>
      </c>
      <c r="G12" s="4" t="s">
        <v>268</v>
      </c>
      <c r="H12" s="3">
        <v>6</v>
      </c>
      <c r="I12" s="3">
        <v>5</v>
      </c>
      <c r="J12" s="3">
        <v>1</v>
      </c>
      <c r="K12" s="3">
        <v>2</v>
      </c>
      <c r="L12" s="3">
        <v>45</v>
      </c>
      <c r="M12" s="3">
        <v>48</v>
      </c>
      <c r="N12" s="3">
        <v>42</v>
      </c>
      <c r="O12" s="8">
        <v>13500</v>
      </c>
      <c r="P12" s="8">
        <v>2700</v>
      </c>
      <c r="Q12" s="8">
        <v>5400</v>
      </c>
      <c r="R12" s="45">
        <f t="shared" si="0"/>
        <v>21600</v>
      </c>
    </row>
    <row r="13" spans="3:18">
      <c r="C13" s="3" t="s">
        <v>20</v>
      </c>
      <c r="D13" s="4" t="s">
        <v>489</v>
      </c>
      <c r="E13" s="4" t="s">
        <v>263</v>
      </c>
      <c r="F13" s="4" t="s">
        <v>9</v>
      </c>
      <c r="G13" s="4" t="s">
        <v>269</v>
      </c>
      <c r="H13" s="3">
        <v>8</v>
      </c>
      <c r="I13" s="3">
        <v>5</v>
      </c>
      <c r="J13" s="3">
        <v>1</v>
      </c>
      <c r="K13" s="3">
        <v>4</v>
      </c>
      <c r="L13" s="3">
        <v>88</v>
      </c>
      <c r="M13" s="3">
        <v>94</v>
      </c>
      <c r="N13" s="3">
        <v>83</v>
      </c>
      <c r="O13" s="8">
        <v>13500</v>
      </c>
      <c r="P13" s="8">
        <v>2700</v>
      </c>
      <c r="Q13" s="8">
        <v>10800</v>
      </c>
      <c r="R13" s="45">
        <f t="shared" si="0"/>
        <v>27000</v>
      </c>
    </row>
    <row r="14" spans="3:18">
      <c r="C14" s="3" t="s">
        <v>21</v>
      </c>
      <c r="D14" s="4" t="s">
        <v>490</v>
      </c>
      <c r="E14" s="4" t="s">
        <v>263</v>
      </c>
      <c r="F14" s="4" t="s">
        <v>9</v>
      </c>
      <c r="G14" s="4" t="s">
        <v>268</v>
      </c>
      <c r="H14" s="3">
        <v>5</v>
      </c>
      <c r="I14" s="3">
        <v>2</v>
      </c>
      <c r="J14" s="3">
        <v>2</v>
      </c>
      <c r="K14" s="3">
        <v>3</v>
      </c>
      <c r="L14" s="3">
        <v>75</v>
      </c>
      <c r="M14" s="3">
        <v>80</v>
      </c>
      <c r="N14" s="3">
        <v>71</v>
      </c>
      <c r="O14" s="8">
        <v>5400</v>
      </c>
      <c r="P14" s="8">
        <v>5400</v>
      </c>
      <c r="Q14" s="8">
        <v>8100</v>
      </c>
      <c r="R14" s="45">
        <f t="shared" si="0"/>
        <v>18900</v>
      </c>
    </row>
    <row r="15" spans="3:18">
      <c r="C15" s="3" t="s">
        <v>22</v>
      </c>
      <c r="D15" s="4" t="s">
        <v>491</v>
      </c>
      <c r="E15" s="4" t="s">
        <v>264</v>
      </c>
      <c r="F15" s="4" t="s">
        <v>9</v>
      </c>
      <c r="G15" s="4" t="s">
        <v>269</v>
      </c>
      <c r="H15" s="3">
        <v>7</v>
      </c>
      <c r="I15" s="3">
        <v>3</v>
      </c>
      <c r="J15" s="3">
        <v>3</v>
      </c>
      <c r="K15" s="3">
        <v>3</v>
      </c>
      <c r="L15" s="3">
        <v>65</v>
      </c>
      <c r="M15" s="3">
        <v>70</v>
      </c>
      <c r="N15" s="3">
        <v>61</v>
      </c>
      <c r="O15" s="8">
        <v>8100</v>
      </c>
      <c r="P15" s="8">
        <v>8100</v>
      </c>
      <c r="Q15" s="8">
        <v>8100</v>
      </c>
      <c r="R15" s="45">
        <f t="shared" si="0"/>
        <v>24300</v>
      </c>
    </row>
    <row r="16" spans="3:18">
      <c r="C16" s="3" t="s">
        <v>23</v>
      </c>
      <c r="D16" s="4" t="s">
        <v>492</v>
      </c>
      <c r="E16" s="4" t="s">
        <v>265</v>
      </c>
      <c r="F16" s="4" t="s">
        <v>10</v>
      </c>
      <c r="G16" s="4" t="s">
        <v>270</v>
      </c>
      <c r="H16" s="3">
        <v>7</v>
      </c>
      <c r="I16" s="3">
        <v>3</v>
      </c>
      <c r="J16" s="3">
        <v>1</v>
      </c>
      <c r="K16" s="3">
        <v>3</v>
      </c>
      <c r="L16" s="3">
        <v>51</v>
      </c>
      <c r="M16" s="3">
        <v>55</v>
      </c>
      <c r="N16" s="3">
        <v>48</v>
      </c>
      <c r="O16" s="8">
        <v>8100</v>
      </c>
      <c r="P16" s="8">
        <v>2700</v>
      </c>
      <c r="Q16" s="8">
        <v>8100</v>
      </c>
      <c r="R16" s="45">
        <f t="shared" si="0"/>
        <v>18900</v>
      </c>
    </row>
    <row r="17" spans="3:18">
      <c r="C17" s="3" t="s">
        <v>24</v>
      </c>
      <c r="D17" s="4" t="s">
        <v>493</v>
      </c>
      <c r="E17" s="4" t="s">
        <v>264</v>
      </c>
      <c r="F17" s="4" t="s">
        <v>10</v>
      </c>
      <c r="G17" s="4" t="s">
        <v>270</v>
      </c>
      <c r="H17" s="3">
        <v>5</v>
      </c>
      <c r="I17" s="3">
        <v>1</v>
      </c>
      <c r="J17" s="3">
        <v>4</v>
      </c>
      <c r="K17" s="3">
        <v>4</v>
      </c>
      <c r="L17" s="3">
        <v>73</v>
      </c>
      <c r="M17" s="3">
        <v>78</v>
      </c>
      <c r="N17" s="3">
        <v>69</v>
      </c>
      <c r="O17" s="8">
        <v>2700</v>
      </c>
      <c r="P17" s="8">
        <v>10800</v>
      </c>
      <c r="Q17" s="8">
        <v>10800</v>
      </c>
      <c r="R17" s="45">
        <f t="shared" si="0"/>
        <v>24300</v>
      </c>
    </row>
    <row r="18" spans="3:18">
      <c r="C18" s="3" t="s">
        <v>25</v>
      </c>
      <c r="D18" s="4" t="s">
        <v>494</v>
      </c>
      <c r="E18" s="4" t="s">
        <v>264</v>
      </c>
      <c r="F18" s="4" t="s">
        <v>550</v>
      </c>
      <c r="G18" s="4" t="s">
        <v>269</v>
      </c>
      <c r="H18" s="3">
        <v>7</v>
      </c>
      <c r="I18" s="3">
        <v>1</v>
      </c>
      <c r="J18" s="3">
        <v>3</v>
      </c>
      <c r="K18" s="3">
        <v>4</v>
      </c>
      <c r="L18" s="3">
        <v>77</v>
      </c>
      <c r="M18" s="3">
        <v>82</v>
      </c>
      <c r="N18" s="3">
        <v>72</v>
      </c>
      <c r="O18" s="8">
        <v>2700</v>
      </c>
      <c r="P18" s="8">
        <v>8100</v>
      </c>
      <c r="Q18" s="8">
        <v>10800</v>
      </c>
      <c r="R18" s="45">
        <f t="shared" si="0"/>
        <v>21600</v>
      </c>
    </row>
    <row r="19" spans="3:18">
      <c r="C19" s="3" t="s">
        <v>26</v>
      </c>
      <c r="D19" s="4" t="s">
        <v>495</v>
      </c>
      <c r="E19" s="4" t="s">
        <v>263</v>
      </c>
      <c r="F19" s="4" t="s">
        <v>550</v>
      </c>
      <c r="G19" s="4" t="s">
        <v>269</v>
      </c>
      <c r="H19" s="3">
        <v>6</v>
      </c>
      <c r="I19" s="3">
        <v>3</v>
      </c>
      <c r="J19" s="3">
        <v>3</v>
      </c>
      <c r="K19" s="3">
        <v>5</v>
      </c>
      <c r="L19" s="3">
        <v>51</v>
      </c>
      <c r="M19" s="3">
        <v>55</v>
      </c>
      <c r="N19" s="3">
        <v>48</v>
      </c>
      <c r="O19" s="8">
        <v>8100</v>
      </c>
      <c r="P19" s="8">
        <v>8100</v>
      </c>
      <c r="Q19" s="8">
        <v>13500</v>
      </c>
      <c r="R19" s="45">
        <f t="shared" si="0"/>
        <v>29700</v>
      </c>
    </row>
    <row r="20" spans="3:18">
      <c r="C20" s="3" t="s">
        <v>27</v>
      </c>
      <c r="D20" s="4" t="s">
        <v>496</v>
      </c>
      <c r="E20" s="4" t="s">
        <v>263</v>
      </c>
      <c r="F20" s="4" t="s">
        <v>550</v>
      </c>
      <c r="G20" s="4" t="s">
        <v>269</v>
      </c>
      <c r="H20" s="3">
        <v>7</v>
      </c>
      <c r="I20" s="3">
        <v>3</v>
      </c>
      <c r="J20" s="3">
        <v>3</v>
      </c>
      <c r="K20" s="3">
        <v>4</v>
      </c>
      <c r="L20" s="3">
        <v>52</v>
      </c>
      <c r="M20" s="3">
        <v>56</v>
      </c>
      <c r="N20" s="3">
        <v>49</v>
      </c>
      <c r="O20" s="8">
        <v>8100</v>
      </c>
      <c r="P20" s="8">
        <v>8100</v>
      </c>
      <c r="Q20" s="8">
        <v>10800</v>
      </c>
      <c r="R20" s="45">
        <f t="shared" si="0"/>
        <v>27000</v>
      </c>
    </row>
    <row r="21" spans="3:18">
      <c r="C21" s="3" t="s">
        <v>28</v>
      </c>
      <c r="D21" s="4" t="s">
        <v>497</v>
      </c>
      <c r="E21" s="4" t="s">
        <v>264</v>
      </c>
      <c r="F21" s="4" t="s">
        <v>11</v>
      </c>
      <c r="G21" s="4" t="s">
        <v>268</v>
      </c>
      <c r="H21" s="3">
        <v>6</v>
      </c>
      <c r="I21" s="3">
        <v>3</v>
      </c>
      <c r="J21" s="3">
        <v>2</v>
      </c>
      <c r="K21" s="3">
        <v>3</v>
      </c>
      <c r="L21" s="3">
        <v>66</v>
      </c>
      <c r="M21" s="3">
        <v>71</v>
      </c>
      <c r="N21" s="3">
        <v>62</v>
      </c>
      <c r="O21" s="8">
        <v>8100</v>
      </c>
      <c r="P21" s="8">
        <v>5400</v>
      </c>
      <c r="Q21" s="8">
        <v>8100</v>
      </c>
      <c r="R21" s="45">
        <f t="shared" si="0"/>
        <v>21600</v>
      </c>
    </row>
    <row r="22" spans="3:18">
      <c r="C22" s="3" t="s">
        <v>29</v>
      </c>
      <c r="D22" s="4" t="s">
        <v>498</v>
      </c>
      <c r="E22" s="4" t="s">
        <v>265</v>
      </c>
      <c r="F22" s="4" t="s">
        <v>12</v>
      </c>
      <c r="G22" s="4" t="s">
        <v>269</v>
      </c>
      <c r="H22" s="3">
        <v>6</v>
      </c>
      <c r="I22" s="3">
        <v>5</v>
      </c>
      <c r="J22" s="3">
        <v>3</v>
      </c>
      <c r="K22" s="3">
        <v>5</v>
      </c>
      <c r="L22" s="3">
        <v>69</v>
      </c>
      <c r="M22" s="3">
        <v>74</v>
      </c>
      <c r="N22" s="3">
        <v>65</v>
      </c>
      <c r="O22" s="8">
        <v>13500</v>
      </c>
      <c r="P22" s="8">
        <v>8100</v>
      </c>
      <c r="Q22" s="8">
        <v>13500</v>
      </c>
      <c r="R22" s="45">
        <f t="shared" si="0"/>
        <v>35100</v>
      </c>
    </row>
    <row r="23" spans="3:18">
      <c r="C23" s="3" t="s">
        <v>30</v>
      </c>
      <c r="D23" s="4" t="s">
        <v>499</v>
      </c>
      <c r="E23" s="4" t="s">
        <v>264</v>
      </c>
      <c r="F23" s="4" t="s">
        <v>12</v>
      </c>
      <c r="G23" s="4" t="s">
        <v>270</v>
      </c>
      <c r="H23" s="3">
        <v>5</v>
      </c>
      <c r="I23" s="3">
        <v>2</v>
      </c>
      <c r="J23" s="3">
        <v>1</v>
      </c>
      <c r="K23" s="3">
        <v>4</v>
      </c>
      <c r="L23" s="3">
        <v>81</v>
      </c>
      <c r="M23" s="3">
        <v>87</v>
      </c>
      <c r="N23" s="3">
        <v>76</v>
      </c>
      <c r="O23" s="8">
        <v>5400</v>
      </c>
      <c r="P23" s="8">
        <v>2700</v>
      </c>
      <c r="Q23" s="8">
        <v>10800</v>
      </c>
      <c r="R23" s="45">
        <f t="shared" si="0"/>
        <v>18900</v>
      </c>
    </row>
    <row r="24" spans="3:18">
      <c r="C24" s="3" t="s">
        <v>31</v>
      </c>
      <c r="D24" s="4" t="s">
        <v>500</v>
      </c>
      <c r="E24" s="4" t="s">
        <v>264</v>
      </c>
      <c r="F24" s="4" t="s">
        <v>13</v>
      </c>
      <c r="G24" s="4" t="s">
        <v>268</v>
      </c>
      <c r="H24" s="3">
        <v>6</v>
      </c>
      <c r="I24" s="3">
        <v>3</v>
      </c>
      <c r="J24" s="3">
        <v>4</v>
      </c>
      <c r="K24" s="3">
        <v>4</v>
      </c>
      <c r="L24" s="3">
        <v>76</v>
      </c>
      <c r="M24" s="3">
        <v>81</v>
      </c>
      <c r="N24" s="3">
        <v>71</v>
      </c>
      <c r="O24" s="8">
        <v>8100</v>
      </c>
      <c r="P24" s="8">
        <v>10800</v>
      </c>
      <c r="Q24" s="8">
        <v>10800</v>
      </c>
      <c r="R24" s="45">
        <f t="shared" si="0"/>
        <v>29700</v>
      </c>
    </row>
    <row r="25" spans="3:18">
      <c r="C25" s="3" t="s">
        <v>32</v>
      </c>
      <c r="D25" s="4" t="s">
        <v>501</v>
      </c>
      <c r="E25" s="4" t="s">
        <v>263</v>
      </c>
      <c r="F25" s="4" t="s">
        <v>266</v>
      </c>
      <c r="G25" s="4" t="s">
        <v>268</v>
      </c>
      <c r="H25" s="3">
        <v>4</v>
      </c>
      <c r="I25" s="3">
        <v>3</v>
      </c>
      <c r="J25" s="3">
        <v>4</v>
      </c>
      <c r="K25" s="3">
        <v>2</v>
      </c>
      <c r="L25" s="3">
        <v>66</v>
      </c>
      <c r="M25" s="3">
        <v>71</v>
      </c>
      <c r="N25" s="3">
        <v>62</v>
      </c>
      <c r="O25" s="8">
        <v>8100</v>
      </c>
      <c r="P25" s="8">
        <v>10800</v>
      </c>
      <c r="Q25" s="8">
        <v>5400</v>
      </c>
      <c r="R25" s="45">
        <f t="shared" si="0"/>
        <v>24300</v>
      </c>
    </row>
    <row r="26" spans="3:18">
      <c r="C26" s="3" t="s">
        <v>33</v>
      </c>
      <c r="D26" s="4" t="s">
        <v>502</v>
      </c>
      <c r="E26" s="4" t="s">
        <v>263</v>
      </c>
      <c r="F26" s="4" t="s">
        <v>266</v>
      </c>
      <c r="G26" s="4" t="s">
        <v>269</v>
      </c>
      <c r="H26" s="3">
        <v>6</v>
      </c>
      <c r="I26" s="3">
        <v>2</v>
      </c>
      <c r="J26" s="3">
        <v>2</v>
      </c>
      <c r="K26" s="3">
        <v>2</v>
      </c>
      <c r="L26" s="3">
        <v>42</v>
      </c>
      <c r="M26" s="3">
        <v>45</v>
      </c>
      <c r="N26" s="3">
        <v>39</v>
      </c>
      <c r="O26" s="8">
        <v>5400</v>
      </c>
      <c r="P26" s="8">
        <v>5400</v>
      </c>
      <c r="Q26" s="8">
        <v>5400</v>
      </c>
      <c r="R26" s="45">
        <f t="shared" si="0"/>
        <v>16200</v>
      </c>
    </row>
    <row r="27" spans="3:18">
      <c r="C27" s="3" t="s">
        <v>34</v>
      </c>
      <c r="D27" s="4" t="s">
        <v>503</v>
      </c>
      <c r="E27" s="4" t="s">
        <v>264</v>
      </c>
      <c r="F27" s="4" t="s">
        <v>14</v>
      </c>
      <c r="G27" s="4" t="s">
        <v>268</v>
      </c>
      <c r="H27" s="3">
        <v>7</v>
      </c>
      <c r="I27" s="3">
        <v>4</v>
      </c>
      <c r="J27" s="3">
        <v>1</v>
      </c>
      <c r="K27" s="3">
        <v>2</v>
      </c>
      <c r="L27" s="3">
        <v>69</v>
      </c>
      <c r="M27" s="3">
        <v>74</v>
      </c>
      <c r="N27" s="3">
        <v>65</v>
      </c>
      <c r="O27" s="8">
        <v>10800</v>
      </c>
      <c r="P27" s="8">
        <v>2700</v>
      </c>
      <c r="Q27" s="8">
        <v>5400</v>
      </c>
      <c r="R27" s="45">
        <f t="shared" si="0"/>
        <v>18900</v>
      </c>
    </row>
    <row r="28" spans="3:18">
      <c r="C28" s="3" t="s">
        <v>35</v>
      </c>
      <c r="D28" s="4" t="s">
        <v>504</v>
      </c>
      <c r="E28" s="4" t="s">
        <v>265</v>
      </c>
      <c r="F28" s="4" t="s">
        <v>14</v>
      </c>
      <c r="G28" s="4" t="s">
        <v>269</v>
      </c>
      <c r="H28" s="3">
        <v>8</v>
      </c>
      <c r="I28" s="3">
        <v>1</v>
      </c>
      <c r="J28" s="3">
        <v>3</v>
      </c>
      <c r="K28" s="3">
        <v>3</v>
      </c>
      <c r="L28" s="3">
        <v>82</v>
      </c>
      <c r="M28" s="3">
        <v>88</v>
      </c>
      <c r="N28" s="3">
        <v>77</v>
      </c>
      <c r="O28" s="8">
        <v>2700</v>
      </c>
      <c r="P28" s="8">
        <v>8100</v>
      </c>
      <c r="Q28" s="8">
        <v>8100</v>
      </c>
      <c r="R28" s="45">
        <f t="shared" si="0"/>
        <v>18900</v>
      </c>
    </row>
    <row r="29" spans="3:18">
      <c r="C29" s="3" t="s">
        <v>36</v>
      </c>
      <c r="D29" s="4" t="s">
        <v>505</v>
      </c>
      <c r="E29" s="4" t="s">
        <v>264</v>
      </c>
      <c r="F29" s="4"/>
      <c r="G29" s="4" t="s">
        <v>270</v>
      </c>
      <c r="H29" s="3">
        <v>5</v>
      </c>
      <c r="I29" s="3">
        <v>1</v>
      </c>
      <c r="J29" s="3">
        <v>2</v>
      </c>
      <c r="K29" s="3">
        <v>4</v>
      </c>
      <c r="L29" s="3">
        <v>70</v>
      </c>
      <c r="M29" s="3">
        <v>75</v>
      </c>
      <c r="N29" s="3">
        <v>66</v>
      </c>
      <c r="O29" s="8">
        <v>2700</v>
      </c>
      <c r="P29" s="8">
        <v>5400</v>
      </c>
      <c r="Q29" s="8">
        <v>10800</v>
      </c>
      <c r="R29" s="45">
        <f t="shared" si="0"/>
        <v>18900</v>
      </c>
    </row>
    <row r="30" spans="3:18">
      <c r="C30" s="3" t="s">
        <v>37</v>
      </c>
      <c r="D30" s="4" t="s">
        <v>506</v>
      </c>
      <c r="E30" s="4" t="s">
        <v>264</v>
      </c>
      <c r="F30" s="4" t="s">
        <v>14</v>
      </c>
      <c r="G30" s="4" t="s">
        <v>270</v>
      </c>
      <c r="H30" s="3">
        <v>6</v>
      </c>
      <c r="I30" s="3">
        <v>5</v>
      </c>
      <c r="J30" s="3">
        <v>4</v>
      </c>
      <c r="K30" s="3">
        <v>3</v>
      </c>
      <c r="L30" s="3">
        <v>79</v>
      </c>
      <c r="M30" s="3">
        <v>85</v>
      </c>
      <c r="N30" s="3">
        <v>74</v>
      </c>
      <c r="O30" s="8">
        <v>13500</v>
      </c>
      <c r="P30" s="8">
        <v>10800</v>
      </c>
      <c r="Q30" s="8">
        <v>8100</v>
      </c>
      <c r="R30" s="45">
        <f t="shared" si="0"/>
        <v>32400</v>
      </c>
    </row>
    <row r="31" spans="3:18">
      <c r="C31" s="3" t="s">
        <v>38</v>
      </c>
      <c r="D31" s="4" t="s">
        <v>507</v>
      </c>
      <c r="E31" s="4" t="s">
        <v>263</v>
      </c>
      <c r="F31" s="4" t="s">
        <v>267</v>
      </c>
      <c r="G31" s="4" t="s">
        <v>269</v>
      </c>
      <c r="H31" s="3">
        <v>7</v>
      </c>
      <c r="I31" s="3">
        <v>2</v>
      </c>
      <c r="J31" s="3">
        <v>4</v>
      </c>
      <c r="K31" s="3">
        <v>3</v>
      </c>
      <c r="L31" s="3">
        <v>72</v>
      </c>
      <c r="M31" s="3">
        <v>77</v>
      </c>
      <c r="N31" s="3">
        <v>68</v>
      </c>
      <c r="O31" s="8">
        <v>5400</v>
      </c>
      <c r="P31" s="8">
        <v>10800</v>
      </c>
      <c r="Q31" s="8">
        <v>8100</v>
      </c>
      <c r="R31" s="45">
        <f t="shared" si="0"/>
        <v>24300</v>
      </c>
    </row>
    <row r="32" spans="3:18">
      <c r="C32" s="3" t="s">
        <v>39</v>
      </c>
      <c r="D32" s="4" t="s">
        <v>508</v>
      </c>
      <c r="E32" s="4" t="s">
        <v>263</v>
      </c>
      <c r="F32" s="4" t="s">
        <v>6</v>
      </c>
      <c r="G32" s="4" t="s">
        <v>269</v>
      </c>
      <c r="H32" s="3">
        <v>3</v>
      </c>
      <c r="I32" s="3">
        <v>5</v>
      </c>
      <c r="J32" s="3">
        <v>4</v>
      </c>
      <c r="K32" s="3">
        <v>5</v>
      </c>
      <c r="L32" s="3">
        <v>48</v>
      </c>
      <c r="M32" s="3">
        <v>51</v>
      </c>
      <c r="N32" s="3">
        <v>45</v>
      </c>
      <c r="O32" s="8">
        <v>13500</v>
      </c>
      <c r="P32" s="8">
        <v>10800</v>
      </c>
      <c r="Q32" s="8">
        <v>13500</v>
      </c>
      <c r="R32" s="45">
        <f t="shared" si="0"/>
        <v>37800</v>
      </c>
    </row>
    <row r="33" spans="3:18">
      <c r="C33" s="3" t="s">
        <v>40</v>
      </c>
      <c r="D33" s="4" t="s">
        <v>509</v>
      </c>
      <c r="E33" s="4" t="s">
        <v>264</v>
      </c>
      <c r="F33" s="4" t="s">
        <v>6</v>
      </c>
      <c r="G33" s="4" t="s">
        <v>269</v>
      </c>
      <c r="H33" s="3">
        <v>5</v>
      </c>
      <c r="I33" s="3">
        <v>4</v>
      </c>
      <c r="J33" s="3">
        <v>1</v>
      </c>
      <c r="K33" s="3">
        <v>4</v>
      </c>
      <c r="L33" s="3">
        <v>73</v>
      </c>
      <c r="M33" s="3">
        <v>78</v>
      </c>
      <c r="N33" s="3">
        <v>69</v>
      </c>
      <c r="O33" s="8">
        <v>10800</v>
      </c>
      <c r="P33" s="8">
        <v>2700</v>
      </c>
      <c r="Q33" s="8">
        <v>10800</v>
      </c>
      <c r="R33" s="45">
        <f t="shared" si="0"/>
        <v>24300</v>
      </c>
    </row>
    <row r="34" spans="3:18">
      <c r="C34" s="3" t="s">
        <v>41</v>
      </c>
      <c r="D34" s="4" t="s">
        <v>510</v>
      </c>
      <c r="E34" s="4" t="s">
        <v>265</v>
      </c>
      <c r="F34" s="4" t="s">
        <v>7</v>
      </c>
      <c r="G34" s="4" t="s">
        <v>268</v>
      </c>
      <c r="H34" s="3">
        <v>9</v>
      </c>
      <c r="I34" s="3">
        <v>5</v>
      </c>
      <c r="J34" s="3">
        <v>4</v>
      </c>
      <c r="K34" s="3">
        <v>3</v>
      </c>
      <c r="L34" s="3">
        <v>59</v>
      </c>
      <c r="M34" s="3">
        <v>63</v>
      </c>
      <c r="N34" s="3">
        <v>55</v>
      </c>
      <c r="O34" s="8">
        <v>13500</v>
      </c>
      <c r="P34" s="8">
        <v>10800</v>
      </c>
      <c r="Q34" s="8">
        <v>8100</v>
      </c>
      <c r="R34" s="45">
        <f t="shared" si="0"/>
        <v>32400</v>
      </c>
    </row>
    <row r="35" spans="3:18">
      <c r="C35" s="3" t="s">
        <v>42</v>
      </c>
      <c r="D35" s="4" t="s">
        <v>511</v>
      </c>
      <c r="E35" s="4" t="s">
        <v>264</v>
      </c>
      <c r="F35" s="4" t="s">
        <v>7</v>
      </c>
      <c r="G35" s="4" t="s">
        <v>269</v>
      </c>
      <c r="H35" s="3">
        <v>10</v>
      </c>
      <c r="I35" s="3">
        <v>3</v>
      </c>
      <c r="J35" s="3">
        <v>1</v>
      </c>
      <c r="K35" s="3">
        <v>3</v>
      </c>
      <c r="L35" s="3">
        <v>66</v>
      </c>
      <c r="M35" s="3">
        <v>71</v>
      </c>
      <c r="N35" s="3">
        <v>62</v>
      </c>
      <c r="O35" s="8">
        <v>8100</v>
      </c>
      <c r="P35" s="8">
        <v>2700</v>
      </c>
      <c r="Q35" s="8">
        <v>8100</v>
      </c>
      <c r="R35" s="45">
        <f t="shared" si="0"/>
        <v>18900</v>
      </c>
    </row>
    <row r="36" spans="3:18">
      <c r="C36" s="3" t="s">
        <v>43</v>
      </c>
      <c r="D36" s="4" t="s">
        <v>512</v>
      </c>
      <c r="E36" s="4" t="s">
        <v>264</v>
      </c>
      <c r="F36" s="4" t="s">
        <v>8</v>
      </c>
      <c r="G36" s="4" t="s">
        <v>270</v>
      </c>
      <c r="H36" s="3">
        <v>5</v>
      </c>
      <c r="I36" s="3">
        <v>2</v>
      </c>
      <c r="J36" s="3">
        <v>1</v>
      </c>
      <c r="K36" s="3">
        <v>3</v>
      </c>
      <c r="L36" s="3">
        <v>79</v>
      </c>
      <c r="M36" s="3">
        <v>85</v>
      </c>
      <c r="N36" s="3">
        <v>74</v>
      </c>
      <c r="O36" s="8">
        <v>5400</v>
      </c>
      <c r="P36" s="8">
        <v>2700</v>
      </c>
      <c r="Q36" s="8">
        <v>8100</v>
      </c>
      <c r="R36" s="45">
        <f t="shared" si="0"/>
        <v>16200</v>
      </c>
    </row>
    <row r="37" spans="3:18">
      <c r="C37" s="3" t="s">
        <v>44</v>
      </c>
      <c r="D37" s="4" t="s">
        <v>513</v>
      </c>
      <c r="E37" s="4" t="s">
        <v>263</v>
      </c>
      <c r="F37" s="4" t="s">
        <v>9</v>
      </c>
      <c r="G37" s="4" t="s">
        <v>268</v>
      </c>
      <c r="H37" s="3">
        <v>6</v>
      </c>
      <c r="I37" s="3">
        <v>1</v>
      </c>
      <c r="J37" s="3">
        <v>4</v>
      </c>
      <c r="K37" s="3">
        <v>4</v>
      </c>
      <c r="L37" s="3">
        <v>77</v>
      </c>
      <c r="M37" s="3">
        <v>82</v>
      </c>
      <c r="N37" s="3">
        <v>72</v>
      </c>
      <c r="O37" s="8">
        <v>2700</v>
      </c>
      <c r="P37" s="8">
        <v>10800</v>
      </c>
      <c r="Q37" s="8">
        <v>10800</v>
      </c>
      <c r="R37" s="45">
        <f t="shared" si="0"/>
        <v>24300</v>
      </c>
    </row>
    <row r="38" spans="3:18">
      <c r="C38" s="3" t="s">
        <v>45</v>
      </c>
      <c r="D38" s="4" t="s">
        <v>514</v>
      </c>
      <c r="E38" s="4" t="s">
        <v>263</v>
      </c>
      <c r="F38" s="4" t="s">
        <v>9</v>
      </c>
      <c r="G38" s="4" t="s">
        <v>268</v>
      </c>
      <c r="H38" s="3">
        <v>5</v>
      </c>
      <c r="I38" s="3">
        <v>1</v>
      </c>
      <c r="J38" s="3">
        <v>3</v>
      </c>
      <c r="K38" s="3">
        <v>4</v>
      </c>
      <c r="L38" s="3">
        <v>63</v>
      </c>
      <c r="M38" s="3">
        <v>67</v>
      </c>
      <c r="N38" s="3">
        <v>59</v>
      </c>
      <c r="O38" s="8">
        <v>2700</v>
      </c>
      <c r="P38" s="8">
        <v>8100</v>
      </c>
      <c r="Q38" s="8">
        <v>10800</v>
      </c>
      <c r="R38" s="45">
        <f t="shared" si="0"/>
        <v>21600</v>
      </c>
    </row>
    <row r="39" spans="3:18">
      <c r="C39" s="3" t="s">
        <v>46</v>
      </c>
      <c r="D39" s="4" t="s">
        <v>515</v>
      </c>
      <c r="E39" s="4" t="s">
        <v>264</v>
      </c>
      <c r="F39" s="4" t="s">
        <v>9</v>
      </c>
      <c r="G39" s="4" t="s">
        <v>269</v>
      </c>
      <c r="H39" s="3">
        <v>7</v>
      </c>
      <c r="I39" s="3">
        <v>2</v>
      </c>
      <c r="J39" s="3">
        <v>3</v>
      </c>
      <c r="K39" s="3">
        <v>5</v>
      </c>
      <c r="L39" s="3">
        <v>54</v>
      </c>
      <c r="M39" s="3">
        <v>58</v>
      </c>
      <c r="N39" s="3">
        <v>51</v>
      </c>
      <c r="O39" s="8">
        <v>5400</v>
      </c>
      <c r="P39" s="8">
        <v>8100</v>
      </c>
      <c r="Q39" s="8">
        <v>13500</v>
      </c>
      <c r="R39" s="45">
        <f t="shared" si="0"/>
        <v>27000</v>
      </c>
    </row>
    <row r="40" spans="3:18">
      <c r="C40" s="3" t="s">
        <v>47</v>
      </c>
      <c r="D40" s="4" t="s">
        <v>516</v>
      </c>
      <c r="E40" s="4" t="s">
        <v>265</v>
      </c>
      <c r="F40" s="4" t="s">
        <v>10</v>
      </c>
      <c r="G40" s="4" t="s">
        <v>268</v>
      </c>
      <c r="H40" s="3">
        <v>4</v>
      </c>
      <c r="I40" s="3">
        <v>4</v>
      </c>
      <c r="J40" s="3">
        <v>2</v>
      </c>
      <c r="K40" s="3">
        <v>5</v>
      </c>
      <c r="L40" s="3">
        <v>83</v>
      </c>
      <c r="M40" s="3">
        <v>89</v>
      </c>
      <c r="N40" s="3">
        <v>78</v>
      </c>
      <c r="O40" s="8">
        <v>10800</v>
      </c>
      <c r="P40" s="8">
        <v>5400</v>
      </c>
      <c r="Q40" s="8">
        <v>13500</v>
      </c>
      <c r="R40" s="45">
        <f t="shared" si="0"/>
        <v>29700</v>
      </c>
    </row>
    <row r="41" spans="3:18">
      <c r="C41" s="3" t="s">
        <v>48</v>
      </c>
      <c r="D41" s="4" t="s">
        <v>517</v>
      </c>
      <c r="E41" s="4" t="s">
        <v>264</v>
      </c>
      <c r="F41" s="4" t="s">
        <v>10</v>
      </c>
      <c r="G41" s="4" t="s">
        <v>269</v>
      </c>
      <c r="H41" s="3">
        <v>5</v>
      </c>
      <c r="I41" s="3">
        <v>1</v>
      </c>
      <c r="J41" s="3">
        <v>3</v>
      </c>
      <c r="K41" s="3">
        <v>4</v>
      </c>
      <c r="L41" s="3">
        <v>66</v>
      </c>
      <c r="M41" s="3">
        <v>71</v>
      </c>
      <c r="N41" s="3">
        <v>62</v>
      </c>
      <c r="O41" s="8">
        <v>2700</v>
      </c>
      <c r="P41" s="8">
        <v>8100</v>
      </c>
      <c r="Q41" s="8">
        <v>10800</v>
      </c>
      <c r="R41" s="45">
        <f t="shared" si="0"/>
        <v>21600</v>
      </c>
    </row>
    <row r="42" spans="3:18">
      <c r="C42" s="3" t="s">
        <v>49</v>
      </c>
      <c r="D42" s="4" t="s">
        <v>518</v>
      </c>
      <c r="E42" s="4" t="s">
        <v>264</v>
      </c>
      <c r="F42" s="4" t="s">
        <v>550</v>
      </c>
      <c r="G42" s="4" t="s">
        <v>270</v>
      </c>
      <c r="H42" s="3">
        <v>5</v>
      </c>
      <c r="I42" s="3">
        <v>2</v>
      </c>
      <c r="J42" s="3">
        <v>4</v>
      </c>
      <c r="K42" s="3">
        <v>5</v>
      </c>
      <c r="L42" s="3">
        <v>41</v>
      </c>
      <c r="M42" s="3">
        <v>44</v>
      </c>
      <c r="N42" s="3">
        <v>39</v>
      </c>
      <c r="O42" s="8">
        <v>5400</v>
      </c>
      <c r="P42" s="8">
        <v>10800</v>
      </c>
      <c r="Q42" s="8">
        <v>13500</v>
      </c>
      <c r="R42" s="45">
        <f t="shared" si="0"/>
        <v>29700</v>
      </c>
    </row>
    <row r="43" spans="3:18">
      <c r="C43" s="3" t="s">
        <v>50</v>
      </c>
      <c r="D43" s="4" t="s">
        <v>519</v>
      </c>
      <c r="E43" s="4" t="s">
        <v>263</v>
      </c>
      <c r="F43" s="4" t="s">
        <v>550</v>
      </c>
      <c r="G43" s="4" t="s">
        <v>270</v>
      </c>
      <c r="H43" s="3">
        <v>5</v>
      </c>
      <c r="I43" s="3">
        <v>5</v>
      </c>
      <c r="J43" s="3">
        <v>2</v>
      </c>
      <c r="K43" s="3">
        <v>2</v>
      </c>
      <c r="L43" s="3">
        <v>77</v>
      </c>
      <c r="M43" s="3">
        <v>82</v>
      </c>
      <c r="N43" s="3">
        <v>72</v>
      </c>
      <c r="O43" s="8">
        <v>13500</v>
      </c>
      <c r="P43" s="8">
        <v>5400</v>
      </c>
      <c r="Q43" s="8">
        <v>5400</v>
      </c>
      <c r="R43" s="45">
        <f t="shared" si="0"/>
        <v>24300</v>
      </c>
    </row>
    <row r="44" spans="3:18">
      <c r="C44" s="3" t="s">
        <v>51</v>
      </c>
      <c r="D44" s="4" t="s">
        <v>520</v>
      </c>
      <c r="E44" s="4" t="s">
        <v>263</v>
      </c>
      <c r="F44" s="4" t="s">
        <v>550</v>
      </c>
      <c r="G44" s="4" t="s">
        <v>269</v>
      </c>
      <c r="H44" s="3">
        <v>4</v>
      </c>
      <c r="I44" s="3">
        <v>3</v>
      </c>
      <c r="J44" s="3">
        <v>1</v>
      </c>
      <c r="K44" s="3">
        <v>2</v>
      </c>
      <c r="L44" s="3">
        <v>72</v>
      </c>
      <c r="M44" s="3">
        <v>77</v>
      </c>
      <c r="N44" s="3">
        <v>68</v>
      </c>
      <c r="O44" s="8">
        <v>8100</v>
      </c>
      <c r="P44" s="8">
        <v>2700</v>
      </c>
      <c r="Q44" s="8">
        <v>5400</v>
      </c>
      <c r="R44" s="45">
        <f t="shared" si="0"/>
        <v>16200</v>
      </c>
    </row>
    <row r="45" spans="3:18">
      <c r="C45" s="3" t="s">
        <v>52</v>
      </c>
      <c r="D45" s="4" t="s">
        <v>521</v>
      </c>
      <c r="E45" s="4" t="s">
        <v>264</v>
      </c>
      <c r="F45" s="4" t="s">
        <v>11</v>
      </c>
      <c r="G45" s="4" t="s">
        <v>269</v>
      </c>
      <c r="H45" s="3">
        <v>4</v>
      </c>
      <c r="I45" s="3">
        <v>4</v>
      </c>
      <c r="J45" s="3">
        <v>4</v>
      </c>
      <c r="K45" s="3">
        <v>2</v>
      </c>
      <c r="L45" s="3">
        <v>89</v>
      </c>
      <c r="M45" s="3">
        <v>95</v>
      </c>
      <c r="N45" s="3">
        <v>84</v>
      </c>
      <c r="O45" s="8">
        <v>10800</v>
      </c>
      <c r="P45" s="8">
        <v>10800</v>
      </c>
      <c r="Q45" s="8">
        <v>5400</v>
      </c>
      <c r="R45" s="45">
        <f t="shared" si="0"/>
        <v>27000</v>
      </c>
    </row>
    <row r="46" spans="3:18">
      <c r="C46" s="3" t="s">
        <v>53</v>
      </c>
      <c r="D46" s="4" t="s">
        <v>522</v>
      </c>
      <c r="E46" s="4" t="s">
        <v>265</v>
      </c>
      <c r="F46" s="4"/>
      <c r="G46" s="4" t="s">
        <v>269</v>
      </c>
      <c r="H46" s="3">
        <v>5</v>
      </c>
      <c r="I46" s="3">
        <v>1</v>
      </c>
      <c r="J46" s="3">
        <v>3</v>
      </c>
      <c r="K46" s="3">
        <v>2</v>
      </c>
      <c r="L46" s="3">
        <v>43</v>
      </c>
      <c r="M46" s="3">
        <v>46</v>
      </c>
      <c r="N46" s="3">
        <v>40</v>
      </c>
      <c r="O46" s="8">
        <v>2700</v>
      </c>
      <c r="P46" s="8">
        <v>8100</v>
      </c>
      <c r="Q46" s="8">
        <v>5400</v>
      </c>
      <c r="R46" s="45">
        <f t="shared" si="0"/>
        <v>16200</v>
      </c>
    </row>
    <row r="47" spans="3:18">
      <c r="C47" s="3" t="s">
        <v>54</v>
      </c>
      <c r="D47" s="4" t="s">
        <v>523</v>
      </c>
      <c r="E47" s="4" t="s">
        <v>264</v>
      </c>
      <c r="F47" s="4" t="s">
        <v>12</v>
      </c>
      <c r="G47" s="4" t="s">
        <v>268</v>
      </c>
      <c r="H47" s="3">
        <v>6</v>
      </c>
      <c r="I47" s="3">
        <v>3</v>
      </c>
      <c r="J47" s="3">
        <v>4</v>
      </c>
      <c r="K47" s="3">
        <v>5</v>
      </c>
      <c r="L47" s="3">
        <v>59</v>
      </c>
      <c r="M47" s="3">
        <v>63</v>
      </c>
      <c r="N47" s="3">
        <v>55</v>
      </c>
      <c r="O47" s="8">
        <v>8100</v>
      </c>
      <c r="P47" s="8">
        <v>10800</v>
      </c>
      <c r="Q47" s="8">
        <v>13500</v>
      </c>
      <c r="R47" s="45">
        <f t="shared" si="0"/>
        <v>32400</v>
      </c>
    </row>
    <row r="48" spans="3:18">
      <c r="C48" s="3" t="s">
        <v>55</v>
      </c>
      <c r="D48" s="4" t="s">
        <v>524</v>
      </c>
      <c r="E48" s="4" t="s">
        <v>264</v>
      </c>
      <c r="F48" s="4" t="s">
        <v>13</v>
      </c>
      <c r="G48" s="4" t="s">
        <v>269</v>
      </c>
      <c r="H48" s="3">
        <v>8</v>
      </c>
      <c r="I48" s="3">
        <v>2</v>
      </c>
      <c r="J48" s="3">
        <v>4</v>
      </c>
      <c r="K48" s="3">
        <v>3</v>
      </c>
      <c r="L48" s="3">
        <v>51</v>
      </c>
      <c r="M48" s="3">
        <v>55</v>
      </c>
      <c r="N48" s="3">
        <v>48</v>
      </c>
      <c r="O48" s="8">
        <v>5400</v>
      </c>
      <c r="P48" s="8">
        <v>10800</v>
      </c>
      <c r="Q48" s="8">
        <v>8100</v>
      </c>
      <c r="R48" s="45">
        <f t="shared" si="0"/>
        <v>24300</v>
      </c>
    </row>
    <row r="49" spans="3:18">
      <c r="C49" s="3" t="s">
        <v>56</v>
      </c>
      <c r="D49" s="4" t="s">
        <v>525</v>
      </c>
      <c r="E49" s="4" t="s">
        <v>263</v>
      </c>
      <c r="F49" s="4" t="s">
        <v>266</v>
      </c>
      <c r="G49" s="4" t="s">
        <v>270</v>
      </c>
      <c r="H49" s="3">
        <v>6</v>
      </c>
      <c r="I49" s="3">
        <v>1</v>
      </c>
      <c r="J49" s="3">
        <v>3</v>
      </c>
      <c r="K49" s="3">
        <v>3</v>
      </c>
      <c r="L49" s="3">
        <v>69</v>
      </c>
      <c r="M49" s="3">
        <v>74</v>
      </c>
      <c r="N49" s="3">
        <v>65</v>
      </c>
      <c r="O49" s="8">
        <v>2700</v>
      </c>
      <c r="P49" s="8">
        <v>8100</v>
      </c>
      <c r="Q49" s="8">
        <v>8100</v>
      </c>
      <c r="R49" s="45">
        <f t="shared" si="0"/>
        <v>18900</v>
      </c>
    </row>
    <row r="50" spans="3:18">
      <c r="C50" s="3" t="s">
        <v>57</v>
      </c>
      <c r="D50" s="4" t="s">
        <v>526</v>
      </c>
      <c r="E50" s="4" t="s">
        <v>263</v>
      </c>
      <c r="F50" s="4" t="s">
        <v>266</v>
      </c>
      <c r="G50" s="4" t="s">
        <v>268</v>
      </c>
      <c r="H50" s="3">
        <v>5</v>
      </c>
      <c r="I50" s="3">
        <v>2</v>
      </c>
      <c r="J50" s="3">
        <v>3</v>
      </c>
      <c r="K50" s="3">
        <v>3</v>
      </c>
      <c r="L50" s="3">
        <v>84</v>
      </c>
      <c r="M50" s="3">
        <v>90</v>
      </c>
      <c r="N50" s="3">
        <v>79</v>
      </c>
      <c r="O50" s="8">
        <v>5400</v>
      </c>
      <c r="P50" s="8">
        <v>8100</v>
      </c>
      <c r="Q50" s="8">
        <v>8100</v>
      </c>
      <c r="R50" s="45">
        <f t="shared" si="0"/>
        <v>21600</v>
      </c>
    </row>
    <row r="51" spans="3:18">
      <c r="C51" s="3" t="s">
        <v>58</v>
      </c>
      <c r="D51" s="4" t="s">
        <v>527</v>
      </c>
      <c r="E51" s="4" t="s">
        <v>264</v>
      </c>
      <c r="F51" s="4" t="s">
        <v>14</v>
      </c>
      <c r="G51" s="4" t="s">
        <v>268</v>
      </c>
      <c r="H51" s="3">
        <v>7</v>
      </c>
      <c r="I51" s="3">
        <v>1</v>
      </c>
      <c r="J51" s="3">
        <v>3</v>
      </c>
      <c r="K51" s="3">
        <v>2</v>
      </c>
      <c r="L51" s="3">
        <v>80</v>
      </c>
      <c r="M51" s="3">
        <v>86</v>
      </c>
      <c r="N51" s="3">
        <v>75</v>
      </c>
      <c r="O51" s="8">
        <v>2700</v>
      </c>
      <c r="P51" s="8">
        <v>8100</v>
      </c>
      <c r="Q51" s="8">
        <v>5400</v>
      </c>
      <c r="R51" s="45">
        <f t="shared" si="0"/>
        <v>16200</v>
      </c>
    </row>
    <row r="52" spans="3:18">
      <c r="C52" s="3" t="s">
        <v>59</v>
      </c>
      <c r="D52" s="4" t="s">
        <v>528</v>
      </c>
      <c r="E52" s="4" t="s">
        <v>265</v>
      </c>
      <c r="F52" s="4" t="s">
        <v>14</v>
      </c>
      <c r="G52" s="4" t="s">
        <v>269</v>
      </c>
      <c r="H52" s="3">
        <v>8</v>
      </c>
      <c r="I52" s="3">
        <v>4</v>
      </c>
      <c r="J52" s="3">
        <v>3</v>
      </c>
      <c r="K52" s="3">
        <v>4</v>
      </c>
      <c r="L52" s="3">
        <v>65</v>
      </c>
      <c r="M52" s="3">
        <v>70</v>
      </c>
      <c r="N52" s="3">
        <v>61</v>
      </c>
      <c r="O52" s="8">
        <v>10800</v>
      </c>
      <c r="P52" s="8">
        <v>8100</v>
      </c>
      <c r="Q52" s="8">
        <v>10800</v>
      </c>
      <c r="R52" s="45">
        <f t="shared" si="0"/>
        <v>29700</v>
      </c>
    </row>
    <row r="53" spans="3:18">
      <c r="C53" s="3" t="s">
        <v>60</v>
      </c>
      <c r="D53" s="4" t="s">
        <v>529</v>
      </c>
      <c r="E53" s="4" t="s">
        <v>264</v>
      </c>
      <c r="F53" s="4" t="s">
        <v>14</v>
      </c>
      <c r="G53" s="4" t="s">
        <v>268</v>
      </c>
      <c r="H53" s="3">
        <v>7</v>
      </c>
      <c r="I53" s="3">
        <v>5</v>
      </c>
      <c r="J53" s="3">
        <v>4</v>
      </c>
      <c r="K53" s="3">
        <v>3</v>
      </c>
      <c r="L53" s="3">
        <v>53</v>
      </c>
      <c r="M53" s="3">
        <v>57</v>
      </c>
      <c r="N53" s="3">
        <v>50</v>
      </c>
      <c r="O53" s="8">
        <v>13500</v>
      </c>
      <c r="P53" s="8">
        <v>10800</v>
      </c>
      <c r="Q53" s="8">
        <v>8100</v>
      </c>
      <c r="R53" s="45">
        <f t="shared" si="0"/>
        <v>32400</v>
      </c>
    </row>
    <row r="54" spans="3:18">
      <c r="C54" s="3" t="s">
        <v>61</v>
      </c>
      <c r="D54" s="4" t="s">
        <v>530</v>
      </c>
      <c r="E54" s="4" t="s">
        <v>264</v>
      </c>
      <c r="F54" s="4" t="s">
        <v>14</v>
      </c>
      <c r="G54" s="4" t="s">
        <v>269</v>
      </c>
      <c r="H54" s="3">
        <v>6</v>
      </c>
      <c r="I54" s="3">
        <v>1</v>
      </c>
      <c r="J54" s="3">
        <v>4</v>
      </c>
      <c r="K54" s="3">
        <v>4</v>
      </c>
      <c r="L54" s="3">
        <v>59</v>
      </c>
      <c r="M54" s="3">
        <v>63</v>
      </c>
      <c r="N54" s="3">
        <v>55</v>
      </c>
      <c r="O54" s="8">
        <v>2700</v>
      </c>
      <c r="P54" s="8">
        <v>10800</v>
      </c>
      <c r="Q54" s="8">
        <v>10800</v>
      </c>
      <c r="R54" s="45">
        <f t="shared" si="0"/>
        <v>24300</v>
      </c>
    </row>
    <row r="55" spans="3:18">
      <c r="C55" s="3" t="s">
        <v>62</v>
      </c>
      <c r="D55" s="4" t="s">
        <v>531</v>
      </c>
      <c r="E55" s="4" t="s">
        <v>263</v>
      </c>
      <c r="F55" s="4"/>
      <c r="G55" s="4" t="s">
        <v>270</v>
      </c>
      <c r="H55" s="3">
        <v>8</v>
      </c>
      <c r="I55" s="3">
        <v>4</v>
      </c>
      <c r="J55" s="3">
        <v>1</v>
      </c>
      <c r="K55" s="3">
        <v>3</v>
      </c>
      <c r="L55" s="3">
        <v>42</v>
      </c>
      <c r="M55" s="3">
        <v>45</v>
      </c>
      <c r="N55" s="3">
        <v>39</v>
      </c>
      <c r="O55" s="8">
        <v>10800</v>
      </c>
      <c r="P55" s="8">
        <v>2700</v>
      </c>
      <c r="Q55" s="8">
        <v>8100</v>
      </c>
      <c r="R55" s="45">
        <f t="shared" si="0"/>
        <v>21600</v>
      </c>
    </row>
    <row r="56" spans="3:18">
      <c r="C56" s="3" t="s">
        <v>63</v>
      </c>
      <c r="D56" s="4" t="s">
        <v>532</v>
      </c>
      <c r="E56" s="4" t="s">
        <v>263</v>
      </c>
      <c r="F56" s="4" t="s">
        <v>6</v>
      </c>
      <c r="G56" s="4" t="s">
        <v>270</v>
      </c>
      <c r="H56" s="3">
        <v>10</v>
      </c>
      <c r="I56" s="3">
        <v>5</v>
      </c>
      <c r="J56" s="3">
        <v>4</v>
      </c>
      <c r="K56" s="3">
        <v>5</v>
      </c>
      <c r="L56" s="3">
        <v>76</v>
      </c>
      <c r="M56" s="3">
        <v>81</v>
      </c>
      <c r="N56" s="3">
        <v>71</v>
      </c>
      <c r="O56" s="8">
        <v>13500</v>
      </c>
      <c r="P56" s="8">
        <v>10800</v>
      </c>
      <c r="Q56" s="8">
        <v>13500</v>
      </c>
      <c r="R56" s="45">
        <f t="shared" si="0"/>
        <v>37800</v>
      </c>
    </row>
    <row r="57" spans="3:18">
      <c r="C57" s="3" t="s">
        <v>64</v>
      </c>
      <c r="D57" s="4" t="s">
        <v>533</v>
      </c>
      <c r="E57" s="4" t="s">
        <v>264</v>
      </c>
      <c r="F57" s="4" t="s">
        <v>6</v>
      </c>
      <c r="G57" s="4" t="s">
        <v>269</v>
      </c>
      <c r="H57" s="3">
        <v>7</v>
      </c>
      <c r="I57" s="3">
        <v>2</v>
      </c>
      <c r="J57" s="3">
        <v>1</v>
      </c>
      <c r="K57" s="3">
        <v>4</v>
      </c>
      <c r="L57" s="3">
        <v>50</v>
      </c>
      <c r="M57" s="3">
        <v>54</v>
      </c>
      <c r="N57" s="3">
        <v>47</v>
      </c>
      <c r="O57" s="8">
        <v>5400</v>
      </c>
      <c r="P57" s="8">
        <v>2700</v>
      </c>
      <c r="Q57" s="8">
        <v>10800</v>
      </c>
      <c r="R57" s="45">
        <f t="shared" si="0"/>
        <v>18900</v>
      </c>
    </row>
    <row r="58" spans="3:18">
      <c r="C58" s="3" t="s">
        <v>65</v>
      </c>
      <c r="D58" s="4" t="s">
        <v>534</v>
      </c>
      <c r="E58" s="4" t="s">
        <v>265</v>
      </c>
      <c r="F58" s="4" t="s">
        <v>7</v>
      </c>
      <c r="G58" s="4" t="s">
        <v>269</v>
      </c>
      <c r="H58" s="3">
        <v>6</v>
      </c>
      <c r="I58" s="3">
        <v>1</v>
      </c>
      <c r="J58" s="3">
        <v>4</v>
      </c>
      <c r="K58" s="3">
        <v>2</v>
      </c>
      <c r="L58" s="3">
        <v>79</v>
      </c>
      <c r="M58" s="3">
        <v>85</v>
      </c>
      <c r="N58" s="3">
        <v>74</v>
      </c>
      <c r="O58" s="8">
        <v>2700</v>
      </c>
      <c r="P58" s="8">
        <v>10800</v>
      </c>
      <c r="Q58" s="8">
        <v>5400</v>
      </c>
      <c r="R58" s="45">
        <f t="shared" si="0"/>
        <v>18900</v>
      </c>
    </row>
    <row r="59" spans="3:18">
      <c r="C59" s="3" t="s">
        <v>66</v>
      </c>
      <c r="D59" s="4" t="s">
        <v>535</v>
      </c>
      <c r="E59" s="4" t="s">
        <v>264</v>
      </c>
      <c r="F59" s="4" t="s">
        <v>7</v>
      </c>
      <c r="G59" s="4" t="s">
        <v>269</v>
      </c>
      <c r="H59" s="3">
        <v>5</v>
      </c>
      <c r="I59" s="3">
        <v>3</v>
      </c>
      <c r="J59" s="3">
        <v>1</v>
      </c>
      <c r="K59" s="3">
        <v>2</v>
      </c>
      <c r="L59" s="3">
        <v>47</v>
      </c>
      <c r="M59" s="3">
        <v>50</v>
      </c>
      <c r="N59" s="3">
        <v>44</v>
      </c>
      <c r="O59" s="8">
        <v>8100</v>
      </c>
      <c r="P59" s="8">
        <v>2700</v>
      </c>
      <c r="Q59" s="8">
        <v>5400</v>
      </c>
      <c r="R59" s="45">
        <f t="shared" si="0"/>
        <v>16200</v>
      </c>
    </row>
    <row r="60" spans="3:18">
      <c r="C60" s="3" t="s">
        <v>67</v>
      </c>
      <c r="D60" s="4" t="s">
        <v>536</v>
      </c>
      <c r="E60" s="4" t="s">
        <v>264</v>
      </c>
      <c r="F60" s="4" t="s">
        <v>8</v>
      </c>
      <c r="G60" s="4" t="s">
        <v>268</v>
      </c>
      <c r="H60" s="3">
        <v>8</v>
      </c>
      <c r="I60" s="3">
        <v>3</v>
      </c>
      <c r="J60" s="3">
        <v>2</v>
      </c>
      <c r="K60" s="3">
        <v>3</v>
      </c>
      <c r="L60" s="3">
        <v>50</v>
      </c>
      <c r="M60" s="3">
        <v>54</v>
      </c>
      <c r="N60" s="3">
        <v>47</v>
      </c>
      <c r="O60" s="8">
        <v>8100</v>
      </c>
      <c r="P60" s="8">
        <v>5400</v>
      </c>
      <c r="Q60" s="8">
        <v>8100</v>
      </c>
      <c r="R60" s="45">
        <f t="shared" si="0"/>
        <v>21600</v>
      </c>
    </row>
    <row r="61" spans="3:18">
      <c r="C61" s="3" t="s">
        <v>68</v>
      </c>
      <c r="D61" s="4" t="s">
        <v>537</v>
      </c>
      <c r="E61" s="4" t="s">
        <v>263</v>
      </c>
      <c r="F61" s="4" t="s">
        <v>9</v>
      </c>
      <c r="G61" s="4" t="s">
        <v>269</v>
      </c>
      <c r="H61" s="3">
        <v>8</v>
      </c>
      <c r="I61" s="3">
        <v>4</v>
      </c>
      <c r="J61" s="3">
        <v>4</v>
      </c>
      <c r="K61" s="3">
        <v>3</v>
      </c>
      <c r="L61" s="3">
        <v>79</v>
      </c>
      <c r="M61" s="3">
        <v>85</v>
      </c>
      <c r="N61" s="3">
        <v>74</v>
      </c>
      <c r="O61" s="8">
        <v>10800</v>
      </c>
      <c r="P61" s="8">
        <v>10800</v>
      </c>
      <c r="Q61" s="8">
        <v>8100</v>
      </c>
      <c r="R61" s="45">
        <f t="shared" si="0"/>
        <v>29700</v>
      </c>
    </row>
    <row r="62" spans="3:18">
      <c r="C62" s="3" t="s">
        <v>69</v>
      </c>
      <c r="D62" s="4" t="s">
        <v>538</v>
      </c>
      <c r="E62" s="4" t="s">
        <v>263</v>
      </c>
      <c r="F62" s="4" t="s">
        <v>9</v>
      </c>
      <c r="G62" s="4" t="s">
        <v>270</v>
      </c>
      <c r="H62" s="3">
        <v>6</v>
      </c>
      <c r="I62" s="3">
        <v>4</v>
      </c>
      <c r="J62" s="3">
        <v>2</v>
      </c>
      <c r="K62" s="3">
        <v>2</v>
      </c>
      <c r="L62" s="3">
        <v>73</v>
      </c>
      <c r="M62" s="3">
        <v>78</v>
      </c>
      <c r="N62" s="3">
        <v>69</v>
      </c>
      <c r="O62" s="8">
        <v>10800</v>
      </c>
      <c r="P62" s="8">
        <v>5400</v>
      </c>
      <c r="Q62" s="8">
        <v>5400</v>
      </c>
      <c r="R62" s="45">
        <f t="shared" si="0"/>
        <v>21600</v>
      </c>
    </row>
    <row r="63" spans="3:18">
      <c r="C63" s="3" t="s">
        <v>70</v>
      </c>
      <c r="D63" s="4" t="s">
        <v>539</v>
      </c>
      <c r="E63" s="4" t="s">
        <v>264</v>
      </c>
      <c r="F63" s="4" t="s">
        <v>9</v>
      </c>
      <c r="G63" s="4" t="s">
        <v>268</v>
      </c>
      <c r="H63" s="3">
        <v>5</v>
      </c>
      <c r="I63" s="3">
        <v>3</v>
      </c>
      <c r="J63" s="3">
        <v>3</v>
      </c>
      <c r="K63" s="3">
        <v>4</v>
      </c>
      <c r="L63" s="3">
        <v>87</v>
      </c>
      <c r="M63" s="3">
        <v>93</v>
      </c>
      <c r="N63" s="3">
        <v>82</v>
      </c>
      <c r="O63" s="8">
        <v>8100</v>
      </c>
      <c r="P63" s="8">
        <v>8100</v>
      </c>
      <c r="Q63" s="8">
        <v>10800</v>
      </c>
      <c r="R63" s="45">
        <f t="shared" si="0"/>
        <v>27000</v>
      </c>
    </row>
    <row r="64" spans="3:18">
      <c r="C64" s="3" t="s">
        <v>71</v>
      </c>
      <c r="D64" s="4" t="s">
        <v>540</v>
      </c>
      <c r="E64" s="4" t="s">
        <v>265</v>
      </c>
      <c r="F64" s="4" t="s">
        <v>10</v>
      </c>
      <c r="G64" s="4" t="s">
        <v>268</v>
      </c>
      <c r="H64" s="3">
        <v>7</v>
      </c>
      <c r="I64" s="3">
        <v>2</v>
      </c>
      <c r="J64" s="3">
        <v>4</v>
      </c>
      <c r="K64" s="3">
        <v>2</v>
      </c>
      <c r="L64" s="3">
        <v>77</v>
      </c>
      <c r="M64" s="3">
        <v>82</v>
      </c>
      <c r="N64" s="3">
        <v>72</v>
      </c>
      <c r="O64" s="8">
        <v>5400</v>
      </c>
      <c r="P64" s="8">
        <v>10800</v>
      </c>
      <c r="Q64" s="8">
        <v>5400</v>
      </c>
      <c r="R64" s="45">
        <f t="shared" si="0"/>
        <v>21600</v>
      </c>
    </row>
    <row r="65" spans="3:18">
      <c r="C65" s="3" t="s">
        <v>72</v>
      </c>
      <c r="D65" s="4" t="s">
        <v>302</v>
      </c>
      <c r="E65" s="4" t="s">
        <v>264</v>
      </c>
      <c r="F65" s="4" t="s">
        <v>10</v>
      </c>
      <c r="G65" s="4" t="s">
        <v>269</v>
      </c>
      <c r="H65" s="3">
        <v>8</v>
      </c>
      <c r="I65" s="3">
        <v>4</v>
      </c>
      <c r="J65" s="3">
        <v>4</v>
      </c>
      <c r="K65" s="3">
        <v>5</v>
      </c>
      <c r="L65" s="3">
        <v>45</v>
      </c>
      <c r="M65" s="3">
        <v>48</v>
      </c>
      <c r="N65" s="3">
        <v>42</v>
      </c>
      <c r="O65" s="8">
        <v>10800</v>
      </c>
      <c r="P65" s="8">
        <v>10800</v>
      </c>
      <c r="Q65" s="8">
        <v>13500</v>
      </c>
      <c r="R65" s="45">
        <f t="shared" si="0"/>
        <v>35100</v>
      </c>
    </row>
    <row r="66" spans="3:18">
      <c r="C66" s="3" t="s">
        <v>73</v>
      </c>
      <c r="D66" s="4" t="s">
        <v>303</v>
      </c>
      <c r="E66" s="4" t="s">
        <v>264</v>
      </c>
      <c r="F66" s="4" t="s">
        <v>550</v>
      </c>
      <c r="G66" s="4" t="s">
        <v>268</v>
      </c>
      <c r="H66" s="3">
        <v>5</v>
      </c>
      <c r="I66" s="3">
        <v>2</v>
      </c>
      <c r="J66" s="3">
        <v>4</v>
      </c>
      <c r="K66" s="3">
        <v>4</v>
      </c>
      <c r="L66" s="3">
        <v>45</v>
      </c>
      <c r="M66" s="3">
        <v>48</v>
      </c>
      <c r="N66" s="3">
        <v>42</v>
      </c>
      <c r="O66" s="8">
        <v>5400</v>
      </c>
      <c r="P66" s="8">
        <v>10800</v>
      </c>
      <c r="Q66" s="8">
        <v>10800</v>
      </c>
      <c r="R66" s="45">
        <f t="shared" si="0"/>
        <v>27000</v>
      </c>
    </row>
    <row r="67" spans="3:18">
      <c r="C67" s="3" t="s">
        <v>74</v>
      </c>
      <c r="D67" s="4" t="s">
        <v>304</v>
      </c>
      <c r="E67" s="4" t="s">
        <v>263</v>
      </c>
      <c r="F67" s="4" t="s">
        <v>550</v>
      </c>
      <c r="G67" s="4" t="s">
        <v>269</v>
      </c>
      <c r="H67" s="3">
        <v>8</v>
      </c>
      <c r="I67" s="3">
        <v>5</v>
      </c>
      <c r="J67" s="3">
        <v>1</v>
      </c>
      <c r="K67" s="3">
        <v>4</v>
      </c>
      <c r="L67" s="3">
        <v>70</v>
      </c>
      <c r="M67" s="3">
        <v>75</v>
      </c>
      <c r="N67" s="3">
        <v>66</v>
      </c>
      <c r="O67" s="8">
        <v>13500</v>
      </c>
      <c r="P67" s="8">
        <v>2700</v>
      </c>
      <c r="Q67" s="8">
        <v>10800</v>
      </c>
      <c r="R67" s="45">
        <f t="shared" si="0"/>
        <v>27000</v>
      </c>
    </row>
    <row r="68" spans="3:18">
      <c r="C68" s="3" t="s">
        <v>75</v>
      </c>
      <c r="D68" s="4" t="s">
        <v>305</v>
      </c>
      <c r="E68" s="4" t="s">
        <v>263</v>
      </c>
      <c r="F68" s="4" t="s">
        <v>550</v>
      </c>
      <c r="G68" s="4" t="s">
        <v>270</v>
      </c>
      <c r="H68" s="3">
        <v>8</v>
      </c>
      <c r="I68" s="3">
        <v>3</v>
      </c>
      <c r="J68" s="3">
        <v>3</v>
      </c>
      <c r="K68" s="3">
        <v>3</v>
      </c>
      <c r="L68" s="3">
        <v>70</v>
      </c>
      <c r="M68" s="3">
        <v>75</v>
      </c>
      <c r="N68" s="3">
        <v>66</v>
      </c>
      <c r="O68" s="8">
        <v>8100</v>
      </c>
      <c r="P68" s="8">
        <v>8100</v>
      </c>
      <c r="Q68" s="8">
        <v>8100</v>
      </c>
      <c r="R68" s="45">
        <f t="shared" si="0"/>
        <v>24300</v>
      </c>
    </row>
    <row r="69" spans="3:18">
      <c r="C69" s="3" t="s">
        <v>76</v>
      </c>
      <c r="D69" s="4" t="s">
        <v>306</v>
      </c>
      <c r="E69" s="4" t="s">
        <v>264</v>
      </c>
      <c r="F69" s="4" t="s">
        <v>11</v>
      </c>
      <c r="G69" s="4" t="s">
        <v>270</v>
      </c>
      <c r="H69" s="3">
        <v>5</v>
      </c>
      <c r="I69" s="3">
        <v>3</v>
      </c>
      <c r="J69" s="3">
        <v>2</v>
      </c>
      <c r="K69" s="3">
        <v>4</v>
      </c>
      <c r="L69" s="3">
        <v>41</v>
      </c>
      <c r="M69" s="3">
        <v>44</v>
      </c>
      <c r="N69" s="3">
        <v>39</v>
      </c>
      <c r="O69" s="8">
        <v>8100</v>
      </c>
      <c r="P69" s="8">
        <v>5400</v>
      </c>
      <c r="Q69" s="8">
        <v>10800</v>
      </c>
      <c r="R69" s="45">
        <f t="shared" si="0"/>
        <v>24300</v>
      </c>
    </row>
    <row r="70" spans="3:18">
      <c r="C70" s="3" t="s">
        <v>77</v>
      </c>
      <c r="D70" s="4" t="s">
        <v>307</v>
      </c>
      <c r="E70" s="4" t="s">
        <v>265</v>
      </c>
      <c r="F70" s="4" t="s">
        <v>12</v>
      </c>
      <c r="G70" s="4" t="s">
        <v>269</v>
      </c>
      <c r="H70" s="3">
        <v>7</v>
      </c>
      <c r="I70" s="3">
        <v>3</v>
      </c>
      <c r="J70" s="3">
        <v>1</v>
      </c>
      <c r="K70" s="3">
        <v>3</v>
      </c>
      <c r="L70" s="3">
        <v>55</v>
      </c>
      <c r="M70" s="3">
        <v>59</v>
      </c>
      <c r="N70" s="3">
        <v>52</v>
      </c>
      <c r="O70" s="8">
        <v>8100</v>
      </c>
      <c r="P70" s="8">
        <v>2700</v>
      </c>
      <c r="Q70" s="8">
        <v>8100</v>
      </c>
      <c r="R70" s="45">
        <f t="shared" si="0"/>
        <v>18900</v>
      </c>
    </row>
    <row r="71" spans="3:18">
      <c r="C71" s="3" t="s">
        <v>78</v>
      </c>
      <c r="D71" s="4" t="s">
        <v>308</v>
      </c>
      <c r="E71" s="4" t="s">
        <v>264</v>
      </c>
      <c r="F71" s="4" t="s">
        <v>12</v>
      </c>
      <c r="G71" s="4" t="s">
        <v>269</v>
      </c>
      <c r="H71" s="3">
        <v>7</v>
      </c>
      <c r="I71" s="3">
        <v>1</v>
      </c>
      <c r="J71" s="3">
        <v>4</v>
      </c>
      <c r="K71" s="3">
        <v>5</v>
      </c>
      <c r="L71" s="3">
        <v>65</v>
      </c>
      <c r="M71" s="3">
        <v>70</v>
      </c>
      <c r="N71" s="3">
        <v>61</v>
      </c>
      <c r="O71" s="8">
        <v>2700</v>
      </c>
      <c r="P71" s="8">
        <v>10800</v>
      </c>
      <c r="Q71" s="8">
        <v>13500</v>
      </c>
      <c r="R71" s="45">
        <f t="shared" si="0"/>
        <v>27000</v>
      </c>
    </row>
    <row r="72" spans="3:18">
      <c r="C72" s="3" t="s">
        <v>79</v>
      </c>
      <c r="D72" s="4" t="s">
        <v>309</v>
      </c>
      <c r="E72" s="4" t="s">
        <v>264</v>
      </c>
      <c r="F72" s="4" t="s">
        <v>13</v>
      </c>
      <c r="G72" s="4" t="s">
        <v>269</v>
      </c>
      <c r="H72" s="3">
        <v>5</v>
      </c>
      <c r="I72" s="3">
        <v>4</v>
      </c>
      <c r="J72" s="3">
        <v>2</v>
      </c>
      <c r="K72" s="3">
        <v>4</v>
      </c>
      <c r="L72" s="3">
        <v>51</v>
      </c>
      <c r="M72" s="3">
        <v>55</v>
      </c>
      <c r="N72" s="3">
        <v>48</v>
      </c>
      <c r="O72" s="8">
        <v>10800</v>
      </c>
      <c r="P72" s="8">
        <v>5400</v>
      </c>
      <c r="Q72" s="8">
        <v>10800</v>
      </c>
      <c r="R72" s="45">
        <f t="shared" ref="R72:R135" si="1">SUM(_xlfn.SINGLE(Payment_Semester_1),_xlfn.SINGLE(Payment_Semester_2),_xlfn.SINGLE(Payment_Semester_3))</f>
        <v>27000</v>
      </c>
    </row>
    <row r="73" spans="3:18">
      <c r="C73" s="3" t="s">
        <v>80</v>
      </c>
      <c r="D73" s="4" t="s">
        <v>310</v>
      </c>
      <c r="E73" s="4" t="s">
        <v>263</v>
      </c>
      <c r="F73" s="4" t="s">
        <v>266</v>
      </c>
      <c r="G73" s="4" t="s">
        <v>268</v>
      </c>
      <c r="H73" s="3">
        <v>4</v>
      </c>
      <c r="I73" s="3">
        <v>5</v>
      </c>
      <c r="J73" s="3">
        <v>1</v>
      </c>
      <c r="K73" s="3">
        <v>2</v>
      </c>
      <c r="L73" s="3">
        <v>64</v>
      </c>
      <c r="M73" s="3">
        <v>68</v>
      </c>
      <c r="N73" s="3">
        <v>60</v>
      </c>
      <c r="O73" s="8">
        <v>13500</v>
      </c>
      <c r="P73" s="8">
        <v>2700</v>
      </c>
      <c r="Q73" s="8">
        <v>5400</v>
      </c>
      <c r="R73" s="45">
        <f t="shared" si="1"/>
        <v>21600</v>
      </c>
    </row>
    <row r="74" spans="3:18">
      <c r="C74" s="3" t="s">
        <v>81</v>
      </c>
      <c r="D74" s="4" t="s">
        <v>311</v>
      </c>
      <c r="E74" s="4" t="s">
        <v>263</v>
      </c>
      <c r="F74" s="4" t="s">
        <v>266</v>
      </c>
      <c r="G74" s="4" t="s">
        <v>269</v>
      </c>
      <c r="H74" s="3">
        <v>8</v>
      </c>
      <c r="I74" s="3">
        <v>4</v>
      </c>
      <c r="J74" s="3">
        <v>3</v>
      </c>
      <c r="K74" s="3">
        <v>2</v>
      </c>
      <c r="L74" s="3">
        <v>61</v>
      </c>
      <c r="M74" s="3">
        <v>65</v>
      </c>
      <c r="N74" s="3">
        <v>57</v>
      </c>
      <c r="O74" s="8">
        <v>10800</v>
      </c>
      <c r="P74" s="8">
        <v>8100</v>
      </c>
      <c r="Q74" s="8">
        <v>5400</v>
      </c>
      <c r="R74" s="45">
        <f t="shared" si="1"/>
        <v>24300</v>
      </c>
    </row>
    <row r="75" spans="3:18">
      <c r="C75" s="3" t="s">
        <v>82</v>
      </c>
      <c r="D75" s="4" t="s">
        <v>312</v>
      </c>
      <c r="E75" s="4" t="s">
        <v>264</v>
      </c>
      <c r="F75" s="4" t="s">
        <v>14</v>
      </c>
      <c r="G75" s="4" t="s">
        <v>270</v>
      </c>
      <c r="H75" s="3">
        <v>6</v>
      </c>
      <c r="I75" s="3">
        <v>2</v>
      </c>
      <c r="J75" s="3">
        <v>2</v>
      </c>
      <c r="K75" s="3">
        <v>3</v>
      </c>
      <c r="L75" s="3">
        <v>60</v>
      </c>
      <c r="M75" s="3">
        <v>64</v>
      </c>
      <c r="N75" s="3">
        <v>56</v>
      </c>
      <c r="O75" s="8">
        <v>5400</v>
      </c>
      <c r="P75" s="8">
        <v>5400</v>
      </c>
      <c r="Q75" s="8">
        <v>8100</v>
      </c>
      <c r="R75" s="45">
        <f t="shared" si="1"/>
        <v>18900</v>
      </c>
    </row>
    <row r="76" spans="3:18">
      <c r="C76" s="3" t="s">
        <v>83</v>
      </c>
      <c r="D76" s="4" t="s">
        <v>313</v>
      </c>
      <c r="E76" s="4" t="s">
        <v>265</v>
      </c>
      <c r="F76" s="4" t="s">
        <v>14</v>
      </c>
      <c r="G76" s="4" t="s">
        <v>268</v>
      </c>
      <c r="H76" s="3">
        <v>8</v>
      </c>
      <c r="I76" s="3">
        <v>3</v>
      </c>
      <c r="J76" s="3">
        <v>3</v>
      </c>
      <c r="K76" s="3">
        <v>5</v>
      </c>
      <c r="L76" s="3">
        <v>56</v>
      </c>
      <c r="M76" s="3">
        <v>60</v>
      </c>
      <c r="N76" s="3">
        <v>53</v>
      </c>
      <c r="O76" s="8">
        <v>8100</v>
      </c>
      <c r="P76" s="8">
        <v>8100</v>
      </c>
      <c r="Q76" s="8">
        <v>13500</v>
      </c>
      <c r="R76" s="45">
        <f t="shared" si="1"/>
        <v>29700</v>
      </c>
    </row>
    <row r="77" spans="3:18">
      <c r="C77" s="3" t="s">
        <v>84</v>
      </c>
      <c r="D77" s="4" t="s">
        <v>314</v>
      </c>
      <c r="E77" s="4" t="s">
        <v>264</v>
      </c>
      <c r="F77" s="4" t="s">
        <v>14</v>
      </c>
      <c r="G77" s="4" t="s">
        <v>268</v>
      </c>
      <c r="H77" s="3">
        <v>7</v>
      </c>
      <c r="I77" s="3">
        <v>2</v>
      </c>
      <c r="J77" s="3">
        <v>2</v>
      </c>
      <c r="K77" s="3">
        <v>3</v>
      </c>
      <c r="L77" s="3">
        <v>79</v>
      </c>
      <c r="M77" s="3">
        <v>85</v>
      </c>
      <c r="N77" s="3">
        <v>74</v>
      </c>
      <c r="O77" s="8">
        <v>5400</v>
      </c>
      <c r="P77" s="8">
        <v>5400</v>
      </c>
      <c r="Q77" s="8">
        <v>8100</v>
      </c>
      <c r="R77" s="45">
        <f t="shared" si="1"/>
        <v>18900</v>
      </c>
    </row>
    <row r="78" spans="3:18">
      <c r="C78" s="3" t="s">
        <v>85</v>
      </c>
      <c r="D78" s="4" t="s">
        <v>315</v>
      </c>
      <c r="E78" s="4" t="s">
        <v>264</v>
      </c>
      <c r="F78" s="4" t="s">
        <v>14</v>
      </c>
      <c r="G78" s="4" t="s">
        <v>269</v>
      </c>
      <c r="H78" s="3">
        <v>6</v>
      </c>
      <c r="I78" s="3">
        <v>2</v>
      </c>
      <c r="J78" s="3">
        <v>1</v>
      </c>
      <c r="K78" s="3">
        <v>3</v>
      </c>
      <c r="L78" s="3">
        <v>72</v>
      </c>
      <c r="M78" s="3">
        <v>77</v>
      </c>
      <c r="N78" s="3">
        <v>68</v>
      </c>
      <c r="O78" s="8">
        <v>5400</v>
      </c>
      <c r="P78" s="8">
        <v>2700</v>
      </c>
      <c r="Q78" s="8">
        <v>8100</v>
      </c>
      <c r="R78" s="45">
        <f t="shared" si="1"/>
        <v>16200</v>
      </c>
    </row>
    <row r="79" spans="3:18">
      <c r="C79" s="3" t="s">
        <v>86</v>
      </c>
      <c r="D79" s="4" t="s">
        <v>316</v>
      </c>
      <c r="E79" s="4" t="s">
        <v>263</v>
      </c>
      <c r="F79" s="4" t="s">
        <v>267</v>
      </c>
      <c r="G79" s="4" t="s">
        <v>268</v>
      </c>
      <c r="H79" s="3">
        <v>5</v>
      </c>
      <c r="I79" s="3">
        <v>1</v>
      </c>
      <c r="J79" s="3">
        <v>4</v>
      </c>
      <c r="K79" s="3">
        <v>2</v>
      </c>
      <c r="L79" s="3">
        <v>77</v>
      </c>
      <c r="M79" s="3">
        <v>82</v>
      </c>
      <c r="N79" s="3">
        <v>72</v>
      </c>
      <c r="O79" s="8">
        <v>2700</v>
      </c>
      <c r="P79" s="8">
        <v>10800</v>
      </c>
      <c r="Q79" s="8">
        <v>5400</v>
      </c>
      <c r="R79" s="45">
        <f t="shared" si="1"/>
        <v>18900</v>
      </c>
    </row>
    <row r="80" spans="3:18">
      <c r="C80" s="3" t="s">
        <v>87</v>
      </c>
      <c r="D80" s="4" t="s">
        <v>317</v>
      </c>
      <c r="E80" s="4" t="s">
        <v>263</v>
      </c>
      <c r="F80" s="4" t="s">
        <v>6</v>
      </c>
      <c r="G80" s="4" t="s">
        <v>269</v>
      </c>
      <c r="H80" s="3">
        <v>5</v>
      </c>
      <c r="I80" s="3">
        <v>1</v>
      </c>
      <c r="J80" s="3">
        <v>3</v>
      </c>
      <c r="K80" s="3">
        <v>4</v>
      </c>
      <c r="L80" s="3">
        <v>87</v>
      </c>
      <c r="M80" s="3">
        <v>93</v>
      </c>
      <c r="N80" s="3">
        <v>82</v>
      </c>
      <c r="O80" s="8">
        <v>2700</v>
      </c>
      <c r="P80" s="8">
        <v>8100</v>
      </c>
      <c r="Q80" s="8">
        <v>10800</v>
      </c>
      <c r="R80" s="45">
        <f t="shared" si="1"/>
        <v>21600</v>
      </c>
    </row>
    <row r="81" spans="3:18">
      <c r="C81" s="3" t="s">
        <v>88</v>
      </c>
      <c r="D81" s="4" t="s">
        <v>318</v>
      </c>
      <c r="E81" s="4" t="s">
        <v>264</v>
      </c>
      <c r="F81" s="4" t="s">
        <v>6</v>
      </c>
      <c r="G81" s="4" t="s">
        <v>270</v>
      </c>
      <c r="H81" s="3">
        <v>5</v>
      </c>
      <c r="I81" s="3">
        <v>2</v>
      </c>
      <c r="J81" s="3">
        <v>1</v>
      </c>
      <c r="K81" s="3">
        <v>3</v>
      </c>
      <c r="L81" s="3">
        <v>67</v>
      </c>
      <c r="M81" s="3">
        <v>72</v>
      </c>
      <c r="N81" s="3">
        <v>63</v>
      </c>
      <c r="O81" s="8">
        <v>5400</v>
      </c>
      <c r="P81" s="8">
        <v>2700</v>
      </c>
      <c r="Q81" s="8">
        <v>8100</v>
      </c>
      <c r="R81" s="45">
        <f t="shared" si="1"/>
        <v>16200</v>
      </c>
    </row>
    <row r="82" spans="3:18">
      <c r="C82" s="3" t="s">
        <v>89</v>
      </c>
      <c r="D82" s="4" t="s">
        <v>541</v>
      </c>
      <c r="E82" s="4" t="s">
        <v>265</v>
      </c>
      <c r="F82" s="4" t="s">
        <v>7</v>
      </c>
      <c r="G82" s="4" t="s">
        <v>270</v>
      </c>
      <c r="H82" s="3">
        <v>8</v>
      </c>
      <c r="I82" s="3">
        <v>5</v>
      </c>
      <c r="J82" s="3">
        <v>4</v>
      </c>
      <c r="K82" s="3">
        <v>5</v>
      </c>
      <c r="L82" s="3">
        <v>50</v>
      </c>
      <c r="M82" s="3">
        <v>54</v>
      </c>
      <c r="N82" s="3">
        <v>47</v>
      </c>
      <c r="O82" s="8">
        <v>13500</v>
      </c>
      <c r="P82" s="8">
        <v>10800</v>
      </c>
      <c r="Q82" s="8">
        <v>13500</v>
      </c>
      <c r="R82" s="45">
        <f t="shared" si="1"/>
        <v>37800</v>
      </c>
    </row>
    <row r="83" spans="3:18">
      <c r="C83" s="3" t="s">
        <v>90</v>
      </c>
      <c r="D83" s="4" t="s">
        <v>319</v>
      </c>
      <c r="E83" s="4" t="s">
        <v>264</v>
      </c>
      <c r="F83" s="4" t="s">
        <v>7</v>
      </c>
      <c r="G83" s="4" t="s">
        <v>269</v>
      </c>
      <c r="H83" s="3">
        <v>9</v>
      </c>
      <c r="I83" s="3">
        <v>4</v>
      </c>
      <c r="J83" s="3">
        <v>4</v>
      </c>
      <c r="K83" s="3">
        <v>4</v>
      </c>
      <c r="L83" s="3">
        <v>88</v>
      </c>
      <c r="M83" s="3">
        <v>94</v>
      </c>
      <c r="N83" s="3">
        <v>83</v>
      </c>
      <c r="O83" s="8">
        <v>10800</v>
      </c>
      <c r="P83" s="8">
        <v>10800</v>
      </c>
      <c r="Q83" s="8">
        <v>10800</v>
      </c>
      <c r="R83" s="45">
        <f t="shared" si="1"/>
        <v>32400</v>
      </c>
    </row>
    <row r="84" spans="3:18">
      <c r="C84" s="3" t="s">
        <v>91</v>
      </c>
      <c r="D84" s="4" t="s">
        <v>320</v>
      </c>
      <c r="E84" s="4" t="s">
        <v>264</v>
      </c>
      <c r="F84" s="4" t="s">
        <v>8</v>
      </c>
      <c r="G84" s="4" t="s">
        <v>269</v>
      </c>
      <c r="H84" s="3">
        <v>5</v>
      </c>
      <c r="I84" s="3">
        <v>3</v>
      </c>
      <c r="J84" s="3">
        <v>1</v>
      </c>
      <c r="K84" s="3">
        <v>5</v>
      </c>
      <c r="L84" s="3">
        <v>57</v>
      </c>
      <c r="M84" s="3">
        <v>61</v>
      </c>
      <c r="N84" s="3">
        <v>54</v>
      </c>
      <c r="O84" s="8">
        <v>8100</v>
      </c>
      <c r="P84" s="8">
        <v>2700</v>
      </c>
      <c r="Q84" s="8">
        <v>13500</v>
      </c>
      <c r="R84" s="45">
        <f t="shared" si="1"/>
        <v>24300</v>
      </c>
    </row>
    <row r="85" spans="3:18">
      <c r="C85" s="3" t="s">
        <v>92</v>
      </c>
      <c r="D85" s="4" t="s">
        <v>321</v>
      </c>
      <c r="E85" s="4" t="s">
        <v>263</v>
      </c>
      <c r="F85" s="4" t="s">
        <v>9</v>
      </c>
      <c r="G85" s="4" t="s">
        <v>269</v>
      </c>
      <c r="H85" s="3">
        <v>4</v>
      </c>
      <c r="I85" s="3">
        <v>5</v>
      </c>
      <c r="J85" s="3">
        <v>4</v>
      </c>
      <c r="K85" s="3">
        <v>3</v>
      </c>
      <c r="L85" s="3">
        <v>49</v>
      </c>
      <c r="M85" s="3">
        <v>52</v>
      </c>
      <c r="N85" s="3">
        <v>46</v>
      </c>
      <c r="O85" s="8">
        <v>13500</v>
      </c>
      <c r="P85" s="8">
        <v>10800</v>
      </c>
      <c r="Q85" s="8">
        <v>8100</v>
      </c>
      <c r="R85" s="45">
        <f t="shared" si="1"/>
        <v>32400</v>
      </c>
    </row>
    <row r="86" spans="3:18">
      <c r="C86" s="3" t="s">
        <v>93</v>
      </c>
      <c r="D86" s="4" t="s">
        <v>322</v>
      </c>
      <c r="E86" s="4" t="s">
        <v>263</v>
      </c>
      <c r="F86" s="4" t="s">
        <v>9</v>
      </c>
      <c r="G86" s="4" t="s">
        <v>268</v>
      </c>
      <c r="H86" s="3">
        <v>6</v>
      </c>
      <c r="I86" s="3">
        <v>3</v>
      </c>
      <c r="J86" s="3">
        <v>2</v>
      </c>
      <c r="K86" s="3">
        <v>2</v>
      </c>
      <c r="L86" s="3">
        <v>74</v>
      </c>
      <c r="M86" s="3">
        <v>79</v>
      </c>
      <c r="N86" s="3">
        <v>70</v>
      </c>
      <c r="O86" s="8">
        <v>8100</v>
      </c>
      <c r="P86" s="8">
        <v>5400</v>
      </c>
      <c r="Q86" s="8">
        <v>5400</v>
      </c>
      <c r="R86" s="45">
        <f t="shared" si="1"/>
        <v>18900</v>
      </c>
    </row>
    <row r="87" spans="3:18">
      <c r="C87" s="3" t="s">
        <v>94</v>
      </c>
      <c r="D87" s="4" t="s">
        <v>323</v>
      </c>
      <c r="E87" s="4" t="s">
        <v>264</v>
      </c>
      <c r="F87" s="4" t="s">
        <v>9</v>
      </c>
      <c r="G87" s="4" t="s">
        <v>269</v>
      </c>
      <c r="H87" s="3">
        <v>6</v>
      </c>
      <c r="I87" s="3">
        <v>4</v>
      </c>
      <c r="J87" s="3">
        <v>1</v>
      </c>
      <c r="K87" s="3">
        <v>5</v>
      </c>
      <c r="L87" s="3">
        <v>59</v>
      </c>
      <c r="M87" s="3">
        <v>63</v>
      </c>
      <c r="N87" s="3">
        <v>55</v>
      </c>
      <c r="O87" s="8">
        <v>10800</v>
      </c>
      <c r="P87" s="8">
        <v>2700</v>
      </c>
      <c r="Q87" s="8">
        <v>13500</v>
      </c>
      <c r="R87" s="45">
        <f t="shared" si="1"/>
        <v>27000</v>
      </c>
    </row>
    <row r="88" spans="3:18">
      <c r="C88" s="3" t="s">
        <v>95</v>
      </c>
      <c r="D88" s="4" t="s">
        <v>324</v>
      </c>
      <c r="E88" s="4" t="s">
        <v>265</v>
      </c>
      <c r="F88" s="4" t="s">
        <v>10</v>
      </c>
      <c r="G88" s="4" t="s">
        <v>270</v>
      </c>
      <c r="H88" s="3">
        <v>5</v>
      </c>
      <c r="I88" s="3">
        <v>3</v>
      </c>
      <c r="J88" s="3">
        <v>2</v>
      </c>
      <c r="K88" s="3">
        <v>5</v>
      </c>
      <c r="L88" s="3">
        <v>81</v>
      </c>
      <c r="M88" s="3">
        <v>87</v>
      </c>
      <c r="N88" s="3">
        <v>76</v>
      </c>
      <c r="O88" s="8">
        <v>8100</v>
      </c>
      <c r="P88" s="8">
        <v>5400</v>
      </c>
      <c r="Q88" s="8">
        <v>13500</v>
      </c>
      <c r="R88" s="45">
        <f t="shared" si="1"/>
        <v>27000</v>
      </c>
    </row>
    <row r="89" spans="3:18">
      <c r="C89" s="3" t="s">
        <v>96</v>
      </c>
      <c r="D89" s="4" t="s">
        <v>325</v>
      </c>
      <c r="E89" s="4" t="s">
        <v>264</v>
      </c>
      <c r="F89" s="4" t="s">
        <v>10</v>
      </c>
      <c r="G89" s="4" t="s">
        <v>268</v>
      </c>
      <c r="H89" s="3">
        <v>5</v>
      </c>
      <c r="I89" s="3">
        <v>3</v>
      </c>
      <c r="J89" s="3">
        <v>3</v>
      </c>
      <c r="K89" s="3">
        <v>5</v>
      </c>
      <c r="L89" s="3">
        <v>77</v>
      </c>
      <c r="M89" s="3">
        <v>82</v>
      </c>
      <c r="N89" s="3">
        <v>72</v>
      </c>
      <c r="O89" s="8">
        <v>8100</v>
      </c>
      <c r="P89" s="8">
        <v>8100</v>
      </c>
      <c r="Q89" s="8">
        <v>13500</v>
      </c>
      <c r="R89" s="45">
        <f t="shared" si="1"/>
        <v>29700</v>
      </c>
    </row>
    <row r="90" spans="3:18">
      <c r="C90" s="3" t="s">
        <v>97</v>
      </c>
      <c r="D90" s="4" t="s">
        <v>326</v>
      </c>
      <c r="E90" s="4" t="s">
        <v>264</v>
      </c>
      <c r="F90" s="4" t="s">
        <v>550</v>
      </c>
      <c r="G90" s="4" t="s">
        <v>268</v>
      </c>
      <c r="H90" s="3">
        <v>7</v>
      </c>
      <c r="I90" s="3">
        <v>2</v>
      </c>
      <c r="J90" s="3">
        <v>1</v>
      </c>
      <c r="K90" s="3">
        <v>4</v>
      </c>
      <c r="L90" s="3">
        <v>76</v>
      </c>
      <c r="M90" s="3">
        <v>81</v>
      </c>
      <c r="N90" s="3">
        <v>71</v>
      </c>
      <c r="O90" s="8">
        <v>5400</v>
      </c>
      <c r="P90" s="8">
        <v>2700</v>
      </c>
      <c r="Q90" s="8">
        <v>10800</v>
      </c>
      <c r="R90" s="45">
        <f t="shared" si="1"/>
        <v>18900</v>
      </c>
    </row>
    <row r="91" spans="3:18">
      <c r="C91" s="3" t="s">
        <v>98</v>
      </c>
      <c r="D91" s="4" t="s">
        <v>327</v>
      </c>
      <c r="E91" s="4" t="s">
        <v>263</v>
      </c>
      <c r="F91" s="4" t="s">
        <v>550</v>
      </c>
      <c r="G91" s="4" t="s">
        <v>269</v>
      </c>
      <c r="H91" s="3">
        <v>6</v>
      </c>
      <c r="I91" s="3">
        <v>2</v>
      </c>
      <c r="J91" s="3">
        <v>2</v>
      </c>
      <c r="K91" s="3">
        <v>3</v>
      </c>
      <c r="L91" s="3">
        <v>61</v>
      </c>
      <c r="M91" s="3">
        <v>65</v>
      </c>
      <c r="N91" s="3">
        <v>57</v>
      </c>
      <c r="O91" s="8">
        <v>5400</v>
      </c>
      <c r="P91" s="8">
        <v>5400</v>
      </c>
      <c r="Q91" s="8">
        <v>8100</v>
      </c>
      <c r="R91" s="45">
        <f t="shared" si="1"/>
        <v>18900</v>
      </c>
    </row>
    <row r="92" spans="3:18">
      <c r="C92" s="3" t="s">
        <v>99</v>
      </c>
      <c r="D92" s="4" t="s">
        <v>328</v>
      </c>
      <c r="E92" s="4" t="s">
        <v>263</v>
      </c>
      <c r="F92" s="4" t="s">
        <v>550</v>
      </c>
      <c r="G92" s="4" t="s">
        <v>268</v>
      </c>
      <c r="H92" s="3">
        <v>7</v>
      </c>
      <c r="I92" s="3">
        <v>3</v>
      </c>
      <c r="J92" s="3">
        <v>1</v>
      </c>
      <c r="K92" s="3">
        <v>2</v>
      </c>
      <c r="L92" s="3">
        <v>61</v>
      </c>
      <c r="M92" s="3">
        <v>65</v>
      </c>
      <c r="N92" s="3">
        <v>57</v>
      </c>
      <c r="O92" s="8">
        <v>8100</v>
      </c>
      <c r="P92" s="8">
        <v>2700</v>
      </c>
      <c r="Q92" s="8">
        <v>5400</v>
      </c>
      <c r="R92" s="45">
        <f t="shared" si="1"/>
        <v>16200</v>
      </c>
    </row>
    <row r="93" spans="3:18">
      <c r="C93" s="3" t="s">
        <v>100</v>
      </c>
      <c r="D93" s="4" t="s">
        <v>329</v>
      </c>
      <c r="E93" s="4" t="s">
        <v>264</v>
      </c>
      <c r="F93" s="4" t="s">
        <v>11</v>
      </c>
      <c r="G93" s="4" t="s">
        <v>269</v>
      </c>
      <c r="H93" s="3">
        <v>5</v>
      </c>
      <c r="I93" s="3">
        <v>5</v>
      </c>
      <c r="J93" s="3">
        <v>3</v>
      </c>
      <c r="K93" s="3">
        <v>4</v>
      </c>
      <c r="L93" s="3">
        <v>50</v>
      </c>
      <c r="M93" s="3">
        <v>54</v>
      </c>
      <c r="N93" s="3">
        <v>47</v>
      </c>
      <c r="O93" s="8">
        <v>13500</v>
      </c>
      <c r="P93" s="8">
        <v>8100</v>
      </c>
      <c r="Q93" s="8">
        <v>10800</v>
      </c>
      <c r="R93" s="45">
        <f t="shared" si="1"/>
        <v>32400</v>
      </c>
    </row>
    <row r="94" spans="3:18">
      <c r="C94" s="3" t="s">
        <v>101</v>
      </c>
      <c r="D94" s="4" t="s">
        <v>330</v>
      </c>
      <c r="E94" s="4" t="s">
        <v>265</v>
      </c>
      <c r="F94" s="4" t="s">
        <v>12</v>
      </c>
      <c r="G94" s="4" t="s">
        <v>270</v>
      </c>
      <c r="H94" s="3">
        <v>3</v>
      </c>
      <c r="I94" s="3">
        <v>1</v>
      </c>
      <c r="J94" s="3">
        <v>1</v>
      </c>
      <c r="K94" s="3">
        <v>5</v>
      </c>
      <c r="L94" s="3">
        <v>52</v>
      </c>
      <c r="M94" s="3">
        <v>56</v>
      </c>
      <c r="N94" s="3">
        <v>49</v>
      </c>
      <c r="O94" s="8">
        <v>2700</v>
      </c>
      <c r="P94" s="8">
        <v>2700</v>
      </c>
      <c r="Q94" s="8">
        <v>13500</v>
      </c>
      <c r="R94" s="45">
        <f t="shared" si="1"/>
        <v>18900</v>
      </c>
    </row>
    <row r="95" spans="3:18">
      <c r="C95" s="3" t="s">
        <v>102</v>
      </c>
      <c r="D95" s="4" t="s">
        <v>331</v>
      </c>
      <c r="E95" s="4" t="s">
        <v>264</v>
      </c>
      <c r="F95" s="4" t="s">
        <v>12</v>
      </c>
      <c r="G95" s="4" t="s">
        <v>270</v>
      </c>
      <c r="H95" s="3">
        <v>7</v>
      </c>
      <c r="I95" s="3">
        <v>5</v>
      </c>
      <c r="J95" s="3">
        <v>2</v>
      </c>
      <c r="K95" s="3">
        <v>5</v>
      </c>
      <c r="L95" s="3">
        <v>54</v>
      </c>
      <c r="M95" s="3">
        <v>58</v>
      </c>
      <c r="N95" s="3">
        <v>51</v>
      </c>
      <c r="O95" s="8">
        <v>13500</v>
      </c>
      <c r="P95" s="8">
        <v>5400</v>
      </c>
      <c r="Q95" s="8">
        <v>13500</v>
      </c>
      <c r="R95" s="45">
        <f t="shared" si="1"/>
        <v>32400</v>
      </c>
    </row>
    <row r="96" spans="3:18">
      <c r="C96" s="3" t="s">
        <v>103</v>
      </c>
      <c r="D96" s="4" t="s">
        <v>332</v>
      </c>
      <c r="E96" s="4" t="s">
        <v>264</v>
      </c>
      <c r="F96" s="4" t="s">
        <v>13</v>
      </c>
      <c r="G96" s="4" t="s">
        <v>269</v>
      </c>
      <c r="H96" s="3">
        <v>9</v>
      </c>
      <c r="I96" s="3">
        <v>5</v>
      </c>
      <c r="J96" s="3">
        <v>1</v>
      </c>
      <c r="K96" s="3">
        <v>5</v>
      </c>
      <c r="L96" s="3">
        <v>52</v>
      </c>
      <c r="M96" s="3">
        <v>56</v>
      </c>
      <c r="N96" s="3">
        <v>49</v>
      </c>
      <c r="O96" s="8">
        <v>13500</v>
      </c>
      <c r="P96" s="8">
        <v>2700</v>
      </c>
      <c r="Q96" s="8">
        <v>13500</v>
      </c>
      <c r="R96" s="45">
        <f t="shared" si="1"/>
        <v>29700</v>
      </c>
    </row>
    <row r="97" spans="3:18">
      <c r="C97" s="3" t="s">
        <v>104</v>
      </c>
      <c r="D97" s="4" t="s">
        <v>333</v>
      </c>
      <c r="E97" s="4" t="s">
        <v>263</v>
      </c>
      <c r="F97" s="4" t="s">
        <v>266</v>
      </c>
      <c r="G97" s="4" t="s">
        <v>269</v>
      </c>
      <c r="H97" s="3">
        <v>5</v>
      </c>
      <c r="I97" s="3">
        <v>3</v>
      </c>
      <c r="J97" s="3">
        <v>4</v>
      </c>
      <c r="K97" s="3">
        <v>3</v>
      </c>
      <c r="L97" s="3">
        <v>76</v>
      </c>
      <c r="M97" s="3">
        <v>81</v>
      </c>
      <c r="N97" s="3">
        <v>71</v>
      </c>
      <c r="O97" s="8">
        <v>8100</v>
      </c>
      <c r="P97" s="8">
        <v>10800</v>
      </c>
      <c r="Q97" s="8">
        <v>8100</v>
      </c>
      <c r="R97" s="45">
        <f t="shared" si="1"/>
        <v>27000</v>
      </c>
    </row>
    <row r="98" spans="3:18">
      <c r="C98" s="3" t="s">
        <v>105</v>
      </c>
      <c r="D98" s="4" t="s">
        <v>334</v>
      </c>
      <c r="E98" s="4" t="s">
        <v>263</v>
      </c>
      <c r="F98" s="4" t="s">
        <v>266</v>
      </c>
      <c r="G98" s="4" t="s">
        <v>269</v>
      </c>
      <c r="H98" s="3">
        <v>7</v>
      </c>
      <c r="I98" s="3">
        <v>2</v>
      </c>
      <c r="J98" s="3">
        <v>2</v>
      </c>
      <c r="K98" s="3">
        <v>5</v>
      </c>
      <c r="L98" s="3">
        <v>51</v>
      </c>
      <c r="M98" s="3">
        <v>55</v>
      </c>
      <c r="N98" s="3">
        <v>48</v>
      </c>
      <c r="O98" s="8">
        <v>5400</v>
      </c>
      <c r="P98" s="8">
        <v>5400</v>
      </c>
      <c r="Q98" s="8">
        <v>13500</v>
      </c>
      <c r="R98" s="45">
        <f t="shared" si="1"/>
        <v>24300</v>
      </c>
    </row>
    <row r="99" spans="3:18">
      <c r="C99" s="3" t="s">
        <v>106</v>
      </c>
      <c r="D99" s="4" t="s">
        <v>335</v>
      </c>
      <c r="E99" s="4" t="s">
        <v>264</v>
      </c>
      <c r="F99" s="4" t="s">
        <v>14</v>
      </c>
      <c r="G99" s="4" t="s">
        <v>268</v>
      </c>
      <c r="H99" s="3">
        <v>4</v>
      </c>
      <c r="I99" s="3">
        <v>1</v>
      </c>
      <c r="J99" s="3">
        <v>4</v>
      </c>
      <c r="K99" s="3">
        <v>2</v>
      </c>
      <c r="L99" s="3">
        <v>74</v>
      </c>
      <c r="M99" s="3">
        <v>79</v>
      </c>
      <c r="N99" s="3">
        <v>70</v>
      </c>
      <c r="O99" s="8">
        <v>2700</v>
      </c>
      <c r="P99" s="8">
        <v>10800</v>
      </c>
      <c r="Q99" s="8">
        <v>5400</v>
      </c>
      <c r="R99" s="45">
        <f t="shared" si="1"/>
        <v>18900</v>
      </c>
    </row>
    <row r="100" spans="3:18">
      <c r="C100" s="3" t="s">
        <v>107</v>
      </c>
      <c r="D100" s="4" t="s">
        <v>336</v>
      </c>
      <c r="E100" s="4" t="s">
        <v>265</v>
      </c>
      <c r="F100" s="4" t="s">
        <v>14</v>
      </c>
      <c r="G100" s="4" t="s">
        <v>269</v>
      </c>
      <c r="H100" s="3">
        <v>4</v>
      </c>
      <c r="I100" s="3">
        <v>3</v>
      </c>
      <c r="J100" s="3">
        <v>4</v>
      </c>
      <c r="K100" s="3">
        <v>3</v>
      </c>
      <c r="L100" s="3">
        <v>51</v>
      </c>
      <c r="M100" s="3">
        <v>55</v>
      </c>
      <c r="N100" s="3">
        <v>48</v>
      </c>
      <c r="O100" s="8">
        <v>8100</v>
      </c>
      <c r="P100" s="8">
        <v>10800</v>
      </c>
      <c r="Q100" s="8">
        <v>8100</v>
      </c>
      <c r="R100" s="45">
        <f t="shared" si="1"/>
        <v>27000</v>
      </c>
    </row>
    <row r="101" spans="3:18">
      <c r="C101" s="3" t="s">
        <v>108</v>
      </c>
      <c r="D101" s="4" t="s">
        <v>337</v>
      </c>
      <c r="E101" s="4" t="s">
        <v>264</v>
      </c>
      <c r="F101" s="4" t="s">
        <v>14</v>
      </c>
      <c r="G101" s="4" t="s">
        <v>270</v>
      </c>
      <c r="H101" s="3">
        <v>6</v>
      </c>
      <c r="I101" s="3">
        <v>4</v>
      </c>
      <c r="J101" s="3">
        <v>4</v>
      </c>
      <c r="K101" s="3">
        <v>5</v>
      </c>
      <c r="L101" s="3">
        <v>87</v>
      </c>
      <c r="M101" s="3">
        <v>93</v>
      </c>
      <c r="N101" s="3">
        <v>82</v>
      </c>
      <c r="O101" s="8">
        <v>10800</v>
      </c>
      <c r="P101" s="8">
        <v>10800</v>
      </c>
      <c r="Q101" s="8">
        <v>13500</v>
      </c>
      <c r="R101" s="45">
        <f t="shared" si="1"/>
        <v>35100</v>
      </c>
    </row>
    <row r="102" spans="3:18">
      <c r="C102" s="3" t="s">
        <v>109</v>
      </c>
      <c r="D102" s="4" t="s">
        <v>338</v>
      </c>
      <c r="E102" s="4" t="s">
        <v>264</v>
      </c>
      <c r="F102" s="4" t="s">
        <v>14</v>
      </c>
      <c r="G102" s="4" t="s">
        <v>268</v>
      </c>
      <c r="H102" s="3">
        <v>6</v>
      </c>
      <c r="I102" s="3">
        <v>5</v>
      </c>
      <c r="J102" s="3">
        <v>3</v>
      </c>
      <c r="K102" s="3">
        <v>5</v>
      </c>
      <c r="L102" s="3">
        <v>75</v>
      </c>
      <c r="M102" s="3">
        <v>80</v>
      </c>
      <c r="N102" s="3">
        <v>71</v>
      </c>
      <c r="O102" s="8">
        <v>13500</v>
      </c>
      <c r="P102" s="8">
        <v>8100</v>
      </c>
      <c r="Q102" s="8">
        <v>13500</v>
      </c>
      <c r="R102" s="45">
        <f t="shared" si="1"/>
        <v>35100</v>
      </c>
    </row>
    <row r="103" spans="3:18">
      <c r="C103" s="3" t="s">
        <v>110</v>
      </c>
      <c r="D103" s="4" t="s">
        <v>339</v>
      </c>
      <c r="E103" s="4" t="s">
        <v>263</v>
      </c>
      <c r="F103" s="4" t="s">
        <v>267</v>
      </c>
      <c r="G103" s="4" t="s">
        <v>268</v>
      </c>
      <c r="H103" s="3">
        <v>7</v>
      </c>
      <c r="I103" s="3">
        <v>4</v>
      </c>
      <c r="J103" s="3">
        <v>4</v>
      </c>
      <c r="K103" s="3">
        <v>2</v>
      </c>
      <c r="L103" s="3">
        <v>89</v>
      </c>
      <c r="M103" s="3">
        <v>95</v>
      </c>
      <c r="N103" s="3">
        <v>84</v>
      </c>
      <c r="O103" s="8">
        <v>10800</v>
      </c>
      <c r="P103" s="8">
        <v>10800</v>
      </c>
      <c r="Q103" s="8">
        <v>5400</v>
      </c>
      <c r="R103" s="45">
        <f t="shared" si="1"/>
        <v>27000</v>
      </c>
    </row>
    <row r="104" spans="3:18">
      <c r="C104" s="3" t="s">
        <v>111</v>
      </c>
      <c r="D104" s="4" t="s">
        <v>340</v>
      </c>
      <c r="E104" s="4" t="s">
        <v>263</v>
      </c>
      <c r="F104" s="4" t="s">
        <v>6</v>
      </c>
      <c r="G104" s="4" t="s">
        <v>269</v>
      </c>
      <c r="H104" s="3">
        <v>7</v>
      </c>
      <c r="I104" s="3">
        <v>4</v>
      </c>
      <c r="J104" s="3">
        <v>1</v>
      </c>
      <c r="K104" s="3">
        <v>2</v>
      </c>
      <c r="L104" s="3">
        <v>46</v>
      </c>
      <c r="M104" s="3">
        <v>49</v>
      </c>
      <c r="N104" s="3">
        <v>43</v>
      </c>
      <c r="O104" s="8">
        <v>10800</v>
      </c>
      <c r="P104" s="8">
        <v>2700</v>
      </c>
      <c r="Q104" s="8">
        <v>5400</v>
      </c>
      <c r="R104" s="45">
        <f t="shared" si="1"/>
        <v>18900</v>
      </c>
    </row>
    <row r="105" spans="3:18">
      <c r="C105" s="3" t="s">
        <v>112</v>
      </c>
      <c r="D105" s="4" t="s">
        <v>341</v>
      </c>
      <c r="E105" s="4" t="s">
        <v>264</v>
      </c>
      <c r="F105" s="4" t="s">
        <v>6</v>
      </c>
      <c r="G105" s="4" t="s">
        <v>268</v>
      </c>
      <c r="H105" s="3">
        <v>5</v>
      </c>
      <c r="I105" s="3">
        <v>5</v>
      </c>
      <c r="J105" s="3">
        <v>4</v>
      </c>
      <c r="K105" s="3">
        <v>5</v>
      </c>
      <c r="L105" s="3">
        <v>79</v>
      </c>
      <c r="M105" s="3">
        <v>85</v>
      </c>
      <c r="N105" s="3">
        <v>74</v>
      </c>
      <c r="O105" s="8">
        <v>13500</v>
      </c>
      <c r="P105" s="8">
        <v>10800</v>
      </c>
      <c r="Q105" s="8">
        <v>13500</v>
      </c>
      <c r="R105" s="45">
        <f t="shared" si="1"/>
        <v>37800</v>
      </c>
    </row>
    <row r="106" spans="3:18">
      <c r="C106" s="3" t="s">
        <v>113</v>
      </c>
      <c r="D106" s="4" t="s">
        <v>342</v>
      </c>
      <c r="E106" s="4" t="s">
        <v>265</v>
      </c>
      <c r="F106" s="4" t="s">
        <v>7</v>
      </c>
      <c r="G106" s="4" t="s">
        <v>269</v>
      </c>
      <c r="H106" s="3">
        <v>7</v>
      </c>
      <c r="I106" s="3">
        <v>4</v>
      </c>
      <c r="J106" s="3">
        <v>4</v>
      </c>
      <c r="K106" s="3">
        <v>5</v>
      </c>
      <c r="L106" s="3">
        <v>81</v>
      </c>
      <c r="M106" s="3">
        <v>87</v>
      </c>
      <c r="N106" s="3">
        <v>76</v>
      </c>
      <c r="O106" s="8">
        <v>10800</v>
      </c>
      <c r="P106" s="8">
        <v>10800</v>
      </c>
      <c r="Q106" s="8">
        <v>13500</v>
      </c>
      <c r="R106" s="45">
        <f t="shared" si="1"/>
        <v>35100</v>
      </c>
    </row>
    <row r="107" spans="3:18">
      <c r="C107" s="3" t="s">
        <v>114</v>
      </c>
      <c r="D107" s="4" t="s">
        <v>343</v>
      </c>
      <c r="E107" s="4" t="s">
        <v>264</v>
      </c>
      <c r="F107" s="4" t="s">
        <v>7</v>
      </c>
      <c r="G107" s="4" t="s">
        <v>270</v>
      </c>
      <c r="H107" s="3">
        <v>8</v>
      </c>
      <c r="I107" s="3">
        <v>2</v>
      </c>
      <c r="J107" s="3">
        <v>3</v>
      </c>
      <c r="K107" s="3">
        <v>4</v>
      </c>
      <c r="L107" s="3">
        <v>53</v>
      </c>
      <c r="M107" s="3">
        <v>57</v>
      </c>
      <c r="N107" s="3">
        <v>50</v>
      </c>
      <c r="O107" s="8">
        <v>5400</v>
      </c>
      <c r="P107" s="8">
        <v>8100</v>
      </c>
      <c r="Q107" s="8">
        <v>10800</v>
      </c>
      <c r="R107" s="45">
        <f t="shared" si="1"/>
        <v>24300</v>
      </c>
    </row>
    <row r="108" spans="3:18">
      <c r="C108" s="3" t="s">
        <v>115</v>
      </c>
      <c r="D108" s="4" t="s">
        <v>344</v>
      </c>
      <c r="E108" s="4" t="s">
        <v>264</v>
      </c>
      <c r="F108" s="4" t="s">
        <v>8</v>
      </c>
      <c r="G108" s="4" t="s">
        <v>270</v>
      </c>
      <c r="H108" s="3">
        <v>7</v>
      </c>
      <c r="I108" s="3">
        <v>3</v>
      </c>
      <c r="J108" s="3">
        <v>1</v>
      </c>
      <c r="K108" s="3">
        <v>4</v>
      </c>
      <c r="L108" s="3">
        <v>73</v>
      </c>
      <c r="M108" s="3">
        <v>78</v>
      </c>
      <c r="N108" s="3">
        <v>69</v>
      </c>
      <c r="O108" s="8">
        <v>8100</v>
      </c>
      <c r="P108" s="8">
        <v>2700</v>
      </c>
      <c r="Q108" s="8">
        <v>10800</v>
      </c>
      <c r="R108" s="45">
        <f t="shared" si="1"/>
        <v>21600</v>
      </c>
    </row>
    <row r="109" spans="3:18">
      <c r="C109" s="3" t="s">
        <v>116</v>
      </c>
      <c r="D109" s="4" t="s">
        <v>345</v>
      </c>
      <c r="E109" s="4" t="s">
        <v>263</v>
      </c>
      <c r="F109" s="4" t="s">
        <v>9</v>
      </c>
      <c r="G109" s="4" t="s">
        <v>269</v>
      </c>
      <c r="H109" s="3">
        <v>10</v>
      </c>
      <c r="I109" s="3">
        <v>1</v>
      </c>
      <c r="J109" s="3">
        <v>1</v>
      </c>
      <c r="K109" s="3">
        <v>5</v>
      </c>
      <c r="L109" s="3">
        <v>55</v>
      </c>
      <c r="M109" s="3">
        <v>59</v>
      </c>
      <c r="N109" s="3">
        <v>52</v>
      </c>
      <c r="O109" s="8">
        <v>2700</v>
      </c>
      <c r="P109" s="8">
        <v>2700</v>
      </c>
      <c r="Q109" s="8">
        <v>13500</v>
      </c>
      <c r="R109" s="45">
        <f t="shared" si="1"/>
        <v>18900</v>
      </c>
    </row>
    <row r="110" spans="3:18">
      <c r="C110" s="3" t="s">
        <v>117</v>
      </c>
      <c r="D110" s="4" t="s">
        <v>346</v>
      </c>
      <c r="E110" s="4" t="s">
        <v>263</v>
      </c>
      <c r="F110" s="4" t="s">
        <v>9</v>
      </c>
      <c r="G110" s="4" t="s">
        <v>269</v>
      </c>
      <c r="H110" s="3">
        <v>5</v>
      </c>
      <c r="I110" s="3">
        <v>4</v>
      </c>
      <c r="J110" s="3">
        <v>1</v>
      </c>
      <c r="K110" s="3">
        <v>2</v>
      </c>
      <c r="L110" s="3">
        <v>52</v>
      </c>
      <c r="M110" s="3">
        <v>56</v>
      </c>
      <c r="N110" s="3">
        <v>49</v>
      </c>
      <c r="O110" s="8">
        <v>10800</v>
      </c>
      <c r="P110" s="8">
        <v>2700</v>
      </c>
      <c r="Q110" s="8">
        <v>5400</v>
      </c>
      <c r="R110" s="45">
        <f t="shared" si="1"/>
        <v>18900</v>
      </c>
    </row>
    <row r="111" spans="3:18">
      <c r="C111" s="3" t="s">
        <v>118</v>
      </c>
      <c r="D111" s="4" t="s">
        <v>347</v>
      </c>
      <c r="E111" s="4" t="s">
        <v>264</v>
      </c>
      <c r="F111" s="4" t="s">
        <v>9</v>
      </c>
      <c r="G111" s="4" t="s">
        <v>269</v>
      </c>
      <c r="H111" s="3">
        <v>5</v>
      </c>
      <c r="I111" s="3">
        <v>2</v>
      </c>
      <c r="J111" s="3">
        <v>2</v>
      </c>
      <c r="K111" s="3">
        <v>3</v>
      </c>
      <c r="L111" s="3">
        <v>58</v>
      </c>
      <c r="M111" s="3">
        <v>62</v>
      </c>
      <c r="N111" s="3">
        <v>55</v>
      </c>
      <c r="O111" s="8">
        <v>5400</v>
      </c>
      <c r="P111" s="8">
        <v>5400</v>
      </c>
      <c r="Q111" s="8">
        <v>8100</v>
      </c>
      <c r="R111" s="45">
        <f t="shared" si="1"/>
        <v>18900</v>
      </c>
    </row>
    <row r="112" spans="3:18">
      <c r="C112" s="3" t="s">
        <v>119</v>
      </c>
      <c r="D112" s="4" t="s">
        <v>348</v>
      </c>
      <c r="E112" s="4" t="s">
        <v>265</v>
      </c>
      <c r="F112" s="4" t="s">
        <v>10</v>
      </c>
      <c r="G112" s="4" t="s">
        <v>268</v>
      </c>
      <c r="H112" s="3">
        <v>8</v>
      </c>
      <c r="I112" s="3">
        <v>1</v>
      </c>
      <c r="J112" s="3">
        <v>4</v>
      </c>
      <c r="K112" s="3">
        <v>2</v>
      </c>
      <c r="L112" s="3">
        <v>67</v>
      </c>
      <c r="M112" s="3">
        <v>72</v>
      </c>
      <c r="N112" s="3">
        <v>63</v>
      </c>
      <c r="O112" s="8">
        <v>2700</v>
      </c>
      <c r="P112" s="8">
        <v>10800</v>
      </c>
      <c r="Q112" s="8">
        <v>5400</v>
      </c>
      <c r="R112" s="45">
        <f t="shared" si="1"/>
        <v>18900</v>
      </c>
    </row>
    <row r="113" spans="3:18">
      <c r="C113" s="3" t="s">
        <v>120</v>
      </c>
      <c r="D113" s="4" t="s">
        <v>542</v>
      </c>
      <c r="E113" s="4" t="s">
        <v>264</v>
      </c>
      <c r="F113" s="4" t="s">
        <v>10</v>
      </c>
      <c r="G113" s="4" t="s">
        <v>269</v>
      </c>
      <c r="H113" s="3">
        <v>5</v>
      </c>
      <c r="I113" s="3">
        <v>4</v>
      </c>
      <c r="J113" s="3">
        <v>1</v>
      </c>
      <c r="K113" s="3">
        <v>3</v>
      </c>
      <c r="L113" s="3">
        <v>60</v>
      </c>
      <c r="M113" s="3">
        <v>64</v>
      </c>
      <c r="N113" s="3">
        <v>56</v>
      </c>
      <c r="O113" s="8">
        <v>10800</v>
      </c>
      <c r="P113" s="8">
        <v>2700</v>
      </c>
      <c r="Q113" s="8">
        <v>8100</v>
      </c>
      <c r="R113" s="45">
        <f t="shared" si="1"/>
        <v>21600</v>
      </c>
    </row>
    <row r="114" spans="3:18">
      <c r="C114" s="3" t="s">
        <v>121</v>
      </c>
      <c r="D114" s="4" t="s">
        <v>349</v>
      </c>
      <c r="E114" s="4" t="s">
        <v>264</v>
      </c>
      <c r="F114" s="4" t="s">
        <v>550</v>
      </c>
      <c r="G114" s="4" t="s">
        <v>270</v>
      </c>
      <c r="H114" s="3">
        <v>5</v>
      </c>
      <c r="I114" s="3">
        <v>3</v>
      </c>
      <c r="J114" s="3">
        <v>2</v>
      </c>
      <c r="K114" s="3">
        <v>5</v>
      </c>
      <c r="L114" s="3">
        <v>44</v>
      </c>
      <c r="M114" s="3">
        <v>47</v>
      </c>
      <c r="N114" s="3">
        <v>41</v>
      </c>
      <c r="O114" s="8">
        <v>8100</v>
      </c>
      <c r="P114" s="8">
        <v>5400</v>
      </c>
      <c r="Q114" s="8">
        <v>13500</v>
      </c>
      <c r="R114" s="45">
        <f t="shared" si="1"/>
        <v>27000</v>
      </c>
    </row>
    <row r="115" spans="3:18">
      <c r="C115" s="3" t="s">
        <v>122</v>
      </c>
      <c r="D115" s="4" t="s">
        <v>350</v>
      </c>
      <c r="E115" s="4" t="s">
        <v>263</v>
      </c>
      <c r="F115" s="4" t="s">
        <v>550</v>
      </c>
      <c r="G115" s="4" t="s">
        <v>268</v>
      </c>
      <c r="H115" s="3">
        <v>6</v>
      </c>
      <c r="I115" s="3">
        <v>4</v>
      </c>
      <c r="J115" s="3">
        <v>2</v>
      </c>
      <c r="K115" s="3">
        <v>3</v>
      </c>
      <c r="L115" s="3">
        <v>60</v>
      </c>
      <c r="M115" s="3">
        <v>64</v>
      </c>
      <c r="N115" s="3">
        <v>56</v>
      </c>
      <c r="O115" s="8">
        <v>10800</v>
      </c>
      <c r="P115" s="8">
        <v>5400</v>
      </c>
      <c r="Q115" s="8">
        <v>8100</v>
      </c>
      <c r="R115" s="45">
        <f t="shared" si="1"/>
        <v>24300</v>
      </c>
    </row>
    <row r="116" spans="3:18">
      <c r="C116" s="3" t="s">
        <v>123</v>
      </c>
      <c r="D116" s="4" t="s">
        <v>351</v>
      </c>
      <c r="E116" s="4" t="s">
        <v>263</v>
      </c>
      <c r="F116" s="4" t="s">
        <v>550</v>
      </c>
      <c r="G116" s="4" t="s">
        <v>268</v>
      </c>
      <c r="H116" s="3">
        <v>8</v>
      </c>
      <c r="I116" s="3">
        <v>2</v>
      </c>
      <c r="J116" s="3">
        <v>2</v>
      </c>
      <c r="K116" s="3">
        <v>3</v>
      </c>
      <c r="L116" s="3">
        <v>54</v>
      </c>
      <c r="M116" s="3">
        <v>58</v>
      </c>
      <c r="N116" s="3">
        <v>51</v>
      </c>
      <c r="O116" s="8">
        <v>5400</v>
      </c>
      <c r="P116" s="8">
        <v>5400</v>
      </c>
      <c r="Q116" s="8">
        <v>8100</v>
      </c>
      <c r="R116" s="45">
        <f t="shared" si="1"/>
        <v>18900</v>
      </c>
    </row>
    <row r="117" spans="3:18">
      <c r="C117" s="3" t="s">
        <v>124</v>
      </c>
      <c r="D117" s="4" t="s">
        <v>352</v>
      </c>
      <c r="E117" s="4" t="s">
        <v>264</v>
      </c>
      <c r="F117" s="4" t="s">
        <v>11</v>
      </c>
      <c r="G117" s="4" t="s">
        <v>269</v>
      </c>
      <c r="H117" s="3">
        <v>7</v>
      </c>
      <c r="I117" s="3">
        <v>2</v>
      </c>
      <c r="J117" s="3">
        <v>1</v>
      </c>
      <c r="K117" s="3">
        <v>4</v>
      </c>
      <c r="L117" s="3">
        <v>77</v>
      </c>
      <c r="M117" s="3">
        <v>82</v>
      </c>
      <c r="N117" s="3">
        <v>72</v>
      </c>
      <c r="O117" s="8">
        <v>5400</v>
      </c>
      <c r="P117" s="8">
        <v>2700</v>
      </c>
      <c r="Q117" s="8">
        <v>10800</v>
      </c>
      <c r="R117" s="45">
        <f t="shared" si="1"/>
        <v>18900</v>
      </c>
    </row>
    <row r="118" spans="3:18">
      <c r="C118" s="3" t="s">
        <v>125</v>
      </c>
      <c r="D118" s="4" t="s">
        <v>353</v>
      </c>
      <c r="E118" s="4" t="s">
        <v>265</v>
      </c>
      <c r="F118" s="4" t="s">
        <v>12</v>
      </c>
      <c r="G118" s="4" t="s">
        <v>268</v>
      </c>
      <c r="H118" s="3">
        <v>7</v>
      </c>
      <c r="I118" s="3">
        <v>4</v>
      </c>
      <c r="J118" s="3">
        <v>3</v>
      </c>
      <c r="K118" s="3">
        <v>2</v>
      </c>
      <c r="L118" s="3">
        <v>88</v>
      </c>
      <c r="M118" s="3">
        <v>94</v>
      </c>
      <c r="N118" s="3">
        <v>83</v>
      </c>
      <c r="O118" s="8">
        <v>10800</v>
      </c>
      <c r="P118" s="8">
        <v>8100</v>
      </c>
      <c r="Q118" s="8">
        <v>5400</v>
      </c>
      <c r="R118" s="45">
        <f t="shared" si="1"/>
        <v>24300</v>
      </c>
    </row>
    <row r="119" spans="3:18">
      <c r="C119" s="3" t="s">
        <v>126</v>
      </c>
      <c r="D119" s="4" t="s">
        <v>354</v>
      </c>
      <c r="E119" s="4" t="s">
        <v>264</v>
      </c>
      <c r="F119" s="4" t="s">
        <v>12</v>
      </c>
      <c r="G119" s="4" t="s">
        <v>269</v>
      </c>
      <c r="H119" s="3">
        <v>8</v>
      </c>
      <c r="I119" s="3">
        <v>3</v>
      </c>
      <c r="J119" s="3">
        <v>1</v>
      </c>
      <c r="K119" s="3">
        <v>3</v>
      </c>
      <c r="L119" s="3">
        <v>84</v>
      </c>
      <c r="M119" s="3">
        <v>90</v>
      </c>
      <c r="N119" s="3">
        <v>79</v>
      </c>
      <c r="O119" s="8">
        <v>8100</v>
      </c>
      <c r="P119" s="8">
        <v>2700</v>
      </c>
      <c r="Q119" s="8">
        <v>8100</v>
      </c>
      <c r="R119" s="45">
        <f t="shared" si="1"/>
        <v>18900</v>
      </c>
    </row>
    <row r="120" spans="3:18">
      <c r="C120" s="3" t="s">
        <v>127</v>
      </c>
      <c r="D120" s="4" t="s">
        <v>355</v>
      </c>
      <c r="E120" s="4" t="s">
        <v>264</v>
      </c>
      <c r="F120" s="4" t="s">
        <v>13</v>
      </c>
      <c r="G120" s="4" t="s">
        <v>270</v>
      </c>
      <c r="H120" s="3">
        <v>4</v>
      </c>
      <c r="I120" s="3">
        <v>2</v>
      </c>
      <c r="J120" s="3">
        <v>4</v>
      </c>
      <c r="K120" s="3">
        <v>2</v>
      </c>
      <c r="L120" s="3">
        <v>82</v>
      </c>
      <c r="M120" s="3">
        <v>88</v>
      </c>
      <c r="N120" s="3">
        <v>77</v>
      </c>
      <c r="O120" s="8">
        <v>5400</v>
      </c>
      <c r="P120" s="8">
        <v>10800</v>
      </c>
      <c r="Q120" s="8">
        <v>5400</v>
      </c>
      <c r="R120" s="45">
        <f t="shared" si="1"/>
        <v>21600</v>
      </c>
    </row>
    <row r="121" spans="3:18">
      <c r="C121" s="3" t="s">
        <v>128</v>
      </c>
      <c r="D121" s="4" t="s">
        <v>356</v>
      </c>
      <c r="E121" s="4" t="s">
        <v>263</v>
      </c>
      <c r="F121" s="4" t="s">
        <v>266</v>
      </c>
      <c r="G121" s="4" t="s">
        <v>270</v>
      </c>
      <c r="H121" s="3">
        <v>6</v>
      </c>
      <c r="I121" s="3">
        <v>5</v>
      </c>
      <c r="J121" s="3">
        <v>2</v>
      </c>
      <c r="K121" s="3">
        <v>3</v>
      </c>
      <c r="L121" s="3">
        <v>70</v>
      </c>
      <c r="M121" s="3">
        <v>75</v>
      </c>
      <c r="N121" s="3">
        <v>66</v>
      </c>
      <c r="O121" s="8">
        <v>13500</v>
      </c>
      <c r="P121" s="8">
        <v>5400</v>
      </c>
      <c r="Q121" s="8">
        <v>8100</v>
      </c>
      <c r="R121" s="45">
        <f t="shared" si="1"/>
        <v>27000</v>
      </c>
    </row>
    <row r="122" spans="3:18">
      <c r="C122" s="3" t="s">
        <v>129</v>
      </c>
      <c r="D122" s="4" t="s">
        <v>357</v>
      </c>
      <c r="E122" s="4" t="s">
        <v>263</v>
      </c>
      <c r="F122" s="4" t="s">
        <v>266</v>
      </c>
      <c r="G122" s="4" t="s">
        <v>269</v>
      </c>
      <c r="H122" s="3">
        <v>7</v>
      </c>
      <c r="I122" s="3">
        <v>5</v>
      </c>
      <c r="J122" s="3">
        <v>2</v>
      </c>
      <c r="K122" s="3">
        <v>3</v>
      </c>
      <c r="L122" s="3">
        <v>69</v>
      </c>
      <c r="M122" s="3">
        <v>74</v>
      </c>
      <c r="N122" s="3">
        <v>65</v>
      </c>
      <c r="O122" s="8">
        <v>13500</v>
      </c>
      <c r="P122" s="8">
        <v>5400</v>
      </c>
      <c r="Q122" s="8">
        <v>8100</v>
      </c>
      <c r="R122" s="45">
        <f t="shared" si="1"/>
        <v>27000</v>
      </c>
    </row>
    <row r="123" spans="3:18">
      <c r="C123" s="3" t="s">
        <v>130</v>
      </c>
      <c r="D123" s="4" t="s">
        <v>358</v>
      </c>
      <c r="E123" s="4" t="s">
        <v>264</v>
      </c>
      <c r="F123" s="4" t="s">
        <v>14</v>
      </c>
      <c r="G123" s="4" t="s">
        <v>269</v>
      </c>
      <c r="H123" s="3">
        <v>6</v>
      </c>
      <c r="I123" s="3">
        <v>2</v>
      </c>
      <c r="J123" s="3">
        <v>3</v>
      </c>
      <c r="K123" s="3">
        <v>2</v>
      </c>
      <c r="L123" s="3">
        <v>46</v>
      </c>
      <c r="M123" s="3">
        <v>49</v>
      </c>
      <c r="N123" s="3">
        <v>43</v>
      </c>
      <c r="O123" s="8">
        <v>5400</v>
      </c>
      <c r="P123" s="8">
        <v>8100</v>
      </c>
      <c r="Q123" s="8">
        <v>5400</v>
      </c>
      <c r="R123" s="45">
        <f t="shared" si="1"/>
        <v>18900</v>
      </c>
    </row>
    <row r="124" spans="3:18">
      <c r="C124" s="3" t="s">
        <v>131</v>
      </c>
      <c r="D124" s="4" t="s">
        <v>359</v>
      </c>
      <c r="E124" s="4" t="s">
        <v>265</v>
      </c>
      <c r="F124" s="4" t="s">
        <v>14</v>
      </c>
      <c r="G124" s="4" t="s">
        <v>269</v>
      </c>
      <c r="H124" s="3">
        <v>5</v>
      </c>
      <c r="I124" s="3">
        <v>5</v>
      </c>
      <c r="J124" s="3">
        <v>3</v>
      </c>
      <c r="K124" s="3">
        <v>4</v>
      </c>
      <c r="L124" s="3">
        <v>68</v>
      </c>
      <c r="M124" s="3">
        <v>73</v>
      </c>
      <c r="N124" s="3">
        <v>64</v>
      </c>
      <c r="O124" s="8">
        <v>13500</v>
      </c>
      <c r="P124" s="8">
        <v>8100</v>
      </c>
      <c r="Q124" s="8">
        <v>10800</v>
      </c>
      <c r="R124" s="45">
        <f t="shared" si="1"/>
        <v>32400</v>
      </c>
    </row>
    <row r="125" spans="3:18">
      <c r="C125" s="3" t="s">
        <v>132</v>
      </c>
      <c r="D125" s="4" t="s">
        <v>360</v>
      </c>
      <c r="E125" s="4" t="s">
        <v>264</v>
      </c>
      <c r="F125" s="4" t="s">
        <v>14</v>
      </c>
      <c r="G125" s="4" t="s">
        <v>268</v>
      </c>
      <c r="H125" s="3">
        <v>5</v>
      </c>
      <c r="I125" s="3">
        <v>4</v>
      </c>
      <c r="J125" s="3">
        <v>4</v>
      </c>
      <c r="K125" s="3">
        <v>3</v>
      </c>
      <c r="L125" s="3">
        <v>53</v>
      </c>
      <c r="M125" s="3">
        <v>57</v>
      </c>
      <c r="N125" s="3">
        <v>50</v>
      </c>
      <c r="O125" s="8">
        <v>10800</v>
      </c>
      <c r="P125" s="8">
        <v>10800</v>
      </c>
      <c r="Q125" s="8">
        <v>8100</v>
      </c>
      <c r="R125" s="45">
        <f t="shared" si="1"/>
        <v>29700</v>
      </c>
    </row>
    <row r="126" spans="3:18">
      <c r="C126" s="3" t="s">
        <v>133</v>
      </c>
      <c r="D126" s="4" t="s">
        <v>361</v>
      </c>
      <c r="E126" s="4" t="s">
        <v>264</v>
      </c>
      <c r="F126" s="4" t="s">
        <v>14</v>
      </c>
      <c r="G126" s="4" t="s">
        <v>269</v>
      </c>
      <c r="H126" s="3">
        <v>5</v>
      </c>
      <c r="I126" s="3">
        <v>5</v>
      </c>
      <c r="J126" s="3">
        <v>1</v>
      </c>
      <c r="K126" s="3">
        <v>4</v>
      </c>
      <c r="L126" s="3">
        <v>41</v>
      </c>
      <c r="M126" s="3">
        <v>44</v>
      </c>
      <c r="N126" s="3">
        <v>39</v>
      </c>
      <c r="O126" s="8">
        <v>13500</v>
      </c>
      <c r="P126" s="8">
        <v>2700</v>
      </c>
      <c r="Q126" s="8">
        <v>10800</v>
      </c>
      <c r="R126" s="45">
        <f t="shared" si="1"/>
        <v>27000</v>
      </c>
    </row>
    <row r="127" spans="3:18">
      <c r="C127" s="3" t="s">
        <v>134</v>
      </c>
      <c r="D127" s="4" t="s">
        <v>362</v>
      </c>
      <c r="E127" s="4" t="s">
        <v>263</v>
      </c>
      <c r="F127" s="4" t="s">
        <v>267</v>
      </c>
      <c r="G127" s="4" t="s">
        <v>270</v>
      </c>
      <c r="H127" s="3">
        <v>6</v>
      </c>
      <c r="I127" s="3">
        <v>3</v>
      </c>
      <c r="J127" s="3">
        <v>3</v>
      </c>
      <c r="K127" s="3">
        <v>5</v>
      </c>
      <c r="L127" s="3">
        <v>43</v>
      </c>
      <c r="M127" s="3">
        <v>46</v>
      </c>
      <c r="N127" s="3">
        <v>40</v>
      </c>
      <c r="O127" s="8">
        <v>8100</v>
      </c>
      <c r="P127" s="8">
        <v>8100</v>
      </c>
      <c r="Q127" s="8">
        <v>13500</v>
      </c>
      <c r="R127" s="45">
        <f t="shared" si="1"/>
        <v>29700</v>
      </c>
    </row>
    <row r="128" spans="3:18">
      <c r="C128" s="3" t="s">
        <v>135</v>
      </c>
      <c r="D128" s="4" t="s">
        <v>363</v>
      </c>
      <c r="E128" s="4" t="s">
        <v>263</v>
      </c>
      <c r="F128" s="4" t="s">
        <v>6</v>
      </c>
      <c r="G128" s="4" t="s">
        <v>268</v>
      </c>
      <c r="H128" s="3">
        <v>7</v>
      </c>
      <c r="I128" s="3">
        <v>1</v>
      </c>
      <c r="J128" s="3">
        <v>4</v>
      </c>
      <c r="K128" s="3">
        <v>5</v>
      </c>
      <c r="L128" s="3">
        <v>79</v>
      </c>
      <c r="M128" s="3">
        <v>85</v>
      </c>
      <c r="N128" s="3">
        <v>74</v>
      </c>
      <c r="O128" s="8">
        <v>2700</v>
      </c>
      <c r="P128" s="8">
        <v>10800</v>
      </c>
      <c r="Q128" s="8">
        <v>13500</v>
      </c>
      <c r="R128" s="45">
        <f t="shared" si="1"/>
        <v>27000</v>
      </c>
    </row>
    <row r="129" spans="3:18">
      <c r="C129" s="3" t="s">
        <v>136</v>
      </c>
      <c r="D129" s="4" t="s">
        <v>364</v>
      </c>
      <c r="E129" s="4" t="s">
        <v>264</v>
      </c>
      <c r="F129" s="4" t="s">
        <v>6</v>
      </c>
      <c r="G129" s="4" t="s">
        <v>268</v>
      </c>
      <c r="H129" s="3">
        <v>6</v>
      </c>
      <c r="I129" s="3">
        <v>1</v>
      </c>
      <c r="J129" s="3">
        <v>1</v>
      </c>
      <c r="K129" s="3">
        <v>5</v>
      </c>
      <c r="L129" s="3">
        <v>66</v>
      </c>
      <c r="M129" s="3">
        <v>71</v>
      </c>
      <c r="N129" s="3">
        <v>62</v>
      </c>
      <c r="O129" s="8">
        <v>2700</v>
      </c>
      <c r="P129" s="8">
        <v>2700</v>
      </c>
      <c r="Q129" s="8">
        <v>13500</v>
      </c>
      <c r="R129" s="45">
        <f t="shared" si="1"/>
        <v>18900</v>
      </c>
    </row>
    <row r="130" spans="3:18">
      <c r="C130" s="3" t="s">
        <v>137</v>
      </c>
      <c r="D130" s="4" t="s">
        <v>543</v>
      </c>
      <c r="E130" s="4" t="s">
        <v>265</v>
      </c>
      <c r="F130" s="4" t="s">
        <v>7</v>
      </c>
      <c r="G130" s="4" t="s">
        <v>269</v>
      </c>
      <c r="H130" s="3">
        <v>8</v>
      </c>
      <c r="I130" s="3">
        <v>3</v>
      </c>
      <c r="J130" s="3">
        <v>4</v>
      </c>
      <c r="K130" s="3">
        <v>4</v>
      </c>
      <c r="L130" s="3">
        <v>89</v>
      </c>
      <c r="M130" s="3">
        <v>95</v>
      </c>
      <c r="N130" s="3">
        <v>84</v>
      </c>
      <c r="O130" s="8">
        <v>8100</v>
      </c>
      <c r="P130" s="8">
        <v>10800</v>
      </c>
      <c r="Q130" s="8">
        <v>10800</v>
      </c>
      <c r="R130" s="45">
        <f t="shared" si="1"/>
        <v>29700</v>
      </c>
    </row>
    <row r="131" spans="3:18">
      <c r="C131" s="3" t="s">
        <v>138</v>
      </c>
      <c r="D131" s="4" t="s">
        <v>365</v>
      </c>
      <c r="E131" s="4" t="s">
        <v>264</v>
      </c>
      <c r="F131" s="4" t="s">
        <v>7</v>
      </c>
      <c r="G131" s="4" t="s">
        <v>268</v>
      </c>
      <c r="H131" s="3">
        <v>9</v>
      </c>
      <c r="I131" s="3">
        <v>3</v>
      </c>
      <c r="J131" s="3">
        <v>4</v>
      </c>
      <c r="K131" s="3">
        <v>5</v>
      </c>
      <c r="L131" s="3">
        <v>76</v>
      </c>
      <c r="M131" s="3">
        <v>81</v>
      </c>
      <c r="N131" s="3">
        <v>71</v>
      </c>
      <c r="O131" s="8">
        <v>8100</v>
      </c>
      <c r="P131" s="8">
        <v>10800</v>
      </c>
      <c r="Q131" s="8">
        <v>13500</v>
      </c>
      <c r="R131" s="45">
        <f t="shared" si="1"/>
        <v>32400</v>
      </c>
    </row>
    <row r="132" spans="3:18">
      <c r="C132" s="3" t="s">
        <v>139</v>
      </c>
      <c r="D132" s="4" t="s">
        <v>366</v>
      </c>
      <c r="E132" s="4" t="s">
        <v>264</v>
      </c>
      <c r="F132" s="4" t="s">
        <v>8</v>
      </c>
      <c r="G132" s="4" t="s">
        <v>269</v>
      </c>
      <c r="H132" s="3">
        <v>7</v>
      </c>
      <c r="I132" s="3">
        <v>4</v>
      </c>
      <c r="J132" s="3">
        <v>3</v>
      </c>
      <c r="K132" s="3">
        <v>4</v>
      </c>
      <c r="L132" s="3">
        <v>85</v>
      </c>
      <c r="M132" s="3">
        <v>91</v>
      </c>
      <c r="N132" s="3">
        <v>80</v>
      </c>
      <c r="O132" s="8">
        <v>10800</v>
      </c>
      <c r="P132" s="8">
        <v>8100</v>
      </c>
      <c r="Q132" s="8">
        <v>10800</v>
      </c>
      <c r="R132" s="45">
        <f t="shared" si="1"/>
        <v>29700</v>
      </c>
    </row>
    <row r="133" spans="3:18">
      <c r="C133" s="3" t="s">
        <v>140</v>
      </c>
      <c r="D133" s="4" t="s">
        <v>367</v>
      </c>
      <c r="E133" s="4" t="s">
        <v>263</v>
      </c>
      <c r="F133" s="4" t="s">
        <v>9</v>
      </c>
      <c r="G133" s="4" t="s">
        <v>270</v>
      </c>
      <c r="H133" s="3">
        <v>4</v>
      </c>
      <c r="I133" s="3">
        <v>2</v>
      </c>
      <c r="J133" s="3">
        <v>4</v>
      </c>
      <c r="K133" s="3">
        <v>2</v>
      </c>
      <c r="L133" s="3">
        <v>50</v>
      </c>
      <c r="M133" s="3">
        <v>54</v>
      </c>
      <c r="N133" s="3">
        <v>47</v>
      </c>
      <c r="O133" s="8">
        <v>5400</v>
      </c>
      <c r="P133" s="8">
        <v>10800</v>
      </c>
      <c r="Q133" s="8">
        <v>5400</v>
      </c>
      <c r="R133" s="45">
        <f t="shared" si="1"/>
        <v>21600</v>
      </c>
    </row>
    <row r="134" spans="3:18">
      <c r="C134" s="3" t="s">
        <v>141</v>
      </c>
      <c r="D134" s="4" t="s">
        <v>368</v>
      </c>
      <c r="E134" s="4" t="s">
        <v>263</v>
      </c>
      <c r="F134" s="4" t="s">
        <v>9</v>
      </c>
      <c r="G134" s="4" t="s">
        <v>270</v>
      </c>
      <c r="H134" s="3">
        <v>7</v>
      </c>
      <c r="I134" s="3">
        <v>5</v>
      </c>
      <c r="J134" s="3">
        <v>4</v>
      </c>
      <c r="K134" s="3">
        <v>2</v>
      </c>
      <c r="L134" s="3">
        <v>87</v>
      </c>
      <c r="M134" s="3">
        <v>93</v>
      </c>
      <c r="N134" s="3">
        <v>82</v>
      </c>
      <c r="O134" s="8">
        <v>13500</v>
      </c>
      <c r="P134" s="8">
        <v>10800</v>
      </c>
      <c r="Q134" s="8">
        <v>5400</v>
      </c>
      <c r="R134" s="45">
        <f t="shared" si="1"/>
        <v>29700</v>
      </c>
    </row>
    <row r="135" spans="3:18">
      <c r="C135" s="3" t="s">
        <v>142</v>
      </c>
      <c r="D135" s="4" t="s">
        <v>369</v>
      </c>
      <c r="E135" s="4" t="s">
        <v>264</v>
      </c>
      <c r="F135" s="4" t="s">
        <v>9</v>
      </c>
      <c r="G135" s="4" t="s">
        <v>269</v>
      </c>
      <c r="H135" s="3">
        <v>4</v>
      </c>
      <c r="I135" s="3">
        <v>3</v>
      </c>
      <c r="J135" s="3">
        <v>4</v>
      </c>
      <c r="K135" s="3">
        <v>5</v>
      </c>
      <c r="L135" s="3">
        <v>47</v>
      </c>
      <c r="M135" s="3">
        <v>50</v>
      </c>
      <c r="N135" s="3">
        <v>44</v>
      </c>
      <c r="O135" s="8">
        <v>8100</v>
      </c>
      <c r="P135" s="8">
        <v>10800</v>
      </c>
      <c r="Q135" s="8">
        <v>13500</v>
      </c>
      <c r="R135" s="45">
        <f t="shared" si="1"/>
        <v>32400</v>
      </c>
    </row>
    <row r="136" spans="3:18">
      <c r="C136" s="3" t="s">
        <v>143</v>
      </c>
      <c r="D136" s="4" t="s">
        <v>370</v>
      </c>
      <c r="E136" s="4" t="s">
        <v>265</v>
      </c>
      <c r="F136" s="4" t="s">
        <v>10</v>
      </c>
      <c r="G136" s="4" t="s">
        <v>269</v>
      </c>
      <c r="H136" s="3">
        <v>7</v>
      </c>
      <c r="I136" s="3">
        <v>1</v>
      </c>
      <c r="J136" s="3">
        <v>3</v>
      </c>
      <c r="K136" s="3">
        <v>3</v>
      </c>
      <c r="L136" s="3">
        <v>81</v>
      </c>
      <c r="M136" s="3">
        <v>87</v>
      </c>
      <c r="N136" s="3">
        <v>76</v>
      </c>
      <c r="O136" s="8">
        <v>2700</v>
      </c>
      <c r="P136" s="8">
        <v>8100</v>
      </c>
      <c r="Q136" s="8">
        <v>8100</v>
      </c>
      <c r="R136" s="45">
        <f t="shared" ref="R136:R199" si="2">SUM(_xlfn.SINGLE(Payment_Semester_1),_xlfn.SINGLE(Payment_Semester_2),_xlfn.SINGLE(Payment_Semester_3))</f>
        <v>18900</v>
      </c>
    </row>
    <row r="137" spans="3:18">
      <c r="C137" s="3" t="s">
        <v>144</v>
      </c>
      <c r="D137" s="4" t="s">
        <v>371</v>
      </c>
      <c r="E137" s="4" t="s">
        <v>264</v>
      </c>
      <c r="F137" s="4" t="s">
        <v>10</v>
      </c>
      <c r="G137" s="4" t="s">
        <v>269</v>
      </c>
      <c r="H137" s="3">
        <v>6</v>
      </c>
      <c r="I137" s="3">
        <v>5</v>
      </c>
      <c r="J137" s="3">
        <v>1</v>
      </c>
      <c r="K137" s="3">
        <v>3</v>
      </c>
      <c r="L137" s="3">
        <v>88</v>
      </c>
      <c r="M137" s="3">
        <v>94</v>
      </c>
      <c r="N137" s="3">
        <v>83</v>
      </c>
      <c r="O137" s="8">
        <v>13500</v>
      </c>
      <c r="P137" s="8">
        <v>2700</v>
      </c>
      <c r="Q137" s="8">
        <v>8100</v>
      </c>
      <c r="R137" s="45">
        <f t="shared" si="2"/>
        <v>24300</v>
      </c>
    </row>
    <row r="138" spans="3:18">
      <c r="C138" s="3" t="s">
        <v>145</v>
      </c>
      <c r="D138" s="4" t="s">
        <v>372</v>
      </c>
      <c r="E138" s="4" t="s">
        <v>264</v>
      </c>
      <c r="F138" s="4" t="s">
        <v>550</v>
      </c>
      <c r="G138" s="4" t="s">
        <v>268</v>
      </c>
      <c r="H138" s="3">
        <v>7</v>
      </c>
      <c r="I138" s="3">
        <v>5</v>
      </c>
      <c r="J138" s="3">
        <v>2</v>
      </c>
      <c r="K138" s="3">
        <v>2</v>
      </c>
      <c r="L138" s="3">
        <v>48</v>
      </c>
      <c r="M138" s="3">
        <v>51</v>
      </c>
      <c r="N138" s="3">
        <v>45</v>
      </c>
      <c r="O138" s="8">
        <v>13500</v>
      </c>
      <c r="P138" s="8">
        <v>5400</v>
      </c>
      <c r="Q138" s="8">
        <v>5400</v>
      </c>
      <c r="R138" s="45">
        <f t="shared" si="2"/>
        <v>24300</v>
      </c>
    </row>
    <row r="139" spans="3:18">
      <c r="C139" s="3" t="s">
        <v>146</v>
      </c>
      <c r="D139" s="4" t="s">
        <v>373</v>
      </c>
      <c r="E139" s="4" t="s">
        <v>263</v>
      </c>
      <c r="F139" s="4" t="s">
        <v>550</v>
      </c>
      <c r="G139" s="4" t="s">
        <v>269</v>
      </c>
      <c r="H139" s="3">
        <v>4</v>
      </c>
      <c r="I139" s="3">
        <v>4</v>
      </c>
      <c r="J139" s="3">
        <v>3</v>
      </c>
      <c r="K139" s="3">
        <v>2</v>
      </c>
      <c r="L139" s="3">
        <v>70</v>
      </c>
      <c r="M139" s="3">
        <v>75</v>
      </c>
      <c r="N139" s="3">
        <v>66</v>
      </c>
      <c r="O139" s="8">
        <v>10800</v>
      </c>
      <c r="P139" s="8">
        <v>8100</v>
      </c>
      <c r="Q139" s="8">
        <v>5400</v>
      </c>
      <c r="R139" s="45">
        <f t="shared" si="2"/>
        <v>24300</v>
      </c>
    </row>
    <row r="140" spans="3:18">
      <c r="C140" s="3" t="s">
        <v>147</v>
      </c>
      <c r="D140" s="4" t="s">
        <v>374</v>
      </c>
      <c r="E140" s="4" t="s">
        <v>263</v>
      </c>
      <c r="F140" s="4" t="s">
        <v>550</v>
      </c>
      <c r="G140" s="4" t="s">
        <v>270</v>
      </c>
      <c r="H140" s="3">
        <v>6</v>
      </c>
      <c r="I140" s="3">
        <v>2</v>
      </c>
      <c r="J140" s="3">
        <v>3</v>
      </c>
      <c r="K140" s="3">
        <v>5</v>
      </c>
      <c r="L140" s="3">
        <v>46</v>
      </c>
      <c r="M140" s="3">
        <v>49</v>
      </c>
      <c r="N140" s="3">
        <v>43</v>
      </c>
      <c r="O140" s="8">
        <v>5400</v>
      </c>
      <c r="P140" s="8">
        <v>8100</v>
      </c>
      <c r="Q140" s="8">
        <v>13500</v>
      </c>
      <c r="R140" s="45">
        <f t="shared" si="2"/>
        <v>27000</v>
      </c>
    </row>
    <row r="141" spans="3:18">
      <c r="C141" s="3" t="s">
        <v>148</v>
      </c>
      <c r="D141" s="4" t="s">
        <v>375</v>
      </c>
      <c r="E141" s="4" t="s">
        <v>264</v>
      </c>
      <c r="F141" s="4" t="s">
        <v>11</v>
      </c>
      <c r="G141" s="4" t="s">
        <v>268</v>
      </c>
      <c r="H141" s="3">
        <v>7</v>
      </c>
      <c r="I141" s="3">
        <v>2</v>
      </c>
      <c r="J141" s="3">
        <v>4</v>
      </c>
      <c r="K141" s="3">
        <v>2</v>
      </c>
      <c r="L141" s="3">
        <v>57</v>
      </c>
      <c r="M141" s="3">
        <v>61</v>
      </c>
      <c r="N141" s="3">
        <v>54</v>
      </c>
      <c r="O141" s="8">
        <v>5400</v>
      </c>
      <c r="P141" s="8">
        <v>10800</v>
      </c>
      <c r="Q141" s="8">
        <v>5400</v>
      </c>
      <c r="R141" s="45">
        <f t="shared" si="2"/>
        <v>21600</v>
      </c>
    </row>
    <row r="142" spans="3:18">
      <c r="C142" s="3" t="s">
        <v>149</v>
      </c>
      <c r="D142" s="4" t="s">
        <v>376</v>
      </c>
      <c r="E142" s="4" t="s">
        <v>265</v>
      </c>
      <c r="F142" s="4" t="s">
        <v>12</v>
      </c>
      <c r="G142" s="4" t="s">
        <v>268</v>
      </c>
      <c r="H142" s="3">
        <v>7</v>
      </c>
      <c r="I142" s="3">
        <v>5</v>
      </c>
      <c r="J142" s="3">
        <v>1</v>
      </c>
      <c r="K142" s="3">
        <v>4</v>
      </c>
      <c r="L142" s="3">
        <v>75</v>
      </c>
      <c r="M142" s="3">
        <v>80</v>
      </c>
      <c r="N142" s="3">
        <v>71</v>
      </c>
      <c r="O142" s="8">
        <v>13500</v>
      </c>
      <c r="P142" s="8">
        <v>2700</v>
      </c>
      <c r="Q142" s="8">
        <v>10800</v>
      </c>
      <c r="R142" s="45">
        <f t="shared" si="2"/>
        <v>27000</v>
      </c>
    </row>
    <row r="143" spans="3:18">
      <c r="C143" s="3" t="s">
        <v>150</v>
      </c>
      <c r="D143" s="4" t="s">
        <v>377</v>
      </c>
      <c r="E143" s="4" t="s">
        <v>264</v>
      </c>
      <c r="F143" s="4" t="s">
        <v>12</v>
      </c>
      <c r="G143" s="4" t="s">
        <v>269</v>
      </c>
      <c r="H143" s="3">
        <v>4</v>
      </c>
      <c r="I143" s="3">
        <v>4</v>
      </c>
      <c r="J143" s="3">
        <v>2</v>
      </c>
      <c r="K143" s="3">
        <v>5</v>
      </c>
      <c r="L143" s="3">
        <v>51</v>
      </c>
      <c r="M143" s="3">
        <v>55</v>
      </c>
      <c r="N143" s="3">
        <v>48</v>
      </c>
      <c r="O143" s="8">
        <v>10800</v>
      </c>
      <c r="P143" s="8">
        <v>5400</v>
      </c>
      <c r="Q143" s="8">
        <v>13500</v>
      </c>
      <c r="R143" s="45">
        <f t="shared" si="2"/>
        <v>29700</v>
      </c>
    </row>
    <row r="144" spans="3:18">
      <c r="C144" s="3" t="s">
        <v>151</v>
      </c>
      <c r="D144" s="4" t="s">
        <v>378</v>
      </c>
      <c r="E144" s="4" t="s">
        <v>264</v>
      </c>
      <c r="F144" s="4" t="s">
        <v>13</v>
      </c>
      <c r="G144" s="4" t="s">
        <v>268</v>
      </c>
      <c r="H144" s="3">
        <v>8</v>
      </c>
      <c r="I144" s="3">
        <v>1</v>
      </c>
      <c r="J144" s="3">
        <v>1</v>
      </c>
      <c r="K144" s="3">
        <v>2</v>
      </c>
      <c r="L144" s="3">
        <v>56</v>
      </c>
      <c r="M144" s="3">
        <v>60</v>
      </c>
      <c r="N144" s="3">
        <v>53</v>
      </c>
      <c r="O144" s="8">
        <v>2700</v>
      </c>
      <c r="P144" s="8">
        <v>2700</v>
      </c>
      <c r="Q144" s="8">
        <v>5400</v>
      </c>
      <c r="R144" s="45">
        <f t="shared" si="2"/>
        <v>10800</v>
      </c>
    </row>
    <row r="145" spans="3:18">
      <c r="C145" s="3" t="s">
        <v>152</v>
      </c>
      <c r="D145" s="4" t="s">
        <v>379</v>
      </c>
      <c r="E145" s="4" t="s">
        <v>263</v>
      </c>
      <c r="F145" s="4" t="s">
        <v>266</v>
      </c>
      <c r="G145" s="4" t="s">
        <v>269</v>
      </c>
      <c r="H145" s="3">
        <v>4</v>
      </c>
      <c r="I145" s="3">
        <v>4</v>
      </c>
      <c r="J145" s="3">
        <v>2</v>
      </c>
      <c r="K145" s="3">
        <v>2</v>
      </c>
      <c r="L145" s="3">
        <v>81</v>
      </c>
      <c r="M145" s="3">
        <v>87</v>
      </c>
      <c r="N145" s="3">
        <v>76</v>
      </c>
      <c r="O145" s="8">
        <v>10800</v>
      </c>
      <c r="P145" s="8">
        <v>5400</v>
      </c>
      <c r="Q145" s="8">
        <v>5400</v>
      </c>
      <c r="R145" s="45">
        <f t="shared" si="2"/>
        <v>21600</v>
      </c>
    </row>
    <row r="146" spans="3:18">
      <c r="C146" s="3" t="s">
        <v>153</v>
      </c>
      <c r="D146" s="4" t="s">
        <v>380</v>
      </c>
      <c r="E146" s="4" t="s">
        <v>263</v>
      </c>
      <c r="F146" s="4" t="s">
        <v>266</v>
      </c>
      <c r="G146" s="4" t="s">
        <v>270</v>
      </c>
      <c r="H146" s="3">
        <v>5</v>
      </c>
      <c r="I146" s="3">
        <v>5</v>
      </c>
      <c r="J146" s="3">
        <v>4</v>
      </c>
      <c r="K146" s="3">
        <v>5</v>
      </c>
      <c r="L146" s="3">
        <v>60</v>
      </c>
      <c r="M146" s="3">
        <v>64</v>
      </c>
      <c r="N146" s="3">
        <v>56</v>
      </c>
      <c r="O146" s="8">
        <v>13500</v>
      </c>
      <c r="P146" s="8">
        <v>10800</v>
      </c>
      <c r="Q146" s="8">
        <v>13500</v>
      </c>
      <c r="R146" s="45">
        <f t="shared" si="2"/>
        <v>37800</v>
      </c>
    </row>
    <row r="147" spans="3:18">
      <c r="C147" s="3" t="s">
        <v>154</v>
      </c>
      <c r="D147" s="4" t="s">
        <v>381</v>
      </c>
      <c r="E147" s="4" t="s">
        <v>264</v>
      </c>
      <c r="F147" s="4" t="s">
        <v>14</v>
      </c>
      <c r="G147" s="4" t="s">
        <v>270</v>
      </c>
      <c r="H147" s="3">
        <v>7</v>
      </c>
      <c r="I147" s="3">
        <v>2</v>
      </c>
      <c r="J147" s="3">
        <v>4</v>
      </c>
      <c r="K147" s="3">
        <v>3</v>
      </c>
      <c r="L147" s="3">
        <v>49</v>
      </c>
      <c r="M147" s="3">
        <v>52</v>
      </c>
      <c r="N147" s="3">
        <v>46</v>
      </c>
      <c r="O147" s="8">
        <v>5400</v>
      </c>
      <c r="P147" s="8">
        <v>10800</v>
      </c>
      <c r="Q147" s="8">
        <v>8100</v>
      </c>
      <c r="R147" s="45">
        <f t="shared" si="2"/>
        <v>24300</v>
      </c>
    </row>
    <row r="148" spans="3:18">
      <c r="C148" s="3" t="s">
        <v>155</v>
      </c>
      <c r="D148" s="4" t="s">
        <v>382</v>
      </c>
      <c r="E148" s="4" t="s">
        <v>265</v>
      </c>
      <c r="F148" s="4" t="s">
        <v>14</v>
      </c>
      <c r="G148" s="4" t="s">
        <v>269</v>
      </c>
      <c r="H148" s="3">
        <v>4</v>
      </c>
      <c r="I148" s="3">
        <v>3</v>
      </c>
      <c r="J148" s="3">
        <v>4</v>
      </c>
      <c r="K148" s="3">
        <v>4</v>
      </c>
      <c r="L148" s="3">
        <v>57</v>
      </c>
      <c r="M148" s="3">
        <v>61</v>
      </c>
      <c r="N148" s="3">
        <v>54</v>
      </c>
      <c r="O148" s="8">
        <v>8100</v>
      </c>
      <c r="P148" s="8">
        <v>10800</v>
      </c>
      <c r="Q148" s="8">
        <v>10800</v>
      </c>
      <c r="R148" s="45">
        <f t="shared" si="2"/>
        <v>29700</v>
      </c>
    </row>
    <row r="149" spans="3:18">
      <c r="C149" s="3" t="s">
        <v>156</v>
      </c>
      <c r="D149" s="4" t="s">
        <v>383</v>
      </c>
      <c r="E149" s="4" t="s">
        <v>264</v>
      </c>
      <c r="F149" s="4" t="s">
        <v>14</v>
      </c>
      <c r="G149" s="4" t="s">
        <v>269</v>
      </c>
      <c r="H149" s="3">
        <v>6</v>
      </c>
      <c r="I149" s="3">
        <v>3</v>
      </c>
      <c r="J149" s="3">
        <v>4</v>
      </c>
      <c r="K149" s="3">
        <v>3</v>
      </c>
      <c r="L149" s="3">
        <v>67</v>
      </c>
      <c r="M149" s="3">
        <v>72</v>
      </c>
      <c r="N149" s="3">
        <v>63</v>
      </c>
      <c r="O149" s="8">
        <v>8100</v>
      </c>
      <c r="P149" s="8">
        <v>10800</v>
      </c>
      <c r="Q149" s="8">
        <v>8100</v>
      </c>
      <c r="R149" s="45">
        <f t="shared" si="2"/>
        <v>27000</v>
      </c>
    </row>
    <row r="150" spans="3:18">
      <c r="C150" s="3" t="s">
        <v>157</v>
      </c>
      <c r="D150" s="4" t="s">
        <v>384</v>
      </c>
      <c r="E150" s="4" t="s">
        <v>264</v>
      </c>
      <c r="F150" s="4" t="s">
        <v>14</v>
      </c>
      <c r="G150" s="4" t="s">
        <v>269</v>
      </c>
      <c r="H150" s="3">
        <v>4</v>
      </c>
      <c r="I150" s="3">
        <v>2</v>
      </c>
      <c r="J150" s="3">
        <v>2</v>
      </c>
      <c r="K150" s="3">
        <v>4</v>
      </c>
      <c r="L150" s="3">
        <v>65</v>
      </c>
      <c r="M150" s="3">
        <v>70</v>
      </c>
      <c r="N150" s="3">
        <v>61</v>
      </c>
      <c r="O150" s="8">
        <v>5400</v>
      </c>
      <c r="P150" s="8">
        <v>5400</v>
      </c>
      <c r="Q150" s="8">
        <v>10800</v>
      </c>
      <c r="R150" s="45">
        <f t="shared" si="2"/>
        <v>21600</v>
      </c>
    </row>
    <row r="151" spans="3:18">
      <c r="C151" s="3" t="s">
        <v>158</v>
      </c>
      <c r="D151" s="4" t="s">
        <v>385</v>
      </c>
      <c r="E151" s="4" t="s">
        <v>263</v>
      </c>
      <c r="F151" s="4" t="s">
        <v>267</v>
      </c>
      <c r="G151" s="4" t="s">
        <v>268</v>
      </c>
      <c r="H151" s="3">
        <v>7</v>
      </c>
      <c r="I151" s="3">
        <v>1</v>
      </c>
      <c r="J151" s="3">
        <v>4</v>
      </c>
      <c r="K151" s="3">
        <v>3</v>
      </c>
      <c r="L151" s="3">
        <v>71</v>
      </c>
      <c r="M151" s="3">
        <v>76</v>
      </c>
      <c r="N151" s="3">
        <v>67</v>
      </c>
      <c r="O151" s="8">
        <v>2700</v>
      </c>
      <c r="P151" s="8">
        <v>10800</v>
      </c>
      <c r="Q151" s="8">
        <v>8100</v>
      </c>
      <c r="R151" s="45">
        <f t="shared" si="2"/>
        <v>21600</v>
      </c>
    </row>
    <row r="152" spans="3:18">
      <c r="C152" s="3" t="s">
        <v>159</v>
      </c>
      <c r="D152" s="4" t="s">
        <v>386</v>
      </c>
      <c r="E152" s="4" t="s">
        <v>263</v>
      </c>
      <c r="F152" s="4" t="s">
        <v>6</v>
      </c>
      <c r="G152" s="4" t="s">
        <v>269</v>
      </c>
      <c r="H152" s="3">
        <v>6</v>
      </c>
      <c r="I152" s="3">
        <v>5</v>
      </c>
      <c r="J152" s="3">
        <v>2</v>
      </c>
      <c r="K152" s="3">
        <v>3</v>
      </c>
      <c r="L152" s="3">
        <v>70</v>
      </c>
      <c r="M152" s="3">
        <v>75</v>
      </c>
      <c r="N152" s="3">
        <v>66</v>
      </c>
      <c r="O152" s="8">
        <v>13500</v>
      </c>
      <c r="P152" s="8">
        <v>5400</v>
      </c>
      <c r="Q152" s="8">
        <v>8100</v>
      </c>
      <c r="R152" s="45">
        <f t="shared" si="2"/>
        <v>27000</v>
      </c>
    </row>
    <row r="153" spans="3:18">
      <c r="C153" s="3" t="s">
        <v>160</v>
      </c>
      <c r="D153" s="4" t="s">
        <v>387</v>
      </c>
      <c r="E153" s="4" t="s">
        <v>264</v>
      </c>
      <c r="F153" s="4" t="s">
        <v>6</v>
      </c>
      <c r="G153" s="4" t="s">
        <v>270</v>
      </c>
      <c r="H153" s="3">
        <v>5</v>
      </c>
      <c r="I153" s="3">
        <v>2</v>
      </c>
      <c r="J153" s="3">
        <v>2</v>
      </c>
      <c r="K153" s="3">
        <v>3</v>
      </c>
      <c r="L153" s="3">
        <v>77</v>
      </c>
      <c r="M153" s="3">
        <v>82</v>
      </c>
      <c r="N153" s="3">
        <v>72</v>
      </c>
      <c r="O153" s="8">
        <v>5400</v>
      </c>
      <c r="P153" s="8">
        <v>5400</v>
      </c>
      <c r="Q153" s="8">
        <v>8100</v>
      </c>
      <c r="R153" s="45">
        <f t="shared" si="2"/>
        <v>18900</v>
      </c>
    </row>
    <row r="154" spans="3:18">
      <c r="C154" s="3" t="s">
        <v>161</v>
      </c>
      <c r="D154" s="4" t="s">
        <v>388</v>
      </c>
      <c r="E154" s="4" t="s">
        <v>265</v>
      </c>
      <c r="F154" s="4" t="s">
        <v>7</v>
      </c>
      <c r="G154" s="4" t="s">
        <v>268</v>
      </c>
      <c r="H154" s="3">
        <v>5</v>
      </c>
      <c r="I154" s="3">
        <v>5</v>
      </c>
      <c r="J154" s="3">
        <v>1</v>
      </c>
      <c r="K154" s="3">
        <v>3</v>
      </c>
      <c r="L154" s="3">
        <v>76</v>
      </c>
      <c r="M154" s="3">
        <v>81</v>
      </c>
      <c r="N154" s="3">
        <v>71</v>
      </c>
      <c r="O154" s="8">
        <v>13500</v>
      </c>
      <c r="P154" s="8">
        <v>2700</v>
      </c>
      <c r="Q154" s="8">
        <v>8100</v>
      </c>
      <c r="R154" s="45">
        <f t="shared" si="2"/>
        <v>24300</v>
      </c>
    </row>
    <row r="155" spans="3:18">
      <c r="C155" s="3" t="s">
        <v>162</v>
      </c>
      <c r="D155" s="4" t="s">
        <v>389</v>
      </c>
      <c r="E155" s="4" t="s">
        <v>264</v>
      </c>
      <c r="F155" s="4" t="s">
        <v>7</v>
      </c>
      <c r="G155" s="4" t="s">
        <v>268</v>
      </c>
      <c r="H155" s="3">
        <v>8</v>
      </c>
      <c r="I155" s="3">
        <v>4</v>
      </c>
      <c r="J155" s="3">
        <v>1</v>
      </c>
      <c r="K155" s="3">
        <v>2</v>
      </c>
      <c r="L155" s="3">
        <v>74</v>
      </c>
      <c r="M155" s="3">
        <v>79</v>
      </c>
      <c r="N155" s="3">
        <v>70</v>
      </c>
      <c r="O155" s="8">
        <v>10800</v>
      </c>
      <c r="P155" s="8">
        <v>2700</v>
      </c>
      <c r="Q155" s="8">
        <v>5400</v>
      </c>
      <c r="R155" s="45">
        <f t="shared" si="2"/>
        <v>18900</v>
      </c>
    </row>
    <row r="156" spans="3:18">
      <c r="C156" s="3" t="s">
        <v>163</v>
      </c>
      <c r="D156" s="4" t="s">
        <v>390</v>
      </c>
      <c r="E156" s="4" t="s">
        <v>264</v>
      </c>
      <c r="F156" s="4" t="s">
        <v>8</v>
      </c>
      <c r="G156" s="4" t="s">
        <v>269</v>
      </c>
      <c r="H156" s="3">
        <v>5</v>
      </c>
      <c r="I156" s="3">
        <v>4</v>
      </c>
      <c r="J156" s="3">
        <v>3</v>
      </c>
      <c r="K156" s="3">
        <v>5</v>
      </c>
      <c r="L156" s="3">
        <v>67</v>
      </c>
      <c r="M156" s="3">
        <v>72</v>
      </c>
      <c r="N156" s="3">
        <v>63</v>
      </c>
      <c r="O156" s="8">
        <v>10800</v>
      </c>
      <c r="P156" s="8">
        <v>8100</v>
      </c>
      <c r="Q156" s="8">
        <v>13500</v>
      </c>
      <c r="R156" s="45">
        <f t="shared" si="2"/>
        <v>32400</v>
      </c>
    </row>
    <row r="157" spans="3:18">
      <c r="C157" s="3" t="s">
        <v>164</v>
      </c>
      <c r="D157" s="4" t="s">
        <v>544</v>
      </c>
      <c r="E157" s="4" t="s">
        <v>263</v>
      </c>
      <c r="F157" s="4" t="s">
        <v>9</v>
      </c>
      <c r="G157" s="4" t="s">
        <v>268</v>
      </c>
      <c r="H157" s="3">
        <v>7</v>
      </c>
      <c r="I157" s="3">
        <v>3</v>
      </c>
      <c r="J157" s="3">
        <v>4</v>
      </c>
      <c r="K157" s="3">
        <v>2</v>
      </c>
      <c r="L157" s="3">
        <v>81</v>
      </c>
      <c r="M157" s="3">
        <v>87</v>
      </c>
      <c r="N157" s="3">
        <v>76</v>
      </c>
      <c r="O157" s="8">
        <v>8100</v>
      </c>
      <c r="P157" s="8">
        <v>10800</v>
      </c>
      <c r="Q157" s="8">
        <v>5400</v>
      </c>
      <c r="R157" s="45">
        <f t="shared" si="2"/>
        <v>24300</v>
      </c>
    </row>
    <row r="158" spans="3:18">
      <c r="C158" s="3" t="s">
        <v>165</v>
      </c>
      <c r="D158" s="4" t="s">
        <v>391</v>
      </c>
      <c r="E158" s="4" t="s">
        <v>263</v>
      </c>
      <c r="F158" s="4" t="s">
        <v>9</v>
      </c>
      <c r="G158" s="4" t="s">
        <v>269</v>
      </c>
      <c r="H158" s="3">
        <v>7</v>
      </c>
      <c r="I158" s="3">
        <v>4</v>
      </c>
      <c r="J158" s="3">
        <v>3</v>
      </c>
      <c r="K158" s="3">
        <v>3</v>
      </c>
      <c r="L158" s="3">
        <v>86</v>
      </c>
      <c r="M158" s="3">
        <v>92</v>
      </c>
      <c r="N158" s="3">
        <v>81</v>
      </c>
      <c r="O158" s="8">
        <v>10800</v>
      </c>
      <c r="P158" s="8">
        <v>8100</v>
      </c>
      <c r="Q158" s="8">
        <v>8100</v>
      </c>
      <c r="R158" s="45">
        <f t="shared" si="2"/>
        <v>27000</v>
      </c>
    </row>
    <row r="159" spans="3:18">
      <c r="C159" s="3" t="s">
        <v>166</v>
      </c>
      <c r="D159" s="4" t="s">
        <v>392</v>
      </c>
      <c r="E159" s="4" t="s">
        <v>264</v>
      </c>
      <c r="F159" s="4" t="s">
        <v>9</v>
      </c>
      <c r="G159" s="4" t="s">
        <v>270</v>
      </c>
      <c r="H159" s="3">
        <v>7</v>
      </c>
      <c r="I159" s="3">
        <v>1</v>
      </c>
      <c r="J159" s="3">
        <v>4</v>
      </c>
      <c r="K159" s="3">
        <v>2</v>
      </c>
      <c r="L159" s="3">
        <v>50</v>
      </c>
      <c r="M159" s="3">
        <v>54</v>
      </c>
      <c r="N159" s="3">
        <v>47</v>
      </c>
      <c r="O159" s="8">
        <v>2700</v>
      </c>
      <c r="P159" s="8">
        <v>10800</v>
      </c>
      <c r="Q159" s="8">
        <v>5400</v>
      </c>
      <c r="R159" s="45">
        <f t="shared" si="2"/>
        <v>18900</v>
      </c>
    </row>
    <row r="160" spans="3:18">
      <c r="C160" s="3" t="s">
        <v>167</v>
      </c>
      <c r="D160" s="4" t="s">
        <v>393</v>
      </c>
      <c r="E160" s="4" t="s">
        <v>265</v>
      </c>
      <c r="F160" s="4" t="s">
        <v>10</v>
      </c>
      <c r="G160" s="4" t="s">
        <v>270</v>
      </c>
      <c r="H160" s="3">
        <v>4</v>
      </c>
      <c r="I160" s="3">
        <v>3</v>
      </c>
      <c r="J160" s="3">
        <v>1</v>
      </c>
      <c r="K160" s="3">
        <v>4</v>
      </c>
      <c r="L160" s="3">
        <v>67</v>
      </c>
      <c r="M160" s="3">
        <v>72</v>
      </c>
      <c r="N160" s="3">
        <v>63</v>
      </c>
      <c r="O160" s="8">
        <v>8100</v>
      </c>
      <c r="P160" s="8">
        <v>2700</v>
      </c>
      <c r="Q160" s="8">
        <v>10800</v>
      </c>
      <c r="R160" s="45">
        <f t="shared" si="2"/>
        <v>21600</v>
      </c>
    </row>
    <row r="161" spans="3:18">
      <c r="C161" s="3" t="s">
        <v>168</v>
      </c>
      <c r="D161" s="4" t="s">
        <v>394</v>
      </c>
      <c r="E161" s="4" t="s">
        <v>264</v>
      </c>
      <c r="F161" s="4" t="s">
        <v>10</v>
      </c>
      <c r="G161" s="4" t="s">
        <v>269</v>
      </c>
      <c r="H161" s="3">
        <v>8</v>
      </c>
      <c r="I161" s="3">
        <v>5</v>
      </c>
      <c r="J161" s="3">
        <v>2</v>
      </c>
      <c r="K161" s="3">
        <v>5</v>
      </c>
      <c r="L161" s="3">
        <v>53</v>
      </c>
      <c r="M161" s="3">
        <v>57</v>
      </c>
      <c r="N161" s="3">
        <v>50</v>
      </c>
      <c r="O161" s="8">
        <v>13500</v>
      </c>
      <c r="P161" s="8">
        <v>5400</v>
      </c>
      <c r="Q161" s="8">
        <v>13500</v>
      </c>
      <c r="R161" s="45">
        <f t="shared" si="2"/>
        <v>32400</v>
      </c>
    </row>
    <row r="162" spans="3:18">
      <c r="C162" s="3" t="s">
        <v>169</v>
      </c>
      <c r="D162" s="4" t="s">
        <v>395</v>
      </c>
      <c r="E162" s="4" t="s">
        <v>264</v>
      </c>
      <c r="F162" s="4" t="s">
        <v>550</v>
      </c>
      <c r="G162" s="4" t="s">
        <v>269</v>
      </c>
      <c r="H162" s="3">
        <v>6</v>
      </c>
      <c r="I162" s="3">
        <v>3</v>
      </c>
      <c r="J162" s="3">
        <v>1</v>
      </c>
      <c r="K162" s="3">
        <v>3</v>
      </c>
      <c r="L162" s="3">
        <v>75</v>
      </c>
      <c r="M162" s="3">
        <v>80</v>
      </c>
      <c r="N162" s="3">
        <v>71</v>
      </c>
      <c r="O162" s="8">
        <v>8100</v>
      </c>
      <c r="P162" s="8">
        <v>2700</v>
      </c>
      <c r="Q162" s="8">
        <v>8100</v>
      </c>
      <c r="R162" s="45">
        <f t="shared" si="2"/>
        <v>18900</v>
      </c>
    </row>
    <row r="163" spans="3:18">
      <c r="C163" s="3" t="s">
        <v>170</v>
      </c>
      <c r="D163" s="4" t="s">
        <v>396</v>
      </c>
      <c r="E163" s="4" t="s">
        <v>263</v>
      </c>
      <c r="F163" s="4" t="s">
        <v>550</v>
      </c>
      <c r="G163" s="4" t="s">
        <v>269</v>
      </c>
      <c r="H163" s="3">
        <v>6</v>
      </c>
      <c r="I163" s="3">
        <v>3</v>
      </c>
      <c r="J163" s="3">
        <v>3</v>
      </c>
      <c r="K163" s="3">
        <v>2</v>
      </c>
      <c r="L163" s="3">
        <v>56</v>
      </c>
      <c r="M163" s="3">
        <v>60</v>
      </c>
      <c r="N163" s="3">
        <v>53</v>
      </c>
      <c r="O163" s="8">
        <v>8100</v>
      </c>
      <c r="P163" s="8">
        <v>8100</v>
      </c>
      <c r="Q163" s="8">
        <v>5400</v>
      </c>
      <c r="R163" s="45">
        <f t="shared" si="2"/>
        <v>21600</v>
      </c>
    </row>
    <row r="164" spans="3:18">
      <c r="C164" s="3" t="s">
        <v>171</v>
      </c>
      <c r="D164" s="4" t="s">
        <v>545</v>
      </c>
      <c r="E164" s="4" t="s">
        <v>263</v>
      </c>
      <c r="F164" s="4" t="s">
        <v>550</v>
      </c>
      <c r="G164" s="4" t="s">
        <v>268</v>
      </c>
      <c r="H164" s="3">
        <v>7</v>
      </c>
      <c r="I164" s="3">
        <v>2</v>
      </c>
      <c r="J164" s="3">
        <v>3</v>
      </c>
      <c r="K164" s="3">
        <v>5</v>
      </c>
      <c r="L164" s="3">
        <v>68</v>
      </c>
      <c r="M164" s="3">
        <v>73</v>
      </c>
      <c r="N164" s="3">
        <v>64</v>
      </c>
      <c r="O164" s="8">
        <v>5400</v>
      </c>
      <c r="P164" s="8">
        <v>8100</v>
      </c>
      <c r="Q164" s="8">
        <v>13500</v>
      </c>
      <c r="R164" s="45">
        <f t="shared" si="2"/>
        <v>27000</v>
      </c>
    </row>
    <row r="165" spans="3:18">
      <c r="C165" s="3" t="s">
        <v>172</v>
      </c>
      <c r="D165" s="4" t="s">
        <v>397</v>
      </c>
      <c r="E165" s="4" t="s">
        <v>264</v>
      </c>
      <c r="F165" s="4" t="s">
        <v>11</v>
      </c>
      <c r="G165" s="4" t="s">
        <v>269</v>
      </c>
      <c r="H165" s="3">
        <v>7</v>
      </c>
      <c r="I165" s="3">
        <v>2</v>
      </c>
      <c r="J165" s="3">
        <v>4</v>
      </c>
      <c r="K165" s="3">
        <v>3</v>
      </c>
      <c r="L165" s="3">
        <v>42</v>
      </c>
      <c r="M165" s="3">
        <v>45</v>
      </c>
      <c r="N165" s="3">
        <v>39</v>
      </c>
      <c r="O165" s="8">
        <v>5400</v>
      </c>
      <c r="P165" s="8">
        <v>10800</v>
      </c>
      <c r="Q165" s="8">
        <v>8100</v>
      </c>
      <c r="R165" s="45">
        <f t="shared" si="2"/>
        <v>24300</v>
      </c>
    </row>
    <row r="166" spans="3:18">
      <c r="C166" s="3" t="s">
        <v>173</v>
      </c>
      <c r="D166" s="4" t="s">
        <v>398</v>
      </c>
      <c r="E166" s="4" t="s">
        <v>265</v>
      </c>
      <c r="F166" s="4" t="s">
        <v>12</v>
      </c>
      <c r="G166" s="4" t="s">
        <v>270</v>
      </c>
      <c r="H166" s="3">
        <v>5</v>
      </c>
      <c r="I166" s="3">
        <v>2</v>
      </c>
      <c r="J166" s="3">
        <v>2</v>
      </c>
      <c r="K166" s="3">
        <v>4</v>
      </c>
      <c r="L166" s="3">
        <v>59</v>
      </c>
      <c r="M166" s="3">
        <v>63</v>
      </c>
      <c r="N166" s="3">
        <v>55</v>
      </c>
      <c r="O166" s="8">
        <v>5400</v>
      </c>
      <c r="P166" s="8">
        <v>5400</v>
      </c>
      <c r="Q166" s="8">
        <v>10800</v>
      </c>
      <c r="R166" s="45">
        <f t="shared" si="2"/>
        <v>21600</v>
      </c>
    </row>
    <row r="167" spans="3:18">
      <c r="C167" s="3" t="s">
        <v>174</v>
      </c>
      <c r="D167" s="4" t="s">
        <v>399</v>
      </c>
      <c r="E167" s="4" t="s">
        <v>264</v>
      </c>
      <c r="F167" s="4" t="s">
        <v>12</v>
      </c>
      <c r="G167" s="4" t="s">
        <v>268</v>
      </c>
      <c r="H167" s="3">
        <v>6</v>
      </c>
      <c r="I167" s="3">
        <v>1</v>
      </c>
      <c r="J167" s="3">
        <v>2</v>
      </c>
      <c r="K167" s="3">
        <v>5</v>
      </c>
      <c r="L167" s="3">
        <v>41</v>
      </c>
      <c r="M167" s="3">
        <v>44</v>
      </c>
      <c r="N167" s="3">
        <v>39</v>
      </c>
      <c r="O167" s="8">
        <v>2700</v>
      </c>
      <c r="P167" s="8">
        <v>5400</v>
      </c>
      <c r="Q167" s="8">
        <v>13500</v>
      </c>
      <c r="R167" s="45">
        <f t="shared" si="2"/>
        <v>21600</v>
      </c>
    </row>
    <row r="168" spans="3:18">
      <c r="C168" s="3" t="s">
        <v>175</v>
      </c>
      <c r="D168" s="4" t="s">
        <v>400</v>
      </c>
      <c r="E168" s="4" t="s">
        <v>264</v>
      </c>
      <c r="F168" s="4" t="s">
        <v>13</v>
      </c>
      <c r="G168" s="4" t="s">
        <v>268</v>
      </c>
      <c r="H168" s="3">
        <v>7</v>
      </c>
      <c r="I168" s="3">
        <v>5</v>
      </c>
      <c r="J168" s="3">
        <v>2</v>
      </c>
      <c r="K168" s="3">
        <v>4</v>
      </c>
      <c r="L168" s="3">
        <v>85</v>
      </c>
      <c r="M168" s="3">
        <v>91</v>
      </c>
      <c r="N168" s="3">
        <v>80</v>
      </c>
      <c r="O168" s="8">
        <v>13500</v>
      </c>
      <c r="P168" s="8">
        <v>5400</v>
      </c>
      <c r="Q168" s="8">
        <v>10800</v>
      </c>
      <c r="R168" s="45">
        <f t="shared" si="2"/>
        <v>29700</v>
      </c>
    </row>
    <row r="169" spans="3:18">
      <c r="C169" s="3" t="s">
        <v>176</v>
      </c>
      <c r="D169" s="4" t="s">
        <v>401</v>
      </c>
      <c r="E169" s="4" t="s">
        <v>263</v>
      </c>
      <c r="F169" s="4" t="s">
        <v>266</v>
      </c>
      <c r="G169" s="4" t="s">
        <v>269</v>
      </c>
      <c r="H169" s="3">
        <v>5</v>
      </c>
      <c r="I169" s="3">
        <v>5</v>
      </c>
      <c r="J169" s="3">
        <v>3</v>
      </c>
      <c r="K169" s="3">
        <v>2</v>
      </c>
      <c r="L169" s="3">
        <v>68</v>
      </c>
      <c r="M169" s="3">
        <v>73</v>
      </c>
      <c r="N169" s="3">
        <v>64</v>
      </c>
      <c r="O169" s="8">
        <v>13500</v>
      </c>
      <c r="P169" s="8">
        <v>8100</v>
      </c>
      <c r="Q169" s="8">
        <v>5400</v>
      </c>
      <c r="R169" s="45">
        <f t="shared" si="2"/>
        <v>27000</v>
      </c>
    </row>
    <row r="170" spans="3:18">
      <c r="C170" s="3" t="s">
        <v>177</v>
      </c>
      <c r="D170" s="4" t="s">
        <v>402</v>
      </c>
      <c r="E170" s="4" t="s">
        <v>263</v>
      </c>
      <c r="F170" s="4" t="s">
        <v>266</v>
      </c>
      <c r="G170" s="4" t="s">
        <v>268</v>
      </c>
      <c r="H170" s="3">
        <v>5</v>
      </c>
      <c r="I170" s="3">
        <v>1</v>
      </c>
      <c r="J170" s="3">
        <v>4</v>
      </c>
      <c r="K170" s="3">
        <v>3</v>
      </c>
      <c r="L170" s="3">
        <v>67</v>
      </c>
      <c r="M170" s="3">
        <v>72</v>
      </c>
      <c r="N170" s="3">
        <v>63</v>
      </c>
      <c r="O170" s="8">
        <v>2700</v>
      </c>
      <c r="P170" s="8">
        <v>10800</v>
      </c>
      <c r="Q170" s="8">
        <v>8100</v>
      </c>
      <c r="R170" s="45">
        <f t="shared" si="2"/>
        <v>21600</v>
      </c>
    </row>
    <row r="171" spans="3:18">
      <c r="C171" s="3" t="s">
        <v>178</v>
      </c>
      <c r="D171" s="4" t="s">
        <v>403</v>
      </c>
      <c r="E171" s="4" t="s">
        <v>264</v>
      </c>
      <c r="F171" s="4" t="s">
        <v>14</v>
      </c>
      <c r="G171" s="4" t="s">
        <v>269</v>
      </c>
      <c r="H171" s="3">
        <v>6</v>
      </c>
      <c r="I171" s="3">
        <v>3</v>
      </c>
      <c r="J171" s="3">
        <v>2</v>
      </c>
      <c r="K171" s="3">
        <v>3</v>
      </c>
      <c r="L171" s="3">
        <v>81</v>
      </c>
      <c r="M171" s="3">
        <v>87</v>
      </c>
      <c r="N171" s="3">
        <v>76</v>
      </c>
      <c r="O171" s="8">
        <v>8100</v>
      </c>
      <c r="P171" s="8">
        <v>5400</v>
      </c>
      <c r="Q171" s="8">
        <v>8100</v>
      </c>
      <c r="R171" s="45">
        <f t="shared" si="2"/>
        <v>21600</v>
      </c>
    </row>
    <row r="172" spans="3:18">
      <c r="C172" s="3" t="s">
        <v>179</v>
      </c>
      <c r="D172" s="4" t="s">
        <v>404</v>
      </c>
      <c r="E172" s="4" t="s">
        <v>265</v>
      </c>
      <c r="F172" s="4" t="s">
        <v>14</v>
      </c>
      <c r="G172" s="4" t="s">
        <v>270</v>
      </c>
      <c r="H172" s="3">
        <v>8</v>
      </c>
      <c r="I172" s="3">
        <v>2</v>
      </c>
      <c r="J172" s="3">
        <v>4</v>
      </c>
      <c r="K172" s="3">
        <v>2</v>
      </c>
      <c r="L172" s="3">
        <v>85</v>
      </c>
      <c r="M172" s="3">
        <v>91</v>
      </c>
      <c r="N172" s="3">
        <v>80</v>
      </c>
      <c r="O172" s="8">
        <v>5400</v>
      </c>
      <c r="P172" s="8">
        <v>10800</v>
      </c>
      <c r="Q172" s="8">
        <v>5400</v>
      </c>
      <c r="R172" s="45">
        <f t="shared" si="2"/>
        <v>21600</v>
      </c>
    </row>
    <row r="173" spans="3:18">
      <c r="C173" s="3" t="s">
        <v>180</v>
      </c>
      <c r="D173" s="4" t="s">
        <v>405</v>
      </c>
      <c r="E173" s="4" t="s">
        <v>264</v>
      </c>
      <c r="F173" s="4" t="s">
        <v>14</v>
      </c>
      <c r="G173" s="4" t="s">
        <v>270</v>
      </c>
      <c r="H173" s="3">
        <v>6</v>
      </c>
      <c r="I173" s="3">
        <v>1</v>
      </c>
      <c r="J173" s="3">
        <v>3</v>
      </c>
      <c r="K173" s="3">
        <v>5</v>
      </c>
      <c r="L173" s="3">
        <v>51</v>
      </c>
      <c r="M173" s="3">
        <v>55</v>
      </c>
      <c r="N173" s="3">
        <v>48</v>
      </c>
      <c r="O173" s="8">
        <v>2700</v>
      </c>
      <c r="P173" s="8">
        <v>8100</v>
      </c>
      <c r="Q173" s="8">
        <v>13500</v>
      </c>
      <c r="R173" s="45">
        <f t="shared" si="2"/>
        <v>24300</v>
      </c>
    </row>
    <row r="174" spans="3:18">
      <c r="C174" s="3" t="s">
        <v>181</v>
      </c>
      <c r="D174" s="4" t="s">
        <v>406</v>
      </c>
      <c r="E174" s="4" t="s">
        <v>264</v>
      </c>
      <c r="F174" s="4" t="s">
        <v>14</v>
      </c>
      <c r="G174" s="4" t="s">
        <v>269</v>
      </c>
      <c r="H174" s="3">
        <v>5</v>
      </c>
      <c r="I174" s="3">
        <v>1</v>
      </c>
      <c r="J174" s="3">
        <v>1</v>
      </c>
      <c r="K174" s="3">
        <v>2</v>
      </c>
      <c r="L174" s="3">
        <v>69</v>
      </c>
      <c r="M174" s="3">
        <v>74</v>
      </c>
      <c r="N174" s="3">
        <v>65</v>
      </c>
      <c r="O174" s="8">
        <v>2700</v>
      </c>
      <c r="P174" s="8">
        <v>2700</v>
      </c>
      <c r="Q174" s="8">
        <v>5400</v>
      </c>
      <c r="R174" s="45">
        <f t="shared" si="2"/>
        <v>10800</v>
      </c>
    </row>
    <row r="175" spans="3:18">
      <c r="C175" s="3" t="s">
        <v>182</v>
      </c>
      <c r="D175" s="4" t="s">
        <v>407</v>
      </c>
      <c r="E175" s="4" t="s">
        <v>263</v>
      </c>
      <c r="F175" s="4" t="s">
        <v>267</v>
      </c>
      <c r="G175" s="4" t="s">
        <v>269</v>
      </c>
      <c r="H175" s="3">
        <v>5</v>
      </c>
      <c r="I175" s="3">
        <v>4</v>
      </c>
      <c r="J175" s="3">
        <v>1</v>
      </c>
      <c r="K175" s="3">
        <v>2</v>
      </c>
      <c r="L175" s="3">
        <v>87</v>
      </c>
      <c r="M175" s="3">
        <v>93</v>
      </c>
      <c r="N175" s="3">
        <v>82</v>
      </c>
      <c r="O175" s="8">
        <v>10800</v>
      </c>
      <c r="P175" s="8">
        <v>2700</v>
      </c>
      <c r="Q175" s="8">
        <v>5400</v>
      </c>
      <c r="R175" s="45">
        <f t="shared" si="2"/>
        <v>18900</v>
      </c>
    </row>
    <row r="176" spans="3:18">
      <c r="C176" s="3" t="s">
        <v>183</v>
      </c>
      <c r="D176" s="4" t="s">
        <v>408</v>
      </c>
      <c r="E176" s="4" t="s">
        <v>263</v>
      </c>
      <c r="F176" s="4" t="s">
        <v>6</v>
      </c>
      <c r="G176" s="4" t="s">
        <v>269</v>
      </c>
      <c r="H176" s="3">
        <v>8</v>
      </c>
      <c r="I176" s="3">
        <v>4</v>
      </c>
      <c r="J176" s="3">
        <v>3</v>
      </c>
      <c r="K176" s="3">
        <v>5</v>
      </c>
      <c r="L176" s="3">
        <v>88</v>
      </c>
      <c r="M176" s="3">
        <v>94</v>
      </c>
      <c r="N176" s="3">
        <v>83</v>
      </c>
      <c r="O176" s="8">
        <v>10800</v>
      </c>
      <c r="P176" s="8">
        <v>8100</v>
      </c>
      <c r="Q176" s="8">
        <v>13500</v>
      </c>
      <c r="R176" s="45">
        <f t="shared" si="2"/>
        <v>32400</v>
      </c>
    </row>
    <row r="177" spans="3:18">
      <c r="C177" s="3" t="s">
        <v>184</v>
      </c>
      <c r="D177" s="4" t="s">
        <v>409</v>
      </c>
      <c r="E177" s="4" t="s">
        <v>264</v>
      </c>
      <c r="F177" s="4" t="s">
        <v>6</v>
      </c>
      <c r="G177" s="4" t="s">
        <v>268</v>
      </c>
      <c r="H177" s="3">
        <v>7</v>
      </c>
      <c r="I177" s="3">
        <v>2</v>
      </c>
      <c r="J177" s="3">
        <v>4</v>
      </c>
      <c r="K177" s="3">
        <v>3</v>
      </c>
      <c r="L177" s="3">
        <v>41</v>
      </c>
      <c r="M177" s="3">
        <v>44</v>
      </c>
      <c r="N177" s="3">
        <v>39</v>
      </c>
      <c r="O177" s="8">
        <v>5400</v>
      </c>
      <c r="P177" s="8">
        <v>10800</v>
      </c>
      <c r="Q177" s="8">
        <v>8100</v>
      </c>
      <c r="R177" s="45">
        <f t="shared" si="2"/>
        <v>24300</v>
      </c>
    </row>
    <row r="178" spans="3:18">
      <c r="C178" s="3" t="s">
        <v>185</v>
      </c>
      <c r="D178" s="4" t="s">
        <v>410</v>
      </c>
      <c r="E178" s="4" t="s">
        <v>265</v>
      </c>
      <c r="F178" s="4" t="s">
        <v>7</v>
      </c>
      <c r="G178" s="4" t="s">
        <v>269</v>
      </c>
      <c r="H178" s="3">
        <v>5</v>
      </c>
      <c r="I178" s="3">
        <v>5</v>
      </c>
      <c r="J178" s="3">
        <v>1</v>
      </c>
      <c r="K178" s="3">
        <v>4</v>
      </c>
      <c r="L178" s="3">
        <v>71</v>
      </c>
      <c r="M178" s="3">
        <v>76</v>
      </c>
      <c r="N178" s="3">
        <v>67</v>
      </c>
      <c r="O178" s="8">
        <v>13500</v>
      </c>
      <c r="P178" s="8">
        <v>2700</v>
      </c>
      <c r="Q178" s="8">
        <v>10800</v>
      </c>
      <c r="R178" s="45">
        <f t="shared" si="2"/>
        <v>27000</v>
      </c>
    </row>
    <row r="179" spans="3:18">
      <c r="C179" s="3" t="s">
        <v>186</v>
      </c>
      <c r="D179" s="4" t="s">
        <v>411</v>
      </c>
      <c r="E179" s="4" t="s">
        <v>264</v>
      </c>
      <c r="F179" s="4" t="s">
        <v>7</v>
      </c>
      <c r="G179" s="4" t="s">
        <v>270</v>
      </c>
      <c r="H179" s="3">
        <v>7</v>
      </c>
      <c r="I179" s="3">
        <v>3</v>
      </c>
      <c r="J179" s="3">
        <v>1</v>
      </c>
      <c r="K179" s="3">
        <v>4</v>
      </c>
      <c r="L179" s="3">
        <v>68</v>
      </c>
      <c r="M179" s="3">
        <v>73</v>
      </c>
      <c r="N179" s="3">
        <v>64</v>
      </c>
      <c r="O179" s="8">
        <v>8100</v>
      </c>
      <c r="P179" s="8">
        <v>2700</v>
      </c>
      <c r="Q179" s="8">
        <v>10800</v>
      </c>
      <c r="R179" s="45">
        <f t="shared" si="2"/>
        <v>21600</v>
      </c>
    </row>
    <row r="180" spans="3:18">
      <c r="C180" s="3" t="s">
        <v>187</v>
      </c>
      <c r="D180" s="4" t="s">
        <v>412</v>
      </c>
      <c r="E180" s="4" t="s">
        <v>264</v>
      </c>
      <c r="F180" s="4" t="s">
        <v>8</v>
      </c>
      <c r="G180" s="4" t="s">
        <v>268</v>
      </c>
      <c r="H180" s="3">
        <v>5</v>
      </c>
      <c r="I180" s="3">
        <v>4</v>
      </c>
      <c r="J180" s="3">
        <v>4</v>
      </c>
      <c r="K180" s="3">
        <v>2</v>
      </c>
      <c r="L180" s="3">
        <v>49</v>
      </c>
      <c r="M180" s="3">
        <v>52</v>
      </c>
      <c r="N180" s="3">
        <v>46</v>
      </c>
      <c r="O180" s="8">
        <v>10800</v>
      </c>
      <c r="P180" s="8">
        <v>10800</v>
      </c>
      <c r="Q180" s="8">
        <v>5400</v>
      </c>
      <c r="R180" s="45">
        <f t="shared" si="2"/>
        <v>27000</v>
      </c>
    </row>
    <row r="181" spans="3:18">
      <c r="C181" s="3" t="s">
        <v>188</v>
      </c>
      <c r="D181" s="4" t="s">
        <v>413</v>
      </c>
      <c r="E181" s="4" t="s">
        <v>263</v>
      </c>
      <c r="F181" s="4" t="s">
        <v>9</v>
      </c>
      <c r="G181" s="4" t="s">
        <v>268</v>
      </c>
      <c r="H181" s="3">
        <v>5</v>
      </c>
      <c r="I181" s="3">
        <v>4</v>
      </c>
      <c r="J181" s="3">
        <v>2</v>
      </c>
      <c r="K181" s="3">
        <v>2</v>
      </c>
      <c r="L181" s="3">
        <v>74</v>
      </c>
      <c r="M181" s="3">
        <v>79</v>
      </c>
      <c r="N181" s="3">
        <v>70</v>
      </c>
      <c r="O181" s="8">
        <v>10800</v>
      </c>
      <c r="P181" s="8">
        <v>5400</v>
      </c>
      <c r="Q181" s="8">
        <v>5400</v>
      </c>
      <c r="R181" s="45">
        <f t="shared" si="2"/>
        <v>21600</v>
      </c>
    </row>
    <row r="182" spans="3:18">
      <c r="C182" s="3" t="s">
        <v>189</v>
      </c>
      <c r="D182" s="4" t="s">
        <v>414</v>
      </c>
      <c r="E182" s="4" t="s">
        <v>263</v>
      </c>
      <c r="F182" s="4" t="s">
        <v>9</v>
      </c>
      <c r="G182" s="4" t="s">
        <v>269</v>
      </c>
      <c r="H182" s="3">
        <v>5</v>
      </c>
      <c r="I182" s="3">
        <v>5</v>
      </c>
      <c r="J182" s="3">
        <v>4</v>
      </c>
      <c r="K182" s="3">
        <v>3</v>
      </c>
      <c r="L182" s="3">
        <v>84</v>
      </c>
      <c r="M182" s="3">
        <v>90</v>
      </c>
      <c r="N182" s="3">
        <v>79</v>
      </c>
      <c r="O182" s="8">
        <v>13500</v>
      </c>
      <c r="P182" s="8">
        <v>10800</v>
      </c>
      <c r="Q182" s="8">
        <v>8100</v>
      </c>
      <c r="R182" s="45">
        <f t="shared" si="2"/>
        <v>32400</v>
      </c>
    </row>
    <row r="183" spans="3:18">
      <c r="C183" s="3" t="s">
        <v>190</v>
      </c>
      <c r="D183" s="4" t="s">
        <v>415</v>
      </c>
      <c r="E183" s="4" t="s">
        <v>264</v>
      </c>
      <c r="F183" s="4" t="s">
        <v>9</v>
      </c>
      <c r="G183" s="4" t="s">
        <v>268</v>
      </c>
      <c r="H183" s="3">
        <v>6</v>
      </c>
      <c r="I183" s="3">
        <v>4</v>
      </c>
      <c r="J183" s="3">
        <v>4</v>
      </c>
      <c r="K183" s="3">
        <v>2</v>
      </c>
      <c r="L183" s="3">
        <v>59</v>
      </c>
      <c r="M183" s="3">
        <v>63</v>
      </c>
      <c r="N183" s="3">
        <v>55</v>
      </c>
      <c r="O183" s="8">
        <v>10800</v>
      </c>
      <c r="P183" s="8">
        <v>10800</v>
      </c>
      <c r="Q183" s="8">
        <v>5400</v>
      </c>
      <c r="R183" s="45">
        <f t="shared" si="2"/>
        <v>27000</v>
      </c>
    </row>
    <row r="184" spans="3:18">
      <c r="C184" s="3" t="s">
        <v>191</v>
      </c>
      <c r="D184" s="4" t="s">
        <v>416</v>
      </c>
      <c r="E184" s="4" t="s">
        <v>265</v>
      </c>
      <c r="F184" s="4" t="s">
        <v>10</v>
      </c>
      <c r="G184" s="4" t="s">
        <v>269</v>
      </c>
      <c r="H184" s="3">
        <v>3</v>
      </c>
      <c r="I184" s="3">
        <v>5</v>
      </c>
      <c r="J184" s="3">
        <v>3</v>
      </c>
      <c r="K184" s="3">
        <v>4</v>
      </c>
      <c r="L184" s="3">
        <v>58</v>
      </c>
      <c r="M184" s="3">
        <v>62</v>
      </c>
      <c r="N184" s="3">
        <v>55</v>
      </c>
      <c r="O184" s="8">
        <v>13500</v>
      </c>
      <c r="P184" s="8">
        <v>8100</v>
      </c>
      <c r="Q184" s="8">
        <v>10800</v>
      </c>
      <c r="R184" s="45">
        <f t="shared" si="2"/>
        <v>32400</v>
      </c>
    </row>
    <row r="185" spans="3:18">
      <c r="C185" s="3" t="s">
        <v>192</v>
      </c>
      <c r="D185" s="4" t="s">
        <v>417</v>
      </c>
      <c r="E185" s="4" t="s">
        <v>264</v>
      </c>
      <c r="F185" s="4" t="s">
        <v>10</v>
      </c>
      <c r="G185" s="4" t="s">
        <v>270</v>
      </c>
      <c r="H185" s="3">
        <v>7</v>
      </c>
      <c r="I185" s="3">
        <v>4</v>
      </c>
      <c r="J185" s="3">
        <v>2</v>
      </c>
      <c r="K185" s="3">
        <v>3</v>
      </c>
      <c r="L185" s="3">
        <v>61</v>
      </c>
      <c r="M185" s="3">
        <v>65</v>
      </c>
      <c r="N185" s="3">
        <v>57</v>
      </c>
      <c r="O185" s="8">
        <v>10800</v>
      </c>
      <c r="P185" s="8">
        <v>5400</v>
      </c>
      <c r="Q185" s="8">
        <v>8100</v>
      </c>
      <c r="R185" s="45">
        <f t="shared" si="2"/>
        <v>24300</v>
      </c>
    </row>
    <row r="186" spans="3:18">
      <c r="C186" s="3" t="s">
        <v>193</v>
      </c>
      <c r="D186" s="4" t="s">
        <v>418</v>
      </c>
      <c r="E186" s="4" t="s">
        <v>264</v>
      </c>
      <c r="F186" s="4" t="s">
        <v>550</v>
      </c>
      <c r="G186" s="4" t="s">
        <v>270</v>
      </c>
      <c r="H186" s="3">
        <v>7</v>
      </c>
      <c r="I186" s="3">
        <v>1</v>
      </c>
      <c r="J186" s="3">
        <v>4</v>
      </c>
      <c r="K186" s="3">
        <v>3</v>
      </c>
      <c r="L186" s="3">
        <v>85</v>
      </c>
      <c r="M186" s="3">
        <v>91</v>
      </c>
      <c r="N186" s="3">
        <v>80</v>
      </c>
      <c r="O186" s="8">
        <v>2700</v>
      </c>
      <c r="P186" s="8">
        <v>10800</v>
      </c>
      <c r="Q186" s="8">
        <v>8100</v>
      </c>
      <c r="R186" s="45">
        <f t="shared" si="2"/>
        <v>21600</v>
      </c>
    </row>
    <row r="187" spans="3:18">
      <c r="C187" s="3" t="s">
        <v>194</v>
      </c>
      <c r="D187" s="4" t="s">
        <v>419</v>
      </c>
      <c r="E187" s="4" t="s">
        <v>263</v>
      </c>
      <c r="F187" s="4" t="s">
        <v>550</v>
      </c>
      <c r="G187" s="4" t="s">
        <v>269</v>
      </c>
      <c r="H187" s="3">
        <v>5</v>
      </c>
      <c r="I187" s="3">
        <v>4</v>
      </c>
      <c r="J187" s="3">
        <v>4</v>
      </c>
      <c r="K187" s="3">
        <v>3</v>
      </c>
      <c r="L187" s="3">
        <v>84</v>
      </c>
      <c r="M187" s="3">
        <v>90</v>
      </c>
      <c r="N187" s="3">
        <v>79</v>
      </c>
      <c r="O187" s="8">
        <v>10800</v>
      </c>
      <c r="P187" s="8">
        <v>10800</v>
      </c>
      <c r="Q187" s="8">
        <v>8100</v>
      </c>
      <c r="R187" s="45">
        <f t="shared" si="2"/>
        <v>29700</v>
      </c>
    </row>
    <row r="188" spans="3:18">
      <c r="C188" s="3" t="s">
        <v>195</v>
      </c>
      <c r="D188" s="4" t="s">
        <v>420</v>
      </c>
      <c r="E188" s="4" t="s">
        <v>263</v>
      </c>
      <c r="F188" s="4" t="s">
        <v>550</v>
      </c>
      <c r="G188" s="4" t="s">
        <v>269</v>
      </c>
      <c r="H188" s="3">
        <v>6</v>
      </c>
      <c r="I188" s="3">
        <v>3</v>
      </c>
      <c r="J188" s="3">
        <v>2</v>
      </c>
      <c r="K188" s="3">
        <v>2</v>
      </c>
      <c r="L188" s="3">
        <v>41</v>
      </c>
      <c r="M188" s="3">
        <v>44</v>
      </c>
      <c r="N188" s="3">
        <v>39</v>
      </c>
      <c r="O188" s="8">
        <v>8100</v>
      </c>
      <c r="P188" s="8">
        <v>5400</v>
      </c>
      <c r="Q188" s="8">
        <v>5400</v>
      </c>
      <c r="R188" s="45">
        <f t="shared" si="2"/>
        <v>18900</v>
      </c>
    </row>
    <row r="189" spans="3:18">
      <c r="C189" s="3" t="s">
        <v>196</v>
      </c>
      <c r="D189" s="4" t="s">
        <v>421</v>
      </c>
      <c r="E189" s="4" t="s">
        <v>264</v>
      </c>
      <c r="F189" s="4" t="s">
        <v>11</v>
      </c>
      <c r="G189" s="4" t="s">
        <v>269</v>
      </c>
      <c r="H189" s="3">
        <v>8</v>
      </c>
      <c r="I189" s="3">
        <v>4</v>
      </c>
      <c r="J189" s="3">
        <v>1</v>
      </c>
      <c r="K189" s="3">
        <v>5</v>
      </c>
      <c r="L189" s="3">
        <v>73</v>
      </c>
      <c r="M189" s="3">
        <v>78</v>
      </c>
      <c r="N189" s="3">
        <v>69</v>
      </c>
      <c r="O189" s="8">
        <v>10800</v>
      </c>
      <c r="P189" s="8">
        <v>2700</v>
      </c>
      <c r="Q189" s="8">
        <v>13500</v>
      </c>
      <c r="R189" s="45">
        <f t="shared" si="2"/>
        <v>27000</v>
      </c>
    </row>
    <row r="190" spans="3:18">
      <c r="C190" s="3" t="s">
        <v>197</v>
      </c>
      <c r="D190" s="4" t="s">
        <v>422</v>
      </c>
      <c r="E190" s="4" t="s">
        <v>265</v>
      </c>
      <c r="F190" s="4" t="s">
        <v>12</v>
      </c>
      <c r="G190" s="4" t="s">
        <v>268</v>
      </c>
      <c r="H190" s="3">
        <v>7</v>
      </c>
      <c r="I190" s="3">
        <v>5</v>
      </c>
      <c r="J190" s="3">
        <v>3</v>
      </c>
      <c r="K190" s="3">
        <v>4</v>
      </c>
      <c r="L190" s="3">
        <v>79</v>
      </c>
      <c r="M190" s="3">
        <v>85</v>
      </c>
      <c r="N190" s="3">
        <v>74</v>
      </c>
      <c r="O190" s="8">
        <v>13500</v>
      </c>
      <c r="P190" s="8">
        <v>8100</v>
      </c>
      <c r="Q190" s="8">
        <v>10800</v>
      </c>
      <c r="R190" s="45">
        <f t="shared" si="2"/>
        <v>32400</v>
      </c>
    </row>
    <row r="191" spans="3:18">
      <c r="C191" s="3" t="s">
        <v>198</v>
      </c>
      <c r="D191" s="4" t="s">
        <v>423</v>
      </c>
      <c r="E191" s="4" t="s">
        <v>264</v>
      </c>
      <c r="F191" s="4" t="s">
        <v>12</v>
      </c>
      <c r="G191" s="4" t="s">
        <v>269</v>
      </c>
      <c r="H191" s="3">
        <v>5</v>
      </c>
      <c r="I191" s="3">
        <v>2</v>
      </c>
      <c r="J191" s="3">
        <v>1</v>
      </c>
      <c r="K191" s="3">
        <v>2</v>
      </c>
      <c r="L191" s="3">
        <v>56</v>
      </c>
      <c r="M191" s="3">
        <v>60</v>
      </c>
      <c r="N191" s="3">
        <v>53</v>
      </c>
      <c r="O191" s="8">
        <v>5400</v>
      </c>
      <c r="P191" s="8">
        <v>2700</v>
      </c>
      <c r="Q191" s="8">
        <v>5400</v>
      </c>
      <c r="R191" s="45">
        <f t="shared" si="2"/>
        <v>13500</v>
      </c>
    </row>
    <row r="192" spans="3:18">
      <c r="C192" s="3" t="s">
        <v>199</v>
      </c>
      <c r="D192" s="4" t="s">
        <v>424</v>
      </c>
      <c r="E192" s="4" t="s">
        <v>264</v>
      </c>
      <c r="F192" s="4" t="s">
        <v>13</v>
      </c>
      <c r="G192" s="4" t="s">
        <v>270</v>
      </c>
      <c r="H192" s="3">
        <v>8</v>
      </c>
      <c r="I192" s="3">
        <v>2</v>
      </c>
      <c r="J192" s="3">
        <v>3</v>
      </c>
      <c r="K192" s="3">
        <v>3</v>
      </c>
      <c r="L192" s="3">
        <v>85</v>
      </c>
      <c r="M192" s="3">
        <v>91</v>
      </c>
      <c r="N192" s="3">
        <v>80</v>
      </c>
      <c r="O192" s="8">
        <v>5400</v>
      </c>
      <c r="P192" s="8">
        <v>8100</v>
      </c>
      <c r="Q192" s="8">
        <v>8100</v>
      </c>
      <c r="R192" s="45">
        <f t="shared" si="2"/>
        <v>21600</v>
      </c>
    </row>
    <row r="193" spans="3:18">
      <c r="C193" s="3" t="s">
        <v>200</v>
      </c>
      <c r="D193" s="4" t="s">
        <v>425</v>
      </c>
      <c r="E193" s="4" t="s">
        <v>263</v>
      </c>
      <c r="F193" s="4" t="s">
        <v>266</v>
      </c>
      <c r="G193" s="4" t="s">
        <v>268</v>
      </c>
      <c r="H193" s="3">
        <v>4</v>
      </c>
      <c r="I193" s="3">
        <v>4</v>
      </c>
      <c r="J193" s="3">
        <v>1</v>
      </c>
      <c r="K193" s="3">
        <v>4</v>
      </c>
      <c r="L193" s="3">
        <v>55</v>
      </c>
      <c r="M193" s="3">
        <v>59</v>
      </c>
      <c r="N193" s="3">
        <v>52</v>
      </c>
      <c r="O193" s="8">
        <v>10800</v>
      </c>
      <c r="P193" s="8">
        <v>2700</v>
      </c>
      <c r="Q193" s="8">
        <v>10800</v>
      </c>
      <c r="R193" s="45">
        <f t="shared" si="2"/>
        <v>24300</v>
      </c>
    </row>
    <row r="194" spans="3:18">
      <c r="C194" s="3" t="s">
        <v>201</v>
      </c>
      <c r="D194" s="4" t="s">
        <v>426</v>
      </c>
      <c r="E194" s="4" t="s">
        <v>263</v>
      </c>
      <c r="F194" s="4" t="s">
        <v>266</v>
      </c>
      <c r="G194" s="4" t="s">
        <v>268</v>
      </c>
      <c r="H194" s="3">
        <v>7</v>
      </c>
      <c r="I194" s="3">
        <v>5</v>
      </c>
      <c r="J194" s="3">
        <v>1</v>
      </c>
      <c r="K194" s="3">
        <v>2</v>
      </c>
      <c r="L194" s="3">
        <v>51</v>
      </c>
      <c r="M194" s="3">
        <v>55</v>
      </c>
      <c r="N194" s="3">
        <v>48</v>
      </c>
      <c r="O194" s="8">
        <v>13500</v>
      </c>
      <c r="P194" s="8">
        <v>2700</v>
      </c>
      <c r="Q194" s="8">
        <v>5400</v>
      </c>
      <c r="R194" s="45">
        <f t="shared" si="2"/>
        <v>21600</v>
      </c>
    </row>
    <row r="195" spans="3:18">
      <c r="C195" s="3" t="s">
        <v>202</v>
      </c>
      <c r="D195" s="4" t="s">
        <v>427</v>
      </c>
      <c r="E195" s="4" t="s">
        <v>264</v>
      </c>
      <c r="F195" s="4" t="s">
        <v>14</v>
      </c>
      <c r="G195" s="4" t="s">
        <v>269</v>
      </c>
      <c r="H195" s="3">
        <v>7</v>
      </c>
      <c r="I195" s="3">
        <v>2</v>
      </c>
      <c r="J195" s="3">
        <v>4</v>
      </c>
      <c r="K195" s="3">
        <v>4</v>
      </c>
      <c r="L195" s="3">
        <v>44</v>
      </c>
      <c r="M195" s="3">
        <v>47</v>
      </c>
      <c r="N195" s="3">
        <v>41</v>
      </c>
      <c r="O195" s="8">
        <v>5400</v>
      </c>
      <c r="P195" s="8">
        <v>10800</v>
      </c>
      <c r="Q195" s="8">
        <v>10800</v>
      </c>
      <c r="R195" s="45">
        <f t="shared" si="2"/>
        <v>27000</v>
      </c>
    </row>
    <row r="196" spans="3:18">
      <c r="C196" s="3" t="s">
        <v>203</v>
      </c>
      <c r="D196" s="4" t="s">
        <v>428</v>
      </c>
      <c r="E196" s="4" t="s">
        <v>265</v>
      </c>
      <c r="F196" s="4" t="s">
        <v>14</v>
      </c>
      <c r="G196" s="4" t="s">
        <v>268</v>
      </c>
      <c r="H196" s="3">
        <v>9</v>
      </c>
      <c r="I196" s="3">
        <v>2</v>
      </c>
      <c r="J196" s="3">
        <v>1</v>
      </c>
      <c r="K196" s="3">
        <v>5</v>
      </c>
      <c r="L196" s="3">
        <v>66</v>
      </c>
      <c r="M196" s="3">
        <v>71</v>
      </c>
      <c r="N196" s="3">
        <v>62</v>
      </c>
      <c r="O196" s="8">
        <v>5400</v>
      </c>
      <c r="P196" s="8">
        <v>2700</v>
      </c>
      <c r="Q196" s="8">
        <v>13500</v>
      </c>
      <c r="R196" s="45">
        <f t="shared" si="2"/>
        <v>21600</v>
      </c>
    </row>
    <row r="197" spans="3:18">
      <c r="C197" s="3" t="s">
        <v>204</v>
      </c>
      <c r="D197" s="4" t="s">
        <v>429</v>
      </c>
      <c r="E197" s="4" t="s">
        <v>264</v>
      </c>
      <c r="F197" s="4" t="s">
        <v>14</v>
      </c>
      <c r="G197" s="4" t="s">
        <v>269</v>
      </c>
      <c r="H197" s="3">
        <v>8</v>
      </c>
      <c r="I197" s="3">
        <v>5</v>
      </c>
      <c r="J197" s="3">
        <v>1</v>
      </c>
      <c r="K197" s="3">
        <v>5</v>
      </c>
      <c r="L197" s="3">
        <v>65</v>
      </c>
      <c r="M197" s="3">
        <v>70</v>
      </c>
      <c r="N197" s="3">
        <v>61</v>
      </c>
      <c r="O197" s="8">
        <v>13500</v>
      </c>
      <c r="P197" s="8">
        <v>2700</v>
      </c>
      <c r="Q197" s="8">
        <v>13500</v>
      </c>
      <c r="R197" s="45">
        <f t="shared" si="2"/>
        <v>29700</v>
      </c>
    </row>
    <row r="198" spans="3:18">
      <c r="C198" s="3" t="s">
        <v>205</v>
      </c>
      <c r="D198" s="4" t="s">
        <v>430</v>
      </c>
      <c r="E198" s="4" t="s">
        <v>264</v>
      </c>
      <c r="F198" s="4" t="s">
        <v>14</v>
      </c>
      <c r="G198" s="4" t="s">
        <v>270</v>
      </c>
      <c r="H198" s="3">
        <v>6</v>
      </c>
      <c r="I198" s="3">
        <v>3</v>
      </c>
      <c r="J198" s="3">
        <v>4</v>
      </c>
      <c r="K198" s="3">
        <v>4</v>
      </c>
      <c r="L198" s="3">
        <v>81</v>
      </c>
      <c r="M198" s="3">
        <v>87</v>
      </c>
      <c r="N198" s="3">
        <v>76</v>
      </c>
      <c r="O198" s="8">
        <v>8100</v>
      </c>
      <c r="P198" s="8">
        <v>10800</v>
      </c>
      <c r="Q198" s="8">
        <v>10800</v>
      </c>
      <c r="R198" s="45">
        <f t="shared" si="2"/>
        <v>29700</v>
      </c>
    </row>
    <row r="199" spans="3:18">
      <c r="C199" s="3" t="s">
        <v>206</v>
      </c>
      <c r="D199" s="4" t="s">
        <v>431</v>
      </c>
      <c r="E199" s="4" t="s">
        <v>263</v>
      </c>
      <c r="F199" s="4" t="s">
        <v>267</v>
      </c>
      <c r="G199" s="4" t="s">
        <v>270</v>
      </c>
      <c r="H199" s="3">
        <v>8</v>
      </c>
      <c r="I199" s="3">
        <v>4</v>
      </c>
      <c r="J199" s="3">
        <v>1</v>
      </c>
      <c r="K199" s="3">
        <v>4</v>
      </c>
      <c r="L199" s="3">
        <v>78</v>
      </c>
      <c r="M199" s="3">
        <v>83</v>
      </c>
      <c r="N199" s="3">
        <v>73</v>
      </c>
      <c r="O199" s="8">
        <v>10800</v>
      </c>
      <c r="P199" s="8">
        <v>2700</v>
      </c>
      <c r="Q199" s="8">
        <v>10800</v>
      </c>
      <c r="R199" s="45">
        <f t="shared" si="2"/>
        <v>24300</v>
      </c>
    </row>
    <row r="200" spans="3:18">
      <c r="C200" s="3" t="s">
        <v>207</v>
      </c>
      <c r="D200" s="4" t="s">
        <v>432</v>
      </c>
      <c r="E200" s="4" t="s">
        <v>263</v>
      </c>
      <c r="F200" s="4" t="s">
        <v>6</v>
      </c>
      <c r="G200" s="4" t="s">
        <v>269</v>
      </c>
      <c r="H200" s="3">
        <v>8</v>
      </c>
      <c r="I200" s="3">
        <v>3</v>
      </c>
      <c r="J200" s="3">
        <v>1</v>
      </c>
      <c r="K200" s="3">
        <v>2</v>
      </c>
      <c r="L200" s="3">
        <v>71</v>
      </c>
      <c r="M200" s="3">
        <v>76</v>
      </c>
      <c r="N200" s="3">
        <v>67</v>
      </c>
      <c r="O200" s="8">
        <v>8100</v>
      </c>
      <c r="P200" s="8">
        <v>2700</v>
      </c>
      <c r="Q200" s="8">
        <v>5400</v>
      </c>
      <c r="R200" s="45">
        <f t="shared" ref="R200:R255" si="3">SUM(_xlfn.SINGLE(Payment_Semester_1),_xlfn.SINGLE(Payment_Semester_2),_xlfn.SINGLE(Payment_Semester_3))</f>
        <v>16200</v>
      </c>
    </row>
    <row r="201" spans="3:18">
      <c r="C201" s="3" t="s">
        <v>208</v>
      </c>
      <c r="D201" s="4" t="s">
        <v>433</v>
      </c>
      <c r="E201" s="4" t="s">
        <v>264</v>
      </c>
      <c r="F201" s="4" t="s">
        <v>6</v>
      </c>
      <c r="G201" s="4" t="s">
        <v>269</v>
      </c>
      <c r="H201" s="3">
        <v>6</v>
      </c>
      <c r="I201" s="3">
        <v>5</v>
      </c>
      <c r="J201" s="3">
        <v>2</v>
      </c>
      <c r="K201" s="3">
        <v>4</v>
      </c>
      <c r="L201" s="3">
        <v>77</v>
      </c>
      <c r="M201" s="3">
        <v>82</v>
      </c>
      <c r="N201" s="3">
        <v>72</v>
      </c>
      <c r="O201" s="8">
        <v>13500</v>
      </c>
      <c r="P201" s="8">
        <v>5400</v>
      </c>
      <c r="Q201" s="8">
        <v>10800</v>
      </c>
      <c r="R201" s="45">
        <f t="shared" si="3"/>
        <v>29700</v>
      </c>
    </row>
    <row r="202" spans="3:18">
      <c r="C202" s="3" t="s">
        <v>209</v>
      </c>
      <c r="D202" s="4" t="s">
        <v>434</v>
      </c>
      <c r="E202" s="4" t="s">
        <v>265</v>
      </c>
      <c r="F202" s="4" t="s">
        <v>7</v>
      </c>
      <c r="G202" s="4" t="s">
        <v>269</v>
      </c>
      <c r="H202" s="3">
        <v>8</v>
      </c>
      <c r="I202" s="3">
        <v>1</v>
      </c>
      <c r="J202" s="3">
        <v>4</v>
      </c>
      <c r="K202" s="3">
        <v>2</v>
      </c>
      <c r="L202" s="3">
        <v>65</v>
      </c>
      <c r="M202" s="3">
        <v>70</v>
      </c>
      <c r="N202" s="3">
        <v>61</v>
      </c>
      <c r="O202" s="8">
        <v>2700</v>
      </c>
      <c r="P202" s="8">
        <v>10800</v>
      </c>
      <c r="Q202" s="8">
        <v>5400</v>
      </c>
      <c r="R202" s="45">
        <f t="shared" si="3"/>
        <v>18900</v>
      </c>
    </row>
    <row r="203" spans="3:18">
      <c r="C203" s="3" t="s">
        <v>210</v>
      </c>
      <c r="D203" s="4" t="s">
        <v>435</v>
      </c>
      <c r="E203" s="4" t="s">
        <v>264</v>
      </c>
      <c r="F203" s="4" t="s">
        <v>7</v>
      </c>
      <c r="G203" s="4" t="s">
        <v>268</v>
      </c>
      <c r="H203" s="3">
        <v>8</v>
      </c>
      <c r="I203" s="3">
        <v>3</v>
      </c>
      <c r="J203" s="3">
        <v>4</v>
      </c>
      <c r="K203" s="3">
        <v>3</v>
      </c>
      <c r="L203" s="3">
        <v>64</v>
      </c>
      <c r="M203" s="3">
        <v>68</v>
      </c>
      <c r="N203" s="3">
        <v>60</v>
      </c>
      <c r="O203" s="8">
        <v>8100</v>
      </c>
      <c r="P203" s="8">
        <v>10800</v>
      </c>
      <c r="Q203" s="8">
        <v>8100</v>
      </c>
      <c r="R203" s="45">
        <f t="shared" si="3"/>
        <v>27000</v>
      </c>
    </row>
    <row r="204" spans="3:18">
      <c r="C204" s="3" t="s">
        <v>211</v>
      </c>
      <c r="D204" s="4" t="s">
        <v>436</v>
      </c>
      <c r="E204" s="4" t="s">
        <v>264</v>
      </c>
      <c r="F204" s="4" t="s">
        <v>8</v>
      </c>
      <c r="G204" s="4" t="s">
        <v>269</v>
      </c>
      <c r="H204" s="3">
        <v>6</v>
      </c>
      <c r="I204" s="3">
        <v>4</v>
      </c>
      <c r="J204" s="3">
        <v>3</v>
      </c>
      <c r="K204" s="3">
        <v>2</v>
      </c>
      <c r="L204" s="3">
        <v>57</v>
      </c>
      <c r="M204" s="3">
        <v>61</v>
      </c>
      <c r="N204" s="3">
        <v>54</v>
      </c>
      <c r="O204" s="8">
        <v>10800</v>
      </c>
      <c r="P204" s="8">
        <v>8100</v>
      </c>
      <c r="Q204" s="8">
        <v>5400</v>
      </c>
      <c r="R204" s="45">
        <f t="shared" si="3"/>
        <v>24300</v>
      </c>
    </row>
    <row r="205" spans="3:18">
      <c r="C205" s="3" t="s">
        <v>212</v>
      </c>
      <c r="D205" s="4" t="s">
        <v>437</v>
      </c>
      <c r="E205" s="4" t="s">
        <v>263</v>
      </c>
      <c r="F205" s="4" t="s">
        <v>9</v>
      </c>
      <c r="G205" s="4" t="s">
        <v>270</v>
      </c>
      <c r="H205" s="3">
        <v>6</v>
      </c>
      <c r="I205" s="3">
        <v>2</v>
      </c>
      <c r="J205" s="3">
        <v>4</v>
      </c>
      <c r="K205" s="3">
        <v>3</v>
      </c>
      <c r="L205" s="3">
        <v>45</v>
      </c>
      <c r="M205" s="3">
        <v>48</v>
      </c>
      <c r="N205" s="3">
        <v>42</v>
      </c>
      <c r="O205" s="8">
        <v>5400</v>
      </c>
      <c r="P205" s="8">
        <v>10800</v>
      </c>
      <c r="Q205" s="8">
        <v>8100</v>
      </c>
      <c r="R205" s="45">
        <f t="shared" si="3"/>
        <v>24300</v>
      </c>
    </row>
    <row r="206" spans="3:18">
      <c r="C206" s="3" t="s">
        <v>213</v>
      </c>
      <c r="D206" s="4" t="s">
        <v>438</v>
      </c>
      <c r="E206" s="4" t="s">
        <v>263</v>
      </c>
      <c r="F206" s="4" t="s">
        <v>9</v>
      </c>
      <c r="G206" s="4" t="s">
        <v>268</v>
      </c>
      <c r="H206" s="3">
        <v>6</v>
      </c>
      <c r="I206" s="3">
        <v>3</v>
      </c>
      <c r="J206" s="3">
        <v>1</v>
      </c>
      <c r="K206" s="3">
        <v>3</v>
      </c>
      <c r="L206" s="3">
        <v>42</v>
      </c>
      <c r="M206" s="3">
        <v>45</v>
      </c>
      <c r="N206" s="3">
        <v>39</v>
      </c>
      <c r="O206" s="8">
        <v>8100</v>
      </c>
      <c r="P206" s="8">
        <v>2700</v>
      </c>
      <c r="Q206" s="8">
        <v>8100</v>
      </c>
      <c r="R206" s="45">
        <f t="shared" si="3"/>
        <v>18900</v>
      </c>
    </row>
    <row r="207" spans="3:18">
      <c r="C207" s="3" t="s">
        <v>214</v>
      </c>
      <c r="D207" s="4" t="s">
        <v>439</v>
      </c>
      <c r="E207" s="4" t="s">
        <v>264</v>
      </c>
      <c r="F207" s="4" t="s">
        <v>9</v>
      </c>
      <c r="G207" s="4" t="s">
        <v>268</v>
      </c>
      <c r="H207" s="3">
        <v>7</v>
      </c>
      <c r="I207" s="3">
        <v>2</v>
      </c>
      <c r="J207" s="3">
        <v>2</v>
      </c>
      <c r="K207" s="3">
        <v>5</v>
      </c>
      <c r="L207" s="3">
        <v>61</v>
      </c>
      <c r="M207" s="3">
        <v>65</v>
      </c>
      <c r="N207" s="3">
        <v>57</v>
      </c>
      <c r="O207" s="8">
        <v>5400</v>
      </c>
      <c r="P207" s="8">
        <v>5400</v>
      </c>
      <c r="Q207" s="8">
        <v>13500</v>
      </c>
      <c r="R207" s="45">
        <f t="shared" si="3"/>
        <v>24300</v>
      </c>
    </row>
    <row r="208" spans="3:18">
      <c r="C208" s="3" t="s">
        <v>215</v>
      </c>
      <c r="D208" s="4" t="s">
        <v>440</v>
      </c>
      <c r="E208" s="4" t="s">
        <v>265</v>
      </c>
      <c r="F208" s="4" t="s">
        <v>10</v>
      </c>
      <c r="G208" s="4" t="s">
        <v>269</v>
      </c>
      <c r="H208" s="3">
        <v>6</v>
      </c>
      <c r="I208" s="3">
        <v>3</v>
      </c>
      <c r="J208" s="3">
        <v>2</v>
      </c>
      <c r="K208" s="3">
        <v>2</v>
      </c>
      <c r="L208" s="3">
        <v>80</v>
      </c>
      <c r="M208" s="3">
        <v>86</v>
      </c>
      <c r="N208" s="3">
        <v>75</v>
      </c>
      <c r="O208" s="8">
        <v>8100</v>
      </c>
      <c r="P208" s="8">
        <v>5400</v>
      </c>
      <c r="Q208" s="8">
        <v>5400</v>
      </c>
      <c r="R208" s="45">
        <f t="shared" si="3"/>
        <v>18900</v>
      </c>
    </row>
    <row r="209" spans="3:18">
      <c r="C209" s="3" t="s">
        <v>216</v>
      </c>
      <c r="D209" s="4" t="s">
        <v>441</v>
      </c>
      <c r="E209" s="4" t="s">
        <v>264</v>
      </c>
      <c r="F209" s="4" t="s">
        <v>10</v>
      </c>
      <c r="G209" s="4" t="s">
        <v>268</v>
      </c>
      <c r="H209" s="3">
        <v>5</v>
      </c>
      <c r="I209" s="3">
        <v>3</v>
      </c>
      <c r="J209" s="3">
        <v>2</v>
      </c>
      <c r="K209" s="3">
        <v>5</v>
      </c>
      <c r="L209" s="3">
        <v>87</v>
      </c>
      <c r="M209" s="3">
        <v>93</v>
      </c>
      <c r="N209" s="3">
        <v>82</v>
      </c>
      <c r="O209" s="8">
        <v>8100</v>
      </c>
      <c r="P209" s="8">
        <v>5400</v>
      </c>
      <c r="Q209" s="8">
        <v>13500</v>
      </c>
      <c r="R209" s="45">
        <f t="shared" si="3"/>
        <v>27000</v>
      </c>
    </row>
    <row r="210" spans="3:18">
      <c r="C210" s="3" t="s">
        <v>217</v>
      </c>
      <c r="D210" s="4" t="s">
        <v>442</v>
      </c>
      <c r="E210" s="4" t="s">
        <v>264</v>
      </c>
      <c r="F210" s="4" t="s">
        <v>550</v>
      </c>
      <c r="G210" s="4" t="s">
        <v>269</v>
      </c>
      <c r="H210" s="3">
        <v>8</v>
      </c>
      <c r="I210" s="3">
        <v>4</v>
      </c>
      <c r="J210" s="3">
        <v>3</v>
      </c>
      <c r="K210" s="3">
        <v>3</v>
      </c>
      <c r="L210" s="3">
        <v>76</v>
      </c>
      <c r="M210" s="3">
        <v>81</v>
      </c>
      <c r="N210" s="3">
        <v>71</v>
      </c>
      <c r="O210" s="8">
        <v>10800</v>
      </c>
      <c r="P210" s="8">
        <v>8100</v>
      </c>
      <c r="Q210" s="8">
        <v>8100</v>
      </c>
      <c r="R210" s="45">
        <f t="shared" si="3"/>
        <v>27000</v>
      </c>
    </row>
    <row r="211" spans="3:18">
      <c r="C211" s="3" t="s">
        <v>218</v>
      </c>
      <c r="D211" s="4" t="s">
        <v>443</v>
      </c>
      <c r="E211" s="4" t="s">
        <v>263</v>
      </c>
      <c r="F211" s="4" t="s">
        <v>550</v>
      </c>
      <c r="G211" s="4" t="s">
        <v>270</v>
      </c>
      <c r="H211" s="3">
        <v>7</v>
      </c>
      <c r="I211" s="3">
        <v>2</v>
      </c>
      <c r="J211" s="3">
        <v>2</v>
      </c>
      <c r="K211" s="3">
        <v>3</v>
      </c>
      <c r="L211" s="3">
        <v>48</v>
      </c>
      <c r="M211" s="3">
        <v>51</v>
      </c>
      <c r="N211" s="3">
        <v>45</v>
      </c>
      <c r="O211" s="8">
        <v>5400</v>
      </c>
      <c r="P211" s="8">
        <v>5400</v>
      </c>
      <c r="Q211" s="8">
        <v>8100</v>
      </c>
      <c r="R211" s="45">
        <f t="shared" si="3"/>
        <v>18900</v>
      </c>
    </row>
    <row r="212" spans="3:18">
      <c r="C212" s="3" t="s">
        <v>219</v>
      </c>
      <c r="D212" s="4" t="s">
        <v>444</v>
      </c>
      <c r="E212" s="4" t="s">
        <v>263</v>
      </c>
      <c r="F212" s="4" t="s">
        <v>550</v>
      </c>
      <c r="G212" s="4" t="s">
        <v>270</v>
      </c>
      <c r="H212" s="3">
        <v>5</v>
      </c>
      <c r="I212" s="3">
        <v>4</v>
      </c>
      <c r="J212" s="3">
        <v>4</v>
      </c>
      <c r="K212" s="3">
        <v>2</v>
      </c>
      <c r="L212" s="3">
        <v>42</v>
      </c>
      <c r="M212" s="3">
        <v>45</v>
      </c>
      <c r="N212" s="3">
        <v>39</v>
      </c>
      <c r="O212" s="8">
        <v>10800</v>
      </c>
      <c r="P212" s="8">
        <v>10800</v>
      </c>
      <c r="Q212" s="8">
        <v>5400</v>
      </c>
      <c r="R212" s="45">
        <f t="shared" si="3"/>
        <v>27000</v>
      </c>
    </row>
    <row r="213" spans="3:18">
      <c r="C213" s="3" t="s">
        <v>220</v>
      </c>
      <c r="D213" s="4" t="s">
        <v>445</v>
      </c>
      <c r="E213" s="4" t="s">
        <v>264</v>
      </c>
      <c r="F213" s="4" t="s">
        <v>11</v>
      </c>
      <c r="G213" s="4" t="s">
        <v>269</v>
      </c>
      <c r="H213" s="3">
        <v>7</v>
      </c>
      <c r="I213" s="3">
        <v>4</v>
      </c>
      <c r="J213" s="3">
        <v>3</v>
      </c>
      <c r="K213" s="3">
        <v>4</v>
      </c>
      <c r="L213" s="3">
        <v>81</v>
      </c>
      <c r="M213" s="3">
        <v>87</v>
      </c>
      <c r="N213" s="3">
        <v>76</v>
      </c>
      <c r="O213" s="8">
        <v>10800</v>
      </c>
      <c r="P213" s="8">
        <v>8100</v>
      </c>
      <c r="Q213" s="8">
        <v>10800</v>
      </c>
      <c r="R213" s="45">
        <f t="shared" si="3"/>
        <v>29700</v>
      </c>
    </row>
    <row r="214" spans="3:18">
      <c r="C214" s="3" t="s">
        <v>221</v>
      </c>
      <c r="D214" s="4" t="s">
        <v>446</v>
      </c>
      <c r="E214" s="4" t="s">
        <v>265</v>
      </c>
      <c r="F214" s="4" t="s">
        <v>12</v>
      </c>
      <c r="G214" s="4" t="s">
        <v>269</v>
      </c>
      <c r="H214" s="3">
        <v>9</v>
      </c>
      <c r="I214" s="3">
        <v>1</v>
      </c>
      <c r="J214" s="3">
        <v>2</v>
      </c>
      <c r="K214" s="3">
        <v>2</v>
      </c>
      <c r="L214" s="3">
        <v>47</v>
      </c>
      <c r="M214" s="3">
        <v>50</v>
      </c>
      <c r="N214" s="3">
        <v>44</v>
      </c>
      <c r="O214" s="8">
        <v>2700</v>
      </c>
      <c r="P214" s="8">
        <v>5400</v>
      </c>
      <c r="Q214" s="8">
        <v>5400</v>
      </c>
      <c r="R214" s="45">
        <f t="shared" si="3"/>
        <v>13500</v>
      </c>
    </row>
    <row r="215" spans="3:18">
      <c r="C215" s="3" t="s">
        <v>222</v>
      </c>
      <c r="D215" s="4" t="s">
        <v>447</v>
      </c>
      <c r="E215" s="4" t="s">
        <v>264</v>
      </c>
      <c r="F215" s="4" t="s">
        <v>12</v>
      </c>
      <c r="G215" s="4" t="s">
        <v>269</v>
      </c>
      <c r="H215" s="3">
        <v>5</v>
      </c>
      <c r="I215" s="3">
        <v>2</v>
      </c>
      <c r="J215" s="3">
        <v>2</v>
      </c>
      <c r="K215" s="3">
        <v>4</v>
      </c>
      <c r="L215" s="3">
        <v>78</v>
      </c>
      <c r="M215" s="3">
        <v>83</v>
      </c>
      <c r="N215" s="3">
        <v>73</v>
      </c>
      <c r="O215" s="8">
        <v>5400</v>
      </c>
      <c r="P215" s="8">
        <v>5400</v>
      </c>
      <c r="Q215" s="8">
        <v>10800</v>
      </c>
      <c r="R215" s="45">
        <f t="shared" si="3"/>
        <v>21600</v>
      </c>
    </row>
    <row r="216" spans="3:18">
      <c r="C216" s="3" t="s">
        <v>223</v>
      </c>
      <c r="D216" s="4" t="s">
        <v>546</v>
      </c>
      <c r="E216" s="4" t="s">
        <v>264</v>
      </c>
      <c r="F216" s="4" t="s">
        <v>13</v>
      </c>
      <c r="G216" s="4" t="s">
        <v>268</v>
      </c>
      <c r="H216" s="3">
        <v>7</v>
      </c>
      <c r="I216" s="3">
        <v>3</v>
      </c>
      <c r="J216" s="3">
        <v>1</v>
      </c>
      <c r="K216" s="3">
        <v>3</v>
      </c>
      <c r="L216" s="3">
        <v>75</v>
      </c>
      <c r="M216" s="3">
        <v>80</v>
      </c>
      <c r="N216" s="3">
        <v>71</v>
      </c>
      <c r="O216" s="8">
        <v>8100</v>
      </c>
      <c r="P216" s="8">
        <v>2700</v>
      </c>
      <c r="Q216" s="8">
        <v>8100</v>
      </c>
      <c r="R216" s="45">
        <f t="shared" si="3"/>
        <v>18900</v>
      </c>
    </row>
    <row r="217" spans="3:18">
      <c r="C217" s="3" t="s">
        <v>224</v>
      </c>
      <c r="D217" s="4" t="s">
        <v>448</v>
      </c>
      <c r="E217" s="4" t="s">
        <v>263</v>
      </c>
      <c r="F217" s="4" t="s">
        <v>266</v>
      </c>
      <c r="G217" s="4" t="s">
        <v>269</v>
      </c>
      <c r="H217" s="3">
        <v>6</v>
      </c>
      <c r="I217" s="3">
        <v>1</v>
      </c>
      <c r="J217" s="3">
        <v>1</v>
      </c>
      <c r="K217" s="3">
        <v>5</v>
      </c>
      <c r="L217" s="3">
        <v>78</v>
      </c>
      <c r="M217" s="3">
        <v>83</v>
      </c>
      <c r="N217" s="3">
        <v>73</v>
      </c>
      <c r="O217" s="8">
        <v>2700</v>
      </c>
      <c r="P217" s="8">
        <v>2700</v>
      </c>
      <c r="Q217" s="8">
        <v>13500</v>
      </c>
      <c r="R217" s="45">
        <f t="shared" si="3"/>
        <v>18900</v>
      </c>
    </row>
    <row r="218" spans="3:18">
      <c r="C218" s="3" t="s">
        <v>225</v>
      </c>
      <c r="D218" s="4" t="s">
        <v>449</v>
      </c>
      <c r="E218" s="4" t="s">
        <v>263</v>
      </c>
      <c r="F218" s="4" t="s">
        <v>266</v>
      </c>
      <c r="G218" s="4" t="s">
        <v>270</v>
      </c>
      <c r="H218" s="3">
        <v>8</v>
      </c>
      <c r="I218" s="3">
        <v>5</v>
      </c>
      <c r="J218" s="3">
        <v>4</v>
      </c>
      <c r="K218" s="3">
        <v>2</v>
      </c>
      <c r="L218" s="3">
        <v>50</v>
      </c>
      <c r="M218" s="3">
        <v>54</v>
      </c>
      <c r="N218" s="3">
        <v>47</v>
      </c>
      <c r="O218" s="8">
        <v>13500</v>
      </c>
      <c r="P218" s="8">
        <v>10800</v>
      </c>
      <c r="Q218" s="8">
        <v>5400</v>
      </c>
      <c r="R218" s="45">
        <f t="shared" si="3"/>
        <v>29700</v>
      </c>
    </row>
    <row r="219" spans="3:18">
      <c r="C219" s="3" t="s">
        <v>226</v>
      </c>
      <c r="D219" s="4" t="s">
        <v>547</v>
      </c>
      <c r="E219" s="4" t="s">
        <v>264</v>
      </c>
      <c r="F219" s="4" t="s">
        <v>14</v>
      </c>
      <c r="G219" s="4" t="s">
        <v>268</v>
      </c>
      <c r="H219" s="3">
        <v>3</v>
      </c>
      <c r="I219" s="3">
        <v>3</v>
      </c>
      <c r="J219" s="3">
        <v>3</v>
      </c>
      <c r="K219" s="3">
        <v>3</v>
      </c>
      <c r="L219" s="3">
        <v>68</v>
      </c>
      <c r="M219" s="3">
        <v>73</v>
      </c>
      <c r="N219" s="3">
        <v>64</v>
      </c>
      <c r="O219" s="8">
        <v>8100</v>
      </c>
      <c r="P219" s="8">
        <v>8100</v>
      </c>
      <c r="Q219" s="8">
        <v>8100</v>
      </c>
      <c r="R219" s="45">
        <f t="shared" si="3"/>
        <v>24300</v>
      </c>
    </row>
    <row r="220" spans="3:18">
      <c r="C220" s="3" t="s">
        <v>227</v>
      </c>
      <c r="D220" s="4" t="s">
        <v>450</v>
      </c>
      <c r="E220" s="4" t="s">
        <v>265</v>
      </c>
      <c r="F220" s="4" t="s">
        <v>14</v>
      </c>
      <c r="G220" s="4" t="s">
        <v>268</v>
      </c>
      <c r="H220" s="3">
        <v>5</v>
      </c>
      <c r="I220" s="3">
        <v>2</v>
      </c>
      <c r="J220" s="3">
        <v>2</v>
      </c>
      <c r="K220" s="3">
        <v>5</v>
      </c>
      <c r="L220" s="3">
        <v>71</v>
      </c>
      <c r="M220" s="3">
        <v>76</v>
      </c>
      <c r="N220" s="3">
        <v>67</v>
      </c>
      <c r="O220" s="8">
        <v>5400</v>
      </c>
      <c r="P220" s="8">
        <v>5400</v>
      </c>
      <c r="Q220" s="8">
        <v>13500</v>
      </c>
      <c r="R220" s="45">
        <f t="shared" si="3"/>
        <v>24300</v>
      </c>
    </row>
    <row r="221" spans="3:18">
      <c r="C221" s="3" t="s">
        <v>228</v>
      </c>
      <c r="D221" s="4" t="s">
        <v>451</v>
      </c>
      <c r="E221" s="4" t="s">
        <v>264</v>
      </c>
      <c r="F221" s="4" t="s">
        <v>14</v>
      </c>
      <c r="G221" s="4" t="s">
        <v>269</v>
      </c>
      <c r="H221" s="3">
        <v>4</v>
      </c>
      <c r="I221" s="3">
        <v>5</v>
      </c>
      <c r="J221" s="3">
        <v>1</v>
      </c>
      <c r="K221" s="3">
        <v>3</v>
      </c>
      <c r="L221" s="3">
        <v>78</v>
      </c>
      <c r="M221" s="3">
        <v>83</v>
      </c>
      <c r="N221" s="3">
        <v>73</v>
      </c>
      <c r="O221" s="8">
        <v>13500</v>
      </c>
      <c r="P221" s="8">
        <v>2700</v>
      </c>
      <c r="Q221" s="8">
        <v>8100</v>
      </c>
      <c r="R221" s="45">
        <f t="shared" si="3"/>
        <v>24300</v>
      </c>
    </row>
    <row r="222" spans="3:18">
      <c r="C222" s="3" t="s">
        <v>229</v>
      </c>
      <c r="D222" s="4" t="s">
        <v>452</v>
      </c>
      <c r="E222" s="4" t="s">
        <v>264</v>
      </c>
      <c r="F222" s="4" t="s">
        <v>14</v>
      </c>
      <c r="G222" s="4" t="s">
        <v>268</v>
      </c>
      <c r="H222" s="3">
        <v>4</v>
      </c>
      <c r="I222" s="3">
        <v>1</v>
      </c>
      <c r="J222" s="3">
        <v>2</v>
      </c>
      <c r="K222" s="3">
        <v>3</v>
      </c>
      <c r="L222" s="3">
        <v>41</v>
      </c>
      <c r="M222" s="3">
        <v>44</v>
      </c>
      <c r="N222" s="3">
        <v>39</v>
      </c>
      <c r="O222" s="8">
        <v>2700</v>
      </c>
      <c r="P222" s="8">
        <v>5400</v>
      </c>
      <c r="Q222" s="8">
        <v>8100</v>
      </c>
      <c r="R222" s="45">
        <f t="shared" si="3"/>
        <v>16200</v>
      </c>
    </row>
    <row r="223" spans="3:18">
      <c r="C223" s="3" t="s">
        <v>230</v>
      </c>
      <c r="D223" s="4" t="s">
        <v>453</v>
      </c>
      <c r="E223" s="4" t="s">
        <v>263</v>
      </c>
      <c r="F223" s="4" t="s">
        <v>267</v>
      </c>
      <c r="G223" s="4" t="s">
        <v>269</v>
      </c>
      <c r="H223" s="3">
        <v>4</v>
      </c>
      <c r="I223" s="3">
        <v>5</v>
      </c>
      <c r="J223" s="3">
        <v>3</v>
      </c>
      <c r="K223" s="3">
        <v>5</v>
      </c>
      <c r="L223" s="3">
        <v>88</v>
      </c>
      <c r="M223" s="3">
        <v>94</v>
      </c>
      <c r="N223" s="3">
        <v>83</v>
      </c>
      <c r="O223" s="8">
        <v>13500</v>
      </c>
      <c r="P223" s="8">
        <v>8100</v>
      </c>
      <c r="Q223" s="8">
        <v>13500</v>
      </c>
      <c r="R223" s="45">
        <f t="shared" si="3"/>
        <v>35100</v>
      </c>
    </row>
    <row r="224" spans="3:18">
      <c r="C224" s="3" t="s">
        <v>231</v>
      </c>
      <c r="D224" s="4" t="s">
        <v>454</v>
      </c>
      <c r="E224" s="4" t="s">
        <v>263</v>
      </c>
      <c r="F224" s="4" t="s">
        <v>6</v>
      </c>
      <c r="G224" s="4" t="s">
        <v>270</v>
      </c>
      <c r="H224" s="3">
        <v>6</v>
      </c>
      <c r="I224" s="3">
        <v>5</v>
      </c>
      <c r="J224" s="3">
        <v>3</v>
      </c>
      <c r="K224" s="3">
        <v>2</v>
      </c>
      <c r="L224" s="3">
        <v>47</v>
      </c>
      <c r="M224" s="3">
        <v>50</v>
      </c>
      <c r="N224" s="3">
        <v>44</v>
      </c>
      <c r="O224" s="8">
        <v>13500</v>
      </c>
      <c r="P224" s="8">
        <v>8100</v>
      </c>
      <c r="Q224" s="8">
        <v>5400</v>
      </c>
      <c r="R224" s="45">
        <f t="shared" si="3"/>
        <v>27000</v>
      </c>
    </row>
    <row r="225" spans="3:18">
      <c r="C225" s="3" t="s">
        <v>232</v>
      </c>
      <c r="D225" s="4" t="s">
        <v>455</v>
      </c>
      <c r="E225" s="4" t="s">
        <v>264</v>
      </c>
      <c r="F225" s="4" t="s">
        <v>6</v>
      </c>
      <c r="G225" s="4" t="s">
        <v>270</v>
      </c>
      <c r="H225" s="3">
        <v>4</v>
      </c>
      <c r="I225" s="3">
        <v>4</v>
      </c>
      <c r="J225" s="3">
        <v>2</v>
      </c>
      <c r="K225" s="3">
        <v>5</v>
      </c>
      <c r="L225" s="3">
        <v>84</v>
      </c>
      <c r="M225" s="3">
        <v>90</v>
      </c>
      <c r="N225" s="3">
        <v>79</v>
      </c>
      <c r="O225" s="8">
        <v>10800</v>
      </c>
      <c r="P225" s="8">
        <v>5400</v>
      </c>
      <c r="Q225" s="8">
        <v>13500</v>
      </c>
      <c r="R225" s="45">
        <f t="shared" si="3"/>
        <v>29700</v>
      </c>
    </row>
    <row r="226" spans="3:18">
      <c r="C226" s="3" t="s">
        <v>233</v>
      </c>
      <c r="D226" s="4" t="s">
        <v>456</v>
      </c>
      <c r="E226" s="4" t="s">
        <v>265</v>
      </c>
      <c r="F226" s="4" t="s">
        <v>7</v>
      </c>
      <c r="G226" s="4" t="s">
        <v>269</v>
      </c>
      <c r="H226" s="3">
        <v>6</v>
      </c>
      <c r="I226" s="3">
        <v>2</v>
      </c>
      <c r="J226" s="3">
        <v>3</v>
      </c>
      <c r="K226" s="3">
        <v>3</v>
      </c>
      <c r="L226" s="3">
        <v>43</v>
      </c>
      <c r="M226" s="3">
        <v>46</v>
      </c>
      <c r="N226" s="3">
        <v>40</v>
      </c>
      <c r="O226" s="8">
        <v>5400</v>
      </c>
      <c r="P226" s="8">
        <v>8100</v>
      </c>
      <c r="Q226" s="8">
        <v>8100</v>
      </c>
      <c r="R226" s="45">
        <f t="shared" si="3"/>
        <v>21600</v>
      </c>
    </row>
    <row r="227" spans="3:18">
      <c r="C227" s="3" t="s">
        <v>234</v>
      </c>
      <c r="D227" s="4" t="s">
        <v>457</v>
      </c>
      <c r="E227" s="4" t="s">
        <v>264</v>
      </c>
      <c r="F227" s="4" t="s">
        <v>7</v>
      </c>
      <c r="G227" s="4" t="s">
        <v>269</v>
      </c>
      <c r="H227" s="3">
        <v>7</v>
      </c>
      <c r="I227" s="3">
        <v>2</v>
      </c>
      <c r="J227" s="3">
        <v>2</v>
      </c>
      <c r="K227" s="3">
        <v>4</v>
      </c>
      <c r="L227" s="3">
        <v>52</v>
      </c>
      <c r="M227" s="3">
        <v>56</v>
      </c>
      <c r="N227" s="3">
        <v>49</v>
      </c>
      <c r="O227" s="8">
        <v>5400</v>
      </c>
      <c r="P227" s="8">
        <v>5400</v>
      </c>
      <c r="Q227" s="8">
        <v>10800</v>
      </c>
      <c r="R227" s="45">
        <f t="shared" si="3"/>
        <v>21600</v>
      </c>
    </row>
    <row r="228" spans="3:18">
      <c r="C228" s="3" t="s">
        <v>235</v>
      </c>
      <c r="D228" s="4" t="s">
        <v>458</v>
      </c>
      <c r="E228" s="4" t="s">
        <v>264</v>
      </c>
      <c r="F228" s="4" t="s">
        <v>8</v>
      </c>
      <c r="G228" s="4" t="s">
        <v>269</v>
      </c>
      <c r="H228" s="3">
        <v>6</v>
      </c>
      <c r="I228" s="3">
        <v>1</v>
      </c>
      <c r="J228" s="3">
        <v>1</v>
      </c>
      <c r="K228" s="3">
        <v>2</v>
      </c>
      <c r="L228" s="3">
        <v>83</v>
      </c>
      <c r="M228" s="3">
        <v>89</v>
      </c>
      <c r="N228" s="3">
        <v>78</v>
      </c>
      <c r="O228" s="8">
        <v>2700</v>
      </c>
      <c r="P228" s="8">
        <v>2700</v>
      </c>
      <c r="Q228" s="8">
        <v>5400</v>
      </c>
      <c r="R228" s="45">
        <f t="shared" si="3"/>
        <v>10800</v>
      </c>
    </row>
    <row r="229" spans="3:18">
      <c r="C229" s="3" t="s">
        <v>236</v>
      </c>
      <c r="D229" s="4" t="s">
        <v>459</v>
      </c>
      <c r="E229" s="4" t="s">
        <v>263</v>
      </c>
      <c r="F229" s="4" t="s">
        <v>9</v>
      </c>
      <c r="G229" s="4" t="s">
        <v>268</v>
      </c>
      <c r="H229" s="3">
        <v>3</v>
      </c>
      <c r="I229" s="3">
        <v>3</v>
      </c>
      <c r="J229" s="3">
        <v>3</v>
      </c>
      <c r="K229" s="3">
        <v>3</v>
      </c>
      <c r="L229" s="3">
        <v>46</v>
      </c>
      <c r="M229" s="3">
        <v>49</v>
      </c>
      <c r="N229" s="3">
        <v>43</v>
      </c>
      <c r="O229" s="8">
        <v>8100</v>
      </c>
      <c r="P229" s="8">
        <v>8100</v>
      </c>
      <c r="Q229" s="8">
        <v>8100</v>
      </c>
      <c r="R229" s="45">
        <f t="shared" si="3"/>
        <v>24300</v>
      </c>
    </row>
    <row r="230" spans="3:18">
      <c r="C230" s="3" t="s">
        <v>237</v>
      </c>
      <c r="D230" s="4" t="s">
        <v>460</v>
      </c>
      <c r="E230" s="4" t="s">
        <v>263</v>
      </c>
      <c r="F230" s="4" t="s">
        <v>9</v>
      </c>
      <c r="G230" s="4" t="s">
        <v>269</v>
      </c>
      <c r="H230" s="3">
        <v>7</v>
      </c>
      <c r="I230" s="3">
        <v>5</v>
      </c>
      <c r="J230" s="3">
        <v>2</v>
      </c>
      <c r="K230" s="3">
        <v>5</v>
      </c>
      <c r="L230" s="3">
        <v>69</v>
      </c>
      <c r="M230" s="3">
        <v>74</v>
      </c>
      <c r="N230" s="3">
        <v>65</v>
      </c>
      <c r="O230" s="8">
        <v>13500</v>
      </c>
      <c r="P230" s="8">
        <v>5400</v>
      </c>
      <c r="Q230" s="8">
        <v>13500</v>
      </c>
      <c r="R230" s="45">
        <f t="shared" si="3"/>
        <v>32400</v>
      </c>
    </row>
    <row r="231" spans="3:18">
      <c r="C231" s="3" t="s">
        <v>238</v>
      </c>
      <c r="D231" s="4" t="s">
        <v>461</v>
      </c>
      <c r="E231" s="4" t="s">
        <v>264</v>
      </c>
      <c r="F231" s="4" t="s">
        <v>9</v>
      </c>
      <c r="G231" s="4" t="s">
        <v>270</v>
      </c>
      <c r="H231" s="3">
        <v>4</v>
      </c>
      <c r="I231" s="3">
        <v>2</v>
      </c>
      <c r="J231" s="3">
        <v>4</v>
      </c>
      <c r="K231" s="3">
        <v>5</v>
      </c>
      <c r="L231" s="3">
        <v>72</v>
      </c>
      <c r="M231" s="3">
        <v>77</v>
      </c>
      <c r="N231" s="3">
        <v>68</v>
      </c>
      <c r="O231" s="8">
        <v>5400</v>
      </c>
      <c r="P231" s="8">
        <v>10800</v>
      </c>
      <c r="Q231" s="8">
        <v>13500</v>
      </c>
      <c r="R231" s="45">
        <f t="shared" si="3"/>
        <v>29700</v>
      </c>
    </row>
    <row r="232" spans="3:18">
      <c r="C232" s="3" t="s">
        <v>239</v>
      </c>
      <c r="D232" s="4" t="s">
        <v>462</v>
      </c>
      <c r="E232" s="4" t="s">
        <v>265</v>
      </c>
      <c r="F232" s="4" t="s">
        <v>10</v>
      </c>
      <c r="G232" s="4" t="s">
        <v>268</v>
      </c>
      <c r="H232" s="3">
        <v>7</v>
      </c>
      <c r="I232" s="3">
        <v>5</v>
      </c>
      <c r="J232" s="3">
        <v>2</v>
      </c>
      <c r="K232" s="3">
        <v>5</v>
      </c>
      <c r="L232" s="3">
        <v>53</v>
      </c>
      <c r="M232" s="3">
        <v>57</v>
      </c>
      <c r="N232" s="3">
        <v>50</v>
      </c>
      <c r="O232" s="8">
        <v>13500</v>
      </c>
      <c r="P232" s="8">
        <v>5400</v>
      </c>
      <c r="Q232" s="8">
        <v>13500</v>
      </c>
      <c r="R232" s="45">
        <f t="shared" si="3"/>
        <v>32400</v>
      </c>
    </row>
    <row r="233" spans="3:18">
      <c r="C233" s="3" t="s">
        <v>240</v>
      </c>
      <c r="D233" s="4" t="s">
        <v>463</v>
      </c>
      <c r="E233" s="4" t="s">
        <v>264</v>
      </c>
      <c r="F233" s="4" t="s">
        <v>10</v>
      </c>
      <c r="G233" s="4" t="s">
        <v>268</v>
      </c>
      <c r="H233" s="3">
        <v>5</v>
      </c>
      <c r="I233" s="3">
        <v>3</v>
      </c>
      <c r="J233" s="3">
        <v>3</v>
      </c>
      <c r="K233" s="3">
        <v>2</v>
      </c>
      <c r="L233" s="3">
        <v>80</v>
      </c>
      <c r="M233" s="3">
        <v>86</v>
      </c>
      <c r="N233" s="3">
        <v>75</v>
      </c>
      <c r="O233" s="8">
        <v>8100</v>
      </c>
      <c r="P233" s="8">
        <v>8100</v>
      </c>
      <c r="Q233" s="8">
        <v>5400</v>
      </c>
      <c r="R233" s="45">
        <f t="shared" si="3"/>
        <v>21600</v>
      </c>
    </row>
    <row r="234" spans="3:18">
      <c r="C234" s="3" t="s">
        <v>241</v>
      </c>
      <c r="D234" s="4" t="s">
        <v>464</v>
      </c>
      <c r="E234" s="4" t="s">
        <v>264</v>
      </c>
      <c r="F234" s="4" t="s">
        <v>550</v>
      </c>
      <c r="G234" s="4" t="s">
        <v>269</v>
      </c>
      <c r="H234" s="3">
        <v>7</v>
      </c>
      <c r="I234" s="3">
        <v>2</v>
      </c>
      <c r="J234" s="3">
        <v>3</v>
      </c>
      <c r="K234" s="3">
        <v>2</v>
      </c>
      <c r="L234" s="3">
        <v>55</v>
      </c>
      <c r="M234" s="3">
        <v>59</v>
      </c>
      <c r="N234" s="3">
        <v>52</v>
      </c>
      <c r="O234" s="8">
        <v>5400</v>
      </c>
      <c r="P234" s="8">
        <v>8100</v>
      </c>
      <c r="Q234" s="8">
        <v>5400</v>
      </c>
      <c r="R234" s="45">
        <f t="shared" si="3"/>
        <v>18900</v>
      </c>
    </row>
    <row r="235" spans="3:18">
      <c r="C235" s="3" t="s">
        <v>242</v>
      </c>
      <c r="D235" s="4" t="s">
        <v>465</v>
      </c>
      <c r="E235" s="4" t="s">
        <v>263</v>
      </c>
      <c r="F235" s="4" t="s">
        <v>550</v>
      </c>
      <c r="G235" s="4" t="s">
        <v>268</v>
      </c>
      <c r="H235" s="3">
        <v>5</v>
      </c>
      <c r="I235" s="3">
        <v>2</v>
      </c>
      <c r="J235" s="3">
        <v>1</v>
      </c>
      <c r="K235" s="3">
        <v>3</v>
      </c>
      <c r="L235" s="3">
        <v>63</v>
      </c>
      <c r="M235" s="3">
        <v>67</v>
      </c>
      <c r="N235" s="3">
        <v>59</v>
      </c>
      <c r="O235" s="8">
        <v>5400</v>
      </c>
      <c r="P235" s="8">
        <v>2700</v>
      </c>
      <c r="Q235" s="8">
        <v>8100</v>
      </c>
      <c r="R235" s="45">
        <f t="shared" si="3"/>
        <v>16200</v>
      </c>
    </row>
    <row r="236" spans="3:18">
      <c r="C236" s="3" t="s">
        <v>243</v>
      </c>
      <c r="D236" s="4" t="s">
        <v>466</v>
      </c>
      <c r="E236" s="4" t="s">
        <v>263</v>
      </c>
      <c r="F236" s="4" t="s">
        <v>550</v>
      </c>
      <c r="G236" s="4" t="s">
        <v>269</v>
      </c>
      <c r="H236" s="3">
        <v>7</v>
      </c>
      <c r="I236" s="3">
        <v>2</v>
      </c>
      <c r="J236" s="3">
        <v>3</v>
      </c>
      <c r="K236" s="3">
        <v>2</v>
      </c>
      <c r="L236" s="3">
        <v>82</v>
      </c>
      <c r="M236" s="3">
        <v>88</v>
      </c>
      <c r="N236" s="3">
        <v>77</v>
      </c>
      <c r="O236" s="8">
        <v>5400</v>
      </c>
      <c r="P236" s="8">
        <v>8100</v>
      </c>
      <c r="Q236" s="8">
        <v>5400</v>
      </c>
      <c r="R236" s="45">
        <f t="shared" si="3"/>
        <v>18900</v>
      </c>
    </row>
    <row r="237" spans="3:18">
      <c r="C237" s="3" t="s">
        <v>244</v>
      </c>
      <c r="D237" s="4" t="s">
        <v>467</v>
      </c>
      <c r="E237" s="4" t="s">
        <v>264</v>
      </c>
      <c r="F237" s="4" t="s">
        <v>11</v>
      </c>
      <c r="G237" s="4" t="s">
        <v>270</v>
      </c>
      <c r="H237" s="3">
        <v>8</v>
      </c>
      <c r="I237" s="3">
        <v>3</v>
      </c>
      <c r="J237" s="3">
        <v>3</v>
      </c>
      <c r="K237" s="3">
        <v>4</v>
      </c>
      <c r="L237" s="3">
        <v>62</v>
      </c>
      <c r="M237" s="3">
        <v>66</v>
      </c>
      <c r="N237" s="3">
        <v>58</v>
      </c>
      <c r="O237" s="8">
        <v>8100</v>
      </c>
      <c r="P237" s="8">
        <v>8100</v>
      </c>
      <c r="Q237" s="8">
        <v>10800</v>
      </c>
      <c r="R237" s="45">
        <f t="shared" si="3"/>
        <v>27000</v>
      </c>
    </row>
    <row r="238" spans="3:18">
      <c r="C238" s="3" t="s">
        <v>245</v>
      </c>
      <c r="D238" s="4" t="s">
        <v>468</v>
      </c>
      <c r="E238" s="4" t="s">
        <v>265</v>
      </c>
      <c r="F238" s="4" t="s">
        <v>12</v>
      </c>
      <c r="G238" s="4" t="s">
        <v>270</v>
      </c>
      <c r="H238" s="3">
        <v>6</v>
      </c>
      <c r="I238" s="3">
        <v>4</v>
      </c>
      <c r="J238" s="3">
        <v>1</v>
      </c>
      <c r="K238" s="3">
        <v>4</v>
      </c>
      <c r="L238" s="3">
        <v>41</v>
      </c>
      <c r="M238" s="3">
        <v>44</v>
      </c>
      <c r="N238" s="3">
        <v>39</v>
      </c>
      <c r="O238" s="8">
        <v>10800</v>
      </c>
      <c r="P238" s="8">
        <v>2700</v>
      </c>
      <c r="Q238" s="8">
        <v>10800</v>
      </c>
      <c r="R238" s="45">
        <f t="shared" si="3"/>
        <v>24300</v>
      </c>
    </row>
    <row r="239" spans="3:18">
      <c r="C239" s="3" t="s">
        <v>246</v>
      </c>
      <c r="D239" s="4" t="s">
        <v>469</v>
      </c>
      <c r="E239" s="4" t="s">
        <v>264</v>
      </c>
      <c r="F239" s="4" t="s">
        <v>12</v>
      </c>
      <c r="G239" s="4" t="s">
        <v>269</v>
      </c>
      <c r="H239" s="3">
        <v>7</v>
      </c>
      <c r="I239" s="3">
        <v>4</v>
      </c>
      <c r="J239" s="3">
        <v>4</v>
      </c>
      <c r="K239" s="3">
        <v>5</v>
      </c>
      <c r="L239" s="3">
        <v>78</v>
      </c>
      <c r="M239" s="3">
        <v>83</v>
      </c>
      <c r="N239" s="3">
        <v>73</v>
      </c>
      <c r="O239" s="8">
        <v>10800</v>
      </c>
      <c r="P239" s="8">
        <v>10800</v>
      </c>
      <c r="Q239" s="8">
        <v>13500</v>
      </c>
      <c r="R239" s="45">
        <f t="shared" si="3"/>
        <v>35100</v>
      </c>
    </row>
    <row r="240" spans="3:18">
      <c r="C240" s="3" t="s">
        <v>247</v>
      </c>
      <c r="D240" s="4" t="s">
        <v>470</v>
      </c>
      <c r="E240" s="4" t="s">
        <v>264</v>
      </c>
      <c r="F240" s="4" t="s">
        <v>13</v>
      </c>
      <c r="G240" s="4" t="s">
        <v>269</v>
      </c>
      <c r="H240" s="3">
        <v>5</v>
      </c>
      <c r="I240" s="3">
        <v>3</v>
      </c>
      <c r="J240" s="3">
        <v>1</v>
      </c>
      <c r="K240" s="3">
        <v>2</v>
      </c>
      <c r="L240" s="3">
        <v>55</v>
      </c>
      <c r="M240" s="3">
        <v>59</v>
      </c>
      <c r="N240" s="3">
        <v>52</v>
      </c>
      <c r="O240" s="8">
        <v>8100</v>
      </c>
      <c r="P240" s="8">
        <v>2700</v>
      </c>
      <c r="Q240" s="8">
        <v>5400</v>
      </c>
      <c r="R240" s="45">
        <f t="shared" si="3"/>
        <v>16200</v>
      </c>
    </row>
    <row r="241" spans="3:18">
      <c r="C241" s="3" t="s">
        <v>248</v>
      </c>
      <c r="D241" s="4" t="s">
        <v>471</v>
      </c>
      <c r="E241" s="4" t="s">
        <v>263</v>
      </c>
      <c r="F241" s="4" t="s">
        <v>266</v>
      </c>
      <c r="G241" s="4" t="s">
        <v>269</v>
      </c>
      <c r="H241" s="3">
        <v>7</v>
      </c>
      <c r="I241" s="3">
        <v>2</v>
      </c>
      <c r="J241" s="3">
        <v>3</v>
      </c>
      <c r="K241" s="3">
        <v>3</v>
      </c>
      <c r="L241" s="3">
        <v>59</v>
      </c>
      <c r="M241" s="3">
        <v>63</v>
      </c>
      <c r="N241" s="3">
        <v>55</v>
      </c>
      <c r="O241" s="8">
        <v>5400</v>
      </c>
      <c r="P241" s="8">
        <v>8100</v>
      </c>
      <c r="Q241" s="8">
        <v>8100</v>
      </c>
      <c r="R241" s="45">
        <f t="shared" si="3"/>
        <v>21600</v>
      </c>
    </row>
    <row r="242" spans="3:18">
      <c r="C242" s="3" t="s">
        <v>249</v>
      </c>
      <c r="D242" s="4" t="s">
        <v>472</v>
      </c>
      <c r="E242" s="4" t="s">
        <v>263</v>
      </c>
      <c r="F242" s="4" t="s">
        <v>266</v>
      </c>
      <c r="G242" s="4" t="s">
        <v>268</v>
      </c>
      <c r="H242" s="3">
        <v>5</v>
      </c>
      <c r="I242" s="3">
        <v>2</v>
      </c>
      <c r="J242" s="3">
        <v>1</v>
      </c>
      <c r="K242" s="3">
        <v>5</v>
      </c>
      <c r="L242" s="3">
        <v>82</v>
      </c>
      <c r="M242" s="3">
        <v>88</v>
      </c>
      <c r="N242" s="3">
        <v>77</v>
      </c>
      <c r="O242" s="8">
        <v>5400</v>
      </c>
      <c r="P242" s="8">
        <v>2700</v>
      </c>
      <c r="Q242" s="8">
        <v>13500</v>
      </c>
      <c r="R242" s="45">
        <f t="shared" si="3"/>
        <v>21600</v>
      </c>
    </row>
    <row r="243" spans="3:18">
      <c r="C243" s="3" t="s">
        <v>250</v>
      </c>
      <c r="D243" s="4" t="s">
        <v>473</v>
      </c>
      <c r="E243" s="4" t="s">
        <v>264</v>
      </c>
      <c r="F243" s="4" t="s">
        <v>14</v>
      </c>
      <c r="G243" s="4" t="s">
        <v>269</v>
      </c>
      <c r="H243" s="3">
        <v>8</v>
      </c>
      <c r="I243" s="3">
        <v>1</v>
      </c>
      <c r="J243" s="3">
        <v>2</v>
      </c>
      <c r="K243" s="3">
        <v>2</v>
      </c>
      <c r="L243" s="3">
        <v>53</v>
      </c>
      <c r="M243" s="3">
        <v>57</v>
      </c>
      <c r="N243" s="3">
        <v>50</v>
      </c>
      <c r="O243" s="8">
        <v>2700</v>
      </c>
      <c r="P243" s="8">
        <v>5400</v>
      </c>
      <c r="Q243" s="8">
        <v>5400</v>
      </c>
      <c r="R243" s="45">
        <f t="shared" si="3"/>
        <v>13500</v>
      </c>
    </row>
    <row r="244" spans="3:18">
      <c r="C244" s="3" t="s">
        <v>251</v>
      </c>
      <c r="D244" s="4" t="s">
        <v>474</v>
      </c>
      <c r="E244" s="4" t="s">
        <v>265</v>
      </c>
      <c r="F244" s="4" t="s">
        <v>14</v>
      </c>
      <c r="G244" s="4" t="s">
        <v>270</v>
      </c>
      <c r="H244" s="3">
        <v>5</v>
      </c>
      <c r="I244" s="3">
        <v>3</v>
      </c>
      <c r="J244" s="3">
        <v>4</v>
      </c>
      <c r="K244" s="3">
        <v>2</v>
      </c>
      <c r="L244" s="3">
        <v>67</v>
      </c>
      <c r="M244" s="3">
        <v>72</v>
      </c>
      <c r="N244" s="3">
        <v>63</v>
      </c>
      <c r="O244" s="8">
        <v>8100</v>
      </c>
      <c r="P244" s="8">
        <v>10800</v>
      </c>
      <c r="Q244" s="8">
        <v>5400</v>
      </c>
      <c r="R244" s="45">
        <f t="shared" si="3"/>
        <v>24300</v>
      </c>
    </row>
    <row r="245" spans="3:18">
      <c r="C245" s="3" t="s">
        <v>252</v>
      </c>
      <c r="D245" s="4" t="s">
        <v>475</v>
      </c>
      <c r="E245" s="4" t="s">
        <v>264</v>
      </c>
      <c r="F245" s="4" t="s">
        <v>14</v>
      </c>
      <c r="G245" s="4" t="s">
        <v>268</v>
      </c>
      <c r="H245" s="3">
        <v>3</v>
      </c>
      <c r="I245" s="3">
        <v>4</v>
      </c>
      <c r="J245" s="3">
        <v>1</v>
      </c>
      <c r="K245" s="3">
        <v>4</v>
      </c>
      <c r="L245" s="3">
        <v>62</v>
      </c>
      <c r="M245" s="3">
        <v>66</v>
      </c>
      <c r="N245" s="3">
        <v>58</v>
      </c>
      <c r="O245" s="8">
        <v>10800</v>
      </c>
      <c r="P245" s="8">
        <v>2700</v>
      </c>
      <c r="Q245" s="8">
        <v>10800</v>
      </c>
      <c r="R245" s="45">
        <f t="shared" si="3"/>
        <v>24300</v>
      </c>
    </row>
    <row r="246" spans="3:18">
      <c r="C246" s="3" t="s">
        <v>253</v>
      </c>
      <c r="D246" s="4" t="s">
        <v>476</v>
      </c>
      <c r="E246" s="4" t="s">
        <v>264</v>
      </c>
      <c r="F246" s="4" t="s">
        <v>14</v>
      </c>
      <c r="G246" s="4" t="s">
        <v>268</v>
      </c>
      <c r="H246" s="3">
        <v>4</v>
      </c>
      <c r="I246" s="3">
        <v>5</v>
      </c>
      <c r="J246" s="3">
        <v>3</v>
      </c>
      <c r="K246" s="3">
        <v>3</v>
      </c>
      <c r="L246" s="3">
        <v>68</v>
      </c>
      <c r="M246" s="3">
        <v>73</v>
      </c>
      <c r="N246" s="3">
        <v>64</v>
      </c>
      <c r="O246" s="8">
        <v>13500</v>
      </c>
      <c r="P246" s="8">
        <v>8100</v>
      </c>
      <c r="Q246" s="8">
        <v>8100</v>
      </c>
      <c r="R246" s="45">
        <f t="shared" si="3"/>
        <v>29700</v>
      </c>
    </row>
    <row r="247" spans="3:18">
      <c r="C247" s="3" t="s">
        <v>254</v>
      </c>
      <c r="D247" s="4" t="s">
        <v>477</v>
      </c>
      <c r="E247" s="4" t="s">
        <v>263</v>
      </c>
      <c r="F247" s="4" t="s">
        <v>267</v>
      </c>
      <c r="G247" s="4" t="s">
        <v>269</v>
      </c>
      <c r="H247" s="3">
        <v>8</v>
      </c>
      <c r="I247" s="3">
        <v>3</v>
      </c>
      <c r="J247" s="3">
        <v>2</v>
      </c>
      <c r="K247" s="3">
        <v>3</v>
      </c>
      <c r="L247" s="3">
        <v>64</v>
      </c>
      <c r="M247" s="3">
        <v>68</v>
      </c>
      <c r="N247" s="3">
        <v>60</v>
      </c>
      <c r="O247" s="8">
        <v>8100</v>
      </c>
      <c r="P247" s="8">
        <v>5400</v>
      </c>
      <c r="Q247" s="8">
        <v>8100</v>
      </c>
      <c r="R247" s="45">
        <f t="shared" si="3"/>
        <v>21600</v>
      </c>
    </row>
    <row r="248" spans="3:18">
      <c r="C248" s="3" t="s">
        <v>255</v>
      </c>
      <c r="D248" s="4" t="s">
        <v>478</v>
      </c>
      <c r="E248" s="4" t="s">
        <v>263</v>
      </c>
      <c r="F248" s="4" t="s">
        <v>6</v>
      </c>
      <c r="G248" s="4" t="s">
        <v>268</v>
      </c>
      <c r="H248" s="3">
        <v>7</v>
      </c>
      <c r="I248" s="3">
        <v>3</v>
      </c>
      <c r="J248" s="3">
        <v>2</v>
      </c>
      <c r="K248" s="3">
        <v>2</v>
      </c>
      <c r="L248" s="3">
        <v>62</v>
      </c>
      <c r="M248" s="3">
        <v>66</v>
      </c>
      <c r="N248" s="3">
        <v>58</v>
      </c>
      <c r="O248" s="8">
        <v>8100</v>
      </c>
      <c r="P248" s="8">
        <v>5400</v>
      </c>
      <c r="Q248" s="8">
        <v>5400</v>
      </c>
      <c r="R248" s="45">
        <f t="shared" si="3"/>
        <v>18900</v>
      </c>
    </row>
    <row r="249" spans="3:18">
      <c r="C249" s="3" t="s">
        <v>256</v>
      </c>
      <c r="D249" s="4" t="s">
        <v>479</v>
      </c>
      <c r="E249" s="4" t="s">
        <v>264</v>
      </c>
      <c r="F249" s="4" t="s">
        <v>6</v>
      </c>
      <c r="G249" s="4" t="s">
        <v>269</v>
      </c>
      <c r="H249" s="3">
        <v>8</v>
      </c>
      <c r="I249" s="3">
        <v>4</v>
      </c>
      <c r="J249" s="3">
        <v>1</v>
      </c>
      <c r="K249" s="3">
        <v>2</v>
      </c>
      <c r="L249" s="3">
        <v>61</v>
      </c>
      <c r="M249" s="3">
        <v>65</v>
      </c>
      <c r="N249" s="3">
        <v>57</v>
      </c>
      <c r="O249" s="8">
        <v>10800</v>
      </c>
      <c r="P249" s="8">
        <v>2700</v>
      </c>
      <c r="Q249" s="8">
        <v>5400</v>
      </c>
      <c r="R249" s="45">
        <f t="shared" si="3"/>
        <v>18900</v>
      </c>
    </row>
    <row r="250" spans="3:18">
      <c r="C250" s="3" t="s">
        <v>257</v>
      </c>
      <c r="D250" s="4" t="s">
        <v>480</v>
      </c>
      <c r="E250" s="4" t="s">
        <v>265</v>
      </c>
      <c r="F250" s="4" t="s">
        <v>7</v>
      </c>
      <c r="G250" s="4" t="s">
        <v>270</v>
      </c>
      <c r="H250" s="3">
        <v>8</v>
      </c>
      <c r="I250" s="3">
        <v>2</v>
      </c>
      <c r="J250" s="3">
        <v>2</v>
      </c>
      <c r="K250" s="3">
        <v>3</v>
      </c>
      <c r="L250" s="3">
        <v>55</v>
      </c>
      <c r="M250" s="3">
        <v>59</v>
      </c>
      <c r="N250" s="3">
        <v>52</v>
      </c>
      <c r="O250" s="8">
        <v>5400</v>
      </c>
      <c r="P250" s="8">
        <v>5400</v>
      </c>
      <c r="Q250" s="8">
        <v>8100</v>
      </c>
      <c r="R250" s="45">
        <f t="shared" si="3"/>
        <v>18900</v>
      </c>
    </row>
    <row r="251" spans="3:18">
      <c r="C251" s="3" t="s">
        <v>258</v>
      </c>
      <c r="D251" s="4" t="s">
        <v>548</v>
      </c>
      <c r="E251" s="4" t="s">
        <v>264</v>
      </c>
      <c r="F251" s="4" t="s">
        <v>7</v>
      </c>
      <c r="G251" s="4" t="s">
        <v>270</v>
      </c>
      <c r="H251" s="3">
        <v>5</v>
      </c>
      <c r="I251" s="3">
        <v>4</v>
      </c>
      <c r="J251" s="3">
        <v>4</v>
      </c>
      <c r="K251" s="3">
        <v>2</v>
      </c>
      <c r="L251" s="3">
        <v>69</v>
      </c>
      <c r="M251" s="3">
        <v>74</v>
      </c>
      <c r="N251" s="3">
        <v>65</v>
      </c>
      <c r="O251" s="8">
        <v>10800</v>
      </c>
      <c r="P251" s="8">
        <v>10800</v>
      </c>
      <c r="Q251" s="8">
        <v>5400</v>
      </c>
      <c r="R251" s="45">
        <f t="shared" si="3"/>
        <v>27000</v>
      </c>
    </row>
    <row r="252" spans="3:18">
      <c r="C252" s="3" t="s">
        <v>259</v>
      </c>
      <c r="D252" s="4" t="s">
        <v>481</v>
      </c>
      <c r="E252" s="4" t="s">
        <v>264</v>
      </c>
      <c r="F252" s="4" t="s">
        <v>8</v>
      </c>
      <c r="G252" s="4" t="s">
        <v>269</v>
      </c>
      <c r="H252" s="3">
        <v>7</v>
      </c>
      <c r="I252" s="3">
        <v>5</v>
      </c>
      <c r="J252" s="3">
        <v>1</v>
      </c>
      <c r="K252" s="3">
        <v>3</v>
      </c>
      <c r="L252" s="3">
        <v>69</v>
      </c>
      <c r="M252" s="3">
        <v>74</v>
      </c>
      <c r="N252" s="3">
        <v>65</v>
      </c>
      <c r="O252" s="8">
        <v>13500</v>
      </c>
      <c r="P252" s="8">
        <v>2700</v>
      </c>
      <c r="Q252" s="8">
        <v>8100</v>
      </c>
      <c r="R252" s="45">
        <f t="shared" si="3"/>
        <v>24300</v>
      </c>
    </row>
    <row r="253" spans="3:18">
      <c r="C253" s="3" t="s">
        <v>260</v>
      </c>
      <c r="D253" s="4" t="s">
        <v>482</v>
      </c>
      <c r="E253" s="4" t="s">
        <v>263</v>
      </c>
      <c r="F253" s="4" t="s">
        <v>9</v>
      </c>
      <c r="G253" s="4" t="s">
        <v>269</v>
      </c>
      <c r="H253" s="3">
        <v>7</v>
      </c>
      <c r="I253" s="3">
        <v>1</v>
      </c>
      <c r="J253" s="3">
        <v>3</v>
      </c>
      <c r="K253" s="3">
        <v>4</v>
      </c>
      <c r="L253" s="3">
        <v>86</v>
      </c>
      <c r="M253" s="3">
        <v>92</v>
      </c>
      <c r="N253" s="3">
        <v>81</v>
      </c>
      <c r="O253" s="8">
        <v>2700</v>
      </c>
      <c r="P253" s="8">
        <v>8100</v>
      </c>
      <c r="Q253" s="8">
        <v>10800</v>
      </c>
      <c r="R253" s="45">
        <f t="shared" si="3"/>
        <v>21600</v>
      </c>
    </row>
    <row r="254" spans="3:18">
      <c r="C254" s="3" t="s">
        <v>261</v>
      </c>
      <c r="D254" s="4" t="s">
        <v>549</v>
      </c>
      <c r="E254" s="4" t="s">
        <v>263</v>
      </c>
      <c r="F254" s="4" t="s">
        <v>9</v>
      </c>
      <c r="G254" s="4" t="s">
        <v>269</v>
      </c>
      <c r="H254" s="3">
        <v>8</v>
      </c>
      <c r="I254" s="3">
        <v>2</v>
      </c>
      <c r="J254" s="3">
        <v>4</v>
      </c>
      <c r="K254" s="3">
        <v>5</v>
      </c>
      <c r="L254" s="3">
        <v>69</v>
      </c>
      <c r="M254" s="3">
        <v>74</v>
      </c>
      <c r="N254" s="3">
        <v>65</v>
      </c>
      <c r="O254" s="8">
        <v>5400</v>
      </c>
      <c r="P254" s="8">
        <v>10800</v>
      </c>
      <c r="Q254" s="8">
        <v>13500</v>
      </c>
      <c r="R254" s="45">
        <f t="shared" si="3"/>
        <v>29700</v>
      </c>
    </row>
    <row r="255" spans="3:18">
      <c r="C255" s="3" t="s">
        <v>262</v>
      </c>
      <c r="D255" s="5" t="s">
        <v>483</v>
      </c>
      <c r="E255" s="4" t="s">
        <v>264</v>
      </c>
      <c r="F255" s="4" t="s">
        <v>9</v>
      </c>
      <c r="G255" s="4" t="s">
        <v>268</v>
      </c>
      <c r="H255" s="3">
        <v>5</v>
      </c>
      <c r="I255" s="3">
        <v>2</v>
      </c>
      <c r="J255" s="3">
        <v>2</v>
      </c>
      <c r="K255" s="3">
        <v>2</v>
      </c>
      <c r="L255" s="3">
        <v>74</v>
      </c>
      <c r="M255" s="3">
        <v>79</v>
      </c>
      <c r="N255" s="3">
        <v>70</v>
      </c>
      <c r="O255" s="8">
        <v>5400</v>
      </c>
      <c r="P255" s="8">
        <v>5400</v>
      </c>
      <c r="Q255" s="8">
        <v>5400</v>
      </c>
      <c r="R255" s="45">
        <f t="shared" si="3"/>
        <v>16200</v>
      </c>
    </row>
  </sheetData>
  <mergeCells count="7">
    <mergeCell ref="Q3:R5"/>
    <mergeCell ref="H1:J3"/>
    <mergeCell ref="H4:I4"/>
    <mergeCell ref="D6:E6"/>
    <mergeCell ref="C4:D4"/>
    <mergeCell ref="D1:E3"/>
    <mergeCell ref="L4:N5"/>
  </mergeCells>
  <conditionalFormatting sqref="E4">
    <cfRule type="expression" dxfId="4" priority="1">
      <formula>AND(_xlfn.ISFORMULA($E$4),$E$4=248)</formula>
    </cfRule>
  </conditionalFormatting>
  <conditionalFormatting sqref="F6">
    <cfRule type="expression" dxfId="3" priority="3">
      <formula>AND(_xlfn.ISFORMULA($F$6),$F$6=3)</formula>
    </cfRule>
  </conditionalFormatting>
  <conditionalFormatting sqref="J4">
    <cfRule type="expression" dxfId="2" priority="4">
      <formula>AND(_xlfn.ISFORMULA($J$4),$J$4=1535)</formula>
    </cfRule>
  </conditionalFormatting>
  <conditionalFormatting sqref="R8:R255">
    <cfRule type="expression" dxfId="1" priority="5">
      <formula>AND(_xlfn.ISFORMULA(R8),R8=O8+P8+Q8)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tabSelected="1" topLeftCell="A4" zoomScale="179" zoomScaleNormal="179" workbookViewId="0">
      <selection activeCell="B14" sqref="B14"/>
    </sheetView>
  </sheetViews>
  <sheetFormatPr baseColWidth="10" defaultColWidth="8.83203125" defaultRowHeight="15"/>
  <cols>
    <col min="1" max="1" width="20" bestFit="1" customWidth="1"/>
    <col min="2" max="2" width="19.1640625" customWidth="1"/>
    <col min="3" max="3" width="12.33203125" customWidth="1"/>
    <col min="4" max="4" width="13.83203125" customWidth="1"/>
    <col min="5" max="5" width="15" customWidth="1"/>
    <col min="6" max="6" width="16.33203125" customWidth="1"/>
    <col min="7" max="9" width="11.33203125" customWidth="1"/>
    <col min="10" max="10" width="13.83203125" customWidth="1"/>
    <col min="11" max="13" width="11.33203125" customWidth="1"/>
  </cols>
  <sheetData>
    <row r="1" spans="1:12" ht="15" customHeight="1">
      <c r="A1" s="66" t="s">
        <v>585</v>
      </c>
      <c r="B1" s="66"/>
      <c r="D1" s="68" t="s">
        <v>587</v>
      </c>
      <c r="E1" s="68"/>
      <c r="F1" s="68"/>
      <c r="G1" s="68"/>
      <c r="I1" s="68" t="s">
        <v>586</v>
      </c>
      <c r="J1" s="68"/>
      <c r="K1" s="68"/>
      <c r="L1" s="68"/>
    </row>
    <row r="2" spans="1:12">
      <c r="A2" s="66"/>
      <c r="B2" s="66"/>
      <c r="D2" s="68"/>
      <c r="E2" s="68"/>
      <c r="F2" s="68"/>
      <c r="G2" s="68"/>
      <c r="I2" s="68"/>
      <c r="J2" s="68"/>
      <c r="K2" s="68"/>
      <c r="L2" s="68"/>
    </row>
    <row r="3" spans="1:12">
      <c r="A3" s="67"/>
      <c r="B3" s="67"/>
      <c r="D3" s="68"/>
      <c r="E3" s="68"/>
      <c r="F3" s="68"/>
      <c r="G3" s="68"/>
      <c r="I3" s="68"/>
      <c r="J3" s="68"/>
      <c r="K3" s="68"/>
      <c r="L3" s="68"/>
    </row>
    <row r="4" spans="1:12" ht="29.25" customHeight="1">
      <c r="A4" s="65" t="s">
        <v>273</v>
      </c>
      <c r="B4" s="65"/>
      <c r="C4" s="14"/>
      <c r="D4" s="16"/>
      <c r="E4" s="7"/>
      <c r="F4" s="7"/>
    </row>
    <row r="5" spans="1:12" ht="23.25" customHeight="1">
      <c r="A5" s="15" t="s">
        <v>263</v>
      </c>
      <c r="B5" s="31">
        <f>COUNTIFS(Campus,A5)</f>
        <v>83</v>
      </c>
    </row>
    <row r="6" spans="1:12" ht="23.25" customHeight="1">
      <c r="A6" s="15" t="s">
        <v>264</v>
      </c>
      <c r="B6" s="31">
        <f>COUNTIFS(Campus,A6)</f>
        <v>124</v>
      </c>
      <c r="E6" s="2"/>
    </row>
    <row r="7" spans="1:12" ht="23.25" customHeight="1">
      <c r="A7" s="15" t="s">
        <v>265</v>
      </c>
      <c r="B7" s="31">
        <f>COUNTIFS(Campus,A7)</f>
        <v>41</v>
      </c>
    </row>
    <row r="8" spans="1:12" ht="12" customHeight="1">
      <c r="A8" s="17"/>
      <c r="B8" s="6"/>
    </row>
    <row r="9" spans="1:12" ht="15" customHeight="1">
      <c r="A9" s="66" t="s">
        <v>588</v>
      </c>
      <c r="B9" s="66"/>
    </row>
    <row r="10" spans="1:12">
      <c r="A10" s="66"/>
      <c r="B10" s="66"/>
    </row>
    <row r="11" spans="1:12">
      <c r="A11" s="67"/>
      <c r="B11" s="67"/>
    </row>
    <row r="12" spans="1:12" ht="19">
      <c r="A12" s="65" t="s">
        <v>274</v>
      </c>
      <c r="B12" s="65"/>
    </row>
    <row r="13" spans="1:12" ht="19">
      <c r="A13" s="15" t="s">
        <v>268</v>
      </c>
      <c r="B13" s="13">
        <f>COUNTIFS(Course,A13)</f>
        <v>77</v>
      </c>
    </row>
    <row r="14" spans="1:12" ht="19">
      <c r="A14" s="15" t="s">
        <v>269</v>
      </c>
      <c r="B14" s="13">
        <f>COUNTIFS(Course,A14)</f>
        <v>114</v>
      </c>
    </row>
    <row r="15" spans="1:12" ht="19">
      <c r="A15" s="15" t="s">
        <v>270</v>
      </c>
      <c r="B15" s="13">
        <f>COUNTIFS(Course,A15)</f>
        <v>57</v>
      </c>
    </row>
    <row r="17" spans="1:13" ht="24.75" customHeight="1">
      <c r="A17" s="73" t="s">
        <v>589</v>
      </c>
      <c r="B17" s="73"/>
      <c r="C17" s="74"/>
      <c r="D17" s="28" t="s">
        <v>275</v>
      </c>
      <c r="E17" s="28" t="s">
        <v>276</v>
      </c>
      <c r="F17" s="28" t="s">
        <v>277</v>
      </c>
      <c r="H17" s="73" t="s">
        <v>590</v>
      </c>
      <c r="I17" s="73"/>
      <c r="J17" s="74"/>
      <c r="K17" s="28" t="s">
        <v>275</v>
      </c>
      <c r="L17" s="28" t="s">
        <v>276</v>
      </c>
      <c r="M17" s="28" t="s">
        <v>277</v>
      </c>
    </row>
    <row r="18" spans="1:13" s="19" customFormat="1" ht="22.5" customHeight="1">
      <c r="A18" s="69" t="s">
        <v>551</v>
      </c>
      <c r="B18" s="70"/>
      <c r="C18" s="71"/>
      <c r="D18" s="20">
        <f>COUNTIFS(Number_of_units__Semester_1,"&gt;4")</f>
        <v>47</v>
      </c>
      <c r="E18" s="20">
        <f>COUNTIFS(Number_of_units__Semester_2,"&gt;4")</f>
        <v>0</v>
      </c>
      <c r="F18" s="20">
        <f>COUNTIFS(Number_of_units__Semester_3,"&gt;4")</f>
        <v>57</v>
      </c>
      <c r="H18" s="72" t="s">
        <v>553</v>
      </c>
      <c r="I18" s="72"/>
      <c r="J18" s="69"/>
      <c r="K18" s="20">
        <f>COUNTIFS(Average_mark_Semester_1,"&lt;50")</f>
        <v>36</v>
      </c>
      <c r="L18" s="20">
        <f>COUNTIFS(Average_mark_Semester_2,"&lt;50")</f>
        <v>26</v>
      </c>
      <c r="M18" s="20">
        <f>COUNTIFS(Average_mark_Semester_3,"&lt;50")</f>
        <v>57</v>
      </c>
    </row>
    <row r="19" spans="1:13" s="19" customFormat="1" ht="22.5" customHeight="1">
      <c r="A19" s="72" t="s">
        <v>552</v>
      </c>
      <c r="B19" s="72"/>
      <c r="C19" s="69"/>
      <c r="D19" s="20">
        <f>COUNTIFS(Number_of_units__Semester_1,"1")</f>
        <v>39</v>
      </c>
      <c r="E19" s="20">
        <f>COUNTIFS(Number_of_units__Semester_2,"1")</f>
        <v>65</v>
      </c>
      <c r="F19" s="20">
        <f>COUNTIFS(Number_of_units__Semester_3,"1")</f>
        <v>0</v>
      </c>
      <c r="H19" s="72" t="s">
        <v>284</v>
      </c>
      <c r="I19" s="72"/>
      <c r="J19" s="69"/>
      <c r="K19" s="20">
        <f>COUNTIFS(Average_mark_Semester_1,"&lt;50",Course,"Accounting")</f>
        <v>9</v>
      </c>
      <c r="L19" s="20">
        <f>COUNTIFS(Average_mark_Semester_2,"&lt;50",Course,"Accounting")</f>
        <v>7</v>
      </c>
      <c r="M19" s="20">
        <f>COUNTIFS(Average_mark_Semester_3,"&lt;50",Course,"Accounting")</f>
        <v>11</v>
      </c>
    </row>
    <row r="20" spans="1:13" s="19" customFormat="1" ht="22.5" customHeight="1">
      <c r="A20" s="25"/>
      <c r="B20" s="25"/>
      <c r="C20" s="25"/>
      <c r="D20" s="26"/>
      <c r="E20" s="26"/>
      <c r="F20" s="26"/>
    </row>
    <row r="21" spans="1:13" ht="18.75" customHeight="1">
      <c r="A21" s="18"/>
      <c r="H21" s="27"/>
      <c r="I21" s="27"/>
      <c r="J21" s="27"/>
      <c r="K21" s="27"/>
    </row>
    <row r="22" spans="1:13" ht="18.75" customHeight="1">
      <c r="A22" s="18"/>
      <c r="H22" s="27"/>
      <c r="I22" s="27"/>
      <c r="J22" s="27"/>
      <c r="K22" s="27"/>
    </row>
    <row r="23" spans="1:13" ht="18.75" customHeight="1">
      <c r="A23" s="18"/>
      <c r="B23" s="84" t="s">
        <v>592</v>
      </c>
      <c r="C23" s="82" t="s">
        <v>591</v>
      </c>
      <c r="D23" s="82"/>
      <c r="E23" s="82"/>
      <c r="G23" s="66" t="s">
        <v>580</v>
      </c>
      <c r="H23" s="66"/>
      <c r="I23" s="66"/>
      <c r="J23" s="66"/>
      <c r="K23" s="66"/>
    </row>
    <row r="24" spans="1:13">
      <c r="B24" s="85"/>
      <c r="C24" s="82"/>
      <c r="D24" s="82"/>
      <c r="E24" s="82"/>
      <c r="G24" s="66"/>
      <c r="H24" s="66"/>
      <c r="I24" s="66"/>
      <c r="J24" s="66"/>
      <c r="K24" s="66"/>
    </row>
    <row r="25" spans="1:13" ht="34">
      <c r="A25" s="44" t="s">
        <v>278</v>
      </c>
      <c r="B25" s="44" t="s">
        <v>0</v>
      </c>
      <c r="C25" s="44" t="s">
        <v>268</v>
      </c>
      <c r="D25" s="44" t="s">
        <v>269</v>
      </c>
      <c r="E25" s="44" t="s">
        <v>270</v>
      </c>
      <c r="G25" s="33"/>
      <c r="H25" s="33"/>
      <c r="I25" s="33"/>
      <c r="J25" s="33"/>
    </row>
    <row r="26" spans="1:13" ht="19">
      <c r="A26" s="15" t="s">
        <v>263</v>
      </c>
      <c r="B26" s="21">
        <f>SUMIFS(Total_Payment,Campus,A26)</f>
        <v>2008800</v>
      </c>
      <c r="C26" s="21">
        <f t="shared" ref="C26:E28" si="0">SUMIFS(Total_Payment,Campus,$A26,Course,C$25)</f>
        <v>572400</v>
      </c>
      <c r="D26" s="21">
        <f t="shared" si="0"/>
        <v>963900</v>
      </c>
      <c r="E26" s="21">
        <f t="shared" si="0"/>
        <v>472500</v>
      </c>
      <c r="G26" s="7"/>
    </row>
    <row r="27" spans="1:13" ht="19">
      <c r="A27" s="15" t="s">
        <v>264</v>
      </c>
      <c r="B27" s="21">
        <f>SUMIFS(Total_Payment,Campus,A27)</f>
        <v>2983500</v>
      </c>
      <c r="C27" s="21">
        <f t="shared" si="0"/>
        <v>945000</v>
      </c>
      <c r="D27" s="21">
        <f t="shared" si="0"/>
        <v>1358100</v>
      </c>
      <c r="E27" s="21">
        <f t="shared" si="0"/>
        <v>680400</v>
      </c>
    </row>
    <row r="28" spans="1:13" ht="19">
      <c r="A28" s="15" t="s">
        <v>265</v>
      </c>
      <c r="B28" s="21">
        <f>SUMIFS(Total_Payment,Campus,A28)</f>
        <v>1028700</v>
      </c>
      <c r="C28" s="21">
        <f t="shared" si="0"/>
        <v>318600</v>
      </c>
      <c r="D28" s="21">
        <f t="shared" si="0"/>
        <v>442800</v>
      </c>
      <c r="E28" s="21">
        <f t="shared" si="0"/>
        <v>267300</v>
      </c>
    </row>
    <row r="29" spans="1:13" ht="141.75" customHeight="1">
      <c r="A29" s="17"/>
      <c r="B29" s="32"/>
      <c r="C29" s="32"/>
      <c r="D29" s="32"/>
      <c r="E29" s="32"/>
    </row>
    <row r="30" spans="1:13" ht="31.5" customHeight="1">
      <c r="H30" s="68" t="s">
        <v>582</v>
      </c>
      <c r="I30" s="68"/>
      <c r="J30" s="68"/>
      <c r="K30" s="68"/>
    </row>
    <row r="31" spans="1:13" ht="15" customHeight="1">
      <c r="B31" s="78" t="s">
        <v>593</v>
      </c>
      <c r="C31" s="79"/>
      <c r="D31" s="79"/>
      <c r="E31" s="82" t="s">
        <v>581</v>
      </c>
      <c r="F31" s="83"/>
      <c r="H31" s="27"/>
      <c r="I31" s="27"/>
      <c r="J31" s="27"/>
      <c r="K31" s="27"/>
    </row>
    <row r="32" spans="1:13" ht="15" customHeight="1">
      <c r="B32" s="80"/>
      <c r="C32" s="81"/>
      <c r="D32" s="81"/>
      <c r="E32" s="82"/>
      <c r="F32" s="83"/>
      <c r="H32" s="27"/>
      <c r="I32" s="27"/>
      <c r="J32" s="27"/>
      <c r="K32" s="27"/>
    </row>
    <row r="33" spans="1:7" ht="34">
      <c r="A33" s="12" t="s">
        <v>286</v>
      </c>
      <c r="B33" s="24" t="s">
        <v>268</v>
      </c>
      <c r="C33" s="24" t="s">
        <v>269</v>
      </c>
      <c r="D33" s="24" t="s">
        <v>270</v>
      </c>
      <c r="E33" s="11" t="s">
        <v>555</v>
      </c>
      <c r="F33" s="34"/>
    </row>
    <row r="34" spans="1:7" ht="19">
      <c r="A34" s="15" t="s">
        <v>275</v>
      </c>
      <c r="B34" s="13">
        <f>SUMIFS(Number_of_units__Semester_1,Course,B$33)</f>
        <v>226</v>
      </c>
      <c r="C34" s="13">
        <f>SUMIFS(Number_of_units__Semester_1,Course,C$33)</f>
        <v>358</v>
      </c>
      <c r="D34" s="13">
        <f>SUMIFS(Number_of_units__Semester_1,Course,D$33)</f>
        <v>169</v>
      </c>
      <c r="E34" s="13">
        <f>SUM(Payment_Semester_1)</f>
        <v>2033100</v>
      </c>
      <c r="F34" s="35"/>
      <c r="G34" s="7"/>
    </row>
    <row r="35" spans="1:7" ht="19">
      <c r="A35" s="15" t="s">
        <v>276</v>
      </c>
      <c r="B35" s="13">
        <f>SUMIFS(Number_of_units__Semester_2,Course,B$33)</f>
        <v>199</v>
      </c>
      <c r="C35" s="13">
        <f>SUMIFS(Number_of_units__Semester_2,Course,C$33)</f>
        <v>276</v>
      </c>
      <c r="D35" s="13">
        <f>SUMIFS(Number_of_units__Semester_2,Course,D$33)</f>
        <v>156</v>
      </c>
      <c r="E35" s="13">
        <f>SUM(Payment_Semester_2)</f>
        <v>1703700</v>
      </c>
      <c r="F35" s="35"/>
    </row>
    <row r="36" spans="1:7" ht="19">
      <c r="A36" s="15" t="s">
        <v>277</v>
      </c>
      <c r="B36" s="13">
        <f>SUMIFS(Number_of_units__Semester_3,Course,B$33)</f>
        <v>255</v>
      </c>
      <c r="C36" s="13">
        <f>SUMIFS(Number_of_units__Semester_3,Course,C$33)</f>
        <v>390</v>
      </c>
      <c r="D36" s="13">
        <f>SUMIFS(Number_of_units__Semester_3,Course,D$33)</f>
        <v>201</v>
      </c>
      <c r="E36" s="13">
        <f>SUM(Payment_Semester_3)</f>
        <v>2284200</v>
      </c>
      <c r="F36" s="35"/>
    </row>
    <row r="37" spans="1:7" ht="21.75" customHeight="1">
      <c r="A37" s="24" t="s">
        <v>283</v>
      </c>
      <c r="B37" s="13"/>
      <c r="C37" s="13"/>
      <c r="D37" s="13"/>
      <c r="E37" s="13"/>
    </row>
    <row r="38" spans="1:7" ht="15" customHeight="1">
      <c r="A38" s="75" t="s">
        <v>583</v>
      </c>
    </row>
    <row r="39" spans="1:7" ht="15" customHeight="1">
      <c r="A39" s="76"/>
      <c r="B39" t="s">
        <v>594</v>
      </c>
    </row>
    <row r="40" spans="1:7">
      <c r="A40" s="76"/>
    </row>
    <row r="41" spans="1:7">
      <c r="A41" s="76"/>
    </row>
    <row r="42" spans="1:7">
      <c r="A42" s="76"/>
    </row>
    <row r="45" spans="1:7">
      <c r="A45" s="77" t="s">
        <v>584</v>
      </c>
    </row>
    <row r="46" spans="1:7">
      <c r="A46" s="77"/>
    </row>
    <row r="47" spans="1:7">
      <c r="A47" s="77"/>
    </row>
    <row r="48" spans="1:7">
      <c r="A48" s="77"/>
    </row>
    <row r="49" spans="1:1">
      <c r="A49" s="77"/>
    </row>
    <row r="50" spans="1:1">
      <c r="A50" s="77"/>
    </row>
    <row r="51" spans="1:1">
      <c r="A51" s="77"/>
    </row>
    <row r="52" spans="1:1">
      <c r="A52" s="77"/>
    </row>
    <row r="53" spans="1:1">
      <c r="A53" s="77"/>
    </row>
    <row r="54" spans="1:1">
      <c r="A54" s="77"/>
    </row>
    <row r="55" spans="1:1">
      <c r="A55" s="77"/>
    </row>
  </sheetData>
  <sortState xmlns:xlrd2="http://schemas.microsoft.com/office/spreadsheetml/2017/richdata2" ref="E6:E72">
    <sortCondition ref="E6"/>
  </sortState>
  <mergeCells count="21">
    <mergeCell ref="A38:A42"/>
    <mergeCell ref="G23:K24"/>
    <mergeCell ref="A45:A55"/>
    <mergeCell ref="H19:J19"/>
    <mergeCell ref="H30:K30"/>
    <mergeCell ref="B31:D32"/>
    <mergeCell ref="E31:E32"/>
    <mergeCell ref="F31:F32"/>
    <mergeCell ref="B23:B24"/>
    <mergeCell ref="C23:E24"/>
    <mergeCell ref="A12:B12"/>
    <mergeCell ref="A9:B11"/>
    <mergeCell ref="I1:L3"/>
    <mergeCell ref="A18:C18"/>
    <mergeCell ref="A19:C19"/>
    <mergeCell ref="A17:C17"/>
    <mergeCell ref="H17:J17"/>
    <mergeCell ref="H18:J18"/>
    <mergeCell ref="A1:B3"/>
    <mergeCell ref="D1:G3"/>
    <mergeCell ref="A4:B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4F6E9A3-CA94-4E8C-8025-08169A4DB584}">
            <xm:f>AND(_xlfn.ISFORMULA(B5),B5=Calcs!B5)</xm:f>
            <x14:dxf>
              <fill>
                <patternFill>
                  <bgColor theme="9" tint="0.59996337778862885"/>
                </patternFill>
              </fill>
            </x14:dxf>
          </x14:cfRule>
          <xm:sqref>D18:F19 B5:B7 B13:B15 K18:M19 B26:E28 B34:E37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81174C2B-76F1-0A4C-B72D-4A4F20BAE28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Dashboard!B34:B36</xm:f>
              <xm:sqref>B37</xm:sqref>
            </x14:sparkline>
            <x14:sparkline>
              <xm:f>Dashboard!C34:C36</xm:f>
              <xm:sqref>C37</xm:sqref>
            </x14:sparkline>
            <x14:sparkline>
              <xm:f>Dashboard!D34:D36</xm:f>
              <xm:sqref>D37</xm:sqref>
            </x14:sparkline>
            <x14:sparkline>
              <xm:f>Dashboard!E34:E36</xm:f>
              <xm:sqref>E37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M37"/>
  <sheetViews>
    <sheetView workbookViewId="0"/>
  </sheetViews>
  <sheetFormatPr baseColWidth="10" defaultColWidth="8.83203125" defaultRowHeight="15"/>
  <cols>
    <col min="1" max="1" width="20" customWidth="1"/>
    <col min="2" max="2" width="19.1640625" customWidth="1"/>
    <col min="3" max="3" width="12.33203125" customWidth="1"/>
    <col min="4" max="4" width="13.83203125" customWidth="1"/>
    <col min="5" max="5" width="15" customWidth="1"/>
    <col min="6" max="6" width="16.33203125" customWidth="1"/>
    <col min="7" max="9" width="11.33203125" customWidth="1"/>
    <col min="10" max="10" width="13.83203125" customWidth="1"/>
    <col min="11" max="13" width="11.33203125" customWidth="1"/>
  </cols>
  <sheetData>
    <row r="4" spans="1:2">
      <c r="A4" t="s">
        <v>273</v>
      </c>
    </row>
    <row r="5" spans="1:2">
      <c r="A5" t="s">
        <v>263</v>
      </c>
      <c r="B5">
        <f>COUNTIFS('Students-database'!$E$8:$E$255,$A5)</f>
        <v>83</v>
      </c>
    </row>
    <row r="6" spans="1:2">
      <c r="A6" t="s">
        <v>264</v>
      </c>
      <c r="B6">
        <f>COUNTIFS('Students-database'!$E$8:$E$255,$A6)</f>
        <v>124</v>
      </c>
    </row>
    <row r="7" spans="1:2">
      <c r="A7" t="s">
        <v>265</v>
      </c>
      <c r="B7">
        <f>COUNTIFS('Students-database'!$E$8:$E$255,$A7)</f>
        <v>41</v>
      </c>
    </row>
    <row r="12" spans="1:2">
      <c r="A12" t="s">
        <v>274</v>
      </c>
    </row>
    <row r="13" spans="1:2">
      <c r="A13" t="s">
        <v>268</v>
      </c>
      <c r="B13">
        <f>COUNTIFS('Students-database'!$G$8:$G$255,$A13)</f>
        <v>77</v>
      </c>
    </row>
    <row r="14" spans="1:2">
      <c r="A14" t="s">
        <v>269</v>
      </c>
      <c r="B14">
        <f>COUNTIFS('Students-database'!$G$8:$G$255,$A14)</f>
        <v>114</v>
      </c>
    </row>
    <row r="15" spans="1:2">
      <c r="A15" t="s">
        <v>270</v>
      </c>
      <c r="B15">
        <f>COUNTIFS('Students-database'!$G$8:$G$255,$A15)</f>
        <v>57</v>
      </c>
    </row>
    <row r="17" spans="1:13">
      <c r="D17" t="s">
        <v>275</v>
      </c>
      <c r="E17" t="s">
        <v>276</v>
      </c>
      <c r="F17" t="s">
        <v>277</v>
      </c>
      <c r="K17" t="s">
        <v>275</v>
      </c>
      <c r="L17" t="s">
        <v>276</v>
      </c>
      <c r="M17" t="s">
        <v>277</v>
      </c>
    </row>
    <row r="18" spans="1:13">
      <c r="A18" t="s">
        <v>551</v>
      </c>
      <c r="D18">
        <f>COUNTIFS('Students-database'!I$8:I$255,"&gt;4")</f>
        <v>47</v>
      </c>
      <c r="E18">
        <f>COUNTIFS('Students-database'!J$8:J$255,"&gt;4")</f>
        <v>0</v>
      </c>
      <c r="F18">
        <f>COUNTIFS('Students-database'!K$8:K$255,"&gt;4")</f>
        <v>57</v>
      </c>
      <c r="H18" t="s">
        <v>553</v>
      </c>
      <c r="K18">
        <f>COUNTIFS('Students-database'!L$8:L$255,"&lt;50")</f>
        <v>36</v>
      </c>
      <c r="L18">
        <f>COUNTIFS('Students-database'!M$8:M$255,"&lt;50")</f>
        <v>26</v>
      </c>
      <c r="M18">
        <f>COUNTIFS('Students-database'!N$8:N$255,"&lt;50")</f>
        <v>57</v>
      </c>
    </row>
    <row r="19" spans="1:13">
      <c r="A19" t="s">
        <v>552</v>
      </c>
      <c r="D19">
        <f>COUNTIFS('Students-database'!I$8:I$255,1)</f>
        <v>39</v>
      </c>
      <c r="E19">
        <f>COUNTIFS('Students-database'!J$8:J$255,1)</f>
        <v>65</v>
      </c>
      <c r="F19">
        <f>COUNTIFS('Students-database'!K$8:K$255,1)</f>
        <v>0</v>
      </c>
      <c r="H19" t="s">
        <v>284</v>
      </c>
      <c r="K19">
        <f>COUNTIFS('Students-database'!L$8:L$255,"&lt;50",'Students-database'!$G$8:$G$255,"Accounting")</f>
        <v>9</v>
      </c>
      <c r="L19">
        <f>COUNTIFS('Students-database'!M$8:M$255,"&lt;50",'Students-database'!$G$8:$G$255,"Accounting")</f>
        <v>7</v>
      </c>
      <c r="M19">
        <f>COUNTIFS('Students-database'!N$8:N$255,"&lt;50",'Students-database'!$G$8:$G$255,"Accounting")</f>
        <v>11</v>
      </c>
    </row>
    <row r="25" spans="1:13">
      <c r="A25" t="s">
        <v>278</v>
      </c>
      <c r="B25" t="s">
        <v>0</v>
      </c>
      <c r="C25" t="s">
        <v>268</v>
      </c>
      <c r="D25" t="s">
        <v>269</v>
      </c>
      <c r="E25" t="s">
        <v>270</v>
      </c>
    </row>
    <row r="26" spans="1:13">
      <c r="A26" t="s">
        <v>263</v>
      </c>
      <c r="B26">
        <f>SUMIFS('Students-database'!$R$8:$R$255,'Students-database'!$E$8:$E$255,$A26)</f>
        <v>2008800</v>
      </c>
      <c r="C26">
        <f>SUMIFS('Students-database'!$R$8:$R$255,'Students-database'!$E$8:$E$255,$A26,'Students-database'!$G$8:$G$255,C$25)</f>
        <v>572400</v>
      </c>
      <c r="D26">
        <f>SUMIFS('Students-database'!$R$8:$R$255,'Students-database'!$E$8:$E$255,$A26,'Students-database'!$G$8:$G$255,D$25)</f>
        <v>963900</v>
      </c>
      <c r="E26">
        <f>SUMIFS('Students-database'!$R$8:$R$255,'Students-database'!$E$8:$E$255,$A26,'Students-database'!$G$8:$G$255,E$25)</f>
        <v>472500</v>
      </c>
    </row>
    <row r="27" spans="1:13">
      <c r="A27" t="s">
        <v>264</v>
      </c>
      <c r="B27">
        <f>SUMIFS('Students-database'!$R$8:$R$255,'Students-database'!$E$8:$E$255,$A27)</f>
        <v>2983500</v>
      </c>
      <c r="C27">
        <f>SUMIFS('Students-database'!$R$8:$R$255,'Students-database'!$E$8:$E$255,$A27,'Students-database'!$G$8:$G$255,C$25)</f>
        <v>945000</v>
      </c>
      <c r="D27">
        <f>SUMIFS('Students-database'!$R$8:$R$255,'Students-database'!$E$8:$E$255,$A27,'Students-database'!$G$8:$G$255,D$25)</f>
        <v>1358100</v>
      </c>
      <c r="E27">
        <f>SUMIFS('Students-database'!$R$8:$R$255,'Students-database'!$E$8:$E$255,$A27,'Students-database'!$G$8:$G$255,E$25)</f>
        <v>680400</v>
      </c>
    </row>
    <row r="28" spans="1:13">
      <c r="A28" t="s">
        <v>265</v>
      </c>
      <c r="B28">
        <f>SUMIFS('Students-database'!$R$8:$R$255,'Students-database'!$E$8:$E$255,$A28)</f>
        <v>1028700</v>
      </c>
      <c r="C28">
        <f>SUMIFS('Students-database'!$R$8:$R$255,'Students-database'!$E$8:$E$255,$A28,'Students-database'!$G$8:$G$255,C$25)</f>
        <v>318600</v>
      </c>
      <c r="D28">
        <f>SUMIFS('Students-database'!$R$8:$R$255,'Students-database'!$E$8:$E$255,$A28,'Students-database'!$G$8:$G$255,D$25)</f>
        <v>442800</v>
      </c>
      <c r="E28">
        <f>SUMIFS('Students-database'!$R$8:$R$255,'Students-database'!$E$8:$E$255,$A28,'Students-database'!$G$8:$G$255,E$25)</f>
        <v>267300</v>
      </c>
    </row>
    <row r="33" spans="1:5">
      <c r="A33" t="s">
        <v>286</v>
      </c>
      <c r="B33" t="s">
        <v>268</v>
      </c>
      <c r="C33" t="s">
        <v>269</v>
      </c>
      <c r="D33" t="s">
        <v>270</v>
      </c>
      <c r="E33" t="s">
        <v>555</v>
      </c>
    </row>
    <row r="34" spans="1:5">
      <c r="A34" t="s">
        <v>275</v>
      </c>
      <c r="B34">
        <f>SUMIFS('Students-database'!$I$8:$I$255,'Students-database'!$G$8:$G$255,B$33)</f>
        <v>226</v>
      </c>
      <c r="C34">
        <f>SUMIFS('Students-database'!$I$8:$I$255,'Students-database'!$G$8:$G$255,C$33)</f>
        <v>358</v>
      </c>
      <c r="D34">
        <f>SUMIFS('Students-database'!$I$8:$I$255,'Students-database'!$G$8:$G$255,D$33)</f>
        <v>169</v>
      </c>
      <c r="E34">
        <f>SUM('Students-database'!$O$8:$O$255)</f>
        <v>2033100</v>
      </c>
    </row>
    <row r="35" spans="1:5">
      <c r="A35" t="s">
        <v>276</v>
      </c>
      <c r="B35">
        <f>SUMIFS('Students-database'!$J$8:$J$255,'Students-database'!$G$8:$G$255,B$33)</f>
        <v>199</v>
      </c>
      <c r="C35">
        <f>SUMIFS('Students-database'!$J$8:$J$255,'Students-database'!$G$8:$G$255,C$33)</f>
        <v>276</v>
      </c>
      <c r="D35">
        <f>SUMIFS('Students-database'!$J$8:$J$255,'Students-database'!$G$8:$G$255,D$33)</f>
        <v>156</v>
      </c>
      <c r="E35">
        <f>SUM('Students-database'!$P$8:$P$255)</f>
        <v>1703700</v>
      </c>
    </row>
    <row r="36" spans="1:5">
      <c r="A36" t="s">
        <v>277</v>
      </c>
      <c r="B36">
        <f>SUMIFS('Students-database'!$K$8:$K$255,'Students-database'!$G$8:$G$255,B$33)</f>
        <v>255</v>
      </c>
      <c r="C36">
        <f>SUMIFS('Students-database'!$K$8:$K$255,'Students-database'!$G$8:$G$255,C$33)</f>
        <v>390</v>
      </c>
      <c r="D36">
        <f>SUMIFS('Students-database'!$K$8:$K$255,'Students-database'!$G$8:$G$255,D$33)</f>
        <v>201</v>
      </c>
      <c r="E36">
        <f>SUM('Students-database'!$Q$8:$Q$255)</f>
        <v>2284200</v>
      </c>
    </row>
    <row r="37" spans="1:5">
      <c r="A37" t="s">
        <v>283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3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Calcs!B34:B36</xm:f>
              <xm:sqref>B37</xm:sqref>
            </x14:sparkline>
            <x14:sparkline>
              <xm:f>Calcs!C34:C36</xm:f>
              <xm:sqref>C37</xm:sqref>
            </x14:sparkline>
            <x14:sparkline>
              <xm:f>Calcs!D34:D36</xm:f>
              <xm:sqref>D37</xm:sqref>
            </x14:sparkline>
            <x14:sparkline>
              <xm:f>Calcs!E34:E36</xm:f>
              <xm:sqref>E37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Instructions </vt:lpstr>
      <vt:lpstr>Students-database</vt:lpstr>
      <vt:lpstr>Dashboard</vt:lpstr>
      <vt:lpstr>Calcs</vt:lpstr>
      <vt:lpstr>Average_mark_Semester_1</vt:lpstr>
      <vt:lpstr>Average_mark_Semester_2</vt:lpstr>
      <vt:lpstr>Average_mark_Semester_3</vt:lpstr>
      <vt:lpstr>Campus</vt:lpstr>
      <vt:lpstr>Course</vt:lpstr>
      <vt:lpstr>Nationality</vt:lpstr>
      <vt:lpstr>Number_of_units__Semester_1</vt:lpstr>
      <vt:lpstr>Number_of_units__Semester_2</vt:lpstr>
      <vt:lpstr>Number_of_units__Semester_3</vt:lpstr>
      <vt:lpstr>Payment_Semester_1</vt:lpstr>
      <vt:lpstr>Payment_Semester_2</vt:lpstr>
      <vt:lpstr>Payment_Semester_3</vt:lpstr>
      <vt:lpstr>Purchased_books</vt:lpstr>
      <vt:lpstr>Student_name</vt:lpstr>
      <vt:lpstr>Student_number</vt:lpstr>
      <vt:lpstr>Total_Payment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Microsoft Office User</cp:lastModifiedBy>
  <dcterms:created xsi:type="dcterms:W3CDTF">2016-08-30T01:18:10Z</dcterms:created>
  <dcterms:modified xsi:type="dcterms:W3CDTF">2022-02-05T00:01:00Z</dcterms:modified>
</cp:coreProperties>
</file>