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22995" windowHeight="9795" activeTab="2"/>
  </bookViews>
  <sheets>
    <sheet name="chart of accounts" sheetId="1" r:id="rId1"/>
    <sheet name="General Entries" sheetId="4" r:id="rId2"/>
    <sheet name="Ledger" sheetId="5" r:id="rId3"/>
    <sheet name="Trial Balance" sheetId="6" r:id="rId4"/>
    <sheet name="Income Statement" sheetId="7" r:id="rId5"/>
    <sheet name="Balance Sheet" sheetId="8" r:id="rId6"/>
  </sheets>
  <definedNames>
    <definedName name="_xlnm._FilterDatabase" localSheetId="3" hidden="1">'Trial Balance'!$G$4:$H$31</definedName>
    <definedName name="Slicer_Account">#N/A</definedName>
  </definedNames>
  <calcPr calcId="144525"/>
  <pivotCaches>
    <pivotCache cacheId="1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3" i="8" l="1"/>
  <c r="J13" i="8"/>
  <c r="J14" i="8"/>
  <c r="J15" i="8"/>
  <c r="K17" i="8" s="1"/>
  <c r="J16" i="8"/>
  <c r="J12" i="8"/>
  <c r="E9" i="8"/>
  <c r="E10" i="8"/>
  <c r="E11" i="8"/>
  <c r="E8" i="8"/>
  <c r="E16" i="8"/>
  <c r="E17" i="8"/>
  <c r="E18" i="8"/>
  <c r="E19" i="8"/>
  <c r="E20" i="8"/>
  <c r="E15" i="8"/>
  <c r="F19" i="7"/>
  <c r="F18" i="7"/>
  <c r="G9" i="7"/>
  <c r="G8" i="7"/>
  <c r="G22" i="6"/>
  <c r="H22" i="6" s="1"/>
  <c r="G23" i="6"/>
  <c r="H23" i="6" s="1"/>
  <c r="G24" i="6"/>
  <c r="H24" i="6" s="1"/>
  <c r="G25" i="6"/>
  <c r="H25" i="6" s="1"/>
  <c r="G26" i="6"/>
  <c r="H26" i="6" s="1"/>
  <c r="G27" i="6"/>
  <c r="H27" i="6" s="1"/>
  <c r="G28" i="6"/>
  <c r="H28" i="6" s="1"/>
  <c r="G29" i="6"/>
  <c r="H29" i="6" s="1"/>
  <c r="G30" i="6"/>
  <c r="H30" i="6" s="1"/>
  <c r="G31" i="6"/>
  <c r="H31" i="6" s="1"/>
  <c r="J22" i="8" l="1"/>
  <c r="F13" i="7"/>
  <c r="G7" i="7"/>
  <c r="G6" i="7"/>
  <c r="F17" i="7"/>
  <c r="F16" i="7"/>
  <c r="F14" i="7"/>
  <c r="F15" i="7"/>
  <c r="G17" i="6"/>
  <c r="H17" i="6" s="1"/>
  <c r="G18" i="6"/>
  <c r="H18" i="6" s="1"/>
  <c r="G19" i="6"/>
  <c r="H19" i="6" s="1"/>
  <c r="G20" i="6"/>
  <c r="H20" i="6" s="1"/>
  <c r="G21" i="6"/>
  <c r="H21" i="6" s="1"/>
  <c r="G10" i="7" l="1"/>
  <c r="G20" i="7"/>
  <c r="K10" i="8"/>
  <c r="F12" i="8"/>
  <c r="G16" i="6"/>
  <c r="H16" i="6" s="1"/>
  <c r="G14" i="6"/>
  <c r="H14" i="6" s="1"/>
  <c r="G15" i="6"/>
  <c r="H15" i="6" s="1"/>
  <c r="G5" i="6"/>
  <c r="H5" i="6" s="1"/>
  <c r="G6" i="6"/>
  <c r="H6" i="6" s="1"/>
  <c r="G7" i="6"/>
  <c r="H7" i="6" s="1"/>
  <c r="G8" i="6"/>
  <c r="H8" i="6" s="1"/>
  <c r="G9" i="6"/>
  <c r="H9" i="6" s="1"/>
  <c r="G10" i="6"/>
  <c r="H10" i="6" s="1"/>
  <c r="G11" i="6"/>
  <c r="H11" i="6" s="1"/>
  <c r="G12" i="6"/>
  <c r="H12" i="6" s="1"/>
  <c r="G13" i="6"/>
  <c r="H13" i="6" s="1"/>
  <c r="G4" i="6"/>
  <c r="H4" i="6" s="1"/>
  <c r="C2" i="5"/>
  <c r="F21" i="8" l="1"/>
  <c r="F28" i="8" s="1"/>
  <c r="K19" i="8"/>
  <c r="A2" i="5"/>
  <c r="G21" i="7" l="1"/>
  <c r="G22" i="7" l="1"/>
  <c r="G23" i="7" s="1"/>
  <c r="J24" i="8" s="1"/>
  <c r="K25" i="8" l="1"/>
  <c r="K28" i="8" s="1"/>
</calcChain>
</file>

<file path=xl/sharedStrings.xml><?xml version="1.0" encoding="utf-8"?>
<sst xmlns="http://schemas.openxmlformats.org/spreadsheetml/2006/main" count="462" uniqueCount="129">
  <si>
    <t>Date</t>
  </si>
  <si>
    <t>Description</t>
  </si>
  <si>
    <t>Account</t>
  </si>
  <si>
    <t>Credit</t>
  </si>
  <si>
    <t>Comments</t>
  </si>
  <si>
    <t>Debit</t>
  </si>
  <si>
    <t>Assets</t>
  </si>
  <si>
    <t>Equity</t>
  </si>
  <si>
    <t>Expenses</t>
  </si>
  <si>
    <t>Revenue</t>
  </si>
  <si>
    <t>Liabilities</t>
  </si>
  <si>
    <t>Contra Revenue</t>
  </si>
  <si>
    <t>Current Assets</t>
  </si>
  <si>
    <t>Fixed Assets</t>
  </si>
  <si>
    <t>Current Liabilities</t>
  </si>
  <si>
    <t>Fixed Liabilities</t>
  </si>
  <si>
    <t>Accounts</t>
  </si>
  <si>
    <t>Sub Accounts</t>
  </si>
  <si>
    <t>Individual Accounts</t>
  </si>
  <si>
    <t>Establisting a Business</t>
  </si>
  <si>
    <t>Cash</t>
  </si>
  <si>
    <t>Equity - Mohamed</t>
  </si>
  <si>
    <t>Bank</t>
  </si>
  <si>
    <t>Creditor - Youness</t>
  </si>
  <si>
    <t>Inventory</t>
  </si>
  <si>
    <t>Sales</t>
  </si>
  <si>
    <t>Cost of goods sold</t>
  </si>
  <si>
    <t>Debitor - shaimaa</t>
  </si>
  <si>
    <t>Salary</t>
  </si>
  <si>
    <t>Grand Total</t>
  </si>
  <si>
    <t>Sum of Debit</t>
  </si>
  <si>
    <t>Sum of Credit</t>
  </si>
  <si>
    <t>Sum of Balance</t>
  </si>
  <si>
    <t>Trial Balance</t>
  </si>
  <si>
    <t>Mohamed Gasser Company</t>
  </si>
  <si>
    <t>Income statement</t>
  </si>
  <si>
    <t>Financial statement</t>
  </si>
  <si>
    <t>Balance Sheet</t>
  </si>
  <si>
    <t>Gross Profit</t>
  </si>
  <si>
    <t>Operating Expenses</t>
  </si>
  <si>
    <t>Total of operating expenses</t>
  </si>
  <si>
    <t>Operating Profit</t>
  </si>
  <si>
    <t>Net Profit</t>
  </si>
  <si>
    <t>Gov</t>
  </si>
  <si>
    <t>Liabilities &amp; Equity</t>
  </si>
  <si>
    <t>Total of Fixed Assets</t>
  </si>
  <si>
    <t>Total of Current Assets</t>
  </si>
  <si>
    <t>Total of Fixed Liabilities</t>
  </si>
  <si>
    <t>Total of Current Liabilities</t>
  </si>
  <si>
    <t>Total of Equity</t>
  </si>
  <si>
    <t>Total Liabilities</t>
  </si>
  <si>
    <t>Retained Earning</t>
  </si>
  <si>
    <t>Total of Liabilities + Equity</t>
  </si>
  <si>
    <t>Paid into Bank</t>
  </si>
  <si>
    <t>Purchase goods for cash</t>
  </si>
  <si>
    <t>Sold goods for cash</t>
  </si>
  <si>
    <t>Purchases</t>
  </si>
  <si>
    <t>Purchase goods by credit</t>
  </si>
  <si>
    <t>Sold goods by credit</t>
  </si>
  <si>
    <t>Received cash from Shaimaa</t>
  </si>
  <si>
    <t>Paid cash to Youness</t>
  </si>
  <si>
    <t>Building</t>
  </si>
  <si>
    <t>Purchase Building for cash</t>
  </si>
  <si>
    <t>Sold fornitures by cash</t>
  </si>
  <si>
    <t>Furniture</t>
  </si>
  <si>
    <t>As on 31st Dec 2024</t>
  </si>
  <si>
    <t>for the period 1st Jan 2024 to 31 Dec 2024</t>
  </si>
  <si>
    <t>Rent</t>
  </si>
  <si>
    <t>Paid rent</t>
  </si>
  <si>
    <t>paid Salary</t>
  </si>
  <si>
    <t>Drawings</t>
  </si>
  <si>
    <t>Cash withdrawn for personal use</t>
  </si>
  <si>
    <t>Comision received</t>
  </si>
  <si>
    <t>Comision Paid</t>
  </si>
  <si>
    <t>Comission received</t>
  </si>
  <si>
    <t>Comission Paid</t>
  </si>
  <si>
    <t>Computers</t>
  </si>
  <si>
    <t>Purchase computers by Cheque</t>
  </si>
  <si>
    <t>Depreciation</t>
  </si>
  <si>
    <t>Depreciation of machinery</t>
  </si>
  <si>
    <t>machines</t>
  </si>
  <si>
    <t>Taxes (0%)</t>
  </si>
  <si>
    <t>* Outstanding Salary 20000</t>
  </si>
  <si>
    <t>Outstanding Salary</t>
  </si>
  <si>
    <t>* Prepaid rent 5000</t>
  </si>
  <si>
    <t>Prepaid rent</t>
  </si>
  <si>
    <t>* Interest due but not paid 7000</t>
  </si>
  <si>
    <t>Interest on bank loan</t>
  </si>
  <si>
    <t>Outstanding interest</t>
  </si>
  <si>
    <t>Interest due but not paid</t>
  </si>
  <si>
    <t>Prepaid insurance</t>
  </si>
  <si>
    <t>* Unexpired insurance 20000</t>
  </si>
  <si>
    <t>Unexpired insurance</t>
  </si>
  <si>
    <t>* Comission received in advance 10000</t>
  </si>
  <si>
    <t>Comission received in advance</t>
  </si>
  <si>
    <t>Accrued interest</t>
  </si>
  <si>
    <t>interest</t>
  </si>
  <si>
    <t>* Accrued income (interest) 8000</t>
  </si>
  <si>
    <t>Allow 10% interest on capital</t>
  </si>
  <si>
    <t>interests of capital</t>
  </si>
  <si>
    <t>* Rent due to landlord 5000</t>
  </si>
  <si>
    <t>Rent due to landlord</t>
  </si>
  <si>
    <t>Outstanding rent</t>
  </si>
  <si>
    <t>* Interest on drawings 5000</t>
  </si>
  <si>
    <t>interests of Drawings</t>
  </si>
  <si>
    <t>Interest on drawings</t>
  </si>
  <si>
    <t>* Introduced aditional capital by cheque 40000</t>
  </si>
  <si>
    <t>Introduced aditional capital by cheque</t>
  </si>
  <si>
    <t>* Mohamed start Business with cash 1000000</t>
  </si>
  <si>
    <t>* Paid into bank 70000</t>
  </si>
  <si>
    <t>* Bought goods for cash 5000</t>
  </si>
  <si>
    <t>* Sold goods 50000</t>
  </si>
  <si>
    <t>* Bought goods from Youness 55000</t>
  </si>
  <si>
    <t>* Sold goods to Shaimaa 30000</t>
  </si>
  <si>
    <t>* Received from Shaimaa 30000</t>
  </si>
  <si>
    <t>* Paid to Youness 55000</t>
  </si>
  <si>
    <t>* Purchased building 700000</t>
  </si>
  <si>
    <t>* Sold furniture 30000</t>
  </si>
  <si>
    <t>* Paid rent 5000</t>
  </si>
  <si>
    <t>* Paid salary 10000</t>
  </si>
  <si>
    <t>* Cash withdrawn for personal use 50000</t>
  </si>
  <si>
    <t>* Comission received 25000</t>
  </si>
  <si>
    <t>* comission paid 10000</t>
  </si>
  <si>
    <t>* Purchase computer through cheque 20000</t>
  </si>
  <si>
    <t>* Purchased goods for cash 50000</t>
  </si>
  <si>
    <t>* Sold goods for cash 100000</t>
  </si>
  <si>
    <t>* Depreciation on machinery @ 10% on 500000</t>
  </si>
  <si>
    <t>* allow 20% interest on capital of 1000000</t>
  </si>
  <si>
    <t>Allow 20% interest on capital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</si>
</sst>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409]mmmm\ d\,\ yyyy;@"/>
  </numFmts>
  <fonts count="11" x14ac:knownFonts="1">
    <font>
      <sz val="11"/>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b/>
      <u/>
      <sz val="14"/>
      <color theme="1"/>
      <name val="Calibri"/>
      <family val="2"/>
      <scheme val="minor"/>
    </font>
    <font>
      <sz val="14"/>
      <color theme="1"/>
      <name val="Calibri"/>
      <family val="2"/>
      <scheme val="minor"/>
    </font>
    <font>
      <b/>
      <i/>
      <u/>
      <sz val="14"/>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0" fontId="0" fillId="0" borderId="1" xfId="0" applyFont="1" applyBorder="1"/>
    <xf numFmtId="164" fontId="0" fillId="0" borderId="0" xfId="0" applyNumberFormat="1"/>
    <xf numFmtId="43" fontId="0" fillId="0" borderId="0" xfId="1" applyFont="1"/>
    <xf numFmtId="0" fontId="0" fillId="0" borderId="0" xfId="0" applyFont="1" applyFill="1" applyBorder="1"/>
    <xf numFmtId="0" fontId="0" fillId="0" borderId="0" xfId="0" pivotButton="1"/>
    <xf numFmtId="3" fontId="0" fillId="0" borderId="0" xfId="0" applyNumberFormat="1"/>
    <xf numFmtId="41" fontId="0" fillId="0" borderId="0" xfId="0" applyNumberFormat="1"/>
    <xf numFmtId="0" fontId="2" fillId="0" borderId="0" xfId="0" applyFont="1" applyAlignment="1">
      <alignment horizontal="center" vertical="center"/>
    </xf>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left"/>
    </xf>
    <xf numFmtId="41" fontId="0" fillId="0" borderId="0" xfId="0" applyNumberFormat="1" applyAlignment="1">
      <alignment horizontal="center" vertical="center"/>
    </xf>
    <xf numFmtId="41" fontId="4" fillId="0" borderId="0" xfId="0" applyNumberFormat="1" applyFont="1" applyAlignment="1">
      <alignment horizontal="center" vertical="center"/>
    </xf>
    <xf numFmtId="41" fontId="4" fillId="0" borderId="0" xfId="0" applyNumberFormat="1" applyFont="1" applyBorder="1" applyAlignment="1">
      <alignment horizontal="center" vertical="center"/>
    </xf>
    <xf numFmtId="41" fontId="4" fillId="0" borderId="2" xfId="0" applyNumberFormat="1" applyFont="1" applyBorder="1" applyAlignment="1">
      <alignment horizontal="center" vertical="center"/>
    </xf>
    <xf numFmtId="41" fontId="2" fillId="0" borderId="0" xfId="0" applyNumberFormat="1" applyFont="1" applyBorder="1" applyAlignment="1">
      <alignment horizontal="center" vertical="center"/>
    </xf>
    <xf numFmtId="41" fontId="2" fillId="0" borderId="2" xfId="0" applyNumberFormat="1" applyFont="1" applyBorder="1" applyAlignment="1">
      <alignment horizontal="center" vertical="center"/>
    </xf>
    <xf numFmtId="41" fontId="8" fillId="0" borderId="2" xfId="0" applyNumberFormat="1" applyFont="1" applyBorder="1" applyAlignment="1">
      <alignment horizontal="center" vertical="center"/>
    </xf>
    <xf numFmtId="41" fontId="2" fillId="0" borderId="3" xfId="0" applyNumberFormat="1" applyFont="1" applyBorder="1" applyAlignment="1">
      <alignment horizontal="center" vertical="center"/>
    </xf>
    <xf numFmtId="0" fontId="0" fillId="0" borderId="7" xfId="0" applyBorder="1"/>
    <xf numFmtId="0" fontId="0" fillId="0" borderId="0" xfId="0" applyBorder="1" applyAlignment="1">
      <alignment horizontal="left"/>
    </xf>
    <xf numFmtId="0" fontId="0" fillId="0" borderId="0" xfId="0" applyBorder="1"/>
    <xf numFmtId="0" fontId="0" fillId="0" borderId="8" xfId="0" applyBorder="1"/>
    <xf numFmtId="0" fontId="2" fillId="0" borderId="0" xfId="0" applyFont="1" applyBorder="1" applyAlignment="1">
      <alignment horizontal="left" vertical="center"/>
    </xf>
    <xf numFmtId="41" fontId="8" fillId="0" borderId="0" xfId="0" applyNumberFormat="1" applyFont="1" applyBorder="1" applyAlignment="1">
      <alignment horizontal="center" vertical="center"/>
    </xf>
    <xf numFmtId="0" fontId="7" fillId="0" borderId="0" xfId="0" applyFont="1" applyBorder="1" applyAlignment="1">
      <alignment horizontal="left" vertical="center"/>
    </xf>
    <xf numFmtId="0" fontId="8" fillId="0" borderId="0" xfId="0" applyFont="1" applyBorder="1" applyAlignment="1">
      <alignment horizontal="left" vertical="center"/>
    </xf>
    <xf numFmtId="0" fontId="0" fillId="0" borderId="9" xfId="0" applyBorder="1"/>
    <xf numFmtId="0" fontId="2" fillId="0" borderId="2" xfId="0" applyFont="1" applyBorder="1" applyAlignment="1">
      <alignment horizontal="left" vertical="center"/>
    </xf>
    <xf numFmtId="0" fontId="0" fillId="0" borderId="2" xfId="0" applyBorder="1"/>
    <xf numFmtId="0" fontId="0" fillId="0" borderId="10" xfId="0" applyBorder="1"/>
    <xf numFmtId="0" fontId="9" fillId="0" borderId="7" xfId="0" applyFont="1" applyBorder="1" applyAlignment="1">
      <alignment horizontal="left" vertical="center"/>
    </xf>
    <xf numFmtId="0" fontId="0" fillId="2" borderId="0" xfId="0" applyFill="1"/>
    <xf numFmtId="41" fontId="0" fillId="0" borderId="5" xfId="0" applyNumberFormat="1" applyBorder="1" applyAlignment="1">
      <alignment horizontal="center" vertical="center"/>
    </xf>
    <xf numFmtId="41" fontId="0" fillId="0" borderId="2" xfId="0" applyNumberFormat="1"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0" xfId="0" applyBorder="1" applyAlignment="1">
      <alignment vertical="center"/>
    </xf>
    <xf numFmtId="0" fontId="0" fillId="0" borderId="8"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2" xfId="0" applyBorder="1" applyAlignment="1">
      <alignment vertical="center"/>
    </xf>
    <xf numFmtId="0" fontId="0" fillId="0" borderId="10" xfId="0" applyBorder="1" applyAlignment="1">
      <alignment vertical="center"/>
    </xf>
    <xf numFmtId="41" fontId="10" fillId="0" borderId="0" xfId="0" applyNumberFormat="1" applyFont="1" applyBorder="1" applyAlignment="1">
      <alignment horizontal="center" vertical="center"/>
    </xf>
    <xf numFmtId="0" fontId="10" fillId="0" borderId="8" xfId="0" applyFont="1" applyBorder="1" applyAlignment="1">
      <alignment vertical="center"/>
    </xf>
    <xf numFmtId="0" fontId="10" fillId="0" borderId="10" xfId="0" applyFont="1" applyBorder="1" applyAlignment="1">
      <alignment vertical="center"/>
    </xf>
    <xf numFmtId="41" fontId="5" fillId="0" borderId="8" xfId="0" applyNumberFormat="1" applyFont="1" applyBorder="1" applyAlignment="1">
      <alignment vertical="center"/>
    </xf>
    <xf numFmtId="41" fontId="5" fillId="0" borderId="10" xfId="0" applyNumberFormat="1" applyFont="1" applyBorder="1" applyAlignment="1">
      <alignment vertical="center"/>
    </xf>
    <xf numFmtId="0" fontId="10" fillId="0" borderId="0" xfId="0" applyFont="1" applyBorder="1" applyAlignment="1">
      <alignment vertical="center"/>
    </xf>
    <xf numFmtId="41" fontId="10" fillId="0" borderId="8" xfId="0" applyNumberFormat="1" applyFont="1" applyBorder="1" applyAlignment="1">
      <alignment vertical="center"/>
    </xf>
    <xf numFmtId="41" fontId="10" fillId="0" borderId="10" xfId="0" applyNumberFormat="1" applyFont="1" applyBorder="1" applyAlignment="1">
      <alignment vertical="center"/>
    </xf>
    <xf numFmtId="0" fontId="4" fillId="0" borderId="0" xfId="0" applyFont="1" applyBorder="1" applyAlignment="1">
      <alignment vertical="center"/>
    </xf>
    <xf numFmtId="0" fontId="9" fillId="0" borderId="0" xfId="0" applyFont="1" applyBorder="1" applyAlignment="1">
      <alignment horizontal="left" vertical="center"/>
    </xf>
    <xf numFmtId="0" fontId="2" fillId="0" borderId="7" xfId="0" applyFont="1" applyBorder="1" applyAlignment="1">
      <alignment vertical="center"/>
    </xf>
    <xf numFmtId="41" fontId="2" fillId="0" borderId="10" xfId="0" applyNumberFormat="1" applyFont="1" applyBorder="1" applyAlignment="1">
      <alignment vertical="center"/>
    </xf>
    <xf numFmtId="0" fontId="0" fillId="0" borderId="0" xfId="0" applyFill="1"/>
    <xf numFmtId="0" fontId="3" fillId="0" borderId="0" xfId="0" applyFont="1" applyAlignment="1">
      <alignment horizontal="center" vertical="center"/>
    </xf>
    <xf numFmtId="0" fontId="6" fillId="0" borderId="11" xfId="0" applyFont="1" applyBorder="1" applyAlignment="1">
      <alignment horizontal="center" vertical="center"/>
    </xf>
    <xf numFmtId="0" fontId="6" fillId="0" borderId="3" xfId="0" applyFont="1" applyBorder="1" applyAlignment="1">
      <alignment horizontal="center" vertical="center"/>
    </xf>
    <xf numFmtId="0" fontId="6" fillId="0" borderId="12"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8"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cellXfs>
  <cellStyles count="2">
    <cellStyle name="Comma" xfId="1" builtinId="3"/>
    <cellStyle name="Normal" xfId="0" builtinId="0"/>
  </cellStyles>
  <dxfs count="1">
    <dxf>
      <numFmt numFmtId="164" formatCode="[$-409]mmmm\ d\,\ 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542925</xdr:colOff>
      <xdr:row>1</xdr:row>
      <xdr:rowOff>38100</xdr:rowOff>
    </xdr:from>
    <xdr:to>
      <xdr:col>10</xdr:col>
      <xdr:colOff>542925</xdr:colOff>
      <xdr:row>13</xdr:row>
      <xdr:rowOff>57150</xdr:rowOff>
    </xdr:to>
    <mc:AlternateContent xmlns:mc="http://schemas.openxmlformats.org/markup-compatibility/2006" xmlns:a14="http://schemas.microsoft.com/office/drawing/2010/main">
      <mc:Choice Requires="a14">
        <xdr:graphicFrame macro="">
          <xdr:nvGraphicFramePr>
            <xdr:cNvPr id="2" name="Account"/>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814387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16.300212037037" createdVersion="4" refreshedVersion="4" minRefreshableVersion="3" recordCount="58">
  <cacheSource type="worksheet">
    <worksheetSource name="Table_Journal"/>
  </cacheSource>
  <cacheFields count="7">
    <cacheField name="Date" numFmtId="164">
      <sharedItems containsSemiMixedTypes="0" containsNonDate="0" containsDate="1" containsString="0" minDate="2022-01-01T00:00:00" maxDate="2024-03-13T00:00:00" count="42">
        <d v="2024-01-01T00:00:00"/>
        <d v="2024-01-02T00:00:00"/>
        <d v="2024-01-03T00:00:00"/>
        <d v="2024-01-04T00:00:00"/>
        <d v="2024-01-05T00:00:00"/>
        <d v="2024-01-06T00:00:00"/>
        <d v="2024-01-07T00:00:00"/>
        <d v="2024-01-08T00:00:00"/>
        <d v="2024-01-09T00:00:00"/>
        <d v="2024-01-10T00:00:00"/>
        <d v="2024-02-01T00:00:00"/>
        <d v="2024-02-02T00:00:00"/>
        <d v="2024-02-03T00:00:00"/>
        <d v="2024-02-05T00:00:00"/>
        <d v="2024-02-06T00:00:00"/>
        <d v="2024-02-07T00:00:00"/>
        <d v="2024-02-08T00:00:00"/>
        <d v="2024-02-09T00:00:00"/>
        <d v="2024-02-10T00:00:00"/>
        <d v="2024-03-01T00:00:00"/>
        <d v="2024-03-02T00:00:00"/>
        <d v="2024-03-03T00:00:00"/>
        <d v="2024-03-04T00:00:00"/>
        <d v="2024-03-05T00:00:00"/>
        <d v="2024-03-06T00:00:00"/>
        <d v="2024-03-07T00:00:00"/>
        <d v="2024-03-10T00:00:00"/>
        <d v="2024-03-11T00:00:00"/>
        <d v="2024-03-12T00:00:00"/>
        <d v="2022-01-04T00:00:00" u="1"/>
        <d v="2022-02-02T00:00:00" u="1"/>
        <d v="2022-01-02T00:00:00" u="1"/>
        <d v="2022-02-05T00:00:00" u="1"/>
        <d v="2022-12-31T00:00:00" u="1"/>
        <d v="2022-01-31T00:00:00" u="1"/>
        <d v="2022-02-10T00:00:00" u="1"/>
        <d v="2024-01-31T00:00:00" u="1"/>
        <d v="2022-01-10T00:00:00" u="1"/>
        <d v="2022-01-03T00:00:00" u="1"/>
        <d v="2022-01-15T00:00:00" u="1"/>
        <d v="2022-01-01T00:00:00" u="1"/>
        <d v="2022-01-18T00:00:00" u="1"/>
      </sharedItems>
    </cacheField>
    <cacheField name="Description" numFmtId="0">
      <sharedItems count="39">
        <s v="Establisting a Business"/>
        <s v="Paid into Bank"/>
        <s v="Purchase goods for cash"/>
        <s v="Sold goods for cash"/>
        <s v="Purchase goods by credit"/>
        <s v="Sold goods by credit"/>
        <s v="Received cash from Shaimaa"/>
        <s v="Paid cash to Youness"/>
        <s v="Purchase Building for cash"/>
        <s v="Sold fornitures by cash"/>
        <s v="Paid rent"/>
        <s v="paid Salary"/>
        <s v="Cash withdrawn for personal use"/>
        <s v="Comission received"/>
        <s v="Comission Paid"/>
        <s v="Purchase computers by Cheque"/>
        <s v="Depreciation of machinery"/>
        <s v="Outstanding Salary"/>
        <s v="Prepaid rent"/>
        <s v="Interest due but not paid"/>
        <s v="Unexpired insurance"/>
        <s v="Comission received in advance"/>
        <s v="Accrued interest"/>
        <s v="Allow 20% interest on capital"/>
        <s v="Allow 10% interest on capital"/>
        <s v="Rent due to landlord"/>
        <s v="Interest on drawings"/>
        <s v="Introduced aditional capital by cheque"/>
        <s v="Paid Tax" u="1"/>
        <s v="Deposit into Bank" u="1"/>
        <s v="Purchased a shop" u="1"/>
        <s v="Sold Inventory for Cash" u="1"/>
        <s v="Sold Inventory on Credit" u="1"/>
        <s v="Purchased Inventory" u="1"/>
        <s v="Received from Shaimaa" u="1"/>
        <s v="Agjust Inventory against COGS" u="1"/>
        <s v="Paid Youness" u="1"/>
        <s v="Payable taxes to Gov" u="1"/>
        <s v="Paid Electricity" u="1"/>
      </sharedItems>
    </cacheField>
    <cacheField name="Account" numFmtId="0">
      <sharedItems count="35">
        <s v="Cash"/>
        <s v="Equity - Mohamed"/>
        <s v="Bank"/>
        <s v="Purchases"/>
        <s v="Sales"/>
        <s v="Creditor - Youness"/>
        <s v="Debitor - shaimaa"/>
        <s v="Building"/>
        <s v="Furniture"/>
        <s v="Rent"/>
        <s v="Salary"/>
        <s v="Comision received"/>
        <s v="Comision Paid"/>
        <s v="Computers"/>
        <s v="Depreciation"/>
        <s v="machines"/>
        <s v="Outstanding Salary"/>
        <s v="Prepaid rent"/>
        <s v="Interest on bank loan"/>
        <s v="Outstanding interest"/>
        <s v="Prepaid insurance"/>
        <s v="Comission received in advance"/>
        <s v="Accrued interest"/>
        <s v="interest"/>
        <s v="interests of capital"/>
        <s v="Outstanding rent"/>
        <s v="Drawings"/>
        <s v="interests of Drawings"/>
        <s v="Electricity bill" u="1"/>
        <s v="Taxes" u="1"/>
        <s v="Cost of goods sold" u="1"/>
        <s v="Elictricity bill" u="1"/>
        <s v="Inventory" u="1"/>
        <s v="Gov" u="1"/>
        <s v="Shop" u="1"/>
      </sharedItems>
    </cacheField>
    <cacheField name="Debit" numFmtId="43">
      <sharedItems containsString="0" containsBlank="1" containsNumber="1" containsInteger="1" minValue="5000" maxValue="1000000"/>
    </cacheField>
    <cacheField name="Credit" numFmtId="43">
      <sharedItems containsString="0" containsBlank="1" containsNumber="1" containsInteger="1" minValue="5000" maxValue="1000000"/>
    </cacheField>
    <cacheField name="Comments" numFmtId="0">
      <sharedItems containsNonDate="0" containsString="0" containsBlank="1"/>
    </cacheField>
    <cacheField name="Balance" numFmtId="0" formula="Debit-Credi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8">
  <r>
    <x v="0"/>
    <x v="0"/>
    <x v="0"/>
    <n v="1000000"/>
    <m/>
    <m/>
  </r>
  <r>
    <x v="0"/>
    <x v="0"/>
    <x v="1"/>
    <m/>
    <n v="1000000"/>
    <m/>
  </r>
  <r>
    <x v="1"/>
    <x v="1"/>
    <x v="2"/>
    <n v="70000"/>
    <m/>
    <m/>
  </r>
  <r>
    <x v="1"/>
    <x v="1"/>
    <x v="0"/>
    <m/>
    <n v="70000"/>
    <m/>
  </r>
  <r>
    <x v="2"/>
    <x v="2"/>
    <x v="3"/>
    <n v="5000"/>
    <m/>
    <m/>
  </r>
  <r>
    <x v="2"/>
    <x v="2"/>
    <x v="0"/>
    <m/>
    <n v="5000"/>
    <m/>
  </r>
  <r>
    <x v="3"/>
    <x v="3"/>
    <x v="0"/>
    <n v="50000"/>
    <m/>
    <m/>
  </r>
  <r>
    <x v="3"/>
    <x v="3"/>
    <x v="4"/>
    <m/>
    <n v="50000"/>
    <m/>
  </r>
  <r>
    <x v="4"/>
    <x v="4"/>
    <x v="3"/>
    <n v="55000"/>
    <m/>
    <m/>
  </r>
  <r>
    <x v="4"/>
    <x v="4"/>
    <x v="5"/>
    <m/>
    <n v="55000"/>
    <m/>
  </r>
  <r>
    <x v="5"/>
    <x v="5"/>
    <x v="6"/>
    <n v="30000"/>
    <m/>
    <m/>
  </r>
  <r>
    <x v="5"/>
    <x v="5"/>
    <x v="4"/>
    <m/>
    <n v="30000"/>
    <m/>
  </r>
  <r>
    <x v="6"/>
    <x v="6"/>
    <x v="0"/>
    <n v="30000"/>
    <m/>
    <m/>
  </r>
  <r>
    <x v="6"/>
    <x v="6"/>
    <x v="6"/>
    <m/>
    <n v="30000"/>
    <m/>
  </r>
  <r>
    <x v="7"/>
    <x v="7"/>
    <x v="5"/>
    <n v="55000"/>
    <m/>
    <m/>
  </r>
  <r>
    <x v="7"/>
    <x v="7"/>
    <x v="0"/>
    <m/>
    <n v="55000"/>
    <m/>
  </r>
  <r>
    <x v="8"/>
    <x v="8"/>
    <x v="7"/>
    <n v="700000"/>
    <m/>
    <m/>
  </r>
  <r>
    <x v="8"/>
    <x v="8"/>
    <x v="0"/>
    <m/>
    <n v="700000"/>
    <m/>
  </r>
  <r>
    <x v="9"/>
    <x v="9"/>
    <x v="0"/>
    <n v="30000"/>
    <m/>
    <m/>
  </r>
  <r>
    <x v="9"/>
    <x v="9"/>
    <x v="8"/>
    <m/>
    <n v="30000"/>
    <m/>
  </r>
  <r>
    <x v="10"/>
    <x v="10"/>
    <x v="9"/>
    <n v="5000"/>
    <m/>
    <m/>
  </r>
  <r>
    <x v="10"/>
    <x v="10"/>
    <x v="0"/>
    <m/>
    <n v="5000"/>
    <m/>
  </r>
  <r>
    <x v="11"/>
    <x v="11"/>
    <x v="10"/>
    <n v="10000"/>
    <m/>
    <m/>
  </r>
  <r>
    <x v="11"/>
    <x v="11"/>
    <x v="0"/>
    <m/>
    <n v="10000"/>
    <m/>
  </r>
  <r>
    <x v="12"/>
    <x v="12"/>
    <x v="1"/>
    <n v="50000"/>
    <m/>
    <m/>
  </r>
  <r>
    <x v="12"/>
    <x v="12"/>
    <x v="0"/>
    <m/>
    <n v="50000"/>
    <m/>
  </r>
  <r>
    <x v="13"/>
    <x v="13"/>
    <x v="0"/>
    <n v="25000"/>
    <m/>
    <m/>
  </r>
  <r>
    <x v="13"/>
    <x v="13"/>
    <x v="11"/>
    <m/>
    <n v="25000"/>
    <m/>
  </r>
  <r>
    <x v="14"/>
    <x v="14"/>
    <x v="12"/>
    <n v="10000"/>
    <m/>
    <m/>
  </r>
  <r>
    <x v="14"/>
    <x v="14"/>
    <x v="0"/>
    <m/>
    <n v="10000"/>
    <m/>
  </r>
  <r>
    <x v="15"/>
    <x v="15"/>
    <x v="13"/>
    <n v="20000"/>
    <m/>
    <m/>
  </r>
  <r>
    <x v="15"/>
    <x v="15"/>
    <x v="2"/>
    <m/>
    <n v="20000"/>
    <m/>
  </r>
  <r>
    <x v="16"/>
    <x v="2"/>
    <x v="3"/>
    <n v="50000"/>
    <m/>
    <m/>
  </r>
  <r>
    <x v="16"/>
    <x v="2"/>
    <x v="0"/>
    <m/>
    <n v="50000"/>
    <m/>
  </r>
  <r>
    <x v="17"/>
    <x v="3"/>
    <x v="0"/>
    <n v="100000"/>
    <m/>
    <m/>
  </r>
  <r>
    <x v="17"/>
    <x v="3"/>
    <x v="4"/>
    <m/>
    <n v="100000"/>
    <m/>
  </r>
  <r>
    <x v="18"/>
    <x v="16"/>
    <x v="14"/>
    <n v="50000"/>
    <m/>
    <m/>
  </r>
  <r>
    <x v="18"/>
    <x v="16"/>
    <x v="15"/>
    <m/>
    <n v="50000"/>
    <m/>
  </r>
  <r>
    <x v="19"/>
    <x v="17"/>
    <x v="10"/>
    <n v="20000"/>
    <m/>
    <m/>
  </r>
  <r>
    <x v="19"/>
    <x v="17"/>
    <x v="16"/>
    <m/>
    <n v="20000"/>
    <m/>
  </r>
  <r>
    <x v="20"/>
    <x v="18"/>
    <x v="17"/>
    <n v="5000"/>
    <m/>
    <m/>
  </r>
  <r>
    <x v="20"/>
    <x v="18"/>
    <x v="0"/>
    <m/>
    <n v="5000"/>
    <m/>
  </r>
  <r>
    <x v="21"/>
    <x v="19"/>
    <x v="18"/>
    <n v="7000"/>
    <m/>
    <m/>
  </r>
  <r>
    <x v="21"/>
    <x v="19"/>
    <x v="19"/>
    <m/>
    <n v="7000"/>
    <m/>
  </r>
  <r>
    <x v="22"/>
    <x v="20"/>
    <x v="20"/>
    <n v="20000"/>
    <m/>
    <m/>
  </r>
  <r>
    <x v="22"/>
    <x v="20"/>
    <x v="0"/>
    <m/>
    <n v="20000"/>
    <m/>
  </r>
  <r>
    <x v="23"/>
    <x v="21"/>
    <x v="0"/>
    <n v="10000"/>
    <m/>
    <m/>
  </r>
  <r>
    <x v="23"/>
    <x v="21"/>
    <x v="21"/>
    <m/>
    <n v="10000"/>
    <m/>
  </r>
  <r>
    <x v="24"/>
    <x v="22"/>
    <x v="22"/>
    <n v="8000"/>
    <m/>
    <m/>
  </r>
  <r>
    <x v="24"/>
    <x v="22"/>
    <x v="23"/>
    <m/>
    <n v="8000"/>
    <m/>
  </r>
  <r>
    <x v="25"/>
    <x v="23"/>
    <x v="24"/>
    <n v="200000"/>
    <m/>
    <m/>
  </r>
  <r>
    <x v="25"/>
    <x v="24"/>
    <x v="1"/>
    <m/>
    <n v="200000"/>
    <m/>
  </r>
  <r>
    <x v="26"/>
    <x v="25"/>
    <x v="9"/>
    <n v="5000"/>
    <m/>
    <m/>
  </r>
  <r>
    <x v="26"/>
    <x v="25"/>
    <x v="25"/>
    <m/>
    <n v="5000"/>
    <m/>
  </r>
  <r>
    <x v="27"/>
    <x v="26"/>
    <x v="26"/>
    <n v="5000"/>
    <m/>
    <m/>
  </r>
  <r>
    <x v="27"/>
    <x v="26"/>
    <x v="27"/>
    <m/>
    <n v="5000"/>
    <m/>
  </r>
  <r>
    <x v="28"/>
    <x v="27"/>
    <x v="2"/>
    <n v="40000"/>
    <m/>
    <m/>
  </r>
  <r>
    <x v="28"/>
    <x v="27"/>
    <x v="1"/>
    <m/>
    <n v="4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itemPrintTitles="1" createdVersion="4" indent="0" compact="0" compactData="0" multipleFieldFilters="0">
  <location ref="A3:F62" firstHeaderRow="0" firstDataRow="1" firstDataCol="3"/>
  <pivotFields count="7">
    <pivotField axis="axisRow" compact="0" numFmtId="164" outline="0" showAll="0" defaultSubtotal="0">
      <items count="42">
        <item m="1" x="40"/>
        <item m="1" x="31"/>
        <item m="1" x="38"/>
        <item m="1" x="29"/>
        <item m="1" x="37"/>
        <item m="1" x="39"/>
        <item m="1" x="41"/>
        <item m="1" x="34"/>
        <item m="1" x="30"/>
        <item m="1" x="32"/>
        <item m="1" x="33"/>
        <item m="1" x="35"/>
        <item x="0"/>
        <item x="1"/>
        <item x="2"/>
        <item x="3"/>
        <item x="4"/>
        <item x="5"/>
        <item x="6"/>
        <item x="7"/>
        <item x="8"/>
        <item x="9"/>
        <item m="1" x="36"/>
        <item x="10"/>
        <item x="11"/>
        <item x="12"/>
        <item x="13"/>
        <item x="14"/>
        <item x="15"/>
        <item x="16"/>
        <item x="17"/>
        <item x="18"/>
        <item x="19"/>
        <item x="20"/>
        <item x="21"/>
        <item x="22"/>
        <item x="23"/>
        <item x="24"/>
        <item x="25"/>
        <item x="26"/>
        <item x="27"/>
        <item x="28"/>
      </items>
      <extLst>
        <ext xmlns:x14="http://schemas.microsoft.com/office/spreadsheetml/2009/9/main" uri="{2946ED86-A175-432a-8AC1-64E0C546D7DE}">
          <x14:pivotField fillDownLabels="1"/>
        </ext>
      </extLst>
    </pivotField>
    <pivotField axis="axisRow" compact="0" outline="0" showAll="0" defaultSubtotal="0">
      <items count="39">
        <item m="1" x="35"/>
        <item m="1" x="29"/>
        <item x="0"/>
        <item m="1" x="38"/>
        <item x="11"/>
        <item m="1" x="36"/>
        <item m="1" x="33"/>
        <item m="1" x="34"/>
        <item m="1" x="31"/>
        <item m="1" x="32"/>
        <item m="1" x="37"/>
        <item m="1" x="30"/>
        <item x="1"/>
        <item x="2"/>
        <item x="3"/>
        <item x="4"/>
        <item x="5"/>
        <item x="6"/>
        <item x="7"/>
        <item x="8"/>
        <item x="9"/>
        <item m="1" x="28"/>
        <item x="10"/>
        <item x="12"/>
        <item x="13"/>
        <item x="14"/>
        <item x="15"/>
        <item x="16"/>
        <item x="17"/>
        <item x="18"/>
        <item x="19"/>
        <item x="20"/>
        <item x="21"/>
        <item x="22"/>
        <item x="24"/>
        <item x="25"/>
        <item x="26"/>
        <item x="27"/>
        <item x="23"/>
      </items>
      <extLst>
        <ext xmlns:x14="http://schemas.microsoft.com/office/spreadsheetml/2009/9/main" uri="{2946ED86-A175-432a-8AC1-64E0C546D7DE}">
          <x14:pivotField fillDownLabels="1"/>
        </ext>
      </extLst>
    </pivotField>
    <pivotField axis="axisRow" compact="0" outline="0" showAll="0" defaultSubtotal="0">
      <items count="35">
        <item x="2"/>
        <item x="0"/>
        <item m="1" x="30"/>
        <item x="5"/>
        <item x="6"/>
        <item m="1" x="31"/>
        <item x="1"/>
        <item m="1" x="32"/>
        <item x="10"/>
        <item x="4"/>
        <item m="1" x="28"/>
        <item m="1" x="29"/>
        <item m="1" x="33"/>
        <item m="1" x="34"/>
        <item x="3"/>
        <item x="7"/>
        <item x="8"/>
        <item x="9"/>
        <item x="26"/>
        <item x="11"/>
        <item x="12"/>
        <item x="13"/>
        <item x="14"/>
        <item x="15"/>
        <item x="16"/>
        <item x="17"/>
        <item x="18"/>
        <item x="19"/>
        <item x="20"/>
        <item x="21"/>
        <item x="22"/>
        <item x="23"/>
        <item x="24"/>
        <item x="25"/>
        <item x="27"/>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3">
    <field x="0"/>
    <field x="2"/>
    <field x="1"/>
  </rowFields>
  <rowItems count="59">
    <i>
      <x v="12"/>
      <x v="1"/>
      <x v="2"/>
    </i>
    <i r="1">
      <x v="6"/>
      <x v="2"/>
    </i>
    <i>
      <x v="13"/>
      <x/>
      <x v="12"/>
    </i>
    <i r="1">
      <x v="1"/>
      <x v="12"/>
    </i>
    <i>
      <x v="14"/>
      <x v="1"/>
      <x v="13"/>
    </i>
    <i r="1">
      <x v="14"/>
      <x v="13"/>
    </i>
    <i>
      <x v="15"/>
      <x v="1"/>
      <x v="14"/>
    </i>
    <i r="1">
      <x v="9"/>
      <x v="14"/>
    </i>
    <i>
      <x v="16"/>
      <x v="3"/>
      <x v="15"/>
    </i>
    <i r="1">
      <x v="14"/>
      <x v="15"/>
    </i>
    <i>
      <x v="17"/>
      <x v="4"/>
      <x v="16"/>
    </i>
    <i r="1">
      <x v="9"/>
      <x v="16"/>
    </i>
    <i>
      <x v="18"/>
      <x v="1"/>
      <x v="17"/>
    </i>
    <i r="1">
      <x v="4"/>
      <x v="17"/>
    </i>
    <i>
      <x v="19"/>
      <x v="1"/>
      <x v="18"/>
    </i>
    <i r="1">
      <x v="3"/>
      <x v="18"/>
    </i>
    <i>
      <x v="20"/>
      <x v="1"/>
      <x v="19"/>
    </i>
    <i r="1">
      <x v="15"/>
      <x v="19"/>
    </i>
    <i>
      <x v="21"/>
      <x v="1"/>
      <x v="20"/>
    </i>
    <i r="1">
      <x v="16"/>
      <x v="20"/>
    </i>
    <i>
      <x v="23"/>
      <x v="1"/>
      <x v="22"/>
    </i>
    <i r="1">
      <x v="17"/>
      <x v="22"/>
    </i>
    <i>
      <x v="24"/>
      <x v="1"/>
      <x v="4"/>
    </i>
    <i r="1">
      <x v="8"/>
      <x v="4"/>
    </i>
    <i>
      <x v="25"/>
      <x v="1"/>
      <x v="23"/>
    </i>
    <i r="1">
      <x v="6"/>
      <x v="23"/>
    </i>
    <i>
      <x v="26"/>
      <x v="1"/>
      <x v="24"/>
    </i>
    <i r="1">
      <x v="19"/>
      <x v="24"/>
    </i>
    <i>
      <x v="27"/>
      <x v="1"/>
      <x v="25"/>
    </i>
    <i r="1">
      <x v="20"/>
      <x v="25"/>
    </i>
    <i>
      <x v="28"/>
      <x/>
      <x v="26"/>
    </i>
    <i r="1">
      <x v="21"/>
      <x v="26"/>
    </i>
    <i>
      <x v="29"/>
      <x v="1"/>
      <x v="13"/>
    </i>
    <i r="1">
      <x v="14"/>
      <x v="13"/>
    </i>
    <i>
      <x v="30"/>
      <x v="1"/>
      <x v="14"/>
    </i>
    <i r="1">
      <x v="9"/>
      <x v="14"/>
    </i>
    <i>
      <x v="31"/>
      <x v="22"/>
      <x v="27"/>
    </i>
    <i r="1">
      <x v="23"/>
      <x v="27"/>
    </i>
    <i>
      <x v="32"/>
      <x v="8"/>
      <x v="28"/>
    </i>
    <i r="1">
      <x v="24"/>
      <x v="28"/>
    </i>
    <i>
      <x v="33"/>
      <x v="1"/>
      <x v="29"/>
    </i>
    <i r="1">
      <x v="25"/>
      <x v="29"/>
    </i>
    <i>
      <x v="34"/>
      <x v="26"/>
      <x v="30"/>
    </i>
    <i r="1">
      <x v="27"/>
      <x v="30"/>
    </i>
    <i>
      <x v="35"/>
      <x v="1"/>
      <x v="31"/>
    </i>
    <i r="1">
      <x v="28"/>
      <x v="31"/>
    </i>
    <i>
      <x v="36"/>
      <x v="1"/>
      <x v="32"/>
    </i>
    <i r="1">
      <x v="29"/>
      <x v="32"/>
    </i>
    <i>
      <x v="37"/>
      <x v="30"/>
      <x v="33"/>
    </i>
    <i r="1">
      <x v="31"/>
      <x v="33"/>
    </i>
    <i>
      <x v="38"/>
      <x v="6"/>
      <x v="34"/>
    </i>
    <i r="1">
      <x v="32"/>
      <x v="38"/>
    </i>
    <i>
      <x v="39"/>
      <x v="17"/>
      <x v="35"/>
    </i>
    <i r="1">
      <x v="33"/>
      <x v="35"/>
    </i>
    <i>
      <x v="40"/>
      <x v="18"/>
      <x v="36"/>
    </i>
    <i r="1">
      <x v="34"/>
      <x v="36"/>
    </i>
    <i>
      <x v="41"/>
      <x/>
      <x v="37"/>
    </i>
    <i r="1">
      <x v="6"/>
      <x v="37"/>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6" baseField="2" baseItem="1" numFmtId="4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itemPrintTitles="1" createdVersion="4" indent="0" compact="0" compactData="0" multipleFieldFilters="0">
  <location ref="A3:D32" firstHeaderRow="0" firstDataRow="1" firstDataCol="1"/>
  <pivotFields count="7">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5">
        <item x="2"/>
        <item x="0"/>
        <item m="1" x="30"/>
        <item x="5"/>
        <item x="6"/>
        <item m="1" x="31"/>
        <item x="1"/>
        <item m="1" x="32"/>
        <item x="10"/>
        <item x="4"/>
        <item m="1" x="28"/>
        <item m="1" x="29"/>
        <item m="1" x="33"/>
        <item m="1" x="34"/>
        <item x="3"/>
        <item x="7"/>
        <item x="8"/>
        <item x="9"/>
        <item x="26"/>
        <item x="11"/>
        <item x="12"/>
        <item x="13"/>
        <item x="14"/>
        <item x="15"/>
        <item x="16"/>
        <item x="17"/>
        <item x="18"/>
        <item x="19"/>
        <item x="20"/>
        <item x="21"/>
        <item x="22"/>
        <item x="23"/>
        <item x="24"/>
        <item x="25"/>
        <item x="27"/>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29">
    <i>
      <x/>
    </i>
    <i>
      <x v="1"/>
    </i>
    <i>
      <x v="3"/>
    </i>
    <i>
      <x v="4"/>
    </i>
    <i>
      <x v="6"/>
    </i>
    <i>
      <x v="8"/>
    </i>
    <i>
      <x v="9"/>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6" baseField="2" baseItem="1" numFmtId="4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 sourceName="Account">
  <pivotTables>
    <pivotTable tabId="5" name="PivotTable1"/>
  </pivotTables>
  <data>
    <tabular pivotCacheId="1">
      <items count="35">
        <i x="22" s="1"/>
        <i x="2" s="1"/>
        <i x="7" s="1"/>
        <i x="0" s="1"/>
        <i x="12" s="1"/>
        <i x="11" s="1"/>
        <i x="21" s="1"/>
        <i x="13" s="1"/>
        <i x="5" s="1"/>
        <i x="6" s="1"/>
        <i x="14" s="1"/>
        <i x="26" s="1"/>
        <i x="1" s="1"/>
        <i x="8" s="1"/>
        <i x="23" s="1"/>
        <i x="18" s="1"/>
        <i x="24" s="1"/>
        <i x="27" s="1"/>
        <i x="15" s="1"/>
        <i x="19" s="1"/>
        <i x="25" s="1"/>
        <i x="16" s="1"/>
        <i x="20" s="1"/>
        <i x="17" s="1"/>
        <i x="3" s="1"/>
        <i x="9" s="1"/>
        <i x="10" s="1"/>
        <i x="4" s="1"/>
        <i x="30" s="1" nd="1"/>
        <i x="28" s="1" nd="1"/>
        <i x="31" s="1" nd="1"/>
        <i x="33" s="1" nd="1"/>
        <i x="32" s="1" nd="1"/>
        <i x="34" s="1" nd="1"/>
        <i x="2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ache="Slicer_Account" caption="Account" startItem="7" rowHeight="241300"/>
</slicers>
</file>

<file path=xl/tables/table1.xml><?xml version="1.0" encoding="utf-8"?>
<table xmlns="http://schemas.openxmlformats.org/spreadsheetml/2006/main" id="1" name="Table_Journal" displayName="Table_Journal" ref="A1:F59" totalsRowShown="0">
  <autoFilter ref="A1:F59"/>
  <tableColumns count="6">
    <tableColumn id="1" name="Date" dataDxfId="0"/>
    <tableColumn id="2" name="Description"/>
    <tableColumn id="3" name="Account"/>
    <tableColumn id="4" name="Debit" dataCellStyle="Comma"/>
    <tableColumn id="5" name="Credit" dataCellStyle="Comma"/>
    <tableColumn id="6"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2" workbookViewId="0">
      <selection activeCell="H32" sqref="H32"/>
    </sheetView>
  </sheetViews>
  <sheetFormatPr defaultRowHeight="15" x14ac:dyDescent="0.25"/>
  <cols>
    <col min="1" max="1" width="12" customWidth="1"/>
    <col min="3" max="3" width="9.5703125" bestFit="1" customWidth="1"/>
    <col min="4" max="4" width="16.85546875" bestFit="1" customWidth="1"/>
    <col min="5" max="5" width="18.7109375" bestFit="1" customWidth="1"/>
    <col min="7" max="7" width="28.7109375" bestFit="1" customWidth="1"/>
    <col min="8" max="8" width="16.85546875" bestFit="1" customWidth="1"/>
  </cols>
  <sheetData>
    <row r="1" spans="1:8" x14ac:dyDescent="0.25">
      <c r="A1" t="s">
        <v>16</v>
      </c>
      <c r="C1" t="s">
        <v>16</v>
      </c>
      <c r="D1" t="s">
        <v>17</v>
      </c>
      <c r="E1" t="s">
        <v>36</v>
      </c>
      <c r="G1" t="s">
        <v>18</v>
      </c>
      <c r="H1" t="s">
        <v>17</v>
      </c>
    </row>
    <row r="2" spans="1:8" x14ac:dyDescent="0.25">
      <c r="A2" t="s">
        <v>6</v>
      </c>
      <c r="C2" t="s">
        <v>6</v>
      </c>
      <c r="D2" t="s">
        <v>12</v>
      </c>
      <c r="E2" t="s">
        <v>37</v>
      </c>
      <c r="G2" s="1" t="s">
        <v>20</v>
      </c>
      <c r="H2" t="s">
        <v>12</v>
      </c>
    </row>
    <row r="3" spans="1:8" x14ac:dyDescent="0.25">
      <c r="A3" t="s">
        <v>10</v>
      </c>
      <c r="C3" t="s">
        <v>6</v>
      </c>
      <c r="D3" t="s">
        <v>13</v>
      </c>
      <c r="E3" t="s">
        <v>37</v>
      </c>
      <c r="G3" s="1" t="s">
        <v>21</v>
      </c>
      <c r="H3" t="s">
        <v>7</v>
      </c>
    </row>
    <row r="4" spans="1:8" x14ac:dyDescent="0.25">
      <c r="A4" t="s">
        <v>7</v>
      </c>
      <c r="C4" t="s">
        <v>10</v>
      </c>
      <c r="D4" t="s">
        <v>14</v>
      </c>
      <c r="E4" t="s">
        <v>37</v>
      </c>
      <c r="G4" s="4" t="s">
        <v>22</v>
      </c>
      <c r="H4" t="s">
        <v>12</v>
      </c>
    </row>
    <row r="5" spans="1:8" x14ac:dyDescent="0.25">
      <c r="A5" t="s">
        <v>8</v>
      </c>
      <c r="C5" t="s">
        <v>10</v>
      </c>
      <c r="D5" t="s">
        <v>15</v>
      </c>
      <c r="E5" t="s">
        <v>37</v>
      </c>
      <c r="G5" s="4" t="s">
        <v>23</v>
      </c>
      <c r="H5" t="s">
        <v>14</v>
      </c>
    </row>
    <row r="6" spans="1:8" x14ac:dyDescent="0.25">
      <c r="A6" t="s">
        <v>9</v>
      </c>
      <c r="C6" t="s">
        <v>7</v>
      </c>
      <c r="D6" t="s">
        <v>7</v>
      </c>
      <c r="E6" t="s">
        <v>37</v>
      </c>
      <c r="G6" s="4" t="s">
        <v>24</v>
      </c>
      <c r="H6" t="s">
        <v>12</v>
      </c>
    </row>
    <row r="7" spans="1:8" x14ac:dyDescent="0.25">
      <c r="C7" t="s">
        <v>8</v>
      </c>
      <c r="D7" t="s">
        <v>8</v>
      </c>
      <c r="E7" t="s">
        <v>35</v>
      </c>
      <c r="G7" s="4" t="s">
        <v>25</v>
      </c>
      <c r="H7" t="s">
        <v>9</v>
      </c>
    </row>
    <row r="8" spans="1:8" x14ac:dyDescent="0.25">
      <c r="C8" t="s">
        <v>9</v>
      </c>
      <c r="D8" t="s">
        <v>9</v>
      </c>
      <c r="E8" t="s">
        <v>35</v>
      </c>
      <c r="G8" s="4" t="s">
        <v>26</v>
      </c>
      <c r="H8" t="s">
        <v>8</v>
      </c>
    </row>
    <row r="9" spans="1:8" x14ac:dyDescent="0.25">
      <c r="C9" t="s">
        <v>9</v>
      </c>
      <c r="D9" t="s">
        <v>11</v>
      </c>
      <c r="E9" t="s">
        <v>35</v>
      </c>
      <c r="G9" s="4" t="s">
        <v>27</v>
      </c>
      <c r="H9" t="s">
        <v>12</v>
      </c>
    </row>
    <row r="10" spans="1:8" x14ac:dyDescent="0.25">
      <c r="G10" s="4" t="s">
        <v>28</v>
      </c>
      <c r="H10" t="s">
        <v>8</v>
      </c>
    </row>
    <row r="11" spans="1:8" x14ac:dyDescent="0.25">
      <c r="G11" s="4" t="s">
        <v>43</v>
      </c>
      <c r="H11" t="s">
        <v>14</v>
      </c>
    </row>
    <row r="12" spans="1:8" x14ac:dyDescent="0.25">
      <c r="G12" s="4" t="s">
        <v>56</v>
      </c>
      <c r="H12" t="s">
        <v>8</v>
      </c>
    </row>
    <row r="13" spans="1:8" x14ac:dyDescent="0.25">
      <c r="G13" s="4" t="s">
        <v>61</v>
      </c>
      <c r="H13" t="s">
        <v>13</v>
      </c>
    </row>
    <row r="14" spans="1:8" x14ac:dyDescent="0.25">
      <c r="G14" s="4" t="s">
        <v>64</v>
      </c>
      <c r="H14" t="s">
        <v>13</v>
      </c>
    </row>
    <row r="15" spans="1:8" x14ac:dyDescent="0.25">
      <c r="G15" s="4" t="s">
        <v>67</v>
      </c>
      <c r="H15" t="s">
        <v>8</v>
      </c>
    </row>
    <row r="16" spans="1:8" x14ac:dyDescent="0.25">
      <c r="G16" s="4" t="s">
        <v>70</v>
      </c>
      <c r="H16" t="s">
        <v>7</v>
      </c>
    </row>
    <row r="17" spans="7:8" x14ac:dyDescent="0.25">
      <c r="G17" s="4" t="s">
        <v>72</v>
      </c>
      <c r="H17" t="s">
        <v>9</v>
      </c>
    </row>
    <row r="18" spans="7:8" x14ac:dyDescent="0.25">
      <c r="G18" s="4" t="s">
        <v>73</v>
      </c>
      <c r="H18" t="s">
        <v>8</v>
      </c>
    </row>
    <row r="19" spans="7:8" x14ac:dyDescent="0.25">
      <c r="G19" s="4" t="s">
        <v>76</v>
      </c>
      <c r="H19" t="s">
        <v>13</v>
      </c>
    </row>
    <row r="20" spans="7:8" x14ac:dyDescent="0.25">
      <c r="G20" s="4" t="s">
        <v>78</v>
      </c>
      <c r="H20" t="s">
        <v>8</v>
      </c>
    </row>
    <row r="21" spans="7:8" x14ac:dyDescent="0.25">
      <c r="G21" s="4" t="s">
        <v>80</v>
      </c>
      <c r="H21" t="s">
        <v>13</v>
      </c>
    </row>
    <row r="22" spans="7:8" x14ac:dyDescent="0.25">
      <c r="G22" s="4" t="s">
        <v>83</v>
      </c>
      <c r="H22" t="s">
        <v>14</v>
      </c>
    </row>
    <row r="23" spans="7:8" x14ac:dyDescent="0.25">
      <c r="G23" s="4" t="s">
        <v>85</v>
      </c>
      <c r="H23" t="s">
        <v>12</v>
      </c>
    </row>
    <row r="24" spans="7:8" x14ac:dyDescent="0.25">
      <c r="G24" s="4" t="s">
        <v>87</v>
      </c>
      <c r="H24" t="s">
        <v>8</v>
      </c>
    </row>
    <row r="25" spans="7:8" x14ac:dyDescent="0.25">
      <c r="G25" s="4" t="s">
        <v>88</v>
      </c>
      <c r="H25" t="s">
        <v>14</v>
      </c>
    </row>
    <row r="26" spans="7:8" x14ac:dyDescent="0.25">
      <c r="G26" s="4" t="s">
        <v>90</v>
      </c>
      <c r="H26" t="s">
        <v>12</v>
      </c>
    </row>
    <row r="27" spans="7:8" x14ac:dyDescent="0.25">
      <c r="G27" t="s">
        <v>94</v>
      </c>
      <c r="H27" t="s">
        <v>14</v>
      </c>
    </row>
    <row r="28" spans="7:8" x14ac:dyDescent="0.25">
      <c r="G28" t="s">
        <v>95</v>
      </c>
      <c r="H28" t="s">
        <v>12</v>
      </c>
    </row>
    <row r="29" spans="7:8" x14ac:dyDescent="0.25">
      <c r="G29" t="s">
        <v>96</v>
      </c>
      <c r="H29" t="s">
        <v>9</v>
      </c>
    </row>
    <row r="30" spans="7:8" x14ac:dyDescent="0.25">
      <c r="G30" t="s">
        <v>99</v>
      </c>
      <c r="H30" t="s">
        <v>8</v>
      </c>
    </row>
    <row r="31" spans="7:8" x14ac:dyDescent="0.25">
      <c r="G31" s="4" t="s">
        <v>102</v>
      </c>
      <c r="H31" t="s">
        <v>14</v>
      </c>
    </row>
    <row r="32" spans="7:8" x14ac:dyDescent="0.25">
      <c r="G32" t="s">
        <v>104</v>
      </c>
      <c r="H32"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opLeftCell="A37" workbookViewId="0">
      <selection activeCell="F53" sqref="F53"/>
    </sheetView>
  </sheetViews>
  <sheetFormatPr defaultRowHeight="15" x14ac:dyDescent="0.25"/>
  <cols>
    <col min="1" max="1" width="17.85546875" style="2" bestFit="1" customWidth="1"/>
    <col min="2" max="2" width="35.7109375" bestFit="1" customWidth="1"/>
    <col min="3" max="3" width="20" bestFit="1" customWidth="1"/>
    <col min="4" max="4" width="18" style="3" customWidth="1"/>
    <col min="5" max="5" width="21.5703125" style="3" customWidth="1"/>
    <col min="6" max="6" width="34.28515625" bestFit="1" customWidth="1"/>
  </cols>
  <sheetData>
    <row r="1" spans="1:8" x14ac:dyDescent="0.25">
      <c r="A1" s="2" t="s">
        <v>0</v>
      </c>
      <c r="B1" t="s">
        <v>1</v>
      </c>
      <c r="C1" t="s">
        <v>2</v>
      </c>
      <c r="D1" s="3" t="s">
        <v>5</v>
      </c>
      <c r="E1" s="3" t="s">
        <v>3</v>
      </c>
      <c r="F1" t="s">
        <v>4</v>
      </c>
    </row>
    <row r="2" spans="1:8" x14ac:dyDescent="0.25">
      <c r="A2" s="2">
        <v>45292</v>
      </c>
      <c r="B2" t="s">
        <v>19</v>
      </c>
      <c r="C2" t="s">
        <v>20</v>
      </c>
      <c r="D2" s="3">
        <v>1000000</v>
      </c>
      <c r="H2" t="s">
        <v>108</v>
      </c>
    </row>
    <row r="3" spans="1:8" x14ac:dyDescent="0.25">
      <c r="A3" s="2">
        <v>45292</v>
      </c>
      <c r="B3" t="s">
        <v>19</v>
      </c>
      <c r="C3" t="s">
        <v>21</v>
      </c>
      <c r="E3" s="3">
        <v>1000000</v>
      </c>
    </row>
    <row r="4" spans="1:8" x14ac:dyDescent="0.25">
      <c r="A4" s="2">
        <v>45293</v>
      </c>
      <c r="B4" t="s">
        <v>53</v>
      </c>
      <c r="C4" t="s">
        <v>22</v>
      </c>
      <c r="D4" s="3">
        <v>70000</v>
      </c>
      <c r="H4" t="s">
        <v>109</v>
      </c>
    </row>
    <row r="5" spans="1:8" x14ac:dyDescent="0.25">
      <c r="A5" s="2">
        <v>45293</v>
      </c>
      <c r="B5" t="s">
        <v>53</v>
      </c>
      <c r="C5" t="s">
        <v>20</v>
      </c>
      <c r="E5" s="3">
        <v>70000</v>
      </c>
    </row>
    <row r="6" spans="1:8" x14ac:dyDescent="0.25">
      <c r="A6" s="2">
        <v>45294</v>
      </c>
      <c r="B6" t="s">
        <v>54</v>
      </c>
      <c r="C6" t="s">
        <v>56</v>
      </c>
      <c r="D6" s="3">
        <v>5000</v>
      </c>
      <c r="H6" t="s">
        <v>110</v>
      </c>
    </row>
    <row r="7" spans="1:8" x14ac:dyDescent="0.25">
      <c r="A7" s="2">
        <v>45294</v>
      </c>
      <c r="B7" t="s">
        <v>54</v>
      </c>
      <c r="C7" t="s">
        <v>20</v>
      </c>
      <c r="E7" s="3">
        <v>5000</v>
      </c>
    </row>
    <row r="8" spans="1:8" x14ac:dyDescent="0.25">
      <c r="A8" s="2">
        <v>45295</v>
      </c>
      <c r="B8" t="s">
        <v>55</v>
      </c>
      <c r="C8" t="s">
        <v>20</v>
      </c>
      <c r="D8" s="3">
        <v>50000</v>
      </c>
      <c r="H8" t="s">
        <v>111</v>
      </c>
    </row>
    <row r="9" spans="1:8" x14ac:dyDescent="0.25">
      <c r="A9" s="2">
        <v>45295</v>
      </c>
      <c r="B9" t="s">
        <v>55</v>
      </c>
      <c r="C9" t="s">
        <v>25</v>
      </c>
      <c r="E9" s="3">
        <v>50000</v>
      </c>
    </row>
    <row r="10" spans="1:8" x14ac:dyDescent="0.25">
      <c r="A10" s="2">
        <v>45296</v>
      </c>
      <c r="B10" t="s">
        <v>57</v>
      </c>
      <c r="C10" t="s">
        <v>56</v>
      </c>
      <c r="D10" s="3">
        <v>55000</v>
      </c>
      <c r="H10" t="s">
        <v>112</v>
      </c>
    </row>
    <row r="11" spans="1:8" x14ac:dyDescent="0.25">
      <c r="A11" s="2">
        <v>45296</v>
      </c>
      <c r="B11" t="s">
        <v>57</v>
      </c>
      <c r="C11" t="s">
        <v>23</v>
      </c>
      <c r="E11" s="3">
        <v>55000</v>
      </c>
    </row>
    <row r="12" spans="1:8" x14ac:dyDescent="0.25">
      <c r="A12" s="2">
        <v>45297</v>
      </c>
      <c r="B12" t="s">
        <v>58</v>
      </c>
      <c r="C12" t="s">
        <v>27</v>
      </c>
      <c r="D12" s="3">
        <v>30000</v>
      </c>
      <c r="H12" t="s">
        <v>113</v>
      </c>
    </row>
    <row r="13" spans="1:8" x14ac:dyDescent="0.25">
      <c r="A13" s="2">
        <v>45297</v>
      </c>
      <c r="B13" t="s">
        <v>58</v>
      </c>
      <c r="C13" t="s">
        <v>25</v>
      </c>
      <c r="E13" s="3">
        <v>30000</v>
      </c>
    </row>
    <row r="14" spans="1:8" x14ac:dyDescent="0.25">
      <c r="A14" s="2">
        <v>45298</v>
      </c>
      <c r="B14" t="s">
        <v>59</v>
      </c>
      <c r="C14" t="s">
        <v>20</v>
      </c>
      <c r="D14" s="3">
        <v>30000</v>
      </c>
      <c r="H14" t="s">
        <v>114</v>
      </c>
    </row>
    <row r="15" spans="1:8" x14ac:dyDescent="0.25">
      <c r="A15" s="2">
        <v>45298</v>
      </c>
      <c r="B15" t="s">
        <v>59</v>
      </c>
      <c r="C15" t="s">
        <v>27</v>
      </c>
      <c r="E15" s="3">
        <v>30000</v>
      </c>
    </row>
    <row r="16" spans="1:8" x14ac:dyDescent="0.25">
      <c r="A16" s="2">
        <v>45299</v>
      </c>
      <c r="B16" t="s">
        <v>60</v>
      </c>
      <c r="C16" t="s">
        <v>23</v>
      </c>
      <c r="D16" s="3">
        <v>55000</v>
      </c>
      <c r="H16" t="s">
        <v>115</v>
      </c>
    </row>
    <row r="17" spans="1:8" x14ac:dyDescent="0.25">
      <c r="A17" s="2">
        <v>45299</v>
      </c>
      <c r="B17" t="s">
        <v>60</v>
      </c>
      <c r="C17" t="s">
        <v>20</v>
      </c>
      <c r="E17" s="3">
        <v>55000</v>
      </c>
    </row>
    <row r="18" spans="1:8" x14ac:dyDescent="0.25">
      <c r="A18" s="2">
        <v>45300</v>
      </c>
      <c r="B18" t="s">
        <v>62</v>
      </c>
      <c r="C18" t="s">
        <v>61</v>
      </c>
      <c r="D18" s="3">
        <v>700000</v>
      </c>
      <c r="H18" t="s">
        <v>116</v>
      </c>
    </row>
    <row r="19" spans="1:8" x14ac:dyDescent="0.25">
      <c r="A19" s="2">
        <v>45300</v>
      </c>
      <c r="B19" t="s">
        <v>62</v>
      </c>
      <c r="C19" t="s">
        <v>20</v>
      </c>
      <c r="E19" s="3">
        <v>700000</v>
      </c>
    </row>
    <row r="20" spans="1:8" x14ac:dyDescent="0.25">
      <c r="A20" s="2">
        <v>45301</v>
      </c>
      <c r="B20" t="s">
        <v>63</v>
      </c>
      <c r="C20" t="s">
        <v>20</v>
      </c>
      <c r="D20" s="3">
        <v>30000</v>
      </c>
      <c r="H20" t="s">
        <v>117</v>
      </c>
    </row>
    <row r="21" spans="1:8" x14ac:dyDescent="0.25">
      <c r="A21" s="2">
        <v>45301</v>
      </c>
      <c r="B21" t="s">
        <v>63</v>
      </c>
      <c r="C21" t="s">
        <v>64</v>
      </c>
      <c r="E21" s="3">
        <v>30000</v>
      </c>
    </row>
    <row r="22" spans="1:8" x14ac:dyDescent="0.25">
      <c r="A22" s="2">
        <v>45323</v>
      </c>
      <c r="B22" t="s">
        <v>68</v>
      </c>
      <c r="C22" t="s">
        <v>67</v>
      </c>
      <c r="D22" s="3">
        <v>5000</v>
      </c>
      <c r="H22" t="s">
        <v>118</v>
      </c>
    </row>
    <row r="23" spans="1:8" x14ac:dyDescent="0.25">
      <c r="A23" s="2">
        <v>45323</v>
      </c>
      <c r="B23" t="s">
        <v>68</v>
      </c>
      <c r="C23" t="s">
        <v>20</v>
      </c>
      <c r="E23" s="3">
        <v>5000</v>
      </c>
    </row>
    <row r="24" spans="1:8" x14ac:dyDescent="0.25">
      <c r="A24" s="2">
        <v>45324</v>
      </c>
      <c r="B24" t="s">
        <v>69</v>
      </c>
      <c r="C24" t="s">
        <v>28</v>
      </c>
      <c r="D24" s="3">
        <v>10000</v>
      </c>
      <c r="H24" t="s">
        <v>119</v>
      </c>
    </row>
    <row r="25" spans="1:8" x14ac:dyDescent="0.25">
      <c r="A25" s="2">
        <v>45324</v>
      </c>
      <c r="B25" t="s">
        <v>69</v>
      </c>
      <c r="C25" t="s">
        <v>20</v>
      </c>
      <c r="E25" s="3">
        <v>10000</v>
      </c>
    </row>
    <row r="26" spans="1:8" x14ac:dyDescent="0.25">
      <c r="A26" s="2">
        <v>45325</v>
      </c>
      <c r="B26" t="s">
        <v>71</v>
      </c>
      <c r="C26" t="s">
        <v>21</v>
      </c>
      <c r="D26" s="3">
        <v>50000</v>
      </c>
      <c r="H26" t="s">
        <v>120</v>
      </c>
    </row>
    <row r="27" spans="1:8" x14ac:dyDescent="0.25">
      <c r="A27" s="2">
        <v>45325</v>
      </c>
      <c r="B27" t="s">
        <v>71</v>
      </c>
      <c r="C27" t="s">
        <v>20</v>
      </c>
      <c r="E27" s="3">
        <v>50000</v>
      </c>
    </row>
    <row r="28" spans="1:8" x14ac:dyDescent="0.25">
      <c r="A28" s="2">
        <v>45327</v>
      </c>
      <c r="B28" t="s">
        <v>74</v>
      </c>
      <c r="C28" t="s">
        <v>20</v>
      </c>
      <c r="D28" s="3">
        <v>25000</v>
      </c>
      <c r="H28" t="s">
        <v>121</v>
      </c>
    </row>
    <row r="29" spans="1:8" x14ac:dyDescent="0.25">
      <c r="A29" s="2">
        <v>45327</v>
      </c>
      <c r="B29" t="s">
        <v>74</v>
      </c>
      <c r="C29" t="s">
        <v>72</v>
      </c>
      <c r="E29" s="3">
        <v>25000</v>
      </c>
    </row>
    <row r="30" spans="1:8" x14ac:dyDescent="0.25">
      <c r="A30" s="2">
        <v>45328</v>
      </c>
      <c r="B30" t="s">
        <v>75</v>
      </c>
      <c r="C30" t="s">
        <v>73</v>
      </c>
      <c r="D30" s="3">
        <v>10000</v>
      </c>
      <c r="H30" t="s">
        <v>122</v>
      </c>
    </row>
    <row r="31" spans="1:8" x14ac:dyDescent="0.25">
      <c r="A31" s="2">
        <v>45328</v>
      </c>
      <c r="B31" t="s">
        <v>75</v>
      </c>
      <c r="C31" t="s">
        <v>20</v>
      </c>
      <c r="E31" s="3">
        <v>10000</v>
      </c>
    </row>
    <row r="32" spans="1:8" x14ac:dyDescent="0.25">
      <c r="A32" s="2">
        <v>45329</v>
      </c>
      <c r="B32" t="s">
        <v>77</v>
      </c>
      <c r="C32" t="s">
        <v>76</v>
      </c>
      <c r="D32" s="3">
        <v>20000</v>
      </c>
      <c r="H32" t="s">
        <v>123</v>
      </c>
    </row>
    <row r="33" spans="1:8" x14ac:dyDescent="0.25">
      <c r="A33" s="2">
        <v>45329</v>
      </c>
      <c r="B33" t="s">
        <v>77</v>
      </c>
      <c r="C33" t="s">
        <v>22</v>
      </c>
      <c r="E33" s="3">
        <v>20000</v>
      </c>
    </row>
    <row r="34" spans="1:8" x14ac:dyDescent="0.25">
      <c r="A34" s="2">
        <v>45330</v>
      </c>
      <c r="B34" t="s">
        <v>54</v>
      </c>
      <c r="C34" t="s">
        <v>56</v>
      </c>
      <c r="D34" s="3">
        <v>50000</v>
      </c>
      <c r="H34" t="s">
        <v>124</v>
      </c>
    </row>
    <row r="35" spans="1:8" x14ac:dyDescent="0.25">
      <c r="A35" s="2">
        <v>45330</v>
      </c>
      <c r="B35" t="s">
        <v>54</v>
      </c>
      <c r="C35" t="s">
        <v>20</v>
      </c>
      <c r="E35" s="3">
        <v>50000</v>
      </c>
    </row>
    <row r="36" spans="1:8" x14ac:dyDescent="0.25">
      <c r="A36" s="2">
        <v>45331</v>
      </c>
      <c r="B36" t="s">
        <v>55</v>
      </c>
      <c r="C36" t="s">
        <v>20</v>
      </c>
      <c r="D36" s="3">
        <v>100000</v>
      </c>
      <c r="H36" t="s">
        <v>125</v>
      </c>
    </row>
    <row r="37" spans="1:8" x14ac:dyDescent="0.25">
      <c r="A37" s="2">
        <v>45331</v>
      </c>
      <c r="B37" t="s">
        <v>55</v>
      </c>
      <c r="C37" t="s">
        <v>25</v>
      </c>
      <c r="E37" s="3">
        <v>100000</v>
      </c>
    </row>
    <row r="38" spans="1:8" x14ac:dyDescent="0.25">
      <c r="A38" s="2">
        <v>45332</v>
      </c>
      <c r="B38" t="s">
        <v>79</v>
      </c>
      <c r="C38" t="s">
        <v>78</v>
      </c>
      <c r="D38" s="3">
        <v>50000</v>
      </c>
      <c r="H38" t="s">
        <v>126</v>
      </c>
    </row>
    <row r="39" spans="1:8" x14ac:dyDescent="0.25">
      <c r="A39" s="2">
        <v>45332</v>
      </c>
      <c r="B39" t="s">
        <v>79</v>
      </c>
      <c r="C39" t="s">
        <v>80</v>
      </c>
      <c r="E39" s="3">
        <v>50000</v>
      </c>
    </row>
    <row r="40" spans="1:8" x14ac:dyDescent="0.25">
      <c r="A40" s="2">
        <v>45352</v>
      </c>
      <c r="B40" t="s">
        <v>83</v>
      </c>
      <c r="C40" t="s">
        <v>28</v>
      </c>
      <c r="D40" s="3">
        <v>20000</v>
      </c>
      <c r="H40" t="s">
        <v>82</v>
      </c>
    </row>
    <row r="41" spans="1:8" x14ac:dyDescent="0.25">
      <c r="A41" s="2">
        <v>45352</v>
      </c>
      <c r="B41" t="s">
        <v>83</v>
      </c>
      <c r="C41" t="s">
        <v>83</v>
      </c>
      <c r="E41" s="3">
        <v>20000</v>
      </c>
    </row>
    <row r="42" spans="1:8" x14ac:dyDescent="0.25">
      <c r="A42" s="2">
        <v>45353</v>
      </c>
      <c r="B42" t="s">
        <v>85</v>
      </c>
      <c r="C42" t="s">
        <v>85</v>
      </c>
      <c r="D42" s="3">
        <v>5000</v>
      </c>
      <c r="H42" t="s">
        <v>84</v>
      </c>
    </row>
    <row r="43" spans="1:8" x14ac:dyDescent="0.25">
      <c r="A43" s="2">
        <v>45353</v>
      </c>
      <c r="B43" t="s">
        <v>85</v>
      </c>
      <c r="C43" t="s">
        <v>20</v>
      </c>
      <c r="E43" s="3">
        <v>5000</v>
      </c>
    </row>
    <row r="44" spans="1:8" x14ac:dyDescent="0.25">
      <c r="A44" s="2">
        <v>45354</v>
      </c>
      <c r="B44" t="s">
        <v>89</v>
      </c>
      <c r="C44" t="s">
        <v>87</v>
      </c>
      <c r="D44" s="3">
        <v>7000</v>
      </c>
      <c r="H44" t="s">
        <v>86</v>
      </c>
    </row>
    <row r="45" spans="1:8" x14ac:dyDescent="0.25">
      <c r="A45" s="2">
        <v>45354</v>
      </c>
      <c r="B45" t="s">
        <v>89</v>
      </c>
      <c r="C45" t="s">
        <v>88</v>
      </c>
      <c r="E45" s="3">
        <v>7000</v>
      </c>
    </row>
    <row r="46" spans="1:8" x14ac:dyDescent="0.25">
      <c r="A46" s="2">
        <v>45355</v>
      </c>
      <c r="B46" t="s">
        <v>92</v>
      </c>
      <c r="C46" t="s">
        <v>90</v>
      </c>
      <c r="D46" s="3">
        <v>20000</v>
      </c>
      <c r="H46" t="s">
        <v>91</v>
      </c>
    </row>
    <row r="47" spans="1:8" x14ac:dyDescent="0.25">
      <c r="A47" s="2">
        <v>45355</v>
      </c>
      <c r="B47" t="s">
        <v>92</v>
      </c>
      <c r="C47" t="s">
        <v>20</v>
      </c>
      <c r="E47" s="3">
        <v>20000</v>
      </c>
    </row>
    <row r="48" spans="1:8" x14ac:dyDescent="0.25">
      <c r="A48" s="2">
        <v>45356</v>
      </c>
      <c r="B48" t="s">
        <v>94</v>
      </c>
      <c r="C48" t="s">
        <v>20</v>
      </c>
      <c r="D48" s="3">
        <v>10000</v>
      </c>
      <c r="H48" t="s">
        <v>93</v>
      </c>
    </row>
    <row r="49" spans="1:8" x14ac:dyDescent="0.25">
      <c r="A49" s="2">
        <v>45356</v>
      </c>
      <c r="B49" t="s">
        <v>94</v>
      </c>
      <c r="C49" t="s">
        <v>94</v>
      </c>
      <c r="E49" s="3">
        <v>10000</v>
      </c>
    </row>
    <row r="50" spans="1:8" x14ac:dyDescent="0.25">
      <c r="A50" s="2">
        <v>45357</v>
      </c>
      <c r="B50" t="s">
        <v>95</v>
      </c>
      <c r="C50" t="s">
        <v>95</v>
      </c>
      <c r="D50" s="3">
        <v>8000</v>
      </c>
      <c r="H50" t="s">
        <v>97</v>
      </c>
    </row>
    <row r="51" spans="1:8" x14ac:dyDescent="0.25">
      <c r="A51" s="2">
        <v>45357</v>
      </c>
      <c r="B51" t="s">
        <v>95</v>
      </c>
      <c r="C51" t="s">
        <v>96</v>
      </c>
      <c r="E51" s="3">
        <v>8000</v>
      </c>
    </row>
    <row r="52" spans="1:8" x14ac:dyDescent="0.25">
      <c r="A52" s="2">
        <v>45358</v>
      </c>
      <c r="B52" t="s">
        <v>128</v>
      </c>
      <c r="C52" t="s">
        <v>99</v>
      </c>
      <c r="D52" s="3">
        <v>200000</v>
      </c>
      <c r="H52" t="s">
        <v>127</v>
      </c>
    </row>
    <row r="53" spans="1:8" x14ac:dyDescent="0.25">
      <c r="A53" s="2">
        <v>45358</v>
      </c>
      <c r="B53" t="s">
        <v>98</v>
      </c>
      <c r="C53" t="s">
        <v>21</v>
      </c>
      <c r="E53" s="3">
        <v>200000</v>
      </c>
    </row>
    <row r="54" spans="1:8" x14ac:dyDescent="0.25">
      <c r="A54" s="2">
        <v>45361</v>
      </c>
      <c r="B54" t="s">
        <v>101</v>
      </c>
      <c r="C54" t="s">
        <v>67</v>
      </c>
      <c r="D54" s="3">
        <v>5000</v>
      </c>
      <c r="H54" t="s">
        <v>100</v>
      </c>
    </row>
    <row r="55" spans="1:8" x14ac:dyDescent="0.25">
      <c r="A55" s="2">
        <v>45361</v>
      </c>
      <c r="B55" t="s">
        <v>101</v>
      </c>
      <c r="C55" t="s">
        <v>102</v>
      </c>
      <c r="E55" s="3">
        <v>5000</v>
      </c>
    </row>
    <row r="56" spans="1:8" x14ac:dyDescent="0.25">
      <c r="A56" s="2">
        <v>45362</v>
      </c>
      <c r="B56" t="s">
        <v>105</v>
      </c>
      <c r="C56" t="s">
        <v>70</v>
      </c>
      <c r="D56" s="3">
        <v>5000</v>
      </c>
      <c r="H56" t="s">
        <v>103</v>
      </c>
    </row>
    <row r="57" spans="1:8" x14ac:dyDescent="0.25">
      <c r="A57" s="2">
        <v>45362</v>
      </c>
      <c r="B57" t="s">
        <v>105</v>
      </c>
      <c r="C57" t="s">
        <v>104</v>
      </c>
      <c r="E57" s="3">
        <v>5000</v>
      </c>
    </row>
    <row r="58" spans="1:8" x14ac:dyDescent="0.25">
      <c r="A58" s="2">
        <v>45363</v>
      </c>
      <c r="B58" t="s">
        <v>107</v>
      </c>
      <c r="C58" t="s">
        <v>22</v>
      </c>
      <c r="D58" s="3">
        <v>40000</v>
      </c>
      <c r="H58" t="s">
        <v>106</v>
      </c>
    </row>
    <row r="59" spans="1:8" x14ac:dyDescent="0.25">
      <c r="A59" s="2">
        <v>45363</v>
      </c>
      <c r="B59" t="s">
        <v>107</v>
      </c>
      <c r="C59" t="s">
        <v>21</v>
      </c>
      <c r="E59" s="3">
        <v>40000</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'chart of accounts'!$G$2:$G$1440</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2"/>
  <sheetViews>
    <sheetView showGridLines="0" tabSelected="1" workbookViewId="0">
      <selection activeCell="A3" sqref="A3"/>
    </sheetView>
  </sheetViews>
  <sheetFormatPr defaultRowHeight="15" x14ac:dyDescent="0.25"/>
  <cols>
    <col min="1" max="1" width="19.7109375" bestFit="1" customWidth="1"/>
    <col min="2" max="2" width="19.42578125" bestFit="1" customWidth="1"/>
    <col min="3" max="3" width="28.140625" bestFit="1" customWidth="1"/>
    <col min="4" max="4" width="12.42578125" bestFit="1" customWidth="1"/>
    <col min="5" max="5" width="13.140625" bestFit="1" customWidth="1"/>
    <col min="6" max="6" width="14.5703125" bestFit="1" customWidth="1"/>
  </cols>
  <sheetData>
    <row r="2" spans="1:6" ht="32.25" customHeight="1" x14ac:dyDescent="0.25">
      <c r="A2" s="58" t="str">
        <f>B4</f>
        <v>Cash</v>
      </c>
      <c r="B2" s="58"/>
      <c r="C2" s="8" t="str">
        <f>VLOOKUP(B4,'chart of accounts'!G$1:H$28,2,FALSE)</f>
        <v>Current Assets</v>
      </c>
    </row>
    <row r="3" spans="1:6" x14ac:dyDescent="0.25">
      <c r="A3" s="5" t="s">
        <v>0</v>
      </c>
      <c r="B3" s="5" t="s">
        <v>2</v>
      </c>
      <c r="C3" s="5" t="s">
        <v>1</v>
      </c>
      <c r="D3" t="s">
        <v>30</v>
      </c>
      <c r="E3" t="s">
        <v>31</v>
      </c>
      <c r="F3" t="s">
        <v>32</v>
      </c>
    </row>
    <row r="4" spans="1:6" x14ac:dyDescent="0.25">
      <c r="A4" s="2">
        <v>45292</v>
      </c>
      <c r="B4" t="s">
        <v>20</v>
      </c>
      <c r="C4" t="s">
        <v>19</v>
      </c>
      <c r="D4" s="6">
        <v>1000000</v>
      </c>
      <c r="E4" s="6"/>
      <c r="F4" s="7">
        <v>1000000</v>
      </c>
    </row>
    <row r="5" spans="1:6" x14ac:dyDescent="0.25">
      <c r="A5" s="2">
        <v>45292</v>
      </c>
      <c r="B5" t="s">
        <v>21</v>
      </c>
      <c r="C5" t="s">
        <v>19</v>
      </c>
      <c r="D5" s="6"/>
      <c r="E5" s="6">
        <v>1000000</v>
      </c>
      <c r="F5" s="7">
        <v>-1000000</v>
      </c>
    </row>
    <row r="6" spans="1:6" x14ac:dyDescent="0.25">
      <c r="A6" s="2">
        <v>45293</v>
      </c>
      <c r="B6" t="s">
        <v>22</v>
      </c>
      <c r="C6" t="s">
        <v>53</v>
      </c>
      <c r="D6" s="6">
        <v>70000</v>
      </c>
      <c r="E6" s="6"/>
      <c r="F6" s="7">
        <v>70000</v>
      </c>
    </row>
    <row r="7" spans="1:6" x14ac:dyDescent="0.25">
      <c r="A7" s="2">
        <v>45293</v>
      </c>
      <c r="B7" t="s">
        <v>20</v>
      </c>
      <c r="C7" t="s">
        <v>53</v>
      </c>
      <c r="D7" s="6"/>
      <c r="E7" s="6">
        <v>70000</v>
      </c>
      <c r="F7" s="7">
        <v>-70000</v>
      </c>
    </row>
    <row r="8" spans="1:6" x14ac:dyDescent="0.25">
      <c r="A8" s="2">
        <v>45294</v>
      </c>
      <c r="B8" t="s">
        <v>20</v>
      </c>
      <c r="C8" t="s">
        <v>54</v>
      </c>
      <c r="D8" s="6"/>
      <c r="E8" s="6">
        <v>5000</v>
      </c>
      <c r="F8" s="7">
        <v>-5000</v>
      </c>
    </row>
    <row r="9" spans="1:6" x14ac:dyDescent="0.25">
      <c r="A9" s="2">
        <v>45294</v>
      </c>
      <c r="B9" t="s">
        <v>56</v>
      </c>
      <c r="C9" t="s">
        <v>54</v>
      </c>
      <c r="D9" s="6">
        <v>5000</v>
      </c>
      <c r="E9" s="6"/>
      <c r="F9" s="7">
        <v>5000</v>
      </c>
    </row>
    <row r="10" spans="1:6" x14ac:dyDescent="0.25">
      <c r="A10" s="2">
        <v>45295</v>
      </c>
      <c r="B10" t="s">
        <v>20</v>
      </c>
      <c r="C10" t="s">
        <v>55</v>
      </c>
      <c r="D10" s="6">
        <v>50000</v>
      </c>
      <c r="E10" s="6"/>
      <c r="F10" s="7">
        <v>50000</v>
      </c>
    </row>
    <row r="11" spans="1:6" x14ac:dyDescent="0.25">
      <c r="A11" s="2">
        <v>45295</v>
      </c>
      <c r="B11" t="s">
        <v>25</v>
      </c>
      <c r="C11" t="s">
        <v>55</v>
      </c>
      <c r="D11" s="6"/>
      <c r="E11" s="6">
        <v>50000</v>
      </c>
      <c r="F11" s="7">
        <v>-50000</v>
      </c>
    </row>
    <row r="12" spans="1:6" x14ac:dyDescent="0.25">
      <c r="A12" s="2">
        <v>45296</v>
      </c>
      <c r="B12" t="s">
        <v>23</v>
      </c>
      <c r="C12" t="s">
        <v>57</v>
      </c>
      <c r="D12" s="6"/>
      <c r="E12" s="6">
        <v>55000</v>
      </c>
      <c r="F12" s="7">
        <v>-55000</v>
      </c>
    </row>
    <row r="13" spans="1:6" x14ac:dyDescent="0.25">
      <c r="A13" s="2">
        <v>45296</v>
      </c>
      <c r="B13" t="s">
        <v>56</v>
      </c>
      <c r="C13" t="s">
        <v>57</v>
      </c>
      <c r="D13" s="6">
        <v>55000</v>
      </c>
      <c r="E13" s="6"/>
      <c r="F13" s="7">
        <v>55000</v>
      </c>
    </row>
    <row r="14" spans="1:6" x14ac:dyDescent="0.25">
      <c r="A14" s="2">
        <v>45297</v>
      </c>
      <c r="B14" t="s">
        <v>27</v>
      </c>
      <c r="C14" t="s">
        <v>58</v>
      </c>
      <c r="D14" s="6">
        <v>30000</v>
      </c>
      <c r="E14" s="6"/>
      <c r="F14" s="7">
        <v>30000</v>
      </c>
    </row>
    <row r="15" spans="1:6" x14ac:dyDescent="0.25">
      <c r="A15" s="2">
        <v>45297</v>
      </c>
      <c r="B15" t="s">
        <v>25</v>
      </c>
      <c r="C15" t="s">
        <v>58</v>
      </c>
      <c r="D15" s="6"/>
      <c r="E15" s="6">
        <v>30000</v>
      </c>
      <c r="F15" s="7">
        <v>-30000</v>
      </c>
    </row>
    <row r="16" spans="1:6" x14ac:dyDescent="0.25">
      <c r="A16" s="2">
        <v>45298</v>
      </c>
      <c r="B16" t="s">
        <v>20</v>
      </c>
      <c r="C16" t="s">
        <v>59</v>
      </c>
      <c r="D16" s="6">
        <v>30000</v>
      </c>
      <c r="E16" s="6"/>
      <c r="F16" s="7">
        <v>30000</v>
      </c>
    </row>
    <row r="17" spans="1:6" x14ac:dyDescent="0.25">
      <c r="A17" s="2">
        <v>45298</v>
      </c>
      <c r="B17" t="s">
        <v>27</v>
      </c>
      <c r="C17" t="s">
        <v>59</v>
      </c>
      <c r="D17" s="6"/>
      <c r="E17" s="6">
        <v>30000</v>
      </c>
      <c r="F17" s="7">
        <v>-30000</v>
      </c>
    </row>
    <row r="18" spans="1:6" x14ac:dyDescent="0.25">
      <c r="A18" s="2">
        <v>45299</v>
      </c>
      <c r="B18" t="s">
        <v>20</v>
      </c>
      <c r="C18" t="s">
        <v>60</v>
      </c>
      <c r="D18" s="6"/>
      <c r="E18" s="6">
        <v>55000</v>
      </c>
      <c r="F18" s="7">
        <v>-55000</v>
      </c>
    </row>
    <row r="19" spans="1:6" x14ac:dyDescent="0.25">
      <c r="A19" s="2">
        <v>45299</v>
      </c>
      <c r="B19" t="s">
        <v>23</v>
      </c>
      <c r="C19" t="s">
        <v>60</v>
      </c>
      <c r="D19" s="6">
        <v>55000</v>
      </c>
      <c r="E19" s="6"/>
      <c r="F19" s="7">
        <v>55000</v>
      </c>
    </row>
    <row r="20" spans="1:6" x14ac:dyDescent="0.25">
      <c r="A20" s="2">
        <v>45300</v>
      </c>
      <c r="B20" t="s">
        <v>20</v>
      </c>
      <c r="C20" t="s">
        <v>62</v>
      </c>
      <c r="D20" s="6"/>
      <c r="E20" s="6">
        <v>700000</v>
      </c>
      <c r="F20" s="7">
        <v>-700000</v>
      </c>
    </row>
    <row r="21" spans="1:6" x14ac:dyDescent="0.25">
      <c r="A21" s="2">
        <v>45300</v>
      </c>
      <c r="B21" t="s">
        <v>61</v>
      </c>
      <c r="C21" t="s">
        <v>62</v>
      </c>
      <c r="D21" s="6">
        <v>700000</v>
      </c>
      <c r="E21" s="6"/>
      <c r="F21" s="7">
        <v>700000</v>
      </c>
    </row>
    <row r="22" spans="1:6" x14ac:dyDescent="0.25">
      <c r="A22" s="2">
        <v>45301</v>
      </c>
      <c r="B22" t="s">
        <v>20</v>
      </c>
      <c r="C22" t="s">
        <v>63</v>
      </c>
      <c r="D22" s="6">
        <v>30000</v>
      </c>
      <c r="E22" s="6"/>
      <c r="F22" s="7">
        <v>30000</v>
      </c>
    </row>
    <row r="23" spans="1:6" x14ac:dyDescent="0.25">
      <c r="A23" s="2">
        <v>45301</v>
      </c>
      <c r="B23" t="s">
        <v>64</v>
      </c>
      <c r="C23" t="s">
        <v>63</v>
      </c>
      <c r="D23" s="6"/>
      <c r="E23" s="6">
        <v>30000</v>
      </c>
      <c r="F23" s="7">
        <v>-30000</v>
      </c>
    </row>
    <row r="24" spans="1:6" x14ac:dyDescent="0.25">
      <c r="A24" s="2">
        <v>45323</v>
      </c>
      <c r="B24" t="s">
        <v>20</v>
      </c>
      <c r="C24" t="s">
        <v>68</v>
      </c>
      <c r="D24" s="6"/>
      <c r="E24" s="6">
        <v>5000</v>
      </c>
      <c r="F24" s="7">
        <v>-5000</v>
      </c>
    </row>
    <row r="25" spans="1:6" x14ac:dyDescent="0.25">
      <c r="A25" s="2">
        <v>45323</v>
      </c>
      <c r="B25" t="s">
        <v>67</v>
      </c>
      <c r="C25" t="s">
        <v>68</v>
      </c>
      <c r="D25" s="6">
        <v>5000</v>
      </c>
      <c r="E25" s="6"/>
      <c r="F25" s="7">
        <v>5000</v>
      </c>
    </row>
    <row r="26" spans="1:6" x14ac:dyDescent="0.25">
      <c r="A26" s="2">
        <v>45324</v>
      </c>
      <c r="B26" t="s">
        <v>20</v>
      </c>
      <c r="C26" t="s">
        <v>69</v>
      </c>
      <c r="D26" s="6"/>
      <c r="E26" s="6">
        <v>10000</v>
      </c>
      <c r="F26" s="7">
        <v>-10000</v>
      </c>
    </row>
    <row r="27" spans="1:6" x14ac:dyDescent="0.25">
      <c r="A27" s="2">
        <v>45324</v>
      </c>
      <c r="B27" t="s">
        <v>28</v>
      </c>
      <c r="C27" t="s">
        <v>69</v>
      </c>
      <c r="D27" s="6">
        <v>10000</v>
      </c>
      <c r="E27" s="6"/>
      <c r="F27" s="7">
        <v>10000</v>
      </c>
    </row>
    <row r="28" spans="1:6" x14ac:dyDescent="0.25">
      <c r="A28" s="2">
        <v>45325</v>
      </c>
      <c r="B28" t="s">
        <v>20</v>
      </c>
      <c r="C28" t="s">
        <v>71</v>
      </c>
      <c r="D28" s="6"/>
      <c r="E28" s="6">
        <v>50000</v>
      </c>
      <c r="F28" s="7">
        <v>-50000</v>
      </c>
    </row>
    <row r="29" spans="1:6" x14ac:dyDescent="0.25">
      <c r="A29" s="2">
        <v>45325</v>
      </c>
      <c r="B29" t="s">
        <v>21</v>
      </c>
      <c r="C29" t="s">
        <v>71</v>
      </c>
      <c r="D29" s="6">
        <v>50000</v>
      </c>
      <c r="E29" s="6"/>
      <c r="F29" s="7">
        <v>50000</v>
      </c>
    </row>
    <row r="30" spans="1:6" x14ac:dyDescent="0.25">
      <c r="A30" s="2">
        <v>45327</v>
      </c>
      <c r="B30" t="s">
        <v>20</v>
      </c>
      <c r="C30" t="s">
        <v>74</v>
      </c>
      <c r="D30" s="6">
        <v>25000</v>
      </c>
      <c r="E30" s="6"/>
      <c r="F30" s="7">
        <v>25000</v>
      </c>
    </row>
    <row r="31" spans="1:6" x14ac:dyDescent="0.25">
      <c r="A31" s="2">
        <v>45327</v>
      </c>
      <c r="B31" t="s">
        <v>72</v>
      </c>
      <c r="C31" t="s">
        <v>74</v>
      </c>
      <c r="D31" s="6"/>
      <c r="E31" s="6">
        <v>25000</v>
      </c>
      <c r="F31" s="7">
        <v>-25000</v>
      </c>
    </row>
    <row r="32" spans="1:6" x14ac:dyDescent="0.25">
      <c r="A32" s="2">
        <v>45328</v>
      </c>
      <c r="B32" t="s">
        <v>20</v>
      </c>
      <c r="C32" t="s">
        <v>75</v>
      </c>
      <c r="D32" s="6"/>
      <c r="E32" s="6">
        <v>10000</v>
      </c>
      <c r="F32" s="7">
        <v>-10000</v>
      </c>
    </row>
    <row r="33" spans="1:6" x14ac:dyDescent="0.25">
      <c r="A33" s="2">
        <v>45328</v>
      </c>
      <c r="B33" t="s">
        <v>73</v>
      </c>
      <c r="C33" t="s">
        <v>75</v>
      </c>
      <c r="D33" s="6">
        <v>10000</v>
      </c>
      <c r="E33" s="6"/>
      <c r="F33" s="7">
        <v>10000</v>
      </c>
    </row>
    <row r="34" spans="1:6" x14ac:dyDescent="0.25">
      <c r="A34" s="2">
        <v>45329</v>
      </c>
      <c r="B34" t="s">
        <v>22</v>
      </c>
      <c r="C34" t="s">
        <v>77</v>
      </c>
      <c r="D34" s="6"/>
      <c r="E34" s="6">
        <v>20000</v>
      </c>
      <c r="F34" s="7">
        <v>-20000</v>
      </c>
    </row>
    <row r="35" spans="1:6" x14ac:dyDescent="0.25">
      <c r="A35" s="2">
        <v>45329</v>
      </c>
      <c r="B35" t="s">
        <v>76</v>
      </c>
      <c r="C35" t="s">
        <v>77</v>
      </c>
      <c r="D35" s="6">
        <v>20000</v>
      </c>
      <c r="E35" s="6"/>
      <c r="F35" s="7">
        <v>20000</v>
      </c>
    </row>
    <row r="36" spans="1:6" x14ac:dyDescent="0.25">
      <c r="A36" s="2">
        <v>45330</v>
      </c>
      <c r="B36" t="s">
        <v>20</v>
      </c>
      <c r="C36" t="s">
        <v>54</v>
      </c>
      <c r="D36" s="6"/>
      <c r="E36" s="6">
        <v>50000</v>
      </c>
      <c r="F36" s="7">
        <v>-50000</v>
      </c>
    </row>
    <row r="37" spans="1:6" x14ac:dyDescent="0.25">
      <c r="A37" s="2">
        <v>45330</v>
      </c>
      <c r="B37" t="s">
        <v>56</v>
      </c>
      <c r="C37" t="s">
        <v>54</v>
      </c>
      <c r="D37" s="6">
        <v>50000</v>
      </c>
      <c r="E37" s="6"/>
      <c r="F37" s="7">
        <v>50000</v>
      </c>
    </row>
    <row r="38" spans="1:6" x14ac:dyDescent="0.25">
      <c r="A38" s="2">
        <v>45331</v>
      </c>
      <c r="B38" t="s">
        <v>20</v>
      </c>
      <c r="C38" t="s">
        <v>55</v>
      </c>
      <c r="D38" s="6">
        <v>100000</v>
      </c>
      <c r="E38" s="6"/>
      <c r="F38" s="7">
        <v>100000</v>
      </c>
    </row>
    <row r="39" spans="1:6" x14ac:dyDescent="0.25">
      <c r="A39" s="2">
        <v>45331</v>
      </c>
      <c r="B39" t="s">
        <v>25</v>
      </c>
      <c r="C39" t="s">
        <v>55</v>
      </c>
      <c r="D39" s="6"/>
      <c r="E39" s="6">
        <v>100000</v>
      </c>
      <c r="F39" s="7">
        <v>-100000</v>
      </c>
    </row>
    <row r="40" spans="1:6" x14ac:dyDescent="0.25">
      <c r="A40" s="2">
        <v>45332</v>
      </c>
      <c r="B40" t="s">
        <v>78</v>
      </c>
      <c r="C40" t="s">
        <v>79</v>
      </c>
      <c r="D40" s="6">
        <v>50000</v>
      </c>
      <c r="E40" s="6"/>
      <c r="F40" s="7">
        <v>50000</v>
      </c>
    </row>
    <row r="41" spans="1:6" x14ac:dyDescent="0.25">
      <c r="A41" s="2">
        <v>45332</v>
      </c>
      <c r="B41" t="s">
        <v>80</v>
      </c>
      <c r="C41" t="s">
        <v>79</v>
      </c>
      <c r="D41" s="6"/>
      <c r="E41" s="6">
        <v>50000</v>
      </c>
      <c r="F41" s="7">
        <v>-50000</v>
      </c>
    </row>
    <row r="42" spans="1:6" x14ac:dyDescent="0.25">
      <c r="A42" s="2">
        <v>45352</v>
      </c>
      <c r="B42" t="s">
        <v>28</v>
      </c>
      <c r="C42" t="s">
        <v>83</v>
      </c>
      <c r="D42" s="6">
        <v>20000</v>
      </c>
      <c r="E42" s="6"/>
      <c r="F42" s="7">
        <v>20000</v>
      </c>
    </row>
    <row r="43" spans="1:6" x14ac:dyDescent="0.25">
      <c r="A43" s="2">
        <v>45352</v>
      </c>
      <c r="B43" t="s">
        <v>83</v>
      </c>
      <c r="C43" t="s">
        <v>83</v>
      </c>
      <c r="D43" s="6"/>
      <c r="E43" s="6">
        <v>20000</v>
      </c>
      <c r="F43" s="7">
        <v>-20000</v>
      </c>
    </row>
    <row r="44" spans="1:6" x14ac:dyDescent="0.25">
      <c r="A44" s="2">
        <v>45353</v>
      </c>
      <c r="B44" t="s">
        <v>20</v>
      </c>
      <c r="C44" t="s">
        <v>85</v>
      </c>
      <c r="D44" s="6"/>
      <c r="E44" s="6">
        <v>5000</v>
      </c>
      <c r="F44" s="7">
        <v>-5000</v>
      </c>
    </row>
    <row r="45" spans="1:6" x14ac:dyDescent="0.25">
      <c r="A45" s="2">
        <v>45353</v>
      </c>
      <c r="B45" t="s">
        <v>85</v>
      </c>
      <c r="C45" t="s">
        <v>85</v>
      </c>
      <c r="D45" s="6">
        <v>5000</v>
      </c>
      <c r="E45" s="6"/>
      <c r="F45" s="7">
        <v>5000</v>
      </c>
    </row>
    <row r="46" spans="1:6" x14ac:dyDescent="0.25">
      <c r="A46" s="2">
        <v>45354</v>
      </c>
      <c r="B46" t="s">
        <v>87</v>
      </c>
      <c r="C46" t="s">
        <v>89</v>
      </c>
      <c r="D46" s="6">
        <v>7000</v>
      </c>
      <c r="E46" s="6"/>
      <c r="F46" s="7">
        <v>7000</v>
      </c>
    </row>
    <row r="47" spans="1:6" x14ac:dyDescent="0.25">
      <c r="A47" s="2">
        <v>45354</v>
      </c>
      <c r="B47" t="s">
        <v>88</v>
      </c>
      <c r="C47" t="s">
        <v>89</v>
      </c>
      <c r="D47" s="6"/>
      <c r="E47" s="6">
        <v>7000</v>
      </c>
      <c r="F47" s="7">
        <v>-7000</v>
      </c>
    </row>
    <row r="48" spans="1:6" x14ac:dyDescent="0.25">
      <c r="A48" s="2">
        <v>45355</v>
      </c>
      <c r="B48" t="s">
        <v>20</v>
      </c>
      <c r="C48" t="s">
        <v>92</v>
      </c>
      <c r="D48" s="6"/>
      <c r="E48" s="6">
        <v>20000</v>
      </c>
      <c r="F48" s="7">
        <v>-20000</v>
      </c>
    </row>
    <row r="49" spans="1:6" x14ac:dyDescent="0.25">
      <c r="A49" s="2">
        <v>45355</v>
      </c>
      <c r="B49" t="s">
        <v>90</v>
      </c>
      <c r="C49" t="s">
        <v>92</v>
      </c>
      <c r="D49" s="6">
        <v>20000</v>
      </c>
      <c r="E49" s="6"/>
      <c r="F49" s="7">
        <v>20000</v>
      </c>
    </row>
    <row r="50" spans="1:6" x14ac:dyDescent="0.25">
      <c r="A50" s="2">
        <v>45356</v>
      </c>
      <c r="B50" t="s">
        <v>20</v>
      </c>
      <c r="C50" t="s">
        <v>94</v>
      </c>
      <c r="D50" s="6">
        <v>10000</v>
      </c>
      <c r="E50" s="6"/>
      <c r="F50" s="7">
        <v>10000</v>
      </c>
    </row>
    <row r="51" spans="1:6" x14ac:dyDescent="0.25">
      <c r="A51" s="2">
        <v>45356</v>
      </c>
      <c r="B51" t="s">
        <v>94</v>
      </c>
      <c r="C51" t="s">
        <v>94</v>
      </c>
      <c r="D51" s="6"/>
      <c r="E51" s="6">
        <v>10000</v>
      </c>
      <c r="F51" s="7">
        <v>-10000</v>
      </c>
    </row>
    <row r="52" spans="1:6" x14ac:dyDescent="0.25">
      <c r="A52" s="2">
        <v>45357</v>
      </c>
      <c r="B52" t="s">
        <v>95</v>
      </c>
      <c r="C52" t="s">
        <v>95</v>
      </c>
      <c r="D52" s="6">
        <v>8000</v>
      </c>
      <c r="E52" s="6"/>
      <c r="F52" s="7">
        <v>8000</v>
      </c>
    </row>
    <row r="53" spans="1:6" x14ac:dyDescent="0.25">
      <c r="A53" s="2">
        <v>45357</v>
      </c>
      <c r="B53" t="s">
        <v>96</v>
      </c>
      <c r="C53" t="s">
        <v>95</v>
      </c>
      <c r="D53" s="6"/>
      <c r="E53" s="6">
        <v>8000</v>
      </c>
      <c r="F53" s="7">
        <v>-8000</v>
      </c>
    </row>
    <row r="54" spans="1:6" x14ac:dyDescent="0.25">
      <c r="A54" s="2">
        <v>45358</v>
      </c>
      <c r="B54" t="s">
        <v>21</v>
      </c>
      <c r="C54" t="s">
        <v>98</v>
      </c>
      <c r="D54" s="6"/>
      <c r="E54" s="6">
        <v>200000</v>
      </c>
      <c r="F54" s="7">
        <v>-200000</v>
      </c>
    </row>
    <row r="55" spans="1:6" x14ac:dyDescent="0.25">
      <c r="A55" s="2">
        <v>45358</v>
      </c>
      <c r="B55" t="s">
        <v>99</v>
      </c>
      <c r="C55" t="s">
        <v>128</v>
      </c>
      <c r="D55" s="6">
        <v>200000</v>
      </c>
      <c r="E55" s="6"/>
      <c r="F55" s="7">
        <v>200000</v>
      </c>
    </row>
    <row r="56" spans="1:6" x14ac:dyDescent="0.25">
      <c r="A56" s="2">
        <v>45361</v>
      </c>
      <c r="B56" t="s">
        <v>67</v>
      </c>
      <c r="C56" t="s">
        <v>101</v>
      </c>
      <c r="D56" s="6">
        <v>5000</v>
      </c>
      <c r="E56" s="6"/>
      <c r="F56" s="7">
        <v>5000</v>
      </c>
    </row>
    <row r="57" spans="1:6" x14ac:dyDescent="0.25">
      <c r="A57" s="2">
        <v>45361</v>
      </c>
      <c r="B57" t="s">
        <v>102</v>
      </c>
      <c r="C57" t="s">
        <v>101</v>
      </c>
      <c r="D57" s="6"/>
      <c r="E57" s="6">
        <v>5000</v>
      </c>
      <c r="F57" s="7">
        <v>-5000</v>
      </c>
    </row>
    <row r="58" spans="1:6" x14ac:dyDescent="0.25">
      <c r="A58" s="2">
        <v>45362</v>
      </c>
      <c r="B58" t="s">
        <v>70</v>
      </c>
      <c r="C58" t="s">
        <v>105</v>
      </c>
      <c r="D58" s="6">
        <v>5000</v>
      </c>
      <c r="E58" s="6"/>
      <c r="F58" s="7">
        <v>5000</v>
      </c>
    </row>
    <row r="59" spans="1:6" x14ac:dyDescent="0.25">
      <c r="A59" s="2">
        <v>45362</v>
      </c>
      <c r="B59" t="s">
        <v>104</v>
      </c>
      <c r="C59" t="s">
        <v>105</v>
      </c>
      <c r="D59" s="6"/>
      <c r="E59" s="6">
        <v>5000</v>
      </c>
      <c r="F59" s="7">
        <v>-5000</v>
      </c>
    </row>
    <row r="60" spans="1:6" x14ac:dyDescent="0.25">
      <c r="A60" s="2">
        <v>45363</v>
      </c>
      <c r="B60" t="s">
        <v>22</v>
      </c>
      <c r="C60" t="s">
        <v>107</v>
      </c>
      <c r="D60" s="6">
        <v>40000</v>
      </c>
      <c r="E60" s="6"/>
      <c r="F60" s="7">
        <v>40000</v>
      </c>
    </row>
    <row r="61" spans="1:6" x14ac:dyDescent="0.25">
      <c r="A61" s="2">
        <v>45363</v>
      </c>
      <c r="B61" t="s">
        <v>21</v>
      </c>
      <c r="C61" t="s">
        <v>107</v>
      </c>
      <c r="D61" s="6"/>
      <c r="E61" s="6">
        <v>40000</v>
      </c>
      <c r="F61" s="7">
        <v>-40000</v>
      </c>
    </row>
    <row r="62" spans="1:6" x14ac:dyDescent="0.25">
      <c r="A62" s="2" t="s">
        <v>29</v>
      </c>
      <c r="D62" s="6">
        <v>2665000</v>
      </c>
      <c r="E62" s="6">
        <v>2665000</v>
      </c>
      <c r="F62" s="7">
        <v>0</v>
      </c>
    </row>
  </sheetData>
  <mergeCells count="1">
    <mergeCell ref="A2:B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showGridLines="0" topLeftCell="A3" workbookViewId="0">
      <selection activeCell="B15" sqref="B15"/>
    </sheetView>
  </sheetViews>
  <sheetFormatPr defaultRowHeight="15" x14ac:dyDescent="0.25"/>
  <cols>
    <col min="1" max="1" width="17.140625" bestFit="1" customWidth="1"/>
    <col min="2" max="2" width="19.42578125" bestFit="1" customWidth="1"/>
    <col min="3" max="3" width="28.140625" bestFit="1" customWidth="1"/>
    <col min="4" max="4" width="14.5703125" bestFit="1" customWidth="1"/>
    <col min="5" max="5" width="13.140625" bestFit="1" customWidth="1"/>
    <col min="6" max="6" width="14.5703125" bestFit="1" customWidth="1"/>
    <col min="7" max="7" width="16.85546875" bestFit="1" customWidth="1"/>
    <col min="8" max="8" width="17.42578125" bestFit="1" customWidth="1"/>
  </cols>
  <sheetData>
    <row r="2" spans="1:8" ht="32.25" customHeight="1" x14ac:dyDescent="0.25">
      <c r="A2" s="58" t="s">
        <v>33</v>
      </c>
      <c r="B2" s="58"/>
      <c r="C2" s="8"/>
    </row>
    <row r="3" spans="1:8" x14ac:dyDescent="0.25">
      <c r="A3" s="5" t="s">
        <v>2</v>
      </c>
      <c r="B3" t="s">
        <v>30</v>
      </c>
      <c r="C3" t="s">
        <v>31</v>
      </c>
      <c r="D3" t="s">
        <v>32</v>
      </c>
    </row>
    <row r="4" spans="1:8" x14ac:dyDescent="0.25">
      <c r="A4" t="s">
        <v>22</v>
      </c>
      <c r="B4" s="6">
        <v>110000</v>
      </c>
      <c r="C4" s="6">
        <v>20000</v>
      </c>
      <c r="D4" s="7">
        <v>90000</v>
      </c>
      <c r="G4" s="33" t="str">
        <f>VLOOKUP(A4,'chart of accounts'!G:H,2,FALSE)</f>
        <v>Current Assets</v>
      </c>
      <c r="H4" t="str">
        <f>VLOOKUP(G4,'chart of accounts'!D:E,2,FALSE)</f>
        <v>Balance Sheet</v>
      </c>
    </row>
    <row r="5" spans="1:8" x14ac:dyDescent="0.25">
      <c r="A5" t="s">
        <v>20</v>
      </c>
      <c r="B5" s="6">
        <v>1245000</v>
      </c>
      <c r="C5" s="6">
        <v>980000</v>
      </c>
      <c r="D5" s="7">
        <v>265000</v>
      </c>
      <c r="G5" s="33" t="str">
        <f>VLOOKUP(A5,'chart of accounts'!G:H,2,FALSE)</f>
        <v>Current Assets</v>
      </c>
      <c r="H5" t="str">
        <f>VLOOKUP(G5,'chart of accounts'!D:E,2,FALSE)</f>
        <v>Balance Sheet</v>
      </c>
    </row>
    <row r="6" spans="1:8" x14ac:dyDescent="0.25">
      <c r="A6" t="s">
        <v>23</v>
      </c>
      <c r="B6" s="6">
        <v>55000</v>
      </c>
      <c r="C6" s="6">
        <v>55000</v>
      </c>
      <c r="D6" s="7">
        <v>0</v>
      </c>
      <c r="G6" s="33" t="str">
        <f>VLOOKUP(A6,'chart of accounts'!G:H,2,FALSE)</f>
        <v>Current Liabilities</v>
      </c>
      <c r="H6" t="str">
        <f>VLOOKUP(G6,'chart of accounts'!D:E,2,FALSE)</f>
        <v>Balance Sheet</v>
      </c>
    </row>
    <row r="7" spans="1:8" x14ac:dyDescent="0.25">
      <c r="A7" t="s">
        <v>27</v>
      </c>
      <c r="B7" s="6">
        <v>30000</v>
      </c>
      <c r="C7" s="6">
        <v>30000</v>
      </c>
      <c r="D7" s="7">
        <v>0</v>
      </c>
      <c r="G7" s="33" t="str">
        <f>VLOOKUP(A7,'chart of accounts'!G:H,2,FALSE)</f>
        <v>Current Assets</v>
      </c>
      <c r="H7" t="str">
        <f>VLOOKUP(G7,'chart of accounts'!D:E,2,FALSE)</f>
        <v>Balance Sheet</v>
      </c>
    </row>
    <row r="8" spans="1:8" x14ac:dyDescent="0.25">
      <c r="A8" t="s">
        <v>21</v>
      </c>
      <c r="B8" s="6">
        <v>50000</v>
      </c>
      <c r="C8" s="6">
        <v>1240000</v>
      </c>
      <c r="D8" s="7">
        <v>-1190000</v>
      </c>
      <c r="G8" s="57" t="str">
        <f>VLOOKUP(A8,'chart of accounts'!G:H,2,FALSE)</f>
        <v>Equity</v>
      </c>
      <c r="H8" t="str">
        <f>VLOOKUP(G8,'chart of accounts'!D:E,2,FALSE)</f>
        <v>Balance Sheet</v>
      </c>
    </row>
    <row r="9" spans="1:8" x14ac:dyDescent="0.25">
      <c r="A9" t="s">
        <v>28</v>
      </c>
      <c r="B9" s="6">
        <v>30000</v>
      </c>
      <c r="C9" s="6"/>
      <c r="D9" s="7">
        <v>30000</v>
      </c>
      <c r="G9" s="33" t="str">
        <f>VLOOKUP(A9,'chart of accounts'!G:H,2,FALSE)</f>
        <v>Expenses</v>
      </c>
      <c r="H9" t="str">
        <f>VLOOKUP(G9,'chart of accounts'!D:E,2,FALSE)</f>
        <v>Income statement</v>
      </c>
    </row>
    <row r="10" spans="1:8" x14ac:dyDescent="0.25">
      <c r="A10" t="s">
        <v>25</v>
      </c>
      <c r="B10" s="6"/>
      <c r="C10" s="6">
        <v>180000</v>
      </c>
      <c r="D10" s="7">
        <v>-180000</v>
      </c>
      <c r="G10" s="33" t="str">
        <f>VLOOKUP(A10,'chart of accounts'!G:H,2,FALSE)</f>
        <v>Revenue</v>
      </c>
      <c r="H10" t="str">
        <f>VLOOKUP(G10,'chart of accounts'!D:E,2,FALSE)</f>
        <v>Income statement</v>
      </c>
    </row>
    <row r="11" spans="1:8" x14ac:dyDescent="0.25">
      <c r="A11" t="s">
        <v>56</v>
      </c>
      <c r="B11" s="6">
        <v>110000</v>
      </c>
      <c r="C11" s="6"/>
      <c r="D11" s="7">
        <v>110000</v>
      </c>
      <c r="G11" s="33" t="str">
        <f>VLOOKUP(A11,'chart of accounts'!G:H,2,FALSE)</f>
        <v>Expenses</v>
      </c>
      <c r="H11" t="str">
        <f>VLOOKUP(G11,'chart of accounts'!D:E,2,FALSE)</f>
        <v>Income statement</v>
      </c>
    </row>
    <row r="12" spans="1:8" x14ac:dyDescent="0.25">
      <c r="A12" t="s">
        <v>61</v>
      </c>
      <c r="B12" s="6">
        <v>700000</v>
      </c>
      <c r="C12" s="6"/>
      <c r="D12" s="7">
        <v>700000</v>
      </c>
      <c r="G12" s="33" t="str">
        <f>VLOOKUP(A12,'chart of accounts'!G:H,2,FALSE)</f>
        <v>Fixed Assets</v>
      </c>
      <c r="H12" t="str">
        <f>VLOOKUP(G12,'chart of accounts'!D:E,2,FALSE)</f>
        <v>Balance Sheet</v>
      </c>
    </row>
    <row r="13" spans="1:8" x14ac:dyDescent="0.25">
      <c r="A13" t="s">
        <v>64</v>
      </c>
      <c r="B13" s="6"/>
      <c r="C13" s="6">
        <v>30000</v>
      </c>
      <c r="D13" s="7">
        <v>-30000</v>
      </c>
      <c r="G13" s="33" t="str">
        <f>VLOOKUP(A13,'chart of accounts'!G:H,2,FALSE)</f>
        <v>Fixed Assets</v>
      </c>
      <c r="H13" t="str">
        <f>VLOOKUP(G13,'chart of accounts'!D:E,2,FALSE)</f>
        <v>Balance Sheet</v>
      </c>
    </row>
    <row r="14" spans="1:8" x14ac:dyDescent="0.25">
      <c r="A14" t="s">
        <v>67</v>
      </c>
      <c r="B14" s="6">
        <v>10000</v>
      </c>
      <c r="C14" s="6"/>
      <c r="D14" s="7">
        <v>10000</v>
      </c>
      <c r="G14" s="33" t="str">
        <f>VLOOKUP(A14,'chart of accounts'!G:H,2,FALSE)</f>
        <v>Expenses</v>
      </c>
      <c r="H14" t="str">
        <f>VLOOKUP(G14,'chart of accounts'!D:E,2,FALSE)</f>
        <v>Income statement</v>
      </c>
    </row>
    <row r="15" spans="1:8" x14ac:dyDescent="0.25">
      <c r="A15" t="s">
        <v>70</v>
      </c>
      <c r="B15" s="6">
        <v>5000</v>
      </c>
      <c r="C15" s="6"/>
      <c r="D15" s="7">
        <v>5000</v>
      </c>
      <c r="G15" s="57" t="str">
        <f>VLOOKUP(A15,'chart of accounts'!G:H,2,FALSE)</f>
        <v>Equity</v>
      </c>
      <c r="H15" t="str">
        <f>VLOOKUP(G15,'chart of accounts'!D:E,2,FALSE)</f>
        <v>Balance Sheet</v>
      </c>
    </row>
    <row r="16" spans="1:8" x14ac:dyDescent="0.25">
      <c r="A16" t="s">
        <v>72</v>
      </c>
      <c r="B16" s="6"/>
      <c r="C16" s="6">
        <v>25000</v>
      </c>
      <c r="D16" s="7">
        <v>-25000</v>
      </c>
      <c r="G16" s="33" t="str">
        <f>VLOOKUP(A16,'chart of accounts'!G:H,2,FALSE)</f>
        <v>Revenue</v>
      </c>
      <c r="H16" t="str">
        <f>VLOOKUP(G16,'chart of accounts'!D:E,2,FALSE)</f>
        <v>Income statement</v>
      </c>
    </row>
    <row r="17" spans="1:8" x14ac:dyDescent="0.25">
      <c r="A17" t="s">
        <v>73</v>
      </c>
      <c r="B17" s="6">
        <v>10000</v>
      </c>
      <c r="C17" s="6"/>
      <c r="D17" s="7">
        <v>10000</v>
      </c>
      <c r="G17" s="33" t="str">
        <f>VLOOKUP(A17,'chart of accounts'!G:H,2,FALSE)</f>
        <v>Expenses</v>
      </c>
      <c r="H17" t="str">
        <f>VLOOKUP(G17,'chart of accounts'!D:E,2,FALSE)</f>
        <v>Income statement</v>
      </c>
    </row>
    <row r="18" spans="1:8" x14ac:dyDescent="0.25">
      <c r="A18" t="s">
        <v>76</v>
      </c>
      <c r="B18" s="6">
        <v>20000</v>
      </c>
      <c r="C18" s="6"/>
      <c r="D18" s="7">
        <v>20000</v>
      </c>
      <c r="G18" s="33" t="str">
        <f>VLOOKUP(A18,'chart of accounts'!G:H,2,FALSE)</f>
        <v>Fixed Assets</v>
      </c>
      <c r="H18" t="str">
        <f>VLOOKUP(G18,'chart of accounts'!D:E,2,FALSE)</f>
        <v>Balance Sheet</v>
      </c>
    </row>
    <row r="19" spans="1:8" x14ac:dyDescent="0.25">
      <c r="A19" t="s">
        <v>78</v>
      </c>
      <c r="B19" s="6">
        <v>50000</v>
      </c>
      <c r="C19" s="6"/>
      <c r="D19" s="7">
        <v>50000</v>
      </c>
      <c r="G19" s="33" t="str">
        <f>VLOOKUP(A19,'chart of accounts'!G:H,2,FALSE)</f>
        <v>Expenses</v>
      </c>
      <c r="H19" t="str">
        <f>VLOOKUP(G19,'chart of accounts'!D:E,2,FALSE)</f>
        <v>Income statement</v>
      </c>
    </row>
    <row r="20" spans="1:8" x14ac:dyDescent="0.25">
      <c r="A20" t="s">
        <v>80</v>
      </c>
      <c r="B20" s="6"/>
      <c r="C20" s="6">
        <v>50000</v>
      </c>
      <c r="D20" s="7">
        <v>-50000</v>
      </c>
      <c r="G20" s="33" t="str">
        <f>VLOOKUP(A20,'chart of accounts'!G:H,2,FALSE)</f>
        <v>Fixed Assets</v>
      </c>
      <c r="H20" t="str">
        <f>VLOOKUP(G20,'chart of accounts'!D:E,2,FALSE)</f>
        <v>Balance Sheet</v>
      </c>
    </row>
    <row r="21" spans="1:8" x14ac:dyDescent="0.25">
      <c r="A21" t="s">
        <v>83</v>
      </c>
      <c r="B21" s="6"/>
      <c r="C21" s="6">
        <v>20000</v>
      </c>
      <c r="D21" s="7">
        <v>-20000</v>
      </c>
      <c r="G21" s="33" t="str">
        <f>VLOOKUP(A21,'chart of accounts'!G:H,2,FALSE)</f>
        <v>Current Liabilities</v>
      </c>
      <c r="H21" t="str">
        <f>VLOOKUP(G21,'chart of accounts'!D:E,2,FALSE)</f>
        <v>Balance Sheet</v>
      </c>
    </row>
    <row r="22" spans="1:8" x14ac:dyDescent="0.25">
      <c r="A22" t="s">
        <v>85</v>
      </c>
      <c r="B22" s="6">
        <v>5000</v>
      </c>
      <c r="C22" s="6"/>
      <c r="D22" s="7">
        <v>5000</v>
      </c>
      <c r="G22" s="33" t="str">
        <f>VLOOKUP(A22,'chart of accounts'!G:H,2,FALSE)</f>
        <v>Current Assets</v>
      </c>
      <c r="H22" t="str">
        <f>VLOOKUP(G22,'chart of accounts'!D:E,2,FALSE)</f>
        <v>Balance Sheet</v>
      </c>
    </row>
    <row r="23" spans="1:8" x14ac:dyDescent="0.25">
      <c r="A23" t="s">
        <v>87</v>
      </c>
      <c r="B23" s="6">
        <v>7000</v>
      </c>
      <c r="C23" s="6"/>
      <c r="D23" s="7">
        <v>7000</v>
      </c>
      <c r="G23" s="33" t="str">
        <f>VLOOKUP(A23,'chart of accounts'!G:H,2,FALSE)</f>
        <v>Expenses</v>
      </c>
      <c r="H23" t="str">
        <f>VLOOKUP(G23,'chart of accounts'!D:E,2,FALSE)</f>
        <v>Income statement</v>
      </c>
    </row>
    <row r="24" spans="1:8" x14ac:dyDescent="0.25">
      <c r="A24" t="s">
        <v>88</v>
      </c>
      <c r="B24" s="6"/>
      <c r="C24" s="6">
        <v>7000</v>
      </c>
      <c r="D24" s="7">
        <v>-7000</v>
      </c>
      <c r="G24" s="33" t="str">
        <f>VLOOKUP(A24,'chart of accounts'!G:H,2,FALSE)</f>
        <v>Current Liabilities</v>
      </c>
      <c r="H24" t="str">
        <f>VLOOKUP(G24,'chart of accounts'!D:E,2,FALSE)</f>
        <v>Balance Sheet</v>
      </c>
    </row>
    <row r="25" spans="1:8" x14ac:dyDescent="0.25">
      <c r="A25" t="s">
        <v>90</v>
      </c>
      <c r="B25" s="6">
        <v>20000</v>
      </c>
      <c r="C25" s="6"/>
      <c r="D25" s="7">
        <v>20000</v>
      </c>
      <c r="G25" s="33" t="str">
        <f>VLOOKUP(A25,'chart of accounts'!G:H,2,FALSE)</f>
        <v>Current Assets</v>
      </c>
      <c r="H25" t="str">
        <f>VLOOKUP(G25,'chart of accounts'!D:E,2,FALSE)</f>
        <v>Balance Sheet</v>
      </c>
    </row>
    <row r="26" spans="1:8" x14ac:dyDescent="0.25">
      <c r="A26" t="s">
        <v>94</v>
      </c>
      <c r="B26" s="6"/>
      <c r="C26" s="6">
        <v>10000</v>
      </c>
      <c r="D26" s="7">
        <v>-10000</v>
      </c>
      <c r="G26" s="33" t="str">
        <f>VLOOKUP(A26,'chart of accounts'!G:H,2,FALSE)</f>
        <v>Current Liabilities</v>
      </c>
      <c r="H26" t="str">
        <f>VLOOKUP(G26,'chart of accounts'!D:E,2,FALSE)</f>
        <v>Balance Sheet</v>
      </c>
    </row>
    <row r="27" spans="1:8" x14ac:dyDescent="0.25">
      <c r="A27" t="s">
        <v>95</v>
      </c>
      <c r="B27" s="6">
        <v>8000</v>
      </c>
      <c r="C27" s="6"/>
      <c r="D27" s="7">
        <v>8000</v>
      </c>
      <c r="G27" s="33" t="str">
        <f>VLOOKUP(A27,'chart of accounts'!G:H,2,FALSE)</f>
        <v>Current Assets</v>
      </c>
      <c r="H27" t="str">
        <f>VLOOKUP(G27,'chart of accounts'!D:E,2,FALSE)</f>
        <v>Balance Sheet</v>
      </c>
    </row>
    <row r="28" spans="1:8" x14ac:dyDescent="0.25">
      <c r="A28" t="s">
        <v>96</v>
      </c>
      <c r="B28" s="6"/>
      <c r="C28" s="6">
        <v>8000</v>
      </c>
      <c r="D28" s="7">
        <v>-8000</v>
      </c>
      <c r="G28" s="33" t="str">
        <f>VLOOKUP(A28,'chart of accounts'!G:H,2,FALSE)</f>
        <v>Revenue</v>
      </c>
      <c r="H28" t="str">
        <f>VLOOKUP(G28,'chart of accounts'!D:E,2,FALSE)</f>
        <v>Income statement</v>
      </c>
    </row>
    <row r="29" spans="1:8" x14ac:dyDescent="0.25">
      <c r="A29" t="s">
        <v>99</v>
      </c>
      <c r="B29" s="6">
        <v>200000</v>
      </c>
      <c r="C29" s="6"/>
      <c r="D29" s="7">
        <v>200000</v>
      </c>
      <c r="G29" s="33" t="str">
        <f>VLOOKUP(A29,'chart of accounts'!G:H,2,FALSE)</f>
        <v>Expenses</v>
      </c>
      <c r="H29" t="str">
        <f>VLOOKUP(G29,'chart of accounts'!D:E,2,FALSE)</f>
        <v>Income statement</v>
      </c>
    </row>
    <row r="30" spans="1:8" x14ac:dyDescent="0.25">
      <c r="A30" t="s">
        <v>102</v>
      </c>
      <c r="B30" s="6"/>
      <c r="C30" s="6">
        <v>5000</v>
      </c>
      <c r="D30" s="7">
        <v>-5000</v>
      </c>
      <c r="G30" s="33" t="str">
        <f>VLOOKUP(A30,'chart of accounts'!G:H,2,FALSE)</f>
        <v>Current Liabilities</v>
      </c>
      <c r="H30" t="str">
        <f>VLOOKUP(G30,'chart of accounts'!D:E,2,FALSE)</f>
        <v>Balance Sheet</v>
      </c>
    </row>
    <row r="31" spans="1:8" x14ac:dyDescent="0.25">
      <c r="A31" t="s">
        <v>104</v>
      </c>
      <c r="B31" s="6"/>
      <c r="C31" s="6">
        <v>5000</v>
      </c>
      <c r="D31" s="7">
        <v>-5000</v>
      </c>
      <c r="G31" s="33" t="str">
        <f>VLOOKUP(A31,'chart of accounts'!G:H,2,FALSE)</f>
        <v>Revenue</v>
      </c>
      <c r="H31" t="str">
        <f>VLOOKUP(G31,'chart of accounts'!D:E,2,FALSE)</f>
        <v>Income statement</v>
      </c>
    </row>
    <row r="32" spans="1:8" x14ac:dyDescent="0.25">
      <c r="A32" t="s">
        <v>29</v>
      </c>
      <c r="B32" s="6">
        <v>2665000</v>
      </c>
      <c r="C32" s="6">
        <v>2665000</v>
      </c>
      <c r="D32" s="7">
        <v>0</v>
      </c>
    </row>
  </sheetData>
  <autoFilter ref="G4:H31"/>
  <mergeCells count="1">
    <mergeCell ref="A2: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selection activeCell="G23" sqref="G23"/>
    </sheetView>
  </sheetViews>
  <sheetFormatPr defaultRowHeight="15" x14ac:dyDescent="0.25"/>
  <cols>
    <col min="1" max="1" width="4.28515625" customWidth="1"/>
    <col min="3" max="3" width="9.140625" style="11"/>
    <col min="6" max="6" width="14" customWidth="1"/>
    <col min="7" max="7" width="13.85546875" style="13" customWidth="1"/>
  </cols>
  <sheetData>
    <row r="1" spans="2:9" ht="15.75" thickBot="1" x14ac:dyDescent="0.3"/>
    <row r="2" spans="2:9" ht="30.75" customHeight="1" thickBot="1" x14ac:dyDescent="0.3">
      <c r="B2" s="59" t="s">
        <v>34</v>
      </c>
      <c r="C2" s="60"/>
      <c r="D2" s="60"/>
      <c r="E2" s="60"/>
      <c r="F2" s="60"/>
      <c r="G2" s="60"/>
      <c r="H2" s="60"/>
      <c r="I2" s="61"/>
    </row>
    <row r="3" spans="2:9" ht="24" customHeight="1" x14ac:dyDescent="0.25">
      <c r="B3" s="62" t="s">
        <v>35</v>
      </c>
      <c r="C3" s="63"/>
      <c r="D3" s="63"/>
      <c r="E3" s="63"/>
      <c r="F3" s="63"/>
      <c r="G3" s="63"/>
      <c r="H3" s="63"/>
      <c r="I3" s="64"/>
    </row>
    <row r="4" spans="2:9" ht="18" customHeight="1" x14ac:dyDescent="0.25">
      <c r="B4" s="65" t="s">
        <v>66</v>
      </c>
      <c r="C4" s="66"/>
      <c r="D4" s="66"/>
      <c r="E4" s="66"/>
      <c r="F4" s="66"/>
      <c r="G4" s="66"/>
      <c r="H4" s="66"/>
      <c r="I4" s="67"/>
    </row>
    <row r="5" spans="2:9" x14ac:dyDescent="0.25">
      <c r="B5" s="20"/>
      <c r="C5" s="21"/>
      <c r="D5" s="22"/>
      <c r="E5" s="22"/>
      <c r="F5" s="22"/>
      <c r="G5" s="14"/>
      <c r="H5" s="22"/>
      <c r="I5" s="23"/>
    </row>
    <row r="6" spans="2:9" ht="26.25" customHeight="1" x14ac:dyDescent="0.25">
      <c r="B6" s="20"/>
      <c r="C6" s="24" t="s">
        <v>25</v>
      </c>
      <c r="D6" s="22"/>
      <c r="E6" s="22"/>
      <c r="F6" s="22"/>
      <c r="G6" s="25">
        <f>VLOOKUP(C6,'Trial Balance'!A:D,4,FALSE)*-1</f>
        <v>180000</v>
      </c>
      <c r="H6" s="22"/>
      <c r="I6" s="23"/>
    </row>
    <row r="7" spans="2:9" ht="26.25" customHeight="1" x14ac:dyDescent="0.25">
      <c r="B7" s="20"/>
      <c r="C7" s="24" t="s">
        <v>72</v>
      </c>
      <c r="D7" s="22"/>
      <c r="E7" s="22"/>
      <c r="F7" s="22"/>
      <c r="G7" s="25">
        <f>VLOOKUP(C7,'Trial Balance'!A:D,4,FALSE)*-1</f>
        <v>25000</v>
      </c>
      <c r="H7" s="22"/>
      <c r="I7" s="23"/>
    </row>
    <row r="8" spans="2:9" ht="26.25" customHeight="1" x14ac:dyDescent="0.25">
      <c r="B8" s="20"/>
      <c r="C8" s="24" t="s">
        <v>96</v>
      </c>
      <c r="D8" s="22"/>
      <c r="E8" s="22"/>
      <c r="F8" s="22"/>
      <c r="G8" s="25">
        <f>VLOOKUP(C8,'Trial Balance'!A:D,4,FALSE)*-1</f>
        <v>8000</v>
      </c>
      <c r="H8" s="22"/>
      <c r="I8" s="23"/>
    </row>
    <row r="9" spans="2:9" ht="26.25" customHeight="1" thickBot="1" x14ac:dyDescent="0.3">
      <c r="B9" s="20"/>
      <c r="C9" s="24" t="s">
        <v>104</v>
      </c>
      <c r="D9" s="22"/>
      <c r="E9" s="22"/>
      <c r="F9" s="22"/>
      <c r="G9" s="18">
        <f>VLOOKUP(C9,'Trial Balance'!A:D,4,FALSE)*-1</f>
        <v>5000</v>
      </c>
      <c r="H9" s="22"/>
      <c r="I9" s="23"/>
    </row>
    <row r="10" spans="2:9" ht="26.25" customHeight="1" x14ac:dyDescent="0.25">
      <c r="B10" s="20"/>
      <c r="C10" s="24" t="s">
        <v>38</v>
      </c>
      <c r="D10" s="22"/>
      <c r="E10" s="22"/>
      <c r="F10" s="22"/>
      <c r="G10" s="16">
        <f>SUM(G6:G9)</f>
        <v>218000</v>
      </c>
      <c r="H10" s="22"/>
      <c r="I10" s="23"/>
    </row>
    <row r="11" spans="2:9" ht="5.25" customHeight="1" x14ac:dyDescent="0.25">
      <c r="B11" s="20"/>
      <c r="C11" s="24"/>
      <c r="D11" s="22"/>
      <c r="E11" s="22"/>
      <c r="F11" s="22"/>
      <c r="G11" s="14"/>
      <c r="H11" s="22"/>
      <c r="I11" s="23"/>
    </row>
    <row r="12" spans="2:9" ht="26.25" customHeight="1" x14ac:dyDescent="0.25">
      <c r="B12" s="20"/>
      <c r="C12" s="26" t="s">
        <v>39</v>
      </c>
      <c r="D12" s="22"/>
      <c r="E12" s="22"/>
      <c r="F12" s="22"/>
      <c r="G12" s="14"/>
      <c r="H12" s="22"/>
      <c r="I12" s="23"/>
    </row>
    <row r="13" spans="2:9" ht="26.25" customHeight="1" x14ac:dyDescent="0.25">
      <c r="B13" s="20"/>
      <c r="C13" s="27" t="s">
        <v>28</v>
      </c>
      <c r="D13" s="22"/>
      <c r="E13" s="22"/>
      <c r="F13" s="25">
        <f>VLOOKUP(C13,'Trial Balance'!A:D,4,FALSE)</f>
        <v>30000</v>
      </c>
      <c r="G13" s="14"/>
      <c r="H13" s="22"/>
      <c r="I13" s="23"/>
    </row>
    <row r="14" spans="2:9" ht="26.25" customHeight="1" x14ac:dyDescent="0.25">
      <c r="B14" s="20"/>
      <c r="C14" s="27" t="s">
        <v>56</v>
      </c>
      <c r="D14" s="22"/>
      <c r="E14" s="22"/>
      <c r="F14" s="25">
        <f>VLOOKUP(C14,'Trial Balance'!A:D,4,FALSE)</f>
        <v>110000</v>
      </c>
      <c r="G14" s="14"/>
      <c r="H14" s="22"/>
      <c r="I14" s="23"/>
    </row>
    <row r="15" spans="2:9" ht="26.25" customHeight="1" x14ac:dyDescent="0.25">
      <c r="B15" s="20"/>
      <c r="C15" s="27" t="s">
        <v>67</v>
      </c>
      <c r="D15" s="22"/>
      <c r="E15" s="22"/>
      <c r="F15" s="25">
        <f>VLOOKUP(C15,'Trial Balance'!A:D,4,FALSE)</f>
        <v>10000</v>
      </c>
      <c r="G15" s="14"/>
      <c r="H15" s="22"/>
      <c r="I15" s="23"/>
    </row>
    <row r="16" spans="2:9" ht="26.25" customHeight="1" x14ac:dyDescent="0.25">
      <c r="B16" s="20"/>
      <c r="C16" s="27" t="s">
        <v>73</v>
      </c>
      <c r="D16" s="22"/>
      <c r="E16" s="22"/>
      <c r="F16" s="25">
        <f>VLOOKUP(C16,'Trial Balance'!A:D,4,FALSE)</f>
        <v>10000</v>
      </c>
      <c r="G16" s="14"/>
      <c r="H16" s="22"/>
      <c r="I16" s="23"/>
    </row>
    <row r="17" spans="2:9" ht="26.25" customHeight="1" x14ac:dyDescent="0.25">
      <c r="B17" s="20"/>
      <c r="C17" s="27" t="s">
        <v>78</v>
      </c>
      <c r="D17" s="22"/>
      <c r="E17" s="22"/>
      <c r="F17" s="25">
        <f>VLOOKUP(C17,'Trial Balance'!A:D,4,FALSE)</f>
        <v>50000</v>
      </c>
      <c r="G17" s="14"/>
      <c r="H17" s="22"/>
      <c r="I17" s="23"/>
    </row>
    <row r="18" spans="2:9" ht="26.25" customHeight="1" x14ac:dyDescent="0.25">
      <c r="B18" s="20"/>
      <c r="C18" s="27" t="s">
        <v>87</v>
      </c>
      <c r="D18" s="22"/>
      <c r="E18" s="22"/>
      <c r="F18" s="25">
        <f>VLOOKUP(C18,'Trial Balance'!A:D,4,FALSE)</f>
        <v>7000</v>
      </c>
      <c r="G18" s="14"/>
      <c r="H18" s="22"/>
      <c r="I18" s="23"/>
    </row>
    <row r="19" spans="2:9" ht="26.25" customHeight="1" x14ac:dyDescent="0.25">
      <c r="B19" s="20"/>
      <c r="C19" s="27" t="s">
        <v>99</v>
      </c>
      <c r="D19" s="22"/>
      <c r="E19" s="22"/>
      <c r="F19" s="25">
        <f>VLOOKUP(C19,'Trial Balance'!A:D,4,FALSE)</f>
        <v>200000</v>
      </c>
      <c r="G19" s="14"/>
      <c r="H19" s="22"/>
      <c r="I19" s="23"/>
    </row>
    <row r="20" spans="2:9" ht="26.25" customHeight="1" thickBot="1" x14ac:dyDescent="0.3">
      <c r="B20" s="20"/>
      <c r="C20" s="24" t="s">
        <v>40</v>
      </c>
      <c r="D20" s="22"/>
      <c r="E20" s="22"/>
      <c r="F20" s="14"/>
      <c r="G20" s="17">
        <f>SUM(F13:F19)*-1</f>
        <v>-417000</v>
      </c>
      <c r="H20" s="22"/>
      <c r="I20" s="23"/>
    </row>
    <row r="21" spans="2:9" ht="26.25" customHeight="1" x14ac:dyDescent="0.25">
      <c r="B21" s="20"/>
      <c r="C21" s="24" t="s">
        <v>41</v>
      </c>
      <c r="D21" s="22"/>
      <c r="E21" s="22"/>
      <c r="F21" s="14"/>
      <c r="G21" s="16">
        <f>G10+G20</f>
        <v>-199000</v>
      </c>
      <c r="H21" s="22"/>
      <c r="I21" s="23"/>
    </row>
    <row r="22" spans="2:9" ht="26.25" customHeight="1" thickBot="1" x14ac:dyDescent="0.3">
      <c r="B22" s="20"/>
      <c r="C22" s="24" t="s">
        <v>81</v>
      </c>
      <c r="D22" s="22"/>
      <c r="E22" s="22"/>
      <c r="F22" s="14"/>
      <c r="G22" s="18">
        <f>(G21*0)*-1</f>
        <v>0</v>
      </c>
      <c r="H22" s="22"/>
      <c r="I22" s="23"/>
    </row>
    <row r="23" spans="2:9" ht="26.25" customHeight="1" thickBot="1" x14ac:dyDescent="0.3">
      <c r="B23" s="20"/>
      <c r="C23" s="24" t="s">
        <v>42</v>
      </c>
      <c r="D23" s="22"/>
      <c r="E23" s="22"/>
      <c r="F23" s="14"/>
      <c r="G23" s="19">
        <f>G21+G22</f>
        <v>-199000</v>
      </c>
      <c r="H23" s="22"/>
      <c r="I23" s="23"/>
    </row>
    <row r="24" spans="2:9" ht="26.25" customHeight="1" thickBot="1" x14ac:dyDescent="0.3">
      <c r="B24" s="28"/>
      <c r="C24" s="29"/>
      <c r="D24" s="30"/>
      <c r="E24" s="30"/>
      <c r="F24" s="15"/>
      <c r="G24" s="15"/>
      <c r="H24" s="30"/>
      <c r="I24" s="31"/>
    </row>
    <row r="25" spans="2:9" ht="26.25" customHeight="1" x14ac:dyDescent="0.25">
      <c r="C25" s="10"/>
      <c r="F25" s="14"/>
    </row>
    <row r="26" spans="2:9" ht="26.25" customHeight="1" x14ac:dyDescent="0.25">
      <c r="C26" s="10"/>
      <c r="F26" s="14"/>
    </row>
  </sheetData>
  <mergeCells count="3">
    <mergeCell ref="B2:I2"/>
    <mergeCell ref="B3:I3"/>
    <mergeCell ref="B4:I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9"/>
  <sheetViews>
    <sheetView showGridLines="0" topLeftCell="A8" workbookViewId="0">
      <selection activeCell="J22" sqref="J22"/>
    </sheetView>
  </sheetViews>
  <sheetFormatPr defaultRowHeight="15" x14ac:dyDescent="0.25"/>
  <cols>
    <col min="1" max="1" width="9.140625" style="9"/>
    <col min="2" max="2" width="5.42578125" style="9" customWidth="1"/>
    <col min="3" max="4" width="14" style="9" customWidth="1"/>
    <col min="5" max="5" width="14" style="12" customWidth="1"/>
    <col min="6" max="6" width="14.5703125" style="9" bestFit="1" customWidth="1"/>
    <col min="7" max="7" width="6.140625" style="9" customWidth="1"/>
    <col min="8" max="10" width="14" style="9" customWidth="1"/>
    <col min="11" max="11" width="14.5703125" style="9" bestFit="1" customWidth="1"/>
    <col min="12" max="16384" width="9.140625" style="9"/>
  </cols>
  <sheetData>
    <row r="1" spans="2:11" ht="29.25" customHeight="1" x14ac:dyDescent="0.25">
      <c r="B1" s="58" t="s">
        <v>34</v>
      </c>
      <c r="C1" s="58"/>
      <c r="D1" s="58"/>
      <c r="E1" s="58"/>
      <c r="F1" s="58"/>
      <c r="G1" s="58"/>
      <c r="H1" s="58"/>
      <c r="I1" s="58"/>
      <c r="J1" s="58"/>
      <c r="K1" s="58"/>
    </row>
    <row r="2" spans="2:11" ht="29.25" customHeight="1" x14ac:dyDescent="0.25">
      <c r="B2" s="68" t="s">
        <v>37</v>
      </c>
      <c r="C2" s="68"/>
      <c r="D2" s="68"/>
      <c r="E2" s="68"/>
      <c r="F2" s="68"/>
      <c r="G2" s="68"/>
      <c r="H2" s="68"/>
      <c r="I2" s="68"/>
      <c r="J2" s="68"/>
      <c r="K2" s="68"/>
    </row>
    <row r="3" spans="2:11" ht="29.25" customHeight="1" thickBot="1" x14ac:dyDescent="0.3">
      <c r="B3" s="69" t="s">
        <v>65</v>
      </c>
      <c r="C3" s="69"/>
      <c r="D3" s="69"/>
      <c r="E3" s="69"/>
      <c r="F3" s="69"/>
      <c r="G3" s="69"/>
      <c r="H3" s="69"/>
      <c r="I3" s="69"/>
      <c r="J3" s="69"/>
      <c r="K3" s="69"/>
    </row>
    <row r="4" spans="2:11" x14ac:dyDescent="0.25">
      <c r="B4" s="36"/>
      <c r="C4" s="37"/>
      <c r="D4" s="37"/>
      <c r="E4" s="34"/>
      <c r="F4" s="38"/>
      <c r="G4" s="36"/>
      <c r="H4" s="37"/>
      <c r="I4" s="37"/>
      <c r="J4" s="37"/>
      <c r="K4" s="38"/>
    </row>
    <row r="5" spans="2:11" ht="22.5" customHeight="1" x14ac:dyDescent="0.25">
      <c r="B5" s="32" t="s">
        <v>6</v>
      </c>
      <c r="C5" s="39"/>
      <c r="D5" s="39"/>
      <c r="E5" s="45"/>
      <c r="F5" s="46"/>
      <c r="G5" s="32" t="s">
        <v>44</v>
      </c>
      <c r="H5" s="39"/>
      <c r="I5" s="39"/>
      <c r="J5" s="39"/>
      <c r="K5" s="40"/>
    </row>
    <row r="6" spans="2:11" ht="22.5" customHeight="1" x14ac:dyDescent="0.25">
      <c r="B6" s="41"/>
      <c r="C6" s="39"/>
      <c r="D6" s="39"/>
      <c r="E6" s="45"/>
      <c r="F6" s="46"/>
      <c r="G6" s="41"/>
      <c r="H6" s="39"/>
      <c r="I6" s="39"/>
      <c r="J6" s="50"/>
      <c r="K6" s="46"/>
    </row>
    <row r="7" spans="2:11" ht="22.5" customHeight="1" x14ac:dyDescent="0.25">
      <c r="B7" s="41"/>
      <c r="C7" s="54" t="s">
        <v>13</v>
      </c>
      <c r="D7" s="39"/>
      <c r="E7" s="45"/>
      <c r="F7" s="46"/>
      <c r="G7" s="32" t="s">
        <v>10</v>
      </c>
      <c r="H7" s="39"/>
      <c r="I7" s="39"/>
      <c r="J7" s="50"/>
      <c r="K7" s="46"/>
    </row>
    <row r="8" spans="2:11" ht="22.5" customHeight="1" x14ac:dyDescent="0.25">
      <c r="B8" s="41"/>
      <c r="C8" s="39" t="s">
        <v>61</v>
      </c>
      <c r="D8" s="39"/>
      <c r="E8" s="45">
        <f>VLOOKUP(C8,'Trial Balance'!A:D,4,FALSE)</f>
        <v>700000</v>
      </c>
      <c r="F8" s="46"/>
      <c r="G8" s="41"/>
      <c r="H8" s="54" t="s">
        <v>15</v>
      </c>
      <c r="I8" s="39"/>
      <c r="J8" s="50"/>
      <c r="K8" s="51"/>
    </row>
    <row r="9" spans="2:11" ht="22.5" customHeight="1" thickBot="1" x14ac:dyDescent="0.3">
      <c r="B9" s="41"/>
      <c r="C9" s="39" t="s">
        <v>80</v>
      </c>
      <c r="D9" s="39"/>
      <c r="E9" s="45">
        <f>VLOOKUP(C9,'Trial Balance'!A:D,4,FALSE)</f>
        <v>-50000</v>
      </c>
      <c r="F9" s="46"/>
      <c r="G9" s="41"/>
      <c r="H9" s="39"/>
      <c r="I9" s="39"/>
      <c r="J9" s="45"/>
      <c r="K9" s="52"/>
    </row>
    <row r="10" spans="2:11" ht="22.5" customHeight="1" x14ac:dyDescent="0.25">
      <c r="B10" s="41"/>
      <c r="C10" s="39" t="s">
        <v>76</v>
      </c>
      <c r="D10" s="39"/>
      <c r="E10" s="45">
        <f>VLOOKUP(C10,'Trial Balance'!A:D,4,FALSE)</f>
        <v>20000</v>
      </c>
      <c r="F10" s="46"/>
      <c r="G10" s="41"/>
      <c r="H10" s="53" t="s">
        <v>47</v>
      </c>
      <c r="I10" s="39"/>
      <c r="J10" s="45"/>
      <c r="K10" s="48">
        <f>SUM(J8:J9)</f>
        <v>0</v>
      </c>
    </row>
    <row r="11" spans="2:11" ht="22.5" customHeight="1" thickBot="1" x14ac:dyDescent="0.3">
      <c r="B11" s="41"/>
      <c r="C11" s="39" t="s">
        <v>64</v>
      </c>
      <c r="D11" s="39"/>
      <c r="E11" s="45">
        <f>VLOOKUP(C11,'Trial Balance'!A:D,4,FALSE)</f>
        <v>-30000</v>
      </c>
      <c r="F11" s="47"/>
      <c r="G11" s="41"/>
      <c r="H11" s="54" t="s">
        <v>14</v>
      </c>
      <c r="I11" s="39"/>
      <c r="J11" s="45"/>
      <c r="K11" s="51"/>
    </row>
    <row r="12" spans="2:11" ht="22.5" customHeight="1" x14ac:dyDescent="0.25">
      <c r="B12" s="41"/>
      <c r="C12" s="53" t="s">
        <v>45</v>
      </c>
      <c r="D12" s="39"/>
      <c r="E12" s="45"/>
      <c r="F12" s="48">
        <f>SUM(E8:E11)</f>
        <v>640000</v>
      </c>
      <c r="G12" s="41"/>
      <c r="H12" s="39" t="s">
        <v>23</v>
      </c>
      <c r="I12" s="39"/>
      <c r="J12" s="45">
        <f>VLOOKUP(H12,'Trial Balance'!A:D,4,FALSE)*-1</f>
        <v>0</v>
      </c>
      <c r="K12" s="51"/>
    </row>
    <row r="13" spans="2:11" ht="22.5" customHeight="1" x14ac:dyDescent="0.25">
      <c r="B13" s="41"/>
      <c r="C13" s="39"/>
      <c r="D13" s="39"/>
      <c r="E13" s="45"/>
      <c r="F13" s="46"/>
      <c r="G13" s="41"/>
      <c r="H13" s="39" t="s">
        <v>83</v>
      </c>
      <c r="I13" s="39"/>
      <c r="J13" s="45">
        <f>VLOOKUP(H13,'Trial Balance'!A:D,4,FALSE)*-1</f>
        <v>20000</v>
      </c>
      <c r="K13" s="51"/>
    </row>
    <row r="14" spans="2:11" ht="22.5" customHeight="1" x14ac:dyDescent="0.25">
      <c r="B14" s="41"/>
      <c r="C14" s="54" t="s">
        <v>12</v>
      </c>
      <c r="D14" s="39"/>
      <c r="E14" s="45"/>
      <c r="F14" s="46"/>
      <c r="G14" s="41"/>
      <c r="H14" s="39" t="s">
        <v>88</v>
      </c>
      <c r="I14" s="39"/>
      <c r="J14" s="45">
        <f>VLOOKUP(H14,'Trial Balance'!A:D,4,FALSE)*-1</f>
        <v>7000</v>
      </c>
      <c r="K14" s="40"/>
    </row>
    <row r="15" spans="2:11" ht="22.5" customHeight="1" x14ac:dyDescent="0.25">
      <c r="B15" s="41"/>
      <c r="C15" s="39" t="s">
        <v>22</v>
      </c>
      <c r="D15" s="39"/>
      <c r="E15" s="45">
        <f>VLOOKUP(C15,'Trial Balance'!A:D,4,FALSE)</f>
        <v>90000</v>
      </c>
      <c r="F15" s="46"/>
      <c r="G15" s="41"/>
      <c r="H15" s="39" t="s">
        <v>94</v>
      </c>
      <c r="I15" s="39"/>
      <c r="J15" s="45">
        <f>VLOOKUP(H15,'Trial Balance'!A:D,4,FALSE)*-1</f>
        <v>10000</v>
      </c>
      <c r="K15" s="48"/>
    </row>
    <row r="16" spans="2:11" ht="22.5" customHeight="1" thickBot="1" x14ac:dyDescent="0.3">
      <c r="B16" s="41"/>
      <c r="C16" s="39" t="s">
        <v>20</v>
      </c>
      <c r="D16" s="39"/>
      <c r="E16" s="45">
        <f>VLOOKUP(C16,'Trial Balance'!A:D,4,FALSE)</f>
        <v>265000</v>
      </c>
      <c r="F16" s="46"/>
      <c r="G16" s="41"/>
      <c r="H16" s="39" t="s">
        <v>102</v>
      </c>
      <c r="I16" s="39"/>
      <c r="J16" s="45">
        <f>VLOOKUP(H16,'Trial Balance'!A:D,4,FALSE)*-1</f>
        <v>5000</v>
      </c>
      <c r="K16" s="49"/>
    </row>
    <row r="17" spans="2:11" ht="22.5" customHeight="1" x14ac:dyDescent="0.25">
      <c r="B17" s="41"/>
      <c r="C17" s="39" t="s">
        <v>27</v>
      </c>
      <c r="D17" s="39"/>
      <c r="E17" s="45">
        <f>VLOOKUP(C17,'Trial Balance'!A:D,4,FALSE)</f>
        <v>0</v>
      </c>
      <c r="F17" s="46"/>
      <c r="G17" s="41"/>
      <c r="H17" s="53" t="s">
        <v>48</v>
      </c>
      <c r="I17" s="39"/>
      <c r="J17" s="45"/>
      <c r="K17" s="48">
        <f>SUM(J12:J16)</f>
        <v>42000</v>
      </c>
    </row>
    <row r="18" spans="2:11" ht="22.5" customHeight="1" thickBot="1" x14ac:dyDescent="0.3">
      <c r="B18" s="41"/>
      <c r="C18" s="39" t="s">
        <v>85</v>
      </c>
      <c r="D18" s="39"/>
      <c r="E18" s="45">
        <f>VLOOKUP(C18,'Trial Balance'!A:D,4,FALSE)</f>
        <v>5000</v>
      </c>
      <c r="F18" s="46"/>
      <c r="G18" s="41"/>
      <c r="H18" s="39"/>
      <c r="I18" s="39"/>
      <c r="J18" s="39"/>
      <c r="K18" s="44"/>
    </row>
    <row r="19" spans="2:11" ht="22.5" customHeight="1" x14ac:dyDescent="0.25">
      <c r="B19" s="41"/>
      <c r="C19" s="39" t="s">
        <v>90</v>
      </c>
      <c r="D19" s="39"/>
      <c r="E19" s="45">
        <f>VLOOKUP(C19,'Trial Balance'!A:D,4,FALSE)</f>
        <v>20000</v>
      </c>
      <c r="F19" s="46"/>
      <c r="G19" s="41"/>
      <c r="H19" s="53" t="s">
        <v>50</v>
      </c>
      <c r="I19" s="39"/>
      <c r="J19" s="39"/>
      <c r="K19" s="48">
        <f>K17+K10</f>
        <v>42000</v>
      </c>
    </row>
    <row r="20" spans="2:11" ht="22.5" customHeight="1" thickBot="1" x14ac:dyDescent="0.3">
      <c r="B20" s="41"/>
      <c r="C20" s="39" t="s">
        <v>95</v>
      </c>
      <c r="D20" s="39"/>
      <c r="E20" s="45">
        <f>VLOOKUP(C20,'Trial Balance'!A:D,4,FALSE)</f>
        <v>8000</v>
      </c>
      <c r="F20" s="47"/>
      <c r="G20" s="41"/>
      <c r="H20" s="39"/>
      <c r="I20" s="39"/>
      <c r="J20" s="39"/>
      <c r="K20" s="40"/>
    </row>
    <row r="21" spans="2:11" ht="22.5" customHeight="1" x14ac:dyDescent="0.25">
      <c r="B21" s="41"/>
      <c r="C21" s="53" t="s">
        <v>46</v>
      </c>
      <c r="D21" s="39"/>
      <c r="E21" s="45"/>
      <c r="F21" s="48">
        <f>SUM(E15:E20)</f>
        <v>388000</v>
      </c>
      <c r="G21" s="32" t="s">
        <v>7</v>
      </c>
      <c r="H21" s="39"/>
      <c r="I21" s="39"/>
      <c r="J21" s="45"/>
      <c r="K21" s="51"/>
    </row>
    <row r="22" spans="2:11" ht="22.5" customHeight="1" x14ac:dyDescent="0.25">
      <c r="B22" s="41"/>
      <c r="C22" s="39"/>
      <c r="D22" s="39"/>
      <c r="E22" s="45"/>
      <c r="F22" s="46"/>
      <c r="G22" s="41"/>
      <c r="H22" s="39" t="s">
        <v>21</v>
      </c>
      <c r="I22" s="39"/>
      <c r="J22" s="45">
        <f>VLOOKUP(H22,'Trial Balance'!A$4:D$21,4,FALSE)*-1</f>
        <v>1190000</v>
      </c>
      <c r="K22" s="51"/>
    </row>
    <row r="23" spans="2:11" ht="22.5" customHeight="1" x14ac:dyDescent="0.25">
      <c r="B23" s="41"/>
      <c r="C23" s="39"/>
      <c r="D23" s="39"/>
      <c r="E23" s="45"/>
      <c r="F23" s="46"/>
      <c r="G23" s="41"/>
      <c r="H23" s="39" t="s">
        <v>70</v>
      </c>
      <c r="I23" s="39"/>
      <c r="J23" s="45">
        <f>VLOOKUP(H23,'Trial Balance'!A$4:D$21,4,FALSE)*-1</f>
        <v>-5000</v>
      </c>
      <c r="K23" s="51"/>
    </row>
    <row r="24" spans="2:11" ht="22.5" customHeight="1" thickBot="1" x14ac:dyDescent="0.3">
      <c r="B24" s="41"/>
      <c r="C24" s="39"/>
      <c r="D24" s="39"/>
      <c r="E24" s="45"/>
      <c r="F24" s="46"/>
      <c r="G24" s="41"/>
      <c r="H24" s="39" t="s">
        <v>51</v>
      </c>
      <c r="I24" s="39"/>
      <c r="J24" s="45">
        <f>'Income Statement'!G23</f>
        <v>-199000</v>
      </c>
      <c r="K24" s="52"/>
    </row>
    <row r="25" spans="2:11" ht="22.5" customHeight="1" x14ac:dyDescent="0.25">
      <c r="B25" s="41"/>
      <c r="C25" s="39"/>
      <c r="D25" s="39"/>
      <c r="E25" s="45"/>
      <c r="F25" s="46"/>
      <c r="G25" s="41"/>
      <c r="H25" s="53" t="s">
        <v>49</v>
      </c>
      <c r="I25" s="39"/>
      <c r="J25" s="45"/>
      <c r="K25" s="48">
        <f>SUM(J22:J24)</f>
        <v>986000</v>
      </c>
    </row>
    <row r="26" spans="2:11" ht="22.5" customHeight="1" x14ac:dyDescent="0.25">
      <c r="B26" s="41"/>
      <c r="C26" s="39"/>
      <c r="D26" s="39"/>
      <c r="E26" s="45"/>
      <c r="F26" s="46"/>
      <c r="G26" s="41"/>
      <c r="H26" s="39"/>
      <c r="I26" s="39"/>
      <c r="J26" s="39"/>
      <c r="K26" s="40"/>
    </row>
    <row r="27" spans="2:11" ht="22.5" customHeight="1" thickBot="1" x14ac:dyDescent="0.3">
      <c r="B27" s="41"/>
      <c r="C27" s="39"/>
      <c r="D27" s="39"/>
      <c r="E27" s="45"/>
      <c r="F27" s="47"/>
      <c r="G27" s="41"/>
      <c r="H27" s="53"/>
      <c r="I27" s="39"/>
      <c r="J27" s="45"/>
      <c r="K27" s="49"/>
    </row>
    <row r="28" spans="2:11" ht="22.5" customHeight="1" thickBot="1" x14ac:dyDescent="0.3">
      <c r="B28" s="55" t="s">
        <v>46</v>
      </c>
      <c r="C28" s="39"/>
      <c r="D28" s="39"/>
      <c r="E28" s="45"/>
      <c r="F28" s="56">
        <f>F12+F21</f>
        <v>1028000</v>
      </c>
      <c r="G28" s="55" t="s">
        <v>52</v>
      </c>
      <c r="H28" s="39"/>
      <c r="I28" s="39"/>
      <c r="J28" s="50"/>
      <c r="K28" s="56">
        <f>K19+K25</f>
        <v>1028000</v>
      </c>
    </row>
    <row r="29" spans="2:11" ht="22.5" customHeight="1" thickBot="1" x14ac:dyDescent="0.3">
      <c r="B29" s="42"/>
      <c r="C29" s="43"/>
      <c r="D29" s="43"/>
      <c r="E29" s="35"/>
      <c r="F29" s="44"/>
      <c r="G29" s="42"/>
      <c r="H29" s="43"/>
      <c r="I29" s="43"/>
      <c r="J29" s="43"/>
      <c r="K29" s="44"/>
    </row>
  </sheetData>
  <mergeCells count="3">
    <mergeCell ref="B1:K1"/>
    <mergeCell ref="B2:K2"/>
    <mergeCell ref="B3:K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 of accounts</vt:lpstr>
      <vt:lpstr>General Entries</vt:lpstr>
      <vt:lpstr>Ledger</vt:lpstr>
      <vt:lpstr>Trial Balance</vt:lpstr>
      <vt:lpstr>Income Statement</vt:lpstr>
      <vt:lpstr>Balance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2024-01-20T13:12:00Z</dcterms:created>
  <dcterms:modified xsi:type="dcterms:W3CDTF">2024-01-25T15:15:43Z</dcterms:modified>
</cp:coreProperties>
</file>