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oT\"/>
    </mc:Choice>
  </mc:AlternateContent>
  <bookViews>
    <workbookView xWindow="0" yWindow="0" windowWidth="17115" windowHeight="6120" activeTab="1"/>
  </bookViews>
  <sheets>
    <sheet name="In Presentase" sheetId="2" r:id="rId1"/>
    <sheet name="In Presentase + Koreksi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4" l="1"/>
  <c r="K53" i="4"/>
  <c r="L53" i="4"/>
  <c r="M53" i="4"/>
  <c r="N53" i="4"/>
  <c r="O53" i="4"/>
  <c r="I54" i="4"/>
  <c r="J55" i="4" s="1"/>
  <c r="J54" i="4"/>
  <c r="K54" i="4"/>
  <c r="L54" i="4"/>
  <c r="M54" i="4"/>
  <c r="N54" i="4"/>
  <c r="O54" i="4"/>
  <c r="I55" i="4"/>
  <c r="K55" i="4"/>
  <c r="L55" i="4"/>
  <c r="M55" i="4"/>
  <c r="N55" i="4"/>
  <c r="O55" i="4"/>
  <c r="I56" i="4"/>
  <c r="J56" i="4"/>
  <c r="K56" i="4"/>
  <c r="L56" i="4"/>
  <c r="M56" i="4"/>
  <c r="N56" i="4"/>
  <c r="O56" i="4"/>
  <c r="I57" i="4"/>
  <c r="J57" i="4"/>
  <c r="K57" i="4"/>
  <c r="L57" i="4"/>
  <c r="M57" i="4"/>
  <c r="N57" i="4"/>
  <c r="O57" i="4"/>
  <c r="I58" i="4"/>
  <c r="J58" i="4"/>
  <c r="K58" i="4"/>
  <c r="L58" i="4"/>
  <c r="M58" i="4"/>
  <c r="N58" i="4"/>
  <c r="O58" i="4"/>
  <c r="I59" i="4"/>
  <c r="J59" i="4"/>
  <c r="K59" i="4"/>
  <c r="L59" i="4"/>
  <c r="M59" i="4"/>
  <c r="N59" i="4"/>
  <c r="O59" i="4"/>
  <c r="I60" i="4"/>
  <c r="J60" i="4"/>
  <c r="K60" i="4"/>
  <c r="L60" i="4"/>
  <c r="M60" i="4"/>
  <c r="N60" i="4"/>
  <c r="O60" i="4"/>
  <c r="I61" i="4"/>
  <c r="J61" i="4"/>
  <c r="K61" i="4"/>
  <c r="L61" i="4"/>
  <c r="M61" i="4"/>
  <c r="N61" i="4"/>
  <c r="O61" i="4"/>
  <c r="I62" i="4"/>
  <c r="J62" i="4"/>
  <c r="K62" i="4"/>
  <c r="L62" i="4"/>
  <c r="M62" i="4"/>
  <c r="N62" i="4"/>
  <c r="O62" i="4"/>
  <c r="I63" i="4"/>
  <c r="J63" i="4"/>
  <c r="K63" i="4"/>
  <c r="L63" i="4"/>
  <c r="M63" i="4"/>
  <c r="N63" i="4"/>
  <c r="O63" i="4"/>
  <c r="I64" i="4"/>
  <c r="J64" i="4"/>
  <c r="K64" i="4"/>
  <c r="L64" i="4"/>
  <c r="M64" i="4"/>
  <c r="N64" i="4"/>
  <c r="O64" i="4"/>
  <c r="I65" i="4"/>
  <c r="J65" i="4"/>
  <c r="K65" i="4"/>
  <c r="L65" i="4"/>
  <c r="M65" i="4"/>
  <c r="N65" i="4"/>
  <c r="O65" i="4"/>
  <c r="I66" i="4"/>
  <c r="J66" i="4"/>
  <c r="K66" i="4"/>
  <c r="L66" i="4"/>
  <c r="M66" i="4"/>
  <c r="N66" i="4"/>
  <c r="O66" i="4"/>
  <c r="I67" i="4"/>
  <c r="J67" i="4"/>
  <c r="K67" i="4"/>
  <c r="L67" i="4"/>
  <c r="M67" i="4"/>
  <c r="N67" i="4"/>
  <c r="O67" i="4"/>
  <c r="I68" i="4"/>
  <c r="J68" i="4"/>
  <c r="K68" i="4"/>
  <c r="L68" i="4"/>
  <c r="M68" i="4"/>
  <c r="N68" i="4"/>
  <c r="O68" i="4"/>
  <c r="I69" i="4"/>
  <c r="J69" i="4"/>
  <c r="K69" i="4"/>
  <c r="L69" i="4"/>
  <c r="M69" i="4"/>
  <c r="N69" i="4"/>
  <c r="O69" i="4"/>
  <c r="I70" i="4"/>
  <c r="J70" i="4"/>
  <c r="K70" i="4"/>
  <c r="L70" i="4"/>
  <c r="M70" i="4"/>
  <c r="N70" i="4"/>
  <c r="O70" i="4"/>
  <c r="I71" i="4"/>
  <c r="J71" i="4"/>
  <c r="K71" i="4"/>
  <c r="L71" i="4"/>
  <c r="M71" i="4"/>
  <c r="N71" i="4"/>
  <c r="O71" i="4"/>
  <c r="I72" i="4"/>
  <c r="J72" i="4"/>
  <c r="K72" i="4"/>
  <c r="L72" i="4"/>
  <c r="M72" i="4"/>
  <c r="N72" i="4"/>
  <c r="O72" i="4"/>
  <c r="I73" i="4"/>
  <c r="J73" i="4"/>
  <c r="K73" i="4"/>
  <c r="L73" i="4"/>
  <c r="M73" i="4"/>
  <c r="N73" i="4"/>
  <c r="O73" i="4"/>
  <c r="I74" i="4"/>
  <c r="J74" i="4"/>
  <c r="K74" i="4"/>
  <c r="L74" i="4"/>
  <c r="M74" i="4"/>
  <c r="N74" i="4"/>
  <c r="O74" i="4"/>
  <c r="I75" i="4"/>
  <c r="J75" i="4"/>
  <c r="K75" i="4"/>
  <c r="L75" i="4"/>
  <c r="M75" i="4"/>
  <c r="N75" i="4"/>
  <c r="O75" i="4"/>
  <c r="I76" i="4"/>
  <c r="J76" i="4"/>
  <c r="K76" i="4"/>
  <c r="L76" i="4"/>
  <c r="M76" i="4"/>
  <c r="N76" i="4"/>
  <c r="O76" i="4"/>
  <c r="I77" i="4"/>
  <c r="J77" i="4"/>
  <c r="K77" i="4"/>
  <c r="L77" i="4"/>
  <c r="M77" i="4"/>
  <c r="N77" i="4"/>
  <c r="O77" i="4"/>
  <c r="I78" i="4"/>
  <c r="J78" i="4"/>
  <c r="K78" i="4"/>
  <c r="L78" i="4"/>
  <c r="M78" i="4"/>
  <c r="N78" i="4"/>
  <c r="O78" i="4"/>
  <c r="I79" i="4"/>
  <c r="J79" i="4"/>
  <c r="K79" i="4"/>
  <c r="L79" i="4"/>
  <c r="M79" i="4"/>
  <c r="N79" i="4"/>
  <c r="O79" i="4"/>
  <c r="I80" i="4"/>
  <c r="J80" i="4"/>
  <c r="K80" i="4"/>
  <c r="L80" i="4"/>
  <c r="M80" i="4"/>
  <c r="N80" i="4"/>
  <c r="O80" i="4"/>
  <c r="I81" i="4"/>
  <c r="J81" i="4"/>
  <c r="K81" i="4"/>
  <c r="L81" i="4"/>
  <c r="M81" i="4"/>
  <c r="N81" i="4"/>
  <c r="O81" i="4"/>
  <c r="I82" i="4"/>
  <c r="J82" i="4"/>
  <c r="K82" i="4"/>
  <c r="L82" i="4"/>
  <c r="M82" i="4"/>
  <c r="N82" i="4"/>
  <c r="O82" i="4"/>
  <c r="I83" i="4"/>
  <c r="J83" i="4"/>
  <c r="K83" i="4"/>
  <c r="L83" i="4"/>
  <c r="M83" i="4"/>
  <c r="N83" i="4"/>
  <c r="O83" i="4"/>
  <c r="I84" i="4"/>
  <c r="J84" i="4"/>
  <c r="K84" i="4"/>
  <c r="L84" i="4"/>
  <c r="M84" i="4"/>
  <c r="N84" i="4"/>
  <c r="O84" i="4"/>
  <c r="I85" i="4"/>
  <c r="J85" i="4"/>
  <c r="K85" i="4"/>
  <c r="L85" i="4"/>
  <c r="M85" i="4"/>
  <c r="N85" i="4"/>
  <c r="O85" i="4"/>
  <c r="I86" i="4"/>
  <c r="J86" i="4"/>
  <c r="K86" i="4"/>
  <c r="L86" i="4"/>
  <c r="M86" i="4"/>
  <c r="N86" i="4"/>
  <c r="O86" i="4"/>
  <c r="I87" i="4"/>
  <c r="J87" i="4"/>
  <c r="K87" i="4"/>
  <c r="L87" i="4"/>
  <c r="M87" i="4"/>
  <c r="N87" i="4"/>
  <c r="O87" i="4"/>
  <c r="I88" i="4"/>
  <c r="J88" i="4"/>
  <c r="K88" i="4"/>
  <c r="L88" i="4"/>
  <c r="M88" i="4"/>
  <c r="N88" i="4"/>
  <c r="O88" i="4"/>
  <c r="I89" i="4"/>
  <c r="J89" i="4"/>
  <c r="K89" i="4"/>
  <c r="L89" i="4"/>
  <c r="M89" i="4"/>
  <c r="N89" i="4"/>
  <c r="O89" i="4"/>
  <c r="I90" i="4"/>
  <c r="J90" i="4"/>
  <c r="K90" i="4"/>
  <c r="L90" i="4"/>
  <c r="M90" i="4"/>
  <c r="N90" i="4"/>
  <c r="O90" i="4"/>
  <c r="I91" i="4"/>
  <c r="J91" i="4"/>
  <c r="K91" i="4"/>
  <c r="L91" i="4"/>
  <c r="M91" i="4"/>
  <c r="N91" i="4"/>
  <c r="O91" i="4"/>
  <c r="I92" i="4"/>
  <c r="J92" i="4"/>
  <c r="K92" i="4"/>
  <c r="L92" i="4"/>
  <c r="M92" i="4"/>
  <c r="N92" i="4"/>
  <c r="O92" i="4"/>
  <c r="I93" i="4"/>
  <c r="J93" i="4"/>
  <c r="K93" i="4"/>
  <c r="L93" i="4"/>
  <c r="M93" i="4"/>
  <c r="N93" i="4"/>
  <c r="O93" i="4"/>
  <c r="I94" i="4"/>
  <c r="J94" i="4"/>
  <c r="K94" i="4"/>
  <c r="L94" i="4"/>
  <c r="M94" i="4"/>
  <c r="N94" i="4"/>
  <c r="O94" i="4"/>
  <c r="I95" i="4"/>
  <c r="J95" i="4"/>
  <c r="K95" i="4"/>
  <c r="L95" i="4"/>
  <c r="M95" i="4"/>
  <c r="N95" i="4"/>
  <c r="O95" i="4"/>
  <c r="I96" i="4"/>
  <c r="J96" i="4"/>
  <c r="K96" i="4"/>
  <c r="L96" i="4"/>
  <c r="M96" i="4"/>
  <c r="N96" i="4"/>
  <c r="O96" i="4"/>
  <c r="I97" i="4"/>
  <c r="J97" i="4"/>
  <c r="K97" i="4"/>
  <c r="L97" i="4"/>
  <c r="M97" i="4"/>
  <c r="N97" i="4"/>
  <c r="O97" i="4"/>
  <c r="I98" i="4"/>
  <c r="J98" i="4"/>
  <c r="K98" i="4"/>
  <c r="L98" i="4"/>
  <c r="M98" i="4"/>
  <c r="N98" i="4"/>
  <c r="O98" i="4"/>
  <c r="I99" i="4"/>
  <c r="J99" i="4"/>
  <c r="K99" i="4"/>
  <c r="L99" i="4"/>
  <c r="M99" i="4"/>
  <c r="N99" i="4"/>
  <c r="O99" i="4"/>
  <c r="I100" i="4"/>
  <c r="J100" i="4"/>
  <c r="K100" i="4"/>
  <c r="L100" i="4"/>
  <c r="M100" i="4"/>
  <c r="N100" i="4"/>
  <c r="O100" i="4"/>
  <c r="I101" i="4"/>
  <c r="J101" i="4"/>
  <c r="K101" i="4"/>
  <c r="L101" i="4"/>
  <c r="M101" i="4"/>
  <c r="N101" i="4"/>
  <c r="O101" i="4"/>
  <c r="I102" i="4"/>
  <c r="J102" i="4"/>
  <c r="K102" i="4"/>
  <c r="L102" i="4"/>
  <c r="M102" i="4"/>
  <c r="N102" i="4"/>
  <c r="O102" i="4"/>
  <c r="I103" i="4"/>
  <c r="J103" i="4"/>
  <c r="K103" i="4"/>
  <c r="L103" i="4"/>
  <c r="M103" i="4"/>
  <c r="N103" i="4"/>
  <c r="O103" i="4"/>
  <c r="I104" i="4"/>
  <c r="J104" i="4"/>
  <c r="K104" i="4"/>
  <c r="L104" i="4"/>
  <c r="M104" i="4"/>
  <c r="N104" i="4"/>
  <c r="O104" i="4"/>
  <c r="I105" i="4"/>
  <c r="J105" i="4"/>
  <c r="K105" i="4"/>
  <c r="L105" i="4"/>
  <c r="M105" i="4"/>
  <c r="N105" i="4"/>
  <c r="O105" i="4"/>
  <c r="I106" i="4"/>
  <c r="J106" i="4"/>
  <c r="K106" i="4"/>
  <c r="L106" i="4"/>
  <c r="M106" i="4"/>
  <c r="N106" i="4"/>
  <c r="O106" i="4"/>
  <c r="Q106" i="2"/>
  <c r="P106" i="2"/>
  <c r="F106" i="2"/>
  <c r="Q105" i="2"/>
  <c r="P105" i="2"/>
  <c r="M105" i="2"/>
  <c r="J105" i="2"/>
  <c r="K105" i="2" s="1"/>
  <c r="N105" i="2" s="1"/>
  <c r="I105" i="2"/>
  <c r="F105" i="2"/>
  <c r="L105" i="2" s="1"/>
  <c r="Q104" i="2"/>
  <c r="P104" i="2"/>
  <c r="I104" i="2"/>
  <c r="G104" i="2"/>
  <c r="F104" i="2"/>
  <c r="G105" i="2" s="1"/>
  <c r="Q103" i="2"/>
  <c r="P103" i="2"/>
  <c r="G103" i="2"/>
  <c r="F103" i="2"/>
  <c r="Q102" i="2"/>
  <c r="P102" i="2"/>
  <c r="F102" i="2"/>
  <c r="Q101" i="2"/>
  <c r="P101" i="2"/>
  <c r="M101" i="2"/>
  <c r="J101" i="2"/>
  <c r="K101" i="2" s="1"/>
  <c r="N101" i="2" s="1"/>
  <c r="I101" i="2"/>
  <c r="F101" i="2"/>
  <c r="L101" i="2" s="1"/>
  <c r="Q100" i="2"/>
  <c r="P100" i="2"/>
  <c r="I100" i="2"/>
  <c r="G100" i="2"/>
  <c r="F100" i="2"/>
  <c r="G101" i="2" s="1"/>
  <c r="Q99" i="2"/>
  <c r="P99" i="2"/>
  <c r="F99" i="2"/>
  <c r="Q98" i="2"/>
  <c r="P98" i="2"/>
  <c r="F98" i="2"/>
  <c r="Q97" i="2"/>
  <c r="P97" i="2"/>
  <c r="M97" i="2"/>
  <c r="J97" i="2"/>
  <c r="K97" i="2" s="1"/>
  <c r="N97" i="2" s="1"/>
  <c r="I97" i="2"/>
  <c r="F97" i="2"/>
  <c r="L97" i="2" s="1"/>
  <c r="Q96" i="2"/>
  <c r="P96" i="2"/>
  <c r="I96" i="2"/>
  <c r="F96" i="2"/>
  <c r="G97" i="2" s="1"/>
  <c r="Q95" i="2"/>
  <c r="P95" i="2"/>
  <c r="F95" i="2"/>
  <c r="Q94" i="2"/>
  <c r="P94" i="2"/>
  <c r="F94" i="2"/>
  <c r="Q93" i="2"/>
  <c r="P93" i="2"/>
  <c r="M93" i="2"/>
  <c r="J93" i="2"/>
  <c r="K93" i="2" s="1"/>
  <c r="N93" i="2" s="1"/>
  <c r="I93" i="2"/>
  <c r="F93" i="2"/>
  <c r="L93" i="2" s="1"/>
  <c r="Q92" i="2"/>
  <c r="P92" i="2"/>
  <c r="I92" i="2"/>
  <c r="F92" i="2"/>
  <c r="G93" i="2" s="1"/>
  <c r="Q91" i="2"/>
  <c r="P91" i="2"/>
  <c r="G91" i="2"/>
  <c r="F91" i="2"/>
  <c r="Q90" i="2"/>
  <c r="P90" i="2"/>
  <c r="F90" i="2"/>
  <c r="Q89" i="2"/>
  <c r="P89" i="2"/>
  <c r="M89" i="2"/>
  <c r="J89" i="2"/>
  <c r="K89" i="2" s="1"/>
  <c r="N89" i="2" s="1"/>
  <c r="I89" i="2"/>
  <c r="F89" i="2"/>
  <c r="L89" i="2" s="1"/>
  <c r="Q88" i="2"/>
  <c r="P88" i="2"/>
  <c r="I88" i="2"/>
  <c r="G88" i="2"/>
  <c r="L88" i="2" s="1"/>
  <c r="F88" i="2"/>
  <c r="G89" i="2" s="1"/>
  <c r="Q87" i="2"/>
  <c r="P87" i="2"/>
  <c r="G87" i="2"/>
  <c r="F87" i="2"/>
  <c r="Q86" i="2"/>
  <c r="P86" i="2"/>
  <c r="F86" i="2"/>
  <c r="Q85" i="2"/>
  <c r="P85" i="2"/>
  <c r="M85" i="2"/>
  <c r="J85" i="2"/>
  <c r="K85" i="2" s="1"/>
  <c r="N85" i="2" s="1"/>
  <c r="I85" i="2"/>
  <c r="F85" i="2"/>
  <c r="L85" i="2" s="1"/>
  <c r="Q84" i="2"/>
  <c r="P84" i="2"/>
  <c r="I84" i="2"/>
  <c r="G84" i="2"/>
  <c r="L84" i="2" s="1"/>
  <c r="F84" i="2"/>
  <c r="G85" i="2" s="1"/>
  <c r="Q83" i="2"/>
  <c r="P83" i="2"/>
  <c r="F83" i="2"/>
  <c r="Q82" i="2"/>
  <c r="P82" i="2"/>
  <c r="F82" i="2"/>
  <c r="Q81" i="2"/>
  <c r="P81" i="2"/>
  <c r="F81" i="2"/>
  <c r="L81" i="2" s="1"/>
  <c r="Q80" i="2"/>
  <c r="P80" i="2"/>
  <c r="F80" i="2"/>
  <c r="G81" i="2" s="1"/>
  <c r="Q79" i="2"/>
  <c r="P79" i="2"/>
  <c r="F79" i="2"/>
  <c r="Q78" i="2"/>
  <c r="P78" i="2"/>
  <c r="F78" i="2"/>
  <c r="Q77" i="2"/>
  <c r="P77" i="2"/>
  <c r="F77" i="2"/>
  <c r="Q76" i="2"/>
  <c r="P76" i="2"/>
  <c r="F76" i="2"/>
  <c r="G77" i="2" s="1"/>
  <c r="Q75" i="2"/>
  <c r="P75" i="2"/>
  <c r="F75" i="2"/>
  <c r="Q74" i="2"/>
  <c r="P74" i="2"/>
  <c r="F74" i="2"/>
  <c r="G75" i="2" s="1"/>
  <c r="Q73" i="2"/>
  <c r="P73" i="2"/>
  <c r="J73" i="2"/>
  <c r="K73" i="2" s="1"/>
  <c r="I73" i="2"/>
  <c r="M73" i="2" s="1"/>
  <c r="F73" i="2"/>
  <c r="L73" i="2" s="1"/>
  <c r="Q72" i="2"/>
  <c r="P72" i="2"/>
  <c r="I72" i="2"/>
  <c r="G72" i="2"/>
  <c r="L72" i="2" s="1"/>
  <c r="F72" i="2"/>
  <c r="G73" i="2" s="1"/>
  <c r="Q71" i="2"/>
  <c r="P71" i="2"/>
  <c r="F71" i="2"/>
  <c r="Q70" i="2"/>
  <c r="P70" i="2"/>
  <c r="F70" i="2"/>
  <c r="G71" i="2" s="1"/>
  <c r="Q69" i="2"/>
  <c r="P69" i="2"/>
  <c r="F69" i="2"/>
  <c r="Q68" i="2"/>
  <c r="P68" i="2"/>
  <c r="F68" i="2"/>
  <c r="G69" i="2" s="1"/>
  <c r="Q67" i="2"/>
  <c r="P67" i="2"/>
  <c r="F67" i="2"/>
  <c r="G68" i="2" s="1"/>
  <c r="Q66" i="2"/>
  <c r="P66" i="2"/>
  <c r="F66" i="2"/>
  <c r="Q65" i="2"/>
  <c r="P65" i="2"/>
  <c r="F65" i="2"/>
  <c r="G66" i="2" s="1"/>
  <c r="Q64" i="2"/>
  <c r="P64" i="2"/>
  <c r="F64" i="2"/>
  <c r="Q63" i="2"/>
  <c r="P63" i="2"/>
  <c r="I63" i="2"/>
  <c r="F63" i="2"/>
  <c r="Q62" i="2"/>
  <c r="P62" i="2"/>
  <c r="F62" i="2"/>
  <c r="G63" i="2" s="1"/>
  <c r="J63" i="2" s="1"/>
  <c r="K63" i="2" s="1"/>
  <c r="N63" i="2" s="1"/>
  <c r="Q61" i="2"/>
  <c r="P61" i="2"/>
  <c r="F61" i="2"/>
  <c r="Q60" i="2"/>
  <c r="P60" i="2"/>
  <c r="F60" i="2"/>
  <c r="Q59" i="2"/>
  <c r="P59" i="2"/>
  <c r="I59" i="2"/>
  <c r="F59" i="2"/>
  <c r="L59" i="2" s="1"/>
  <c r="Q58" i="2"/>
  <c r="P58" i="2"/>
  <c r="M58" i="2"/>
  <c r="I58" i="2"/>
  <c r="F58" i="2"/>
  <c r="G59" i="2" s="1"/>
  <c r="Q57" i="2"/>
  <c r="P57" i="2"/>
  <c r="F57" i="2"/>
  <c r="Q56" i="2"/>
  <c r="P56" i="2"/>
  <c r="F56" i="2"/>
  <c r="Q55" i="2"/>
  <c r="P55" i="2"/>
  <c r="F55" i="2"/>
  <c r="L55" i="2" s="1"/>
  <c r="Q54" i="2"/>
  <c r="P54" i="2"/>
  <c r="I54" i="2"/>
  <c r="M54" i="2" s="1"/>
  <c r="F54" i="2"/>
  <c r="G55" i="2" s="1"/>
  <c r="Q53" i="2"/>
  <c r="P53" i="2"/>
  <c r="F53" i="2"/>
  <c r="Q52" i="2"/>
  <c r="P52" i="2"/>
  <c r="F52" i="2"/>
  <c r="Q51" i="2"/>
  <c r="P51" i="2"/>
  <c r="F51" i="2"/>
  <c r="Q50" i="2"/>
  <c r="P50" i="2"/>
  <c r="F50" i="2"/>
  <c r="G51" i="2" s="1"/>
  <c r="J51" i="2" s="1"/>
  <c r="K51" i="2" s="1"/>
  <c r="Q49" i="2"/>
  <c r="P49" i="2"/>
  <c r="F49" i="2"/>
  <c r="Q48" i="2"/>
  <c r="P48" i="2"/>
  <c r="F48" i="2"/>
  <c r="Q47" i="2"/>
  <c r="P47" i="2"/>
  <c r="I47" i="2"/>
  <c r="F47" i="2"/>
  <c r="Q46" i="2"/>
  <c r="P46" i="2"/>
  <c r="F46" i="2"/>
  <c r="G47" i="2" s="1"/>
  <c r="J47" i="2" s="1"/>
  <c r="K47" i="2" s="1"/>
  <c r="N47" i="2" s="1"/>
  <c r="Q45" i="2"/>
  <c r="P45" i="2"/>
  <c r="F45" i="2"/>
  <c r="Q44" i="2"/>
  <c r="P44" i="2"/>
  <c r="F44" i="2"/>
  <c r="Q43" i="2"/>
  <c r="P43" i="2"/>
  <c r="J43" i="2"/>
  <c r="K43" i="2" s="1"/>
  <c r="I43" i="2"/>
  <c r="F43" i="2"/>
  <c r="Q42" i="2"/>
  <c r="P42" i="2"/>
  <c r="I42" i="2"/>
  <c r="F42" i="2"/>
  <c r="G43" i="2" s="1"/>
  <c r="Q41" i="2"/>
  <c r="P41" i="2"/>
  <c r="F41" i="2"/>
  <c r="Q40" i="2"/>
  <c r="P40" i="2"/>
  <c r="M40" i="2"/>
  <c r="I40" i="2"/>
  <c r="F40" i="2"/>
  <c r="G41" i="2" s="1"/>
  <c r="Q39" i="2"/>
  <c r="P39" i="2"/>
  <c r="F39" i="2"/>
  <c r="G40" i="2" s="1"/>
  <c r="Q38" i="2"/>
  <c r="P38" i="2"/>
  <c r="F38" i="2"/>
  <c r="G39" i="2" s="1"/>
  <c r="L39" i="2" s="1"/>
  <c r="Q37" i="2"/>
  <c r="P37" i="2"/>
  <c r="F37" i="2"/>
  <c r="I37" i="2" s="1"/>
  <c r="Q36" i="2"/>
  <c r="P36" i="2"/>
  <c r="I36" i="2"/>
  <c r="F36" i="2"/>
  <c r="G37" i="2" s="1"/>
  <c r="J37" i="2" s="1"/>
  <c r="K37" i="2" s="1"/>
  <c r="Q35" i="2"/>
  <c r="P35" i="2"/>
  <c r="I35" i="2"/>
  <c r="F35" i="2"/>
  <c r="G36" i="2" s="1"/>
  <c r="Q34" i="2"/>
  <c r="P34" i="2"/>
  <c r="F34" i="2"/>
  <c r="Q33" i="2"/>
  <c r="P33" i="2"/>
  <c r="F33" i="2"/>
  <c r="I33" i="2" s="1"/>
  <c r="Q32" i="2"/>
  <c r="P32" i="2"/>
  <c r="F32" i="2"/>
  <c r="G33" i="2" s="1"/>
  <c r="J33" i="2" s="1"/>
  <c r="K33" i="2" s="1"/>
  <c r="Q31" i="2"/>
  <c r="P31" i="2"/>
  <c r="F31" i="2"/>
  <c r="G32" i="2" s="1"/>
  <c r="Q30" i="2"/>
  <c r="P30" i="2"/>
  <c r="F30" i="2"/>
  <c r="G31" i="2" s="1"/>
  <c r="Q29" i="2"/>
  <c r="P29" i="2"/>
  <c r="F29" i="2"/>
  <c r="I29" i="2" s="1"/>
  <c r="Q28" i="2"/>
  <c r="P28" i="2"/>
  <c r="F28" i="2"/>
  <c r="G29" i="2" s="1"/>
  <c r="J29" i="2" s="1"/>
  <c r="K29" i="2" s="1"/>
  <c r="N29" i="2" s="1"/>
  <c r="Q27" i="2"/>
  <c r="P27" i="2"/>
  <c r="F27" i="2"/>
  <c r="G28" i="2" s="1"/>
  <c r="Q26" i="2"/>
  <c r="P26" i="2"/>
  <c r="F26" i="2"/>
  <c r="G27" i="2" s="1"/>
  <c r="Q25" i="2"/>
  <c r="P25" i="2"/>
  <c r="F25" i="2"/>
  <c r="I25" i="2" s="1"/>
  <c r="Q24" i="2"/>
  <c r="P24" i="2"/>
  <c r="M24" i="2"/>
  <c r="I24" i="2"/>
  <c r="F24" i="2"/>
  <c r="G25" i="2" s="1"/>
  <c r="Q23" i="2"/>
  <c r="P23" i="2"/>
  <c r="F23" i="2"/>
  <c r="G24" i="2" s="1"/>
  <c r="Q22" i="2"/>
  <c r="P22" i="2"/>
  <c r="F22" i="2"/>
  <c r="G23" i="2" s="1"/>
  <c r="L23" i="2" s="1"/>
  <c r="Q21" i="2"/>
  <c r="P21" i="2"/>
  <c r="F21" i="2"/>
  <c r="I21" i="2" s="1"/>
  <c r="Q20" i="2"/>
  <c r="P20" i="2"/>
  <c r="I20" i="2"/>
  <c r="F20" i="2"/>
  <c r="G21" i="2" s="1"/>
  <c r="J21" i="2" s="1"/>
  <c r="K21" i="2" s="1"/>
  <c r="Q19" i="2"/>
  <c r="P19" i="2"/>
  <c r="I19" i="2"/>
  <c r="F19" i="2"/>
  <c r="G20" i="2" s="1"/>
  <c r="Q18" i="2"/>
  <c r="P18" i="2"/>
  <c r="F18" i="2"/>
  <c r="P7" i="2"/>
  <c r="I30" i="4"/>
  <c r="K30" i="4"/>
  <c r="L30" i="4"/>
  <c r="M30" i="4"/>
  <c r="N30" i="4"/>
  <c r="O30" i="4"/>
  <c r="I31" i="4"/>
  <c r="J32" i="4" s="1"/>
  <c r="J31" i="4"/>
  <c r="K31" i="4"/>
  <c r="L31" i="4"/>
  <c r="M31" i="4"/>
  <c r="N31" i="4"/>
  <c r="O31" i="4"/>
  <c r="I32" i="4"/>
  <c r="K32" i="4"/>
  <c r="L32" i="4"/>
  <c r="M32" i="4"/>
  <c r="N32" i="4"/>
  <c r="O32" i="4"/>
  <c r="I33" i="4"/>
  <c r="J33" i="4"/>
  <c r="K33" i="4"/>
  <c r="L33" i="4"/>
  <c r="M33" i="4"/>
  <c r="N33" i="4"/>
  <c r="O33" i="4"/>
  <c r="I34" i="4"/>
  <c r="J34" i="4"/>
  <c r="K34" i="4"/>
  <c r="L34" i="4"/>
  <c r="M34" i="4"/>
  <c r="N34" i="4"/>
  <c r="O34" i="4"/>
  <c r="I35" i="4"/>
  <c r="J35" i="4"/>
  <c r="K35" i="4"/>
  <c r="L35" i="4"/>
  <c r="M35" i="4"/>
  <c r="N35" i="4"/>
  <c r="O35" i="4"/>
  <c r="I36" i="4"/>
  <c r="J36" i="4"/>
  <c r="K36" i="4"/>
  <c r="L36" i="4"/>
  <c r="M36" i="4"/>
  <c r="N36" i="4"/>
  <c r="O36" i="4"/>
  <c r="I37" i="4"/>
  <c r="J37" i="4"/>
  <c r="K37" i="4"/>
  <c r="L37" i="4"/>
  <c r="M37" i="4"/>
  <c r="N37" i="4"/>
  <c r="O37" i="4"/>
  <c r="I38" i="4"/>
  <c r="J38" i="4"/>
  <c r="K38" i="4"/>
  <c r="L38" i="4"/>
  <c r="M38" i="4"/>
  <c r="N38" i="4"/>
  <c r="O38" i="4"/>
  <c r="I39" i="4"/>
  <c r="J39" i="4"/>
  <c r="K39" i="4"/>
  <c r="L39" i="4"/>
  <c r="M39" i="4"/>
  <c r="N39" i="4"/>
  <c r="O39" i="4"/>
  <c r="I40" i="4"/>
  <c r="J40" i="4"/>
  <c r="K40" i="4"/>
  <c r="L40" i="4"/>
  <c r="M40" i="4"/>
  <c r="N40" i="4"/>
  <c r="O40" i="4"/>
  <c r="I41" i="4"/>
  <c r="J41" i="4"/>
  <c r="K41" i="4"/>
  <c r="L41" i="4"/>
  <c r="M41" i="4"/>
  <c r="N41" i="4"/>
  <c r="O41" i="4"/>
  <c r="I42" i="4"/>
  <c r="J42" i="4"/>
  <c r="K42" i="4"/>
  <c r="L42" i="4"/>
  <c r="M42" i="4"/>
  <c r="N42" i="4"/>
  <c r="O42" i="4"/>
  <c r="I43" i="4"/>
  <c r="J43" i="4"/>
  <c r="K43" i="4"/>
  <c r="L43" i="4"/>
  <c r="M43" i="4"/>
  <c r="N43" i="4"/>
  <c r="O43" i="4"/>
  <c r="I44" i="4"/>
  <c r="J44" i="4"/>
  <c r="K44" i="4"/>
  <c r="L44" i="4"/>
  <c r="M44" i="4"/>
  <c r="N44" i="4"/>
  <c r="O44" i="4"/>
  <c r="I45" i="4"/>
  <c r="J45" i="4"/>
  <c r="K45" i="4"/>
  <c r="L45" i="4"/>
  <c r="M45" i="4"/>
  <c r="N45" i="4"/>
  <c r="O45" i="4"/>
  <c r="I46" i="4"/>
  <c r="J46" i="4"/>
  <c r="K46" i="4"/>
  <c r="L46" i="4"/>
  <c r="M46" i="4"/>
  <c r="N46" i="4"/>
  <c r="O46" i="4"/>
  <c r="I47" i="4"/>
  <c r="J47" i="4"/>
  <c r="K47" i="4"/>
  <c r="L47" i="4"/>
  <c r="M47" i="4"/>
  <c r="N47" i="4"/>
  <c r="O47" i="4"/>
  <c r="I48" i="4"/>
  <c r="J48" i="4"/>
  <c r="K48" i="4"/>
  <c r="L48" i="4"/>
  <c r="M48" i="4"/>
  <c r="N48" i="4"/>
  <c r="O48" i="4"/>
  <c r="I49" i="4"/>
  <c r="J49" i="4"/>
  <c r="K49" i="4"/>
  <c r="L49" i="4"/>
  <c r="M49" i="4"/>
  <c r="N49" i="4"/>
  <c r="O49" i="4"/>
  <c r="I50" i="4"/>
  <c r="J50" i="4"/>
  <c r="K50" i="4"/>
  <c r="L50" i="4"/>
  <c r="M50" i="4"/>
  <c r="N50" i="4"/>
  <c r="O50" i="4"/>
  <c r="I51" i="4"/>
  <c r="J51" i="4"/>
  <c r="K51" i="4"/>
  <c r="L51" i="4"/>
  <c r="M51" i="4"/>
  <c r="N51" i="4"/>
  <c r="O51" i="4"/>
  <c r="I52" i="4"/>
  <c r="J53" i="4" s="1"/>
  <c r="J52" i="4"/>
  <c r="K52" i="4"/>
  <c r="L52" i="4"/>
  <c r="M52" i="4"/>
  <c r="N52" i="4"/>
  <c r="O52" i="4"/>
  <c r="I18" i="4"/>
  <c r="J19" i="4" s="1"/>
  <c r="K18" i="4"/>
  <c r="L18" i="4"/>
  <c r="M18" i="4"/>
  <c r="N18" i="4"/>
  <c r="O18" i="4"/>
  <c r="I19" i="4"/>
  <c r="K19" i="4"/>
  <c r="L19" i="4"/>
  <c r="M19" i="4"/>
  <c r="N19" i="4"/>
  <c r="O19" i="4"/>
  <c r="I20" i="4"/>
  <c r="J20" i="4"/>
  <c r="K20" i="4"/>
  <c r="L20" i="4"/>
  <c r="M20" i="4"/>
  <c r="N20" i="4"/>
  <c r="O20" i="4"/>
  <c r="I21" i="4"/>
  <c r="J21" i="4"/>
  <c r="K21" i="4"/>
  <c r="L21" i="4"/>
  <c r="M21" i="4"/>
  <c r="N21" i="4"/>
  <c r="O21" i="4"/>
  <c r="I22" i="4"/>
  <c r="J22" i="4"/>
  <c r="K22" i="4"/>
  <c r="L22" i="4"/>
  <c r="M22" i="4"/>
  <c r="N22" i="4"/>
  <c r="O22" i="4"/>
  <c r="I23" i="4"/>
  <c r="J24" i="4" s="1"/>
  <c r="J23" i="4"/>
  <c r="K23" i="4"/>
  <c r="L23" i="4"/>
  <c r="M23" i="4"/>
  <c r="N23" i="4"/>
  <c r="O23" i="4"/>
  <c r="I24" i="4"/>
  <c r="K24" i="4"/>
  <c r="L24" i="4"/>
  <c r="M24" i="4"/>
  <c r="N24" i="4"/>
  <c r="O24" i="4"/>
  <c r="I25" i="4"/>
  <c r="J25" i="4"/>
  <c r="K25" i="4"/>
  <c r="L25" i="4"/>
  <c r="M25" i="4"/>
  <c r="N25" i="4"/>
  <c r="O25" i="4"/>
  <c r="I26" i="4"/>
  <c r="J26" i="4"/>
  <c r="K26" i="4"/>
  <c r="L26" i="4"/>
  <c r="M26" i="4"/>
  <c r="N26" i="4"/>
  <c r="O26" i="4"/>
  <c r="I27" i="4"/>
  <c r="J27" i="4"/>
  <c r="K27" i="4"/>
  <c r="L27" i="4"/>
  <c r="M27" i="4"/>
  <c r="N27" i="4"/>
  <c r="O27" i="4"/>
  <c r="I28" i="4"/>
  <c r="J28" i="4"/>
  <c r="K28" i="4"/>
  <c r="L28" i="4"/>
  <c r="M28" i="4"/>
  <c r="N28" i="4"/>
  <c r="O28" i="4"/>
  <c r="I29" i="4"/>
  <c r="J30" i="4" s="1"/>
  <c r="J29" i="4"/>
  <c r="K29" i="4"/>
  <c r="L29" i="4"/>
  <c r="M29" i="4"/>
  <c r="N29" i="4"/>
  <c r="O29" i="4"/>
  <c r="O16" i="4"/>
  <c r="N16" i="4"/>
  <c r="M16" i="4"/>
  <c r="L16" i="4"/>
  <c r="K16" i="4"/>
  <c r="I16" i="4"/>
  <c r="O15" i="4"/>
  <c r="N15" i="4"/>
  <c r="M15" i="4"/>
  <c r="L15" i="4"/>
  <c r="K15" i="4"/>
  <c r="I15" i="4"/>
  <c r="J16" i="4" s="1"/>
  <c r="O14" i="4"/>
  <c r="N14" i="4"/>
  <c r="M14" i="4"/>
  <c r="L14" i="4"/>
  <c r="K14" i="4"/>
  <c r="I14" i="4"/>
  <c r="J15" i="4" s="1"/>
  <c r="O13" i="4"/>
  <c r="N13" i="4"/>
  <c r="M13" i="4"/>
  <c r="L13" i="4"/>
  <c r="K13" i="4"/>
  <c r="I13" i="4"/>
  <c r="J14" i="4" s="1"/>
  <c r="O12" i="4"/>
  <c r="N12" i="4"/>
  <c r="M12" i="4"/>
  <c r="L12" i="4"/>
  <c r="K12" i="4"/>
  <c r="I12" i="4"/>
  <c r="J13" i="4" s="1"/>
  <c r="O11" i="4"/>
  <c r="N11" i="4"/>
  <c r="M11" i="4"/>
  <c r="L11" i="4"/>
  <c r="K11" i="4"/>
  <c r="I11" i="4"/>
  <c r="J12" i="4" s="1"/>
  <c r="O10" i="4"/>
  <c r="N10" i="4"/>
  <c r="M10" i="4"/>
  <c r="L10" i="4"/>
  <c r="K10" i="4"/>
  <c r="I10" i="4"/>
  <c r="J11" i="4" s="1"/>
  <c r="M8" i="4"/>
  <c r="M9" i="4"/>
  <c r="M17" i="4"/>
  <c r="L8" i="4"/>
  <c r="L9" i="4"/>
  <c r="L17" i="4"/>
  <c r="I9" i="4"/>
  <c r="J10" i="4" s="1"/>
  <c r="M7" i="4"/>
  <c r="L7" i="4"/>
  <c r="K8" i="4"/>
  <c r="K9" i="4"/>
  <c r="K17" i="4"/>
  <c r="K7" i="4"/>
  <c r="J17" i="4"/>
  <c r="I17" i="4"/>
  <c r="J18" i="4" s="1"/>
  <c r="I8" i="4"/>
  <c r="J9" i="4" s="1"/>
  <c r="I7" i="4"/>
  <c r="J8" i="4" s="1"/>
  <c r="N7" i="4"/>
  <c r="N8" i="4"/>
  <c r="N9" i="4"/>
  <c r="N17" i="4"/>
  <c r="O17" i="4"/>
  <c r="O9" i="4"/>
  <c r="O8" i="4"/>
  <c r="O7" i="4"/>
  <c r="J11" i="2"/>
  <c r="K11" i="2" s="1"/>
  <c r="Q17" i="2"/>
  <c r="P17" i="2"/>
  <c r="F17" i="2"/>
  <c r="I17" i="2" s="1"/>
  <c r="Q16" i="2"/>
  <c r="P16" i="2"/>
  <c r="F16" i="2"/>
  <c r="I16" i="2" s="1"/>
  <c r="Q15" i="2"/>
  <c r="P15" i="2"/>
  <c r="F15" i="2"/>
  <c r="I15" i="2" s="1"/>
  <c r="Q14" i="2"/>
  <c r="P14" i="2"/>
  <c r="F14" i="2"/>
  <c r="G15" i="2" s="1"/>
  <c r="J15" i="2" s="1"/>
  <c r="K15" i="2" s="1"/>
  <c r="Q13" i="2"/>
  <c r="P13" i="2"/>
  <c r="F13" i="2"/>
  <c r="I13" i="2" s="1"/>
  <c r="Q12" i="2"/>
  <c r="P12" i="2"/>
  <c r="F12" i="2"/>
  <c r="G13" i="2" s="1"/>
  <c r="Q11" i="2"/>
  <c r="P11" i="2"/>
  <c r="F11" i="2"/>
  <c r="G12" i="2" s="1"/>
  <c r="Q10" i="2"/>
  <c r="P10" i="2"/>
  <c r="I10" i="2"/>
  <c r="F10" i="2"/>
  <c r="G11" i="2" s="1"/>
  <c r="Q9" i="2"/>
  <c r="P9" i="2"/>
  <c r="F9" i="2"/>
  <c r="G18" i="2" l="1"/>
  <c r="L77" i="2"/>
  <c r="I50" i="2"/>
  <c r="M50" i="2" s="1"/>
  <c r="L51" i="2"/>
  <c r="I55" i="2"/>
  <c r="L69" i="2"/>
  <c r="N73" i="2"/>
  <c r="I76" i="2"/>
  <c r="I77" i="2"/>
  <c r="M77" i="2" s="1"/>
  <c r="I80" i="2"/>
  <c r="I81" i="2"/>
  <c r="M81" i="2" s="1"/>
  <c r="J25" i="2"/>
  <c r="K25" i="2" s="1"/>
  <c r="N25" i="2" s="1"/>
  <c r="L27" i="2"/>
  <c r="I27" i="2"/>
  <c r="I28" i="2"/>
  <c r="M28" i="2" s="1"/>
  <c r="L31" i="2"/>
  <c r="I31" i="2"/>
  <c r="I32" i="2"/>
  <c r="M32" i="2" s="1"/>
  <c r="I46" i="2"/>
  <c r="M46" i="2" s="1"/>
  <c r="L47" i="2"/>
  <c r="I51" i="2"/>
  <c r="N51" i="2" s="1"/>
  <c r="J59" i="2"/>
  <c r="K59" i="2" s="1"/>
  <c r="N59" i="2" s="1"/>
  <c r="I62" i="2"/>
  <c r="M62" i="2" s="1"/>
  <c r="L63" i="2"/>
  <c r="I65" i="2"/>
  <c r="M65" i="2" s="1"/>
  <c r="I68" i="2"/>
  <c r="I69" i="2"/>
  <c r="M69" i="2" s="1"/>
  <c r="J77" i="2"/>
  <c r="K77" i="2" s="1"/>
  <c r="N77" i="2" s="1"/>
  <c r="J81" i="2"/>
  <c r="K81" i="2" s="1"/>
  <c r="I23" i="2"/>
  <c r="I39" i="2"/>
  <c r="M39" i="2" s="1"/>
  <c r="J55" i="2"/>
  <c r="K55" i="2" s="1"/>
  <c r="N55" i="2" s="1"/>
  <c r="J69" i="2"/>
  <c r="K69" i="2" s="1"/>
  <c r="N33" i="2"/>
  <c r="J18" i="2"/>
  <c r="K18" i="2" s="1"/>
  <c r="I18" i="2"/>
  <c r="L18" i="2"/>
  <c r="M21" i="2"/>
  <c r="L32" i="2"/>
  <c r="J32" i="2"/>
  <c r="K32" i="2" s="1"/>
  <c r="N32" i="2" s="1"/>
  <c r="I34" i="2"/>
  <c r="M37" i="2"/>
  <c r="L20" i="2"/>
  <c r="J20" i="2"/>
  <c r="K20" i="2" s="1"/>
  <c r="N20" i="2" s="1"/>
  <c r="M20" i="2"/>
  <c r="I22" i="2"/>
  <c r="L22" i="2"/>
  <c r="M25" i="2"/>
  <c r="L36" i="2"/>
  <c r="J36" i="2"/>
  <c r="K36" i="2" s="1"/>
  <c r="N36" i="2" s="1"/>
  <c r="M36" i="2"/>
  <c r="I38" i="2"/>
  <c r="L28" i="2"/>
  <c r="J28" i="2"/>
  <c r="K28" i="2" s="1"/>
  <c r="N28" i="2" s="1"/>
  <c r="I30" i="2"/>
  <c r="M33" i="2"/>
  <c r="G19" i="2"/>
  <c r="L19" i="2" s="1"/>
  <c r="N21" i="2"/>
  <c r="L24" i="2"/>
  <c r="J24" i="2"/>
  <c r="K24" i="2" s="1"/>
  <c r="N24" i="2" s="1"/>
  <c r="I26" i="2"/>
  <c r="M29" i="2"/>
  <c r="G35" i="2"/>
  <c r="L35" i="2" s="1"/>
  <c r="N37" i="2"/>
  <c r="L40" i="2"/>
  <c r="O40" i="2" s="1"/>
  <c r="J40" i="2"/>
  <c r="K40" i="2" s="1"/>
  <c r="N40" i="2" s="1"/>
  <c r="M42" i="2"/>
  <c r="N43" i="2"/>
  <c r="I66" i="2"/>
  <c r="L66" i="2"/>
  <c r="J66" i="2"/>
  <c r="K66" i="2" s="1"/>
  <c r="J68" i="2"/>
  <c r="K68" i="2" s="1"/>
  <c r="L68" i="2"/>
  <c r="J75" i="2"/>
  <c r="K75" i="2" s="1"/>
  <c r="I75" i="2"/>
  <c r="L75" i="2"/>
  <c r="I78" i="2"/>
  <c r="M80" i="2"/>
  <c r="J91" i="2"/>
  <c r="K91" i="2" s="1"/>
  <c r="I91" i="2"/>
  <c r="L91" i="2"/>
  <c r="I94" i="2"/>
  <c r="M96" i="2"/>
  <c r="J100" i="2"/>
  <c r="K100" i="2" s="1"/>
  <c r="L100" i="2"/>
  <c r="M19" i="2"/>
  <c r="G22" i="2"/>
  <c r="J22" i="2" s="1"/>
  <c r="K22" i="2" s="1"/>
  <c r="M23" i="2"/>
  <c r="G30" i="2"/>
  <c r="L30" i="2" s="1"/>
  <c r="M31" i="2"/>
  <c r="G34" i="2"/>
  <c r="L34" i="2" s="1"/>
  <c r="M35" i="2"/>
  <c r="G38" i="2"/>
  <c r="J38" i="2" s="1"/>
  <c r="K38" i="2" s="1"/>
  <c r="O47" i="2"/>
  <c r="O51" i="2"/>
  <c r="O55" i="2"/>
  <c r="O59" i="2"/>
  <c r="O63" i="2"/>
  <c r="N68" i="2"/>
  <c r="M68" i="2"/>
  <c r="I79" i="2"/>
  <c r="I82" i="2"/>
  <c r="M84" i="2"/>
  <c r="I95" i="2"/>
  <c r="I98" i="2"/>
  <c r="O100" i="2"/>
  <c r="N100" i="2"/>
  <c r="M100" i="2"/>
  <c r="J104" i="2"/>
  <c r="K104" i="2" s="1"/>
  <c r="N104" i="2" s="1"/>
  <c r="L104" i="2"/>
  <c r="J19" i="2"/>
  <c r="K19" i="2" s="1"/>
  <c r="N19" i="2" s="1"/>
  <c r="L21" i="2"/>
  <c r="O21" i="2" s="1"/>
  <c r="J23" i="2"/>
  <c r="K23" i="2" s="1"/>
  <c r="O23" i="2" s="1"/>
  <c r="L25" i="2"/>
  <c r="O25" i="2" s="1"/>
  <c r="J27" i="2"/>
  <c r="K27" i="2" s="1"/>
  <c r="O27" i="2" s="1"/>
  <c r="L29" i="2"/>
  <c r="O29" i="2" s="1"/>
  <c r="J31" i="2"/>
  <c r="K31" i="2" s="1"/>
  <c r="O31" i="2" s="1"/>
  <c r="N31" i="2"/>
  <c r="L33" i="2"/>
  <c r="O33" i="2" s="1"/>
  <c r="L37" i="2"/>
  <c r="O37" i="2" s="1"/>
  <c r="J39" i="2"/>
  <c r="K39" i="2" s="1"/>
  <c r="N39" i="2"/>
  <c r="I45" i="2"/>
  <c r="G46" i="2"/>
  <c r="I49" i="2"/>
  <c r="G50" i="2"/>
  <c r="I53" i="2"/>
  <c r="G54" i="2"/>
  <c r="I57" i="2"/>
  <c r="G58" i="2"/>
  <c r="I61" i="2"/>
  <c r="G62" i="2"/>
  <c r="L62" i="2" s="1"/>
  <c r="I67" i="2"/>
  <c r="I70" i="2"/>
  <c r="M72" i="2"/>
  <c r="G76" i="2"/>
  <c r="G79" i="2"/>
  <c r="L79" i="2" s="1"/>
  <c r="I83" i="2"/>
  <c r="I86" i="2"/>
  <c r="J86" i="2"/>
  <c r="K86" i="2" s="1"/>
  <c r="M88" i="2"/>
  <c r="G92" i="2"/>
  <c r="L92" i="2" s="1"/>
  <c r="G95" i="2"/>
  <c r="J95" i="2" s="1"/>
  <c r="K95" i="2" s="1"/>
  <c r="I99" i="2"/>
  <c r="I102" i="2"/>
  <c r="O104" i="2"/>
  <c r="M104" i="2"/>
  <c r="G26" i="2"/>
  <c r="J26" i="2" s="1"/>
  <c r="K26" i="2" s="1"/>
  <c r="M27" i="2"/>
  <c r="J41" i="2"/>
  <c r="K41" i="2" s="1"/>
  <c r="L41" i="2"/>
  <c r="I41" i="2"/>
  <c r="G42" i="2"/>
  <c r="L43" i="2"/>
  <c r="O43" i="2" s="1"/>
  <c r="G44" i="2"/>
  <c r="J44" i="2" s="1"/>
  <c r="K44" i="2" s="1"/>
  <c r="M43" i="2"/>
  <c r="I44" i="2"/>
  <c r="L44" i="2"/>
  <c r="G45" i="2"/>
  <c r="L45" i="2" s="1"/>
  <c r="M47" i="2"/>
  <c r="I48" i="2"/>
  <c r="L48" i="2"/>
  <c r="G49" i="2"/>
  <c r="L49" i="2" s="1"/>
  <c r="M51" i="2"/>
  <c r="I52" i="2"/>
  <c r="G53" i="2"/>
  <c r="L53" i="2" s="1"/>
  <c r="M55" i="2"/>
  <c r="I56" i="2"/>
  <c r="G57" i="2"/>
  <c r="L57" i="2" s="1"/>
  <c r="M59" i="2"/>
  <c r="I60" i="2"/>
  <c r="G61" i="2"/>
  <c r="L61" i="2" s="1"/>
  <c r="M63" i="2"/>
  <c r="G65" i="2"/>
  <c r="J65" i="2" s="1"/>
  <c r="K65" i="2" s="1"/>
  <c r="I64" i="2"/>
  <c r="G67" i="2"/>
  <c r="L67" i="2" s="1"/>
  <c r="J71" i="2"/>
  <c r="K71" i="2" s="1"/>
  <c r="I71" i="2"/>
  <c r="L71" i="2"/>
  <c r="I74" i="2"/>
  <c r="M76" i="2"/>
  <c r="G80" i="2"/>
  <c r="L80" i="2" s="1"/>
  <c r="G83" i="2"/>
  <c r="L83" i="2" s="1"/>
  <c r="J87" i="2"/>
  <c r="K87" i="2" s="1"/>
  <c r="I87" i="2"/>
  <c r="L87" i="2"/>
  <c r="I90" i="2"/>
  <c r="L90" i="2"/>
  <c r="J90" i="2"/>
  <c r="K90" i="2" s="1"/>
  <c r="M92" i="2"/>
  <c r="G96" i="2"/>
  <c r="L96" i="2" s="1"/>
  <c r="G99" i="2"/>
  <c r="J99" i="2" s="1"/>
  <c r="K99" i="2" s="1"/>
  <c r="J103" i="2"/>
  <c r="K103" i="2" s="1"/>
  <c r="I103" i="2"/>
  <c r="L103" i="2"/>
  <c r="I106" i="2"/>
  <c r="G48" i="2"/>
  <c r="J48" i="2" s="1"/>
  <c r="K48" i="2" s="1"/>
  <c r="G52" i="2"/>
  <c r="J52" i="2" s="1"/>
  <c r="K52" i="2" s="1"/>
  <c r="G56" i="2"/>
  <c r="J56" i="2" s="1"/>
  <c r="K56" i="2" s="1"/>
  <c r="G60" i="2"/>
  <c r="J60" i="2" s="1"/>
  <c r="K60" i="2" s="1"/>
  <c r="G64" i="2"/>
  <c r="J64" i="2" s="1"/>
  <c r="K64" i="2" s="1"/>
  <c r="O69" i="2"/>
  <c r="O73" i="2"/>
  <c r="O77" i="2"/>
  <c r="O85" i="2"/>
  <c r="O89" i="2"/>
  <c r="O93" i="2"/>
  <c r="O97" i="2"/>
  <c r="O101" i="2"/>
  <c r="O105" i="2"/>
  <c r="G70" i="2"/>
  <c r="J70" i="2" s="1"/>
  <c r="K70" i="2" s="1"/>
  <c r="J72" i="2"/>
  <c r="K72" i="2" s="1"/>
  <c r="O72" i="2" s="1"/>
  <c r="G74" i="2"/>
  <c r="L74" i="2" s="1"/>
  <c r="G78" i="2"/>
  <c r="J78" i="2" s="1"/>
  <c r="K78" i="2" s="1"/>
  <c r="J80" i="2"/>
  <c r="K80" i="2" s="1"/>
  <c r="O80" i="2" s="1"/>
  <c r="G82" i="2"/>
  <c r="J82" i="2" s="1"/>
  <c r="K82" i="2" s="1"/>
  <c r="J84" i="2"/>
  <c r="K84" i="2" s="1"/>
  <c r="O84" i="2" s="1"/>
  <c r="G86" i="2"/>
  <c r="L86" i="2" s="1"/>
  <c r="J88" i="2"/>
  <c r="K88" i="2" s="1"/>
  <c r="O88" i="2" s="1"/>
  <c r="G90" i="2"/>
  <c r="G94" i="2"/>
  <c r="L94" i="2" s="1"/>
  <c r="J96" i="2"/>
  <c r="K96" i="2" s="1"/>
  <c r="N96" i="2" s="1"/>
  <c r="G98" i="2"/>
  <c r="L98" i="2" s="1"/>
  <c r="G102" i="2"/>
  <c r="L102" i="2" s="1"/>
  <c r="G106" i="2"/>
  <c r="L106" i="2" s="1"/>
  <c r="G16" i="2"/>
  <c r="L16" i="2" s="1"/>
  <c r="G17" i="2"/>
  <c r="L17" i="2"/>
  <c r="L13" i="2"/>
  <c r="L12" i="2"/>
  <c r="J17" i="2"/>
  <c r="K17" i="2" s="1"/>
  <c r="J13" i="2"/>
  <c r="K13" i="2" s="1"/>
  <c r="N13" i="2" s="1"/>
  <c r="L15" i="2"/>
  <c r="L11" i="2"/>
  <c r="J12" i="2"/>
  <c r="K12" i="2" s="1"/>
  <c r="I12" i="2"/>
  <c r="M12" i="2" s="1"/>
  <c r="I14" i="2"/>
  <c r="G14" i="2"/>
  <c r="L14" i="2" s="1"/>
  <c r="I11" i="2"/>
  <c r="M11" i="2" s="1"/>
  <c r="I9" i="2"/>
  <c r="G10" i="2"/>
  <c r="L10" i="2" s="1"/>
  <c r="M17" i="2"/>
  <c r="N17" i="2"/>
  <c r="M16" i="2"/>
  <c r="M15" i="2"/>
  <c r="N15" i="2"/>
  <c r="O15" i="2"/>
  <c r="M14" i="2"/>
  <c r="M13" i="2"/>
  <c r="N11" i="2"/>
  <c r="M10" i="2"/>
  <c r="Q8" i="2"/>
  <c r="Q7" i="2"/>
  <c r="P8" i="2"/>
  <c r="F8" i="2"/>
  <c r="F7" i="2"/>
  <c r="O12" i="2" l="1"/>
  <c r="O81" i="2"/>
  <c r="L56" i="2"/>
  <c r="J49" i="2"/>
  <c r="K49" i="2" s="1"/>
  <c r="N49" i="2" s="1"/>
  <c r="O39" i="2"/>
  <c r="J79" i="2"/>
  <c r="K79" i="2" s="1"/>
  <c r="L78" i="2"/>
  <c r="O32" i="2"/>
  <c r="J34" i="2"/>
  <c r="K34" i="2" s="1"/>
  <c r="J16" i="2"/>
  <c r="K16" i="2" s="1"/>
  <c r="N16" i="2" s="1"/>
  <c r="O17" i="2"/>
  <c r="J62" i="2"/>
  <c r="K62" i="2" s="1"/>
  <c r="N23" i="2"/>
  <c r="L82" i="2"/>
  <c r="O28" i="2"/>
  <c r="N69" i="2"/>
  <c r="N81" i="2"/>
  <c r="J57" i="2"/>
  <c r="K57" i="2" s="1"/>
  <c r="N57" i="2" s="1"/>
  <c r="J7" i="2"/>
  <c r="K7" i="2" s="1"/>
  <c r="L7" i="2"/>
  <c r="J74" i="2"/>
  <c r="K74" i="2" s="1"/>
  <c r="J67" i="2"/>
  <c r="K67" i="2" s="1"/>
  <c r="J35" i="2"/>
  <c r="K35" i="2" s="1"/>
  <c r="O35" i="2" s="1"/>
  <c r="O68" i="2"/>
  <c r="J30" i="2"/>
  <c r="K30" i="2" s="1"/>
  <c r="O36" i="2"/>
  <c r="M106" i="2"/>
  <c r="M64" i="2"/>
  <c r="N64" i="2"/>
  <c r="N41" i="2"/>
  <c r="O41" i="2"/>
  <c r="M41" i="2"/>
  <c r="J58" i="2"/>
  <c r="K58" i="2" s="1"/>
  <c r="L58" i="2"/>
  <c r="M94" i="2"/>
  <c r="N26" i="2"/>
  <c r="M26" i="2"/>
  <c r="N87" i="2"/>
  <c r="M87" i="2"/>
  <c r="O87" i="2"/>
  <c r="N65" i="2"/>
  <c r="M56" i="2"/>
  <c r="O56" i="2"/>
  <c r="N56" i="2"/>
  <c r="M48" i="2"/>
  <c r="O48" i="2"/>
  <c r="N48" i="2"/>
  <c r="J102" i="2"/>
  <c r="K102" i="2" s="1"/>
  <c r="N99" i="2"/>
  <c r="M99" i="2"/>
  <c r="O99" i="2"/>
  <c r="J83" i="2"/>
  <c r="K83" i="2" s="1"/>
  <c r="N72" i="2"/>
  <c r="M70" i="2"/>
  <c r="N70" i="2"/>
  <c r="M57" i="2"/>
  <c r="O57" i="2"/>
  <c r="J53" i="2"/>
  <c r="K53" i="2" s="1"/>
  <c r="N53" i="2" s="1"/>
  <c r="J46" i="2"/>
  <c r="K46" i="2" s="1"/>
  <c r="L46" i="2"/>
  <c r="N27" i="2"/>
  <c r="L95" i="2"/>
  <c r="N84" i="2"/>
  <c r="M82" i="2"/>
  <c r="O82" i="2"/>
  <c r="N82" i="2"/>
  <c r="O96" i="2"/>
  <c r="N80" i="2"/>
  <c r="M78" i="2"/>
  <c r="O78" i="2"/>
  <c r="N78" i="2"/>
  <c r="M66" i="2"/>
  <c r="O66" i="2"/>
  <c r="N66" i="2"/>
  <c r="L26" i="2"/>
  <c r="O26" i="2" s="1"/>
  <c r="N38" i="2"/>
  <c r="M38" i="2"/>
  <c r="N22" i="2"/>
  <c r="M22" i="2"/>
  <c r="O22" i="2"/>
  <c r="N18" i="2"/>
  <c r="M18" i="2"/>
  <c r="O18" i="2"/>
  <c r="N71" i="2"/>
  <c r="M71" i="2"/>
  <c r="O71" i="2"/>
  <c r="L99" i="2"/>
  <c r="N83" i="2"/>
  <c r="M83" i="2"/>
  <c r="O83" i="2"/>
  <c r="L70" i="2"/>
  <c r="O70" i="2" s="1"/>
  <c r="M53" i="2"/>
  <c r="O53" i="2"/>
  <c r="J92" i="2"/>
  <c r="K92" i="2" s="1"/>
  <c r="J106" i="2"/>
  <c r="K106" i="2" s="1"/>
  <c r="O106" i="2" s="1"/>
  <c r="L60" i="2"/>
  <c r="O60" i="2" s="1"/>
  <c r="L52" i="2"/>
  <c r="N88" i="2"/>
  <c r="M86" i="2"/>
  <c r="N86" i="2"/>
  <c r="O86" i="2"/>
  <c r="M61" i="2"/>
  <c r="J50" i="2"/>
  <c r="K50" i="2" s="1"/>
  <c r="L50" i="2"/>
  <c r="N45" i="2"/>
  <c r="M45" i="2"/>
  <c r="J98" i="2"/>
  <c r="K98" i="2" s="1"/>
  <c r="N95" i="2"/>
  <c r="M95" i="2"/>
  <c r="O95" i="2"/>
  <c r="J94" i="2"/>
  <c r="K94" i="2" s="1"/>
  <c r="O94" i="2" s="1"/>
  <c r="N91" i="2"/>
  <c r="M91" i="2"/>
  <c r="O91" i="2"/>
  <c r="L38" i="2"/>
  <c r="O38" i="2" s="1"/>
  <c r="O24" i="2"/>
  <c r="O20" i="2"/>
  <c r="M98" i="2"/>
  <c r="O98" i="2"/>
  <c r="N98" i="2"/>
  <c r="O19" i="2"/>
  <c r="N103" i="2"/>
  <c r="M103" i="2"/>
  <c r="O103" i="2"/>
  <c r="M74" i="2"/>
  <c r="N74" i="2"/>
  <c r="O74" i="2"/>
  <c r="L65" i="2"/>
  <c r="O65" i="2" s="1"/>
  <c r="M90" i="2"/>
  <c r="N90" i="2"/>
  <c r="O90" i="2"/>
  <c r="L64" i="2"/>
  <c r="O64" i="2" s="1"/>
  <c r="M60" i="2"/>
  <c r="N60" i="2"/>
  <c r="M52" i="2"/>
  <c r="O52" i="2"/>
  <c r="N52" i="2"/>
  <c r="M44" i="2"/>
  <c r="O44" i="2"/>
  <c r="N44" i="2"/>
  <c r="J42" i="2"/>
  <c r="K42" i="2" s="1"/>
  <c r="L42" i="2"/>
  <c r="M102" i="2"/>
  <c r="N102" i="2"/>
  <c r="O102" i="2"/>
  <c r="J76" i="2"/>
  <c r="K76" i="2" s="1"/>
  <c r="L76" i="2"/>
  <c r="N67" i="2"/>
  <c r="M67" i="2"/>
  <c r="O67" i="2"/>
  <c r="J61" i="2"/>
  <c r="K61" i="2" s="1"/>
  <c r="O61" i="2" s="1"/>
  <c r="J54" i="2"/>
  <c r="K54" i="2" s="1"/>
  <c r="L54" i="2"/>
  <c r="M49" i="2"/>
  <c r="O49" i="2"/>
  <c r="J45" i="2"/>
  <c r="K45" i="2" s="1"/>
  <c r="O45" i="2" s="1"/>
  <c r="N79" i="2"/>
  <c r="M79" i="2"/>
  <c r="O79" i="2"/>
  <c r="N75" i="2"/>
  <c r="M75" i="2"/>
  <c r="O75" i="2"/>
  <c r="N30" i="2"/>
  <c r="M30" i="2"/>
  <c r="O30" i="2"/>
  <c r="N34" i="2"/>
  <c r="M34" i="2"/>
  <c r="O34" i="2"/>
  <c r="O13" i="2"/>
  <c r="J14" i="2"/>
  <c r="K14" i="2" s="1"/>
  <c r="G9" i="2"/>
  <c r="J10" i="2"/>
  <c r="K10" i="2" s="1"/>
  <c r="N10" i="2" s="1"/>
  <c r="O16" i="2"/>
  <c r="M9" i="2"/>
  <c r="N12" i="2"/>
  <c r="O11" i="2"/>
  <c r="O10" i="2"/>
  <c r="G8" i="2"/>
  <c r="J8" i="2" s="1"/>
  <c r="K8" i="2" s="1"/>
  <c r="I8" i="2"/>
  <c r="I7" i="2"/>
  <c r="N62" i="2" l="1"/>
  <c r="O62" i="2"/>
  <c r="N7" i="2"/>
  <c r="N35" i="2"/>
  <c r="N61" i="2"/>
  <c r="N92" i="2"/>
  <c r="O92" i="2"/>
  <c r="N106" i="2"/>
  <c r="O42" i="2"/>
  <c r="N42" i="2"/>
  <c r="O50" i="2"/>
  <c r="N50" i="2"/>
  <c r="N46" i="2"/>
  <c r="O46" i="2"/>
  <c r="N94" i="2"/>
  <c r="O58" i="2"/>
  <c r="N58" i="2"/>
  <c r="O76" i="2"/>
  <c r="N76" i="2"/>
  <c r="N54" i="2"/>
  <c r="O54" i="2"/>
  <c r="L8" i="2"/>
  <c r="J9" i="2"/>
  <c r="K9" i="2" s="1"/>
  <c r="L9" i="2"/>
  <c r="O14" i="2"/>
  <c r="N14" i="2"/>
  <c r="M7" i="2"/>
  <c r="O7" i="2"/>
  <c r="M8" i="2"/>
  <c r="N9" i="2" l="1"/>
  <c r="O9" i="2"/>
  <c r="N8" i="2"/>
  <c r="O8" i="2"/>
</calcChain>
</file>

<file path=xl/sharedStrings.xml><?xml version="1.0" encoding="utf-8"?>
<sst xmlns="http://schemas.openxmlformats.org/spreadsheetml/2006/main" count="41" uniqueCount="29">
  <si>
    <t>P</t>
  </si>
  <si>
    <t>I</t>
  </si>
  <si>
    <t>D</t>
  </si>
  <si>
    <t>Presentase</t>
  </si>
  <si>
    <t>Kecepatan P</t>
  </si>
  <si>
    <t>Kecepatan PI</t>
  </si>
  <si>
    <t>Kecepatan PID</t>
  </si>
  <si>
    <t>koreksi P = P * Error Awal</t>
  </si>
  <si>
    <t>Kecepatan P = Koreksi P</t>
  </si>
  <si>
    <t>Kecepatan PID = Koreksi P + (I*Koreksi I) + (D*Koreksi D)</t>
  </si>
  <si>
    <t>Kecepatan PI = koreksi P + (I*Koreksi I)</t>
  </si>
  <si>
    <t>Koreksi D = (Error Awal - Error Akhir) / waktu Selisih</t>
  </si>
  <si>
    <t>Koreksi I += (Error Awal - Error Akhir) * waktu Selisih</t>
  </si>
  <si>
    <t>Setpoint</t>
  </si>
  <si>
    <t>Error Awal</t>
  </si>
  <si>
    <t>Error Akhir</t>
  </si>
  <si>
    <t>Waktu Selisih</t>
  </si>
  <si>
    <t>Koreksi P</t>
  </si>
  <si>
    <t>Koreksi I</t>
  </si>
  <si>
    <t>Koreksi D</t>
  </si>
  <si>
    <t>Kondisi Pompa</t>
  </si>
  <si>
    <t>Kondisi Tanah</t>
  </si>
  <si>
    <t xml:space="preserve">waktu selisih tanpa delay pada NodeMCU </t>
  </si>
  <si>
    <t>rata-rata 402, kadang 403</t>
  </si>
  <si>
    <t>waktu diambil dari command millis();</t>
  </si>
  <si>
    <t>Koreksi I+</t>
  </si>
  <si>
    <t>Kecepatan(P)</t>
  </si>
  <si>
    <t>Keecepatan(PI)</t>
  </si>
  <si>
    <t>Kecepatan(PID)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</si>
</sst>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2" fontId="0" fillId="0" borderId="2" xfId="0" applyNumberFormat="1" applyBorder="1"/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7" xfId="0" applyFill="1" applyBorder="1"/>
    <xf numFmtId="2" fontId="0" fillId="0" borderId="7" xfId="0" applyNumberFormat="1" applyFill="1" applyBorder="1"/>
    <xf numFmtId="1" fontId="0" fillId="0" borderId="0" xfId="0" applyNumberFormat="1"/>
    <xf numFmtId="1" fontId="1" fillId="0" borderId="4" xfId="0" applyNumberFormat="1" applyFont="1" applyBorder="1" applyAlignment="1">
      <alignment horizontal="center" vertical="center"/>
    </xf>
    <xf numFmtId="1" fontId="0" fillId="0" borderId="2" xfId="0" applyNumberFormat="1" applyBorder="1"/>
    <xf numFmtId="1" fontId="0" fillId="0" borderId="1" xfId="0" applyNumberFormat="1" applyBorder="1"/>
    <xf numFmtId="1" fontId="0" fillId="0" borderId="7" xfId="0" applyNumberFormat="1" applyFill="1" applyBorder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center"/>
    </xf>
    <xf numFmtId="164" fontId="0" fillId="2" borderId="2" xfId="0" applyNumberFormat="1" applyFill="1" applyBorder="1"/>
    <xf numFmtId="164" fontId="0" fillId="0" borderId="7" xfId="0" applyNumberFormat="1" applyFill="1" applyBorder="1"/>
    <xf numFmtId="165" fontId="0" fillId="0" borderId="0" xfId="0" applyNumberFormat="1"/>
    <xf numFmtId="165" fontId="1" fillId="2" borderId="4" xfId="0" applyNumberFormat="1" applyFont="1" applyFill="1" applyBorder="1" applyAlignment="1">
      <alignment horizontal="center" vertical="center"/>
    </xf>
    <xf numFmtId="165" fontId="0" fillId="2" borderId="2" xfId="0" applyNumberFormat="1" applyFill="1" applyBorder="1"/>
    <xf numFmtId="165" fontId="0" fillId="2" borderId="1" xfId="0" applyNumberFormat="1" applyFill="1" applyBorder="1"/>
    <xf numFmtId="165" fontId="0" fillId="0" borderId="7" xfId="0" applyNumberFormat="1" applyFill="1" applyBorder="1"/>
    <xf numFmtId="0" fontId="1" fillId="0" borderId="8" xfId="0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7"/>
  <sheetViews>
    <sheetView topLeftCell="A7" workbookViewId="0">
      <selection activeCell="K7" sqref="K7"/>
    </sheetView>
  </sheetViews>
  <sheetFormatPr defaultRowHeight="15" x14ac:dyDescent="0.25"/>
  <cols>
    <col min="1" max="1" width="10.28515625" customWidth="1"/>
    <col min="2" max="3" width="8.42578125" customWidth="1"/>
    <col min="4" max="4" width="9" style="26" customWidth="1"/>
    <col min="5" max="5" width="9.5703125" style="22" bestFit="1" customWidth="1"/>
    <col min="6" max="6" width="10" bestFit="1" customWidth="1"/>
    <col min="7" max="7" width="10.28515625" bestFit="1" customWidth="1"/>
    <col min="8" max="8" width="12.5703125" bestFit="1" customWidth="1"/>
    <col min="9" max="9" width="9.140625" style="17"/>
    <col min="10" max="10" width="9.5703125" style="2" hidden="1" customWidth="1"/>
    <col min="11" max="11" width="9.5703125" style="2" bestFit="1" customWidth="1"/>
    <col min="12" max="12" width="9.140625" style="2"/>
    <col min="13" max="13" width="11.85546875" style="2" bestFit="1" customWidth="1"/>
    <col min="14" max="14" width="12.42578125" style="2" bestFit="1" customWidth="1"/>
    <col min="15" max="15" width="13.85546875" style="2" bestFit="1" customWidth="1"/>
    <col min="16" max="16" width="14.28515625" bestFit="1" customWidth="1"/>
    <col min="17" max="17" width="13.42578125" bestFit="1" customWidth="1"/>
  </cols>
  <sheetData>
    <row r="2" spans="1:17" x14ac:dyDescent="0.25">
      <c r="A2" t="s">
        <v>7</v>
      </c>
      <c r="H2" t="s">
        <v>8</v>
      </c>
      <c r="N2" s="2" t="s">
        <v>22</v>
      </c>
    </row>
    <row r="3" spans="1:17" x14ac:dyDescent="0.25">
      <c r="A3" t="s">
        <v>12</v>
      </c>
      <c r="H3" t="s">
        <v>10</v>
      </c>
      <c r="N3" s="2" t="s">
        <v>23</v>
      </c>
    </row>
    <row r="4" spans="1:17" x14ac:dyDescent="0.25">
      <c r="A4" t="s">
        <v>11</v>
      </c>
      <c r="H4" t="s">
        <v>9</v>
      </c>
      <c r="N4" s="2" t="s">
        <v>24</v>
      </c>
    </row>
    <row r="5" spans="1:17" ht="15.75" thickBot="1" x14ac:dyDescent="0.3"/>
    <row r="6" spans="1:17" ht="30" customHeight="1" thickBot="1" x14ac:dyDescent="0.3">
      <c r="A6" s="8" t="s">
        <v>3</v>
      </c>
      <c r="B6" s="9" t="s">
        <v>13</v>
      </c>
      <c r="C6" s="9" t="s">
        <v>0</v>
      </c>
      <c r="D6" s="27" t="s">
        <v>1</v>
      </c>
      <c r="E6" s="23" t="s">
        <v>2</v>
      </c>
      <c r="F6" s="10" t="s">
        <v>14</v>
      </c>
      <c r="G6" s="10" t="s">
        <v>15</v>
      </c>
      <c r="H6" s="9" t="s">
        <v>16</v>
      </c>
      <c r="I6" s="18" t="s">
        <v>17</v>
      </c>
      <c r="J6" s="11" t="s">
        <v>18</v>
      </c>
      <c r="K6" s="11" t="s">
        <v>25</v>
      </c>
      <c r="L6" s="11" t="s">
        <v>19</v>
      </c>
      <c r="M6" s="11" t="s">
        <v>4</v>
      </c>
      <c r="N6" s="11" t="s">
        <v>5</v>
      </c>
      <c r="O6" s="11" t="s">
        <v>6</v>
      </c>
      <c r="P6" s="12" t="s">
        <v>20</v>
      </c>
      <c r="Q6" s="13" t="s">
        <v>21</v>
      </c>
    </row>
    <row r="7" spans="1:17" x14ac:dyDescent="0.25">
      <c r="A7" s="5">
        <v>0</v>
      </c>
      <c r="B7" s="6">
        <v>60</v>
      </c>
      <c r="C7" s="6">
        <v>1</v>
      </c>
      <c r="D7" s="28">
        <v>8.2999999999999998E-5</v>
      </c>
      <c r="E7" s="24">
        <v>68.006699999999995</v>
      </c>
      <c r="F7" s="5">
        <f t="shared" ref="F7:F8" si="0">B7-A7</f>
        <v>60</v>
      </c>
      <c r="G7" s="5">
        <v>0</v>
      </c>
      <c r="H7" s="6">
        <v>7099</v>
      </c>
      <c r="I7" s="19">
        <f t="shared" ref="I7:I17" si="1">C7*F7</f>
        <v>60</v>
      </c>
      <c r="J7" s="7">
        <f>(F7-G7)*H7</f>
        <v>425940</v>
      </c>
      <c r="K7" s="7">
        <f t="shared" ref="K7:K17" si="2">J7+((F7-G7)*H7)</f>
        <v>851880</v>
      </c>
      <c r="L7" s="7">
        <f t="shared" ref="L7:L17" si="3">(F7-G7)/H7</f>
        <v>8.451894633046908E-3</v>
      </c>
      <c r="M7" s="7">
        <f t="shared" ref="M7:M17" si="4">I7</f>
        <v>60</v>
      </c>
      <c r="N7" s="7">
        <f t="shared" ref="N7:N17" si="5">I7+(D7*K7)</f>
        <v>130.70604</v>
      </c>
      <c r="O7" s="7">
        <f t="shared" ref="O7:O17" si="6">I7+(D7*K7)+(E7*L7)</f>
        <v>131.28082546274123</v>
      </c>
      <c r="P7" s="5" t="str">
        <f t="shared" ref="P7:P17" si="7">IF(A7&lt;=B7,"Aktif","Nonaktif")</f>
        <v>Aktif</v>
      </c>
      <c r="Q7" s="5" t="str">
        <f t="shared" ref="Q7:Q17" si="8">IF(A7&lt;=B7,"Kering", "Lembab")</f>
        <v>Kering</v>
      </c>
    </row>
    <row r="8" spans="1:17" x14ac:dyDescent="0.25">
      <c r="A8" s="1">
        <v>0</v>
      </c>
      <c r="B8" s="4">
        <v>60</v>
      </c>
      <c r="C8" s="4">
        <v>1</v>
      </c>
      <c r="D8" s="29">
        <v>8.2999999999999998E-5</v>
      </c>
      <c r="E8" s="24">
        <v>68.006699999999995</v>
      </c>
      <c r="F8" s="1">
        <f t="shared" si="0"/>
        <v>60</v>
      </c>
      <c r="G8" s="1">
        <f t="shared" ref="G8" si="9">F7</f>
        <v>60</v>
      </c>
      <c r="H8" s="4">
        <v>402</v>
      </c>
      <c r="I8" s="20">
        <f t="shared" si="1"/>
        <v>60</v>
      </c>
      <c r="J8" s="7">
        <f t="shared" ref="J8" si="10">(F8-G8)*H8</f>
        <v>0</v>
      </c>
      <c r="K8" s="7">
        <f t="shared" si="2"/>
        <v>0</v>
      </c>
      <c r="L8" s="3">
        <f t="shared" si="3"/>
        <v>0</v>
      </c>
      <c r="M8" s="3">
        <f t="shared" si="4"/>
        <v>60</v>
      </c>
      <c r="N8" s="3">
        <f t="shared" si="5"/>
        <v>60</v>
      </c>
      <c r="O8" s="3">
        <f t="shared" si="6"/>
        <v>60</v>
      </c>
      <c r="P8" s="1" t="str">
        <f t="shared" si="7"/>
        <v>Aktif</v>
      </c>
      <c r="Q8" s="1" t="str">
        <f t="shared" si="8"/>
        <v>Kering</v>
      </c>
    </row>
    <row r="9" spans="1:17" x14ac:dyDescent="0.25">
      <c r="A9" s="1">
        <v>1</v>
      </c>
      <c r="B9" s="4">
        <v>60</v>
      </c>
      <c r="C9" s="4">
        <v>1</v>
      </c>
      <c r="D9" s="29">
        <v>8.2999999999999998E-5</v>
      </c>
      <c r="E9" s="24">
        <v>68.006699999999995</v>
      </c>
      <c r="F9" s="1">
        <f t="shared" ref="F9:F17" si="11">B9-A9</f>
        <v>59</v>
      </c>
      <c r="G9" s="1">
        <f t="shared" ref="G9:G17" si="12">F8</f>
        <v>60</v>
      </c>
      <c r="H9" s="4">
        <v>402</v>
      </c>
      <c r="I9" s="20">
        <f t="shared" si="1"/>
        <v>59</v>
      </c>
      <c r="J9" s="7">
        <f t="shared" ref="J9:J17" si="13">(F9-G9)*H9</f>
        <v>-402</v>
      </c>
      <c r="K9" s="7">
        <f t="shared" si="2"/>
        <v>-804</v>
      </c>
      <c r="L9" s="3">
        <f t="shared" si="3"/>
        <v>-2.4875621890547263E-3</v>
      </c>
      <c r="M9" s="3">
        <f t="shared" si="4"/>
        <v>59</v>
      </c>
      <c r="N9" s="3">
        <f t="shared" si="5"/>
        <v>58.933267999999998</v>
      </c>
      <c r="O9" s="3">
        <f t="shared" si="6"/>
        <v>58.764097104477614</v>
      </c>
      <c r="P9" s="1" t="str">
        <f t="shared" si="7"/>
        <v>Aktif</v>
      </c>
      <c r="Q9" s="1" t="str">
        <f t="shared" si="8"/>
        <v>Kering</v>
      </c>
    </row>
    <row r="10" spans="1:17" x14ac:dyDescent="0.25">
      <c r="A10" s="1">
        <v>23</v>
      </c>
      <c r="B10" s="4">
        <v>60</v>
      </c>
      <c r="C10" s="4">
        <v>1</v>
      </c>
      <c r="D10" s="29">
        <v>8.2999999999999998E-5</v>
      </c>
      <c r="E10" s="24">
        <v>68.006699999999995</v>
      </c>
      <c r="F10" s="1">
        <f t="shared" si="11"/>
        <v>37</v>
      </c>
      <c r="G10" s="1">
        <f t="shared" si="12"/>
        <v>59</v>
      </c>
      <c r="H10" s="4">
        <v>402</v>
      </c>
      <c r="I10" s="20">
        <f t="shared" si="1"/>
        <v>37</v>
      </c>
      <c r="J10" s="7">
        <f t="shared" si="13"/>
        <v>-8844</v>
      </c>
      <c r="K10" s="7">
        <f t="shared" si="2"/>
        <v>-17688</v>
      </c>
      <c r="L10" s="3">
        <f t="shared" si="3"/>
        <v>-5.4726368159203981E-2</v>
      </c>
      <c r="M10" s="3">
        <f t="shared" si="4"/>
        <v>37</v>
      </c>
      <c r="N10" s="3">
        <f t="shared" si="5"/>
        <v>35.531896000000003</v>
      </c>
      <c r="O10" s="3">
        <f t="shared" si="6"/>
        <v>31.810136298507466</v>
      </c>
      <c r="P10" s="1" t="str">
        <f t="shared" si="7"/>
        <v>Aktif</v>
      </c>
      <c r="Q10" s="1" t="str">
        <f t="shared" si="8"/>
        <v>Kering</v>
      </c>
    </row>
    <row r="11" spans="1:17" x14ac:dyDescent="0.25">
      <c r="A11" s="1">
        <v>24</v>
      </c>
      <c r="B11" s="4">
        <v>60</v>
      </c>
      <c r="C11" s="4">
        <v>1</v>
      </c>
      <c r="D11" s="29">
        <v>8.2999999999999998E-5</v>
      </c>
      <c r="E11" s="24">
        <v>68.006699999999995</v>
      </c>
      <c r="F11" s="1">
        <f t="shared" si="11"/>
        <v>36</v>
      </c>
      <c r="G11" s="1">
        <f t="shared" si="12"/>
        <v>37</v>
      </c>
      <c r="H11" s="4">
        <v>402</v>
      </c>
      <c r="I11" s="20">
        <f t="shared" si="1"/>
        <v>36</v>
      </c>
      <c r="J11" s="7">
        <f t="shared" si="13"/>
        <v>-402</v>
      </c>
      <c r="K11" s="7">
        <f t="shared" si="2"/>
        <v>-804</v>
      </c>
      <c r="L11" s="3">
        <f t="shared" si="3"/>
        <v>-2.4875621890547263E-3</v>
      </c>
      <c r="M11" s="3">
        <f t="shared" si="4"/>
        <v>36</v>
      </c>
      <c r="N11" s="3">
        <f t="shared" si="5"/>
        <v>35.933267999999998</v>
      </c>
      <c r="O11" s="3">
        <f t="shared" si="6"/>
        <v>35.764097104477614</v>
      </c>
      <c r="P11" s="1" t="str">
        <f t="shared" si="7"/>
        <v>Aktif</v>
      </c>
      <c r="Q11" s="1" t="str">
        <f t="shared" si="8"/>
        <v>Kering</v>
      </c>
    </row>
    <row r="12" spans="1:17" x14ac:dyDescent="0.25">
      <c r="A12" s="1">
        <v>28</v>
      </c>
      <c r="B12" s="4">
        <v>60</v>
      </c>
      <c r="C12" s="4">
        <v>1</v>
      </c>
      <c r="D12" s="29">
        <v>8.2999999999999998E-5</v>
      </c>
      <c r="E12" s="24">
        <v>68.006699999999995</v>
      </c>
      <c r="F12" s="1">
        <f t="shared" si="11"/>
        <v>32</v>
      </c>
      <c r="G12" s="1">
        <f t="shared" si="12"/>
        <v>36</v>
      </c>
      <c r="H12" s="4">
        <v>402</v>
      </c>
      <c r="I12" s="20">
        <f t="shared" si="1"/>
        <v>32</v>
      </c>
      <c r="J12" s="7">
        <f t="shared" si="13"/>
        <v>-1608</v>
      </c>
      <c r="K12" s="7">
        <f t="shared" si="2"/>
        <v>-3216</v>
      </c>
      <c r="L12" s="3">
        <f t="shared" si="3"/>
        <v>-9.9502487562189053E-3</v>
      </c>
      <c r="M12" s="3">
        <f t="shared" si="4"/>
        <v>32</v>
      </c>
      <c r="N12" s="3">
        <f t="shared" si="5"/>
        <v>31.733072</v>
      </c>
      <c r="O12" s="3">
        <f t="shared" si="6"/>
        <v>31.056388417910448</v>
      </c>
      <c r="P12" s="1" t="str">
        <f t="shared" si="7"/>
        <v>Aktif</v>
      </c>
      <c r="Q12" s="1" t="str">
        <f t="shared" si="8"/>
        <v>Kering</v>
      </c>
    </row>
    <row r="13" spans="1:17" x14ac:dyDescent="0.25">
      <c r="A13" s="1">
        <v>24</v>
      </c>
      <c r="B13" s="4">
        <v>60</v>
      </c>
      <c r="C13" s="4">
        <v>1</v>
      </c>
      <c r="D13" s="29">
        <v>8.2999999999999998E-5</v>
      </c>
      <c r="E13" s="24">
        <v>68.006699999999995</v>
      </c>
      <c r="F13" s="1">
        <f t="shared" si="11"/>
        <v>36</v>
      </c>
      <c r="G13" s="1">
        <f t="shared" si="12"/>
        <v>32</v>
      </c>
      <c r="H13" s="4">
        <v>402</v>
      </c>
      <c r="I13" s="20">
        <f t="shared" si="1"/>
        <v>36</v>
      </c>
      <c r="J13" s="7">
        <f t="shared" si="13"/>
        <v>1608</v>
      </c>
      <c r="K13" s="7">
        <f t="shared" si="2"/>
        <v>3216</v>
      </c>
      <c r="L13" s="3">
        <f t="shared" si="3"/>
        <v>9.9502487562189053E-3</v>
      </c>
      <c r="M13" s="3">
        <f t="shared" si="4"/>
        <v>36</v>
      </c>
      <c r="N13" s="3">
        <f t="shared" si="5"/>
        <v>36.266928</v>
      </c>
      <c r="O13" s="3">
        <f t="shared" si="6"/>
        <v>36.943611582089552</v>
      </c>
      <c r="P13" s="1" t="str">
        <f t="shared" si="7"/>
        <v>Aktif</v>
      </c>
      <c r="Q13" s="1" t="str">
        <f t="shared" si="8"/>
        <v>Kering</v>
      </c>
    </row>
    <row r="14" spans="1:17" x14ac:dyDescent="0.25">
      <c r="A14" s="1">
        <v>36</v>
      </c>
      <c r="B14" s="4">
        <v>60</v>
      </c>
      <c r="C14" s="4">
        <v>1</v>
      </c>
      <c r="D14" s="29">
        <v>8.2999999999999998E-5</v>
      </c>
      <c r="E14" s="24">
        <v>68.006699999999995</v>
      </c>
      <c r="F14" s="1">
        <f t="shared" si="11"/>
        <v>24</v>
      </c>
      <c r="G14" s="1">
        <f t="shared" si="12"/>
        <v>36</v>
      </c>
      <c r="H14" s="4">
        <v>402</v>
      </c>
      <c r="I14" s="20">
        <f t="shared" si="1"/>
        <v>24</v>
      </c>
      <c r="J14" s="7">
        <f t="shared" si="13"/>
        <v>-4824</v>
      </c>
      <c r="K14" s="7">
        <f t="shared" si="2"/>
        <v>-9648</v>
      </c>
      <c r="L14" s="3">
        <f t="shared" si="3"/>
        <v>-2.9850746268656716E-2</v>
      </c>
      <c r="M14" s="3">
        <f t="shared" si="4"/>
        <v>24</v>
      </c>
      <c r="N14" s="3">
        <f t="shared" si="5"/>
        <v>23.199216</v>
      </c>
      <c r="O14" s="3">
        <f t="shared" si="6"/>
        <v>21.169165253731343</v>
      </c>
      <c r="P14" s="1" t="str">
        <f t="shared" si="7"/>
        <v>Aktif</v>
      </c>
      <c r="Q14" s="1" t="str">
        <f t="shared" si="8"/>
        <v>Kering</v>
      </c>
    </row>
    <row r="15" spans="1:17" x14ac:dyDescent="0.25">
      <c r="A15" s="1">
        <v>54</v>
      </c>
      <c r="B15" s="4">
        <v>60</v>
      </c>
      <c r="C15" s="4">
        <v>1</v>
      </c>
      <c r="D15" s="29">
        <v>8.2999999999999998E-5</v>
      </c>
      <c r="E15" s="24">
        <v>68.006699999999995</v>
      </c>
      <c r="F15" s="1">
        <f t="shared" si="11"/>
        <v>6</v>
      </c>
      <c r="G15" s="1">
        <f t="shared" si="12"/>
        <v>24</v>
      </c>
      <c r="H15" s="4">
        <v>402</v>
      </c>
      <c r="I15" s="20">
        <f t="shared" si="1"/>
        <v>6</v>
      </c>
      <c r="J15" s="7">
        <f t="shared" si="13"/>
        <v>-7236</v>
      </c>
      <c r="K15" s="7">
        <f t="shared" si="2"/>
        <v>-14472</v>
      </c>
      <c r="L15" s="3">
        <f t="shared" si="3"/>
        <v>-4.4776119402985072E-2</v>
      </c>
      <c r="M15" s="3">
        <f t="shared" si="4"/>
        <v>6</v>
      </c>
      <c r="N15" s="3">
        <f t="shared" si="5"/>
        <v>4.7988239999999998</v>
      </c>
      <c r="O15" s="3">
        <f t="shared" si="6"/>
        <v>1.753747880597015</v>
      </c>
      <c r="P15" s="1" t="str">
        <f t="shared" si="7"/>
        <v>Aktif</v>
      </c>
      <c r="Q15" s="1" t="str">
        <f t="shared" si="8"/>
        <v>Kering</v>
      </c>
    </row>
    <row r="16" spans="1:17" x14ac:dyDescent="0.25">
      <c r="A16" s="1">
        <v>60</v>
      </c>
      <c r="B16" s="4">
        <v>60</v>
      </c>
      <c r="C16" s="4">
        <v>1</v>
      </c>
      <c r="D16" s="29">
        <v>8.2999999999999998E-5</v>
      </c>
      <c r="E16" s="24">
        <v>68.006699999999995</v>
      </c>
      <c r="F16" s="1">
        <f t="shared" si="11"/>
        <v>0</v>
      </c>
      <c r="G16" s="1">
        <f t="shared" si="12"/>
        <v>6</v>
      </c>
      <c r="H16" s="4">
        <v>402</v>
      </c>
      <c r="I16" s="20">
        <f t="shared" si="1"/>
        <v>0</v>
      </c>
      <c r="J16" s="7">
        <f t="shared" si="13"/>
        <v>-2412</v>
      </c>
      <c r="K16" s="7">
        <f t="shared" si="2"/>
        <v>-4824</v>
      </c>
      <c r="L16" s="3">
        <f t="shared" si="3"/>
        <v>-1.4925373134328358E-2</v>
      </c>
      <c r="M16" s="3">
        <f t="shared" si="4"/>
        <v>0</v>
      </c>
      <c r="N16" s="3">
        <f t="shared" si="5"/>
        <v>-0.40039199999999997</v>
      </c>
      <c r="O16" s="3">
        <f t="shared" si="6"/>
        <v>-1.415417373134328</v>
      </c>
      <c r="P16" s="1" t="str">
        <f t="shared" si="7"/>
        <v>Aktif</v>
      </c>
      <c r="Q16" s="1" t="str">
        <f t="shared" si="8"/>
        <v>Kering</v>
      </c>
    </row>
    <row r="17" spans="1:17" x14ac:dyDescent="0.25">
      <c r="A17" s="1">
        <v>59</v>
      </c>
      <c r="B17" s="4">
        <v>60</v>
      </c>
      <c r="C17" s="4">
        <v>1</v>
      </c>
      <c r="D17" s="29">
        <v>8.2999999999999998E-5</v>
      </c>
      <c r="E17" s="24">
        <v>68.006699999999995</v>
      </c>
      <c r="F17" s="1">
        <f t="shared" si="11"/>
        <v>1</v>
      </c>
      <c r="G17" s="1">
        <f t="shared" si="12"/>
        <v>0</v>
      </c>
      <c r="H17" s="4">
        <v>402</v>
      </c>
      <c r="I17" s="20">
        <f t="shared" si="1"/>
        <v>1</v>
      </c>
      <c r="J17" s="7">
        <f t="shared" si="13"/>
        <v>402</v>
      </c>
      <c r="K17" s="7">
        <f t="shared" si="2"/>
        <v>804</v>
      </c>
      <c r="L17" s="3">
        <f t="shared" si="3"/>
        <v>2.4875621890547263E-3</v>
      </c>
      <c r="M17" s="3">
        <f t="shared" si="4"/>
        <v>1</v>
      </c>
      <c r="N17" s="3">
        <f t="shared" si="5"/>
        <v>1.066732</v>
      </c>
      <c r="O17" s="3">
        <f t="shared" si="6"/>
        <v>1.2359028955223881</v>
      </c>
      <c r="P17" s="1" t="str">
        <f t="shared" si="7"/>
        <v>Aktif</v>
      </c>
      <c r="Q17" s="1" t="str">
        <f t="shared" si="8"/>
        <v>Kering</v>
      </c>
    </row>
    <row r="18" spans="1:17" x14ac:dyDescent="0.25">
      <c r="A18" s="1">
        <v>58</v>
      </c>
      <c r="B18" s="4">
        <v>60</v>
      </c>
      <c r="C18" s="4">
        <v>1</v>
      </c>
      <c r="D18" s="29">
        <v>8.2999999999999998E-5</v>
      </c>
      <c r="E18" s="24">
        <v>68.006699999999995</v>
      </c>
      <c r="F18" s="1">
        <f t="shared" ref="F18:F81" si="14">B18-A18</f>
        <v>2</v>
      </c>
      <c r="G18" s="1">
        <f t="shared" ref="G18:G81" si="15">F17</f>
        <v>1</v>
      </c>
      <c r="H18" s="4">
        <v>402</v>
      </c>
      <c r="I18" s="20">
        <f t="shared" ref="I18:I81" si="16">C18*F18</f>
        <v>2</v>
      </c>
      <c r="J18" s="7">
        <f t="shared" ref="J18:J81" si="17">(F18-G18)*H18</f>
        <v>402</v>
      </c>
      <c r="K18" s="7">
        <f t="shared" ref="K18:K81" si="18">J18+((F18-G18)*H18)</f>
        <v>804</v>
      </c>
      <c r="L18" s="3">
        <f t="shared" ref="L18:L81" si="19">(F18-G18)/H18</f>
        <v>2.4875621890547263E-3</v>
      </c>
      <c r="M18" s="3">
        <f t="shared" ref="M18:M81" si="20">I18</f>
        <v>2</v>
      </c>
      <c r="N18" s="3">
        <f t="shared" ref="N18:N81" si="21">I18+(D18*K18)</f>
        <v>2.066732</v>
      </c>
      <c r="O18" s="3">
        <f t="shared" ref="O18:O81" si="22">I18+(D18*K18)+(E18*L18)</f>
        <v>2.2359028955223881</v>
      </c>
      <c r="P18" s="1" t="str">
        <f t="shared" ref="P18:P81" si="23">IF(A18&lt;=B18,"Aktif","Nonaktif")</f>
        <v>Aktif</v>
      </c>
      <c r="Q18" s="1" t="str">
        <f t="shared" ref="Q18:Q81" si="24">IF(A18&lt;=B18,"Kering", "Lembab")</f>
        <v>Kering</v>
      </c>
    </row>
    <row r="19" spans="1:17" x14ac:dyDescent="0.25">
      <c r="A19" s="5">
        <v>58</v>
      </c>
      <c r="B19" s="4">
        <v>60</v>
      </c>
      <c r="C19" s="4">
        <v>1</v>
      </c>
      <c r="D19" s="29">
        <v>8.2999999999999998E-5</v>
      </c>
      <c r="E19" s="24">
        <v>68.006699999999995</v>
      </c>
      <c r="F19" s="1">
        <f t="shared" si="14"/>
        <v>2</v>
      </c>
      <c r="G19" s="1">
        <f t="shared" si="15"/>
        <v>2</v>
      </c>
      <c r="H19" s="4">
        <v>402</v>
      </c>
      <c r="I19" s="20">
        <f t="shared" si="16"/>
        <v>2</v>
      </c>
      <c r="J19" s="7">
        <f t="shared" si="17"/>
        <v>0</v>
      </c>
      <c r="K19" s="7">
        <f t="shared" si="18"/>
        <v>0</v>
      </c>
      <c r="L19" s="3">
        <f t="shared" si="19"/>
        <v>0</v>
      </c>
      <c r="M19" s="3">
        <f t="shared" si="20"/>
        <v>2</v>
      </c>
      <c r="N19" s="3">
        <f t="shared" si="21"/>
        <v>2</v>
      </c>
      <c r="O19" s="3">
        <f t="shared" si="22"/>
        <v>2</v>
      </c>
      <c r="P19" s="1" t="str">
        <f t="shared" si="23"/>
        <v>Aktif</v>
      </c>
      <c r="Q19" s="1" t="str">
        <f t="shared" si="24"/>
        <v>Kering</v>
      </c>
    </row>
    <row r="20" spans="1:17" x14ac:dyDescent="0.25">
      <c r="A20" s="1">
        <v>57</v>
      </c>
      <c r="B20" s="4">
        <v>60</v>
      </c>
      <c r="C20" s="4">
        <v>1</v>
      </c>
      <c r="D20" s="29">
        <v>8.2999999999999998E-5</v>
      </c>
      <c r="E20" s="24">
        <v>68.006699999999995</v>
      </c>
      <c r="F20" s="1">
        <f t="shared" si="14"/>
        <v>3</v>
      </c>
      <c r="G20" s="1">
        <f t="shared" si="15"/>
        <v>2</v>
      </c>
      <c r="H20" s="4">
        <v>402</v>
      </c>
      <c r="I20" s="20">
        <f t="shared" si="16"/>
        <v>3</v>
      </c>
      <c r="J20" s="7">
        <f t="shared" si="17"/>
        <v>402</v>
      </c>
      <c r="K20" s="7">
        <f t="shared" si="18"/>
        <v>804</v>
      </c>
      <c r="L20" s="3">
        <f t="shared" si="19"/>
        <v>2.4875621890547263E-3</v>
      </c>
      <c r="M20" s="3">
        <f t="shared" si="20"/>
        <v>3</v>
      </c>
      <c r="N20" s="3">
        <f t="shared" si="21"/>
        <v>3.066732</v>
      </c>
      <c r="O20" s="3">
        <f t="shared" si="22"/>
        <v>3.2359028955223881</v>
      </c>
      <c r="P20" s="1" t="str">
        <f t="shared" si="23"/>
        <v>Aktif</v>
      </c>
      <c r="Q20" s="1" t="str">
        <f t="shared" si="24"/>
        <v>Kering</v>
      </c>
    </row>
    <row r="21" spans="1:17" x14ac:dyDescent="0.25">
      <c r="A21" s="5">
        <v>58</v>
      </c>
      <c r="B21" s="4">
        <v>60</v>
      </c>
      <c r="C21" s="4">
        <v>1</v>
      </c>
      <c r="D21" s="29">
        <v>8.2999999999999998E-5</v>
      </c>
      <c r="E21" s="24">
        <v>68.006699999999995</v>
      </c>
      <c r="F21" s="1">
        <f t="shared" si="14"/>
        <v>2</v>
      </c>
      <c r="G21" s="1">
        <f t="shared" si="15"/>
        <v>3</v>
      </c>
      <c r="H21" s="4">
        <v>402</v>
      </c>
      <c r="I21" s="20">
        <f t="shared" si="16"/>
        <v>2</v>
      </c>
      <c r="J21" s="7">
        <f t="shared" si="17"/>
        <v>-402</v>
      </c>
      <c r="K21" s="7">
        <f t="shared" si="18"/>
        <v>-804</v>
      </c>
      <c r="L21" s="3">
        <f t="shared" si="19"/>
        <v>-2.4875621890547263E-3</v>
      </c>
      <c r="M21" s="3">
        <f t="shared" si="20"/>
        <v>2</v>
      </c>
      <c r="N21" s="3">
        <f t="shared" si="21"/>
        <v>1.933268</v>
      </c>
      <c r="O21" s="3">
        <f t="shared" si="22"/>
        <v>1.7640971044776119</v>
      </c>
      <c r="P21" s="1" t="str">
        <f t="shared" si="23"/>
        <v>Aktif</v>
      </c>
      <c r="Q21" s="1" t="str">
        <f t="shared" si="24"/>
        <v>Kering</v>
      </c>
    </row>
    <row r="22" spans="1:17" x14ac:dyDescent="0.25">
      <c r="A22" s="1">
        <v>59</v>
      </c>
      <c r="B22" s="4">
        <v>60</v>
      </c>
      <c r="C22" s="4">
        <v>1</v>
      </c>
      <c r="D22" s="29">
        <v>8.2999999999999998E-5</v>
      </c>
      <c r="E22" s="24">
        <v>68.006699999999995</v>
      </c>
      <c r="F22" s="1">
        <f t="shared" si="14"/>
        <v>1</v>
      </c>
      <c r="G22" s="1">
        <f t="shared" si="15"/>
        <v>2</v>
      </c>
      <c r="H22" s="4">
        <v>402</v>
      </c>
      <c r="I22" s="20">
        <f t="shared" si="16"/>
        <v>1</v>
      </c>
      <c r="J22" s="7">
        <f t="shared" si="17"/>
        <v>-402</v>
      </c>
      <c r="K22" s="7">
        <f t="shared" si="18"/>
        <v>-804</v>
      </c>
      <c r="L22" s="3">
        <f t="shared" si="19"/>
        <v>-2.4875621890547263E-3</v>
      </c>
      <c r="M22" s="3">
        <f t="shared" si="20"/>
        <v>1</v>
      </c>
      <c r="N22" s="3">
        <f t="shared" si="21"/>
        <v>0.93326799999999999</v>
      </c>
      <c r="O22" s="3">
        <f t="shared" si="22"/>
        <v>0.76409710447761192</v>
      </c>
      <c r="P22" s="1" t="str">
        <f t="shared" si="23"/>
        <v>Aktif</v>
      </c>
      <c r="Q22" s="1" t="str">
        <f t="shared" si="24"/>
        <v>Kering</v>
      </c>
    </row>
    <row r="23" spans="1:17" x14ac:dyDescent="0.25">
      <c r="A23" s="5">
        <v>58</v>
      </c>
      <c r="B23" s="4">
        <v>60</v>
      </c>
      <c r="C23" s="4">
        <v>1</v>
      </c>
      <c r="D23" s="29">
        <v>8.2999999999999998E-5</v>
      </c>
      <c r="E23" s="24">
        <v>68.006699999999995</v>
      </c>
      <c r="F23" s="1">
        <f t="shared" si="14"/>
        <v>2</v>
      </c>
      <c r="G23" s="1">
        <f t="shared" si="15"/>
        <v>1</v>
      </c>
      <c r="H23" s="4">
        <v>402</v>
      </c>
      <c r="I23" s="20">
        <f t="shared" si="16"/>
        <v>2</v>
      </c>
      <c r="J23" s="7">
        <f t="shared" si="17"/>
        <v>402</v>
      </c>
      <c r="K23" s="7">
        <f t="shared" si="18"/>
        <v>804</v>
      </c>
      <c r="L23" s="3">
        <f t="shared" si="19"/>
        <v>2.4875621890547263E-3</v>
      </c>
      <c r="M23" s="3">
        <f t="shared" si="20"/>
        <v>2</v>
      </c>
      <c r="N23" s="3">
        <f t="shared" si="21"/>
        <v>2.066732</v>
      </c>
      <c r="O23" s="3">
        <f t="shared" si="22"/>
        <v>2.2359028955223881</v>
      </c>
      <c r="P23" s="1" t="str">
        <f t="shared" si="23"/>
        <v>Aktif</v>
      </c>
      <c r="Q23" s="1" t="str">
        <f t="shared" si="24"/>
        <v>Kering</v>
      </c>
    </row>
    <row r="24" spans="1:17" x14ac:dyDescent="0.25">
      <c r="A24" s="1">
        <v>58</v>
      </c>
      <c r="B24" s="4">
        <v>60</v>
      </c>
      <c r="C24" s="4">
        <v>1</v>
      </c>
      <c r="D24" s="29">
        <v>8.2999999999999998E-5</v>
      </c>
      <c r="E24" s="24">
        <v>68.006699999999995</v>
      </c>
      <c r="F24" s="1">
        <f t="shared" si="14"/>
        <v>2</v>
      </c>
      <c r="G24" s="1">
        <f t="shared" si="15"/>
        <v>2</v>
      </c>
      <c r="H24" s="4">
        <v>402</v>
      </c>
      <c r="I24" s="20">
        <f t="shared" si="16"/>
        <v>2</v>
      </c>
      <c r="J24" s="7">
        <f t="shared" si="17"/>
        <v>0</v>
      </c>
      <c r="K24" s="7">
        <f t="shared" si="18"/>
        <v>0</v>
      </c>
      <c r="L24" s="3">
        <f t="shared" si="19"/>
        <v>0</v>
      </c>
      <c r="M24" s="3">
        <f t="shared" si="20"/>
        <v>2</v>
      </c>
      <c r="N24" s="3">
        <f t="shared" si="21"/>
        <v>2</v>
      </c>
      <c r="O24" s="3">
        <f t="shared" si="22"/>
        <v>2</v>
      </c>
      <c r="P24" s="1" t="str">
        <f t="shared" si="23"/>
        <v>Aktif</v>
      </c>
      <c r="Q24" s="1" t="str">
        <f t="shared" si="24"/>
        <v>Kering</v>
      </c>
    </row>
    <row r="25" spans="1:17" x14ac:dyDescent="0.25">
      <c r="A25" s="5">
        <v>60</v>
      </c>
      <c r="B25" s="4">
        <v>60</v>
      </c>
      <c r="C25" s="4">
        <v>1</v>
      </c>
      <c r="D25" s="29">
        <v>8.2999999999999998E-5</v>
      </c>
      <c r="E25" s="24">
        <v>68.006699999999995</v>
      </c>
      <c r="F25" s="1">
        <f t="shared" si="14"/>
        <v>0</v>
      </c>
      <c r="G25" s="1">
        <f t="shared" si="15"/>
        <v>2</v>
      </c>
      <c r="H25" s="4">
        <v>402</v>
      </c>
      <c r="I25" s="20">
        <f t="shared" si="16"/>
        <v>0</v>
      </c>
      <c r="J25" s="7">
        <f t="shared" si="17"/>
        <v>-804</v>
      </c>
      <c r="K25" s="7">
        <f t="shared" si="18"/>
        <v>-1608</v>
      </c>
      <c r="L25" s="3">
        <f t="shared" si="19"/>
        <v>-4.9751243781094526E-3</v>
      </c>
      <c r="M25" s="3">
        <f t="shared" si="20"/>
        <v>0</v>
      </c>
      <c r="N25" s="3">
        <f t="shared" si="21"/>
        <v>-0.133464</v>
      </c>
      <c r="O25" s="3">
        <f t="shared" si="22"/>
        <v>-0.47180579104477605</v>
      </c>
      <c r="P25" s="1" t="str">
        <f t="shared" si="23"/>
        <v>Aktif</v>
      </c>
      <c r="Q25" s="1" t="str">
        <f t="shared" si="24"/>
        <v>Kering</v>
      </c>
    </row>
    <row r="26" spans="1:17" x14ac:dyDescent="0.25">
      <c r="A26" s="1">
        <v>60</v>
      </c>
      <c r="B26" s="4">
        <v>60</v>
      </c>
      <c r="C26" s="4">
        <v>1</v>
      </c>
      <c r="D26" s="29">
        <v>8.2999999999999998E-5</v>
      </c>
      <c r="E26" s="24">
        <v>68.006699999999995</v>
      </c>
      <c r="F26" s="1">
        <f t="shared" si="14"/>
        <v>0</v>
      </c>
      <c r="G26" s="1">
        <f t="shared" si="15"/>
        <v>0</v>
      </c>
      <c r="H26" s="4">
        <v>402</v>
      </c>
      <c r="I26" s="20">
        <f t="shared" si="16"/>
        <v>0</v>
      </c>
      <c r="J26" s="7">
        <f t="shared" si="17"/>
        <v>0</v>
      </c>
      <c r="K26" s="7">
        <f t="shared" si="18"/>
        <v>0</v>
      </c>
      <c r="L26" s="3">
        <f t="shared" si="19"/>
        <v>0</v>
      </c>
      <c r="M26" s="3">
        <f t="shared" si="20"/>
        <v>0</v>
      </c>
      <c r="N26" s="3">
        <f t="shared" si="21"/>
        <v>0</v>
      </c>
      <c r="O26" s="3">
        <f t="shared" si="22"/>
        <v>0</v>
      </c>
      <c r="P26" s="1" t="str">
        <f t="shared" si="23"/>
        <v>Aktif</v>
      </c>
      <c r="Q26" s="1" t="str">
        <f t="shared" si="24"/>
        <v>Kering</v>
      </c>
    </row>
    <row r="27" spans="1:17" x14ac:dyDescent="0.25">
      <c r="A27" s="5">
        <v>60</v>
      </c>
      <c r="B27" s="4">
        <v>60</v>
      </c>
      <c r="C27" s="4">
        <v>1</v>
      </c>
      <c r="D27" s="29">
        <v>8.2999999999999998E-5</v>
      </c>
      <c r="E27" s="24">
        <v>68.006699999999995</v>
      </c>
      <c r="F27" s="1">
        <f t="shared" si="14"/>
        <v>0</v>
      </c>
      <c r="G27" s="1">
        <f t="shared" si="15"/>
        <v>0</v>
      </c>
      <c r="H27" s="4">
        <v>402</v>
      </c>
      <c r="I27" s="20">
        <f t="shared" si="16"/>
        <v>0</v>
      </c>
      <c r="J27" s="7">
        <f t="shared" si="17"/>
        <v>0</v>
      </c>
      <c r="K27" s="7">
        <f t="shared" si="18"/>
        <v>0</v>
      </c>
      <c r="L27" s="3">
        <f t="shared" si="19"/>
        <v>0</v>
      </c>
      <c r="M27" s="3">
        <f t="shared" si="20"/>
        <v>0</v>
      </c>
      <c r="N27" s="3">
        <f t="shared" si="21"/>
        <v>0</v>
      </c>
      <c r="O27" s="3">
        <f t="shared" si="22"/>
        <v>0</v>
      </c>
      <c r="P27" s="1" t="str">
        <f t="shared" si="23"/>
        <v>Aktif</v>
      </c>
      <c r="Q27" s="1" t="str">
        <f t="shared" si="24"/>
        <v>Kering</v>
      </c>
    </row>
    <row r="28" spans="1:17" x14ac:dyDescent="0.25">
      <c r="A28" s="1">
        <v>60</v>
      </c>
      <c r="B28" s="4">
        <v>60</v>
      </c>
      <c r="C28" s="4">
        <v>1</v>
      </c>
      <c r="D28" s="29">
        <v>8.2999999999999998E-5</v>
      </c>
      <c r="E28" s="24">
        <v>68.006699999999995</v>
      </c>
      <c r="F28" s="1">
        <f t="shared" si="14"/>
        <v>0</v>
      </c>
      <c r="G28" s="1">
        <f t="shared" si="15"/>
        <v>0</v>
      </c>
      <c r="H28" s="4">
        <v>402</v>
      </c>
      <c r="I28" s="20">
        <f t="shared" si="16"/>
        <v>0</v>
      </c>
      <c r="J28" s="7">
        <f t="shared" si="17"/>
        <v>0</v>
      </c>
      <c r="K28" s="7">
        <f t="shared" si="18"/>
        <v>0</v>
      </c>
      <c r="L28" s="3">
        <f t="shared" si="19"/>
        <v>0</v>
      </c>
      <c r="M28" s="3">
        <f t="shared" si="20"/>
        <v>0</v>
      </c>
      <c r="N28" s="3">
        <f t="shared" si="21"/>
        <v>0</v>
      </c>
      <c r="O28" s="3">
        <f t="shared" si="22"/>
        <v>0</v>
      </c>
      <c r="P28" s="1" t="str">
        <f t="shared" si="23"/>
        <v>Aktif</v>
      </c>
      <c r="Q28" s="1" t="str">
        <f t="shared" si="24"/>
        <v>Kering</v>
      </c>
    </row>
    <row r="29" spans="1:17" x14ac:dyDescent="0.25">
      <c r="A29" s="5">
        <v>55</v>
      </c>
      <c r="B29" s="4">
        <v>60</v>
      </c>
      <c r="C29" s="4">
        <v>1</v>
      </c>
      <c r="D29" s="29">
        <v>8.2999999999999998E-5</v>
      </c>
      <c r="E29" s="24">
        <v>68.006699999999995</v>
      </c>
      <c r="F29" s="1">
        <f t="shared" si="14"/>
        <v>5</v>
      </c>
      <c r="G29" s="1">
        <f t="shared" si="15"/>
        <v>0</v>
      </c>
      <c r="H29" s="4">
        <v>402</v>
      </c>
      <c r="I29" s="20">
        <f t="shared" si="16"/>
        <v>5</v>
      </c>
      <c r="J29" s="7">
        <f t="shared" si="17"/>
        <v>2010</v>
      </c>
      <c r="K29" s="7">
        <f t="shared" si="18"/>
        <v>4020</v>
      </c>
      <c r="L29" s="3">
        <f t="shared" si="19"/>
        <v>1.2437810945273632E-2</v>
      </c>
      <c r="M29" s="3">
        <f t="shared" si="20"/>
        <v>5</v>
      </c>
      <c r="N29" s="3">
        <f t="shared" si="21"/>
        <v>5.3336600000000001</v>
      </c>
      <c r="O29" s="3">
        <f t="shared" si="22"/>
        <v>6.1795144776119404</v>
      </c>
      <c r="P29" s="1" t="str">
        <f t="shared" si="23"/>
        <v>Aktif</v>
      </c>
      <c r="Q29" s="1" t="str">
        <f t="shared" si="24"/>
        <v>Kering</v>
      </c>
    </row>
    <row r="30" spans="1:17" x14ac:dyDescent="0.25">
      <c r="A30" s="1">
        <v>56</v>
      </c>
      <c r="B30" s="4">
        <v>60</v>
      </c>
      <c r="C30" s="4">
        <v>1</v>
      </c>
      <c r="D30" s="29">
        <v>8.2999999999999998E-5</v>
      </c>
      <c r="E30" s="24">
        <v>68.006699999999995</v>
      </c>
      <c r="F30" s="1">
        <f t="shared" si="14"/>
        <v>4</v>
      </c>
      <c r="G30" s="1">
        <f t="shared" si="15"/>
        <v>5</v>
      </c>
      <c r="H30" s="4">
        <v>402</v>
      </c>
      <c r="I30" s="20">
        <f t="shared" si="16"/>
        <v>4</v>
      </c>
      <c r="J30" s="7">
        <f t="shared" si="17"/>
        <v>-402</v>
      </c>
      <c r="K30" s="7">
        <f t="shared" si="18"/>
        <v>-804</v>
      </c>
      <c r="L30" s="3">
        <f t="shared" si="19"/>
        <v>-2.4875621890547263E-3</v>
      </c>
      <c r="M30" s="3">
        <f t="shared" si="20"/>
        <v>4</v>
      </c>
      <c r="N30" s="3">
        <f t="shared" si="21"/>
        <v>3.933268</v>
      </c>
      <c r="O30" s="3">
        <f t="shared" si="22"/>
        <v>3.7640971044776119</v>
      </c>
      <c r="P30" s="1" t="str">
        <f t="shared" si="23"/>
        <v>Aktif</v>
      </c>
      <c r="Q30" s="1" t="str">
        <f t="shared" si="24"/>
        <v>Kering</v>
      </c>
    </row>
    <row r="31" spans="1:17" x14ac:dyDescent="0.25">
      <c r="A31" s="5">
        <v>55</v>
      </c>
      <c r="B31" s="4">
        <v>60</v>
      </c>
      <c r="C31" s="4">
        <v>1</v>
      </c>
      <c r="D31" s="29">
        <v>8.2999999999999998E-5</v>
      </c>
      <c r="E31" s="24">
        <v>68.006699999999995</v>
      </c>
      <c r="F31" s="1">
        <f t="shared" si="14"/>
        <v>5</v>
      </c>
      <c r="G31" s="1">
        <f t="shared" si="15"/>
        <v>4</v>
      </c>
      <c r="H31" s="4">
        <v>402</v>
      </c>
      <c r="I31" s="20">
        <f t="shared" si="16"/>
        <v>5</v>
      </c>
      <c r="J31" s="7">
        <f t="shared" si="17"/>
        <v>402</v>
      </c>
      <c r="K31" s="7">
        <f t="shared" si="18"/>
        <v>804</v>
      </c>
      <c r="L31" s="3">
        <f t="shared" si="19"/>
        <v>2.4875621890547263E-3</v>
      </c>
      <c r="M31" s="3">
        <f t="shared" si="20"/>
        <v>5</v>
      </c>
      <c r="N31" s="3">
        <f t="shared" si="21"/>
        <v>5.066732</v>
      </c>
      <c r="O31" s="3">
        <f t="shared" si="22"/>
        <v>5.2359028955223881</v>
      </c>
      <c r="P31" s="1" t="str">
        <f t="shared" si="23"/>
        <v>Aktif</v>
      </c>
      <c r="Q31" s="1" t="str">
        <f t="shared" si="24"/>
        <v>Kering</v>
      </c>
    </row>
    <row r="32" spans="1:17" x14ac:dyDescent="0.25">
      <c r="A32" s="1">
        <v>55</v>
      </c>
      <c r="B32" s="4">
        <v>60</v>
      </c>
      <c r="C32" s="4">
        <v>1</v>
      </c>
      <c r="D32" s="29">
        <v>8.2999999999999998E-5</v>
      </c>
      <c r="E32" s="24">
        <v>68.006699999999995</v>
      </c>
      <c r="F32" s="1">
        <f t="shared" si="14"/>
        <v>5</v>
      </c>
      <c r="G32" s="1">
        <f t="shared" si="15"/>
        <v>5</v>
      </c>
      <c r="H32" s="4">
        <v>402</v>
      </c>
      <c r="I32" s="20">
        <f t="shared" si="16"/>
        <v>5</v>
      </c>
      <c r="J32" s="7">
        <f t="shared" si="17"/>
        <v>0</v>
      </c>
      <c r="K32" s="7">
        <f t="shared" si="18"/>
        <v>0</v>
      </c>
      <c r="L32" s="3">
        <f t="shared" si="19"/>
        <v>0</v>
      </c>
      <c r="M32" s="3">
        <f t="shared" si="20"/>
        <v>5</v>
      </c>
      <c r="N32" s="3">
        <f t="shared" si="21"/>
        <v>5</v>
      </c>
      <c r="O32" s="3">
        <f t="shared" si="22"/>
        <v>5</v>
      </c>
      <c r="P32" s="1" t="str">
        <f t="shared" si="23"/>
        <v>Aktif</v>
      </c>
      <c r="Q32" s="1" t="str">
        <f t="shared" si="24"/>
        <v>Kering</v>
      </c>
    </row>
    <row r="33" spans="1:17" x14ac:dyDescent="0.25">
      <c r="A33" s="5">
        <v>60</v>
      </c>
      <c r="B33" s="4">
        <v>60</v>
      </c>
      <c r="C33" s="4">
        <v>1</v>
      </c>
      <c r="D33" s="29">
        <v>8.2999999999999998E-5</v>
      </c>
      <c r="E33" s="24">
        <v>68.006699999999995</v>
      </c>
      <c r="F33" s="1">
        <f t="shared" si="14"/>
        <v>0</v>
      </c>
      <c r="G33" s="1">
        <f t="shared" si="15"/>
        <v>5</v>
      </c>
      <c r="H33" s="4">
        <v>402</v>
      </c>
      <c r="I33" s="20">
        <f t="shared" si="16"/>
        <v>0</v>
      </c>
      <c r="J33" s="7">
        <f t="shared" si="17"/>
        <v>-2010</v>
      </c>
      <c r="K33" s="7">
        <f t="shared" si="18"/>
        <v>-4020</v>
      </c>
      <c r="L33" s="3">
        <f t="shared" si="19"/>
        <v>-1.2437810945273632E-2</v>
      </c>
      <c r="M33" s="3">
        <f t="shared" si="20"/>
        <v>0</v>
      </c>
      <c r="N33" s="3">
        <f t="shared" si="21"/>
        <v>-0.33366000000000001</v>
      </c>
      <c r="O33" s="3">
        <f t="shared" si="22"/>
        <v>-1.1795144776119404</v>
      </c>
      <c r="P33" s="1" t="str">
        <f t="shared" si="23"/>
        <v>Aktif</v>
      </c>
      <c r="Q33" s="1" t="str">
        <f t="shared" si="24"/>
        <v>Kering</v>
      </c>
    </row>
    <row r="34" spans="1:17" x14ac:dyDescent="0.25">
      <c r="A34" s="1">
        <v>60</v>
      </c>
      <c r="B34" s="4">
        <v>60</v>
      </c>
      <c r="C34" s="4">
        <v>1</v>
      </c>
      <c r="D34" s="29">
        <v>8.2999999999999998E-5</v>
      </c>
      <c r="E34" s="24">
        <v>68.006699999999995</v>
      </c>
      <c r="F34" s="1">
        <f t="shared" si="14"/>
        <v>0</v>
      </c>
      <c r="G34" s="1">
        <f t="shared" si="15"/>
        <v>0</v>
      </c>
      <c r="H34" s="4">
        <v>402</v>
      </c>
      <c r="I34" s="20">
        <f t="shared" si="16"/>
        <v>0</v>
      </c>
      <c r="J34" s="7">
        <f t="shared" si="17"/>
        <v>0</v>
      </c>
      <c r="K34" s="7">
        <f t="shared" si="18"/>
        <v>0</v>
      </c>
      <c r="L34" s="3">
        <f t="shared" si="19"/>
        <v>0</v>
      </c>
      <c r="M34" s="3">
        <f t="shared" si="20"/>
        <v>0</v>
      </c>
      <c r="N34" s="3">
        <f t="shared" si="21"/>
        <v>0</v>
      </c>
      <c r="O34" s="3">
        <f t="shared" si="22"/>
        <v>0</v>
      </c>
      <c r="P34" s="1" t="str">
        <f t="shared" si="23"/>
        <v>Aktif</v>
      </c>
      <c r="Q34" s="1" t="str">
        <f t="shared" si="24"/>
        <v>Kering</v>
      </c>
    </row>
    <row r="35" spans="1:17" x14ac:dyDescent="0.25">
      <c r="A35" s="5">
        <v>60</v>
      </c>
      <c r="B35" s="4">
        <v>60</v>
      </c>
      <c r="C35" s="4">
        <v>1</v>
      </c>
      <c r="D35" s="29">
        <v>8.2999999999999998E-5</v>
      </c>
      <c r="E35" s="24">
        <v>68.006699999999995</v>
      </c>
      <c r="F35" s="1">
        <f t="shared" si="14"/>
        <v>0</v>
      </c>
      <c r="G35" s="1">
        <f t="shared" si="15"/>
        <v>0</v>
      </c>
      <c r="H35" s="4">
        <v>402</v>
      </c>
      <c r="I35" s="20">
        <f t="shared" si="16"/>
        <v>0</v>
      </c>
      <c r="J35" s="7">
        <f t="shared" si="17"/>
        <v>0</v>
      </c>
      <c r="K35" s="7">
        <f t="shared" si="18"/>
        <v>0</v>
      </c>
      <c r="L35" s="3">
        <f t="shared" si="19"/>
        <v>0</v>
      </c>
      <c r="M35" s="3">
        <f t="shared" si="20"/>
        <v>0</v>
      </c>
      <c r="N35" s="3">
        <f t="shared" si="21"/>
        <v>0</v>
      </c>
      <c r="O35" s="3">
        <f t="shared" si="22"/>
        <v>0</v>
      </c>
      <c r="P35" s="1" t="str">
        <f t="shared" si="23"/>
        <v>Aktif</v>
      </c>
      <c r="Q35" s="1" t="str">
        <f t="shared" si="24"/>
        <v>Kering</v>
      </c>
    </row>
    <row r="36" spans="1:17" x14ac:dyDescent="0.25">
      <c r="A36" s="1">
        <v>60</v>
      </c>
      <c r="B36" s="4">
        <v>60</v>
      </c>
      <c r="C36" s="4">
        <v>1</v>
      </c>
      <c r="D36" s="29">
        <v>8.2999999999999998E-5</v>
      </c>
      <c r="E36" s="24">
        <v>68.006699999999995</v>
      </c>
      <c r="F36" s="1">
        <f t="shared" si="14"/>
        <v>0</v>
      </c>
      <c r="G36" s="1">
        <f t="shared" si="15"/>
        <v>0</v>
      </c>
      <c r="H36" s="4">
        <v>402</v>
      </c>
      <c r="I36" s="20">
        <f t="shared" si="16"/>
        <v>0</v>
      </c>
      <c r="J36" s="7">
        <f t="shared" si="17"/>
        <v>0</v>
      </c>
      <c r="K36" s="7">
        <f t="shared" si="18"/>
        <v>0</v>
      </c>
      <c r="L36" s="3">
        <f t="shared" si="19"/>
        <v>0</v>
      </c>
      <c r="M36" s="3">
        <f t="shared" si="20"/>
        <v>0</v>
      </c>
      <c r="N36" s="3">
        <f t="shared" si="21"/>
        <v>0</v>
      </c>
      <c r="O36" s="3">
        <f t="shared" si="22"/>
        <v>0</v>
      </c>
      <c r="P36" s="1" t="str">
        <f t="shared" si="23"/>
        <v>Aktif</v>
      </c>
      <c r="Q36" s="1" t="str">
        <f t="shared" si="24"/>
        <v>Kering</v>
      </c>
    </row>
    <row r="37" spans="1:17" x14ac:dyDescent="0.25">
      <c r="A37" s="5">
        <v>21</v>
      </c>
      <c r="B37" s="4">
        <v>60</v>
      </c>
      <c r="C37" s="4">
        <v>1</v>
      </c>
      <c r="D37" s="29">
        <v>8.2999999999999998E-5</v>
      </c>
      <c r="E37" s="24">
        <v>68.006699999999995</v>
      </c>
      <c r="F37" s="1">
        <f t="shared" si="14"/>
        <v>39</v>
      </c>
      <c r="G37" s="1">
        <f t="shared" si="15"/>
        <v>0</v>
      </c>
      <c r="H37" s="4">
        <v>402</v>
      </c>
      <c r="I37" s="20">
        <f t="shared" si="16"/>
        <v>39</v>
      </c>
      <c r="J37" s="7">
        <f t="shared" si="17"/>
        <v>15678</v>
      </c>
      <c r="K37" s="7">
        <f t="shared" si="18"/>
        <v>31356</v>
      </c>
      <c r="L37" s="3">
        <f t="shared" si="19"/>
        <v>9.7014925373134331E-2</v>
      </c>
      <c r="M37" s="3">
        <f t="shared" si="20"/>
        <v>39</v>
      </c>
      <c r="N37" s="3">
        <f t="shared" si="21"/>
        <v>41.602547999999999</v>
      </c>
      <c r="O37" s="3">
        <f t="shared" si="22"/>
        <v>48.20021292537313</v>
      </c>
      <c r="P37" s="1" t="str">
        <f t="shared" si="23"/>
        <v>Aktif</v>
      </c>
      <c r="Q37" s="1" t="str">
        <f t="shared" si="24"/>
        <v>Kering</v>
      </c>
    </row>
    <row r="38" spans="1:17" x14ac:dyDescent="0.25">
      <c r="A38" s="1">
        <v>21</v>
      </c>
      <c r="B38" s="4">
        <v>60</v>
      </c>
      <c r="C38" s="4">
        <v>1</v>
      </c>
      <c r="D38" s="29">
        <v>8.2999999999999998E-5</v>
      </c>
      <c r="E38" s="24">
        <v>68.006699999999995</v>
      </c>
      <c r="F38" s="1">
        <f t="shared" si="14"/>
        <v>39</v>
      </c>
      <c r="G38" s="1">
        <f t="shared" si="15"/>
        <v>39</v>
      </c>
      <c r="H38" s="4">
        <v>402</v>
      </c>
      <c r="I38" s="20">
        <f t="shared" si="16"/>
        <v>39</v>
      </c>
      <c r="J38" s="7">
        <f t="shared" si="17"/>
        <v>0</v>
      </c>
      <c r="K38" s="7">
        <f t="shared" si="18"/>
        <v>0</v>
      </c>
      <c r="L38" s="3">
        <f t="shared" si="19"/>
        <v>0</v>
      </c>
      <c r="M38" s="3">
        <f t="shared" si="20"/>
        <v>39</v>
      </c>
      <c r="N38" s="3">
        <f t="shared" si="21"/>
        <v>39</v>
      </c>
      <c r="O38" s="3">
        <f t="shared" si="22"/>
        <v>39</v>
      </c>
      <c r="P38" s="1" t="str">
        <f t="shared" si="23"/>
        <v>Aktif</v>
      </c>
      <c r="Q38" s="1" t="str">
        <f t="shared" si="24"/>
        <v>Kering</v>
      </c>
    </row>
    <row r="39" spans="1:17" x14ac:dyDescent="0.25">
      <c r="A39" s="5">
        <v>21</v>
      </c>
      <c r="B39" s="4">
        <v>60</v>
      </c>
      <c r="C39" s="4">
        <v>1</v>
      </c>
      <c r="D39" s="29">
        <v>8.2999999999999998E-5</v>
      </c>
      <c r="E39" s="24">
        <v>68.006699999999995</v>
      </c>
      <c r="F39" s="1">
        <f t="shared" si="14"/>
        <v>39</v>
      </c>
      <c r="G39" s="1">
        <f t="shared" si="15"/>
        <v>39</v>
      </c>
      <c r="H39" s="4">
        <v>402</v>
      </c>
      <c r="I39" s="20">
        <f t="shared" si="16"/>
        <v>39</v>
      </c>
      <c r="J39" s="7">
        <f t="shared" si="17"/>
        <v>0</v>
      </c>
      <c r="K39" s="7">
        <f t="shared" si="18"/>
        <v>0</v>
      </c>
      <c r="L39" s="3">
        <f t="shared" si="19"/>
        <v>0</v>
      </c>
      <c r="M39" s="3">
        <f t="shared" si="20"/>
        <v>39</v>
      </c>
      <c r="N39" s="3">
        <f t="shared" si="21"/>
        <v>39</v>
      </c>
      <c r="O39" s="3">
        <f t="shared" si="22"/>
        <v>39</v>
      </c>
      <c r="P39" s="1" t="str">
        <f t="shared" si="23"/>
        <v>Aktif</v>
      </c>
      <c r="Q39" s="1" t="str">
        <f t="shared" si="24"/>
        <v>Kering</v>
      </c>
    </row>
    <row r="40" spans="1:17" x14ac:dyDescent="0.25">
      <c r="A40" s="1">
        <v>20</v>
      </c>
      <c r="B40" s="4">
        <v>60</v>
      </c>
      <c r="C40" s="4">
        <v>1</v>
      </c>
      <c r="D40" s="29">
        <v>8.2999999999999998E-5</v>
      </c>
      <c r="E40" s="24">
        <v>68.006699999999995</v>
      </c>
      <c r="F40" s="1">
        <f t="shared" si="14"/>
        <v>40</v>
      </c>
      <c r="G40" s="1">
        <f t="shared" si="15"/>
        <v>39</v>
      </c>
      <c r="H40" s="4">
        <v>402</v>
      </c>
      <c r="I40" s="20">
        <f t="shared" si="16"/>
        <v>40</v>
      </c>
      <c r="J40" s="7">
        <f t="shared" si="17"/>
        <v>402</v>
      </c>
      <c r="K40" s="7">
        <f t="shared" si="18"/>
        <v>804</v>
      </c>
      <c r="L40" s="3">
        <f t="shared" si="19"/>
        <v>2.4875621890547263E-3</v>
      </c>
      <c r="M40" s="3">
        <f t="shared" si="20"/>
        <v>40</v>
      </c>
      <c r="N40" s="3">
        <f t="shared" si="21"/>
        <v>40.066732000000002</v>
      </c>
      <c r="O40" s="3">
        <f t="shared" si="22"/>
        <v>40.235902895522386</v>
      </c>
      <c r="P40" s="1" t="str">
        <f t="shared" si="23"/>
        <v>Aktif</v>
      </c>
      <c r="Q40" s="1" t="str">
        <f t="shared" si="24"/>
        <v>Kering</v>
      </c>
    </row>
    <row r="41" spans="1:17" x14ac:dyDescent="0.25">
      <c r="A41" s="5">
        <v>0</v>
      </c>
      <c r="B41" s="4">
        <v>60</v>
      </c>
      <c r="C41" s="4">
        <v>1</v>
      </c>
      <c r="D41" s="29">
        <v>8.2999999999999998E-5</v>
      </c>
      <c r="E41" s="24">
        <v>68.006699999999995</v>
      </c>
      <c r="F41" s="1">
        <f t="shared" si="14"/>
        <v>60</v>
      </c>
      <c r="G41" s="1">
        <f t="shared" si="15"/>
        <v>40</v>
      </c>
      <c r="H41" s="4">
        <v>402</v>
      </c>
      <c r="I41" s="20">
        <f t="shared" si="16"/>
        <v>60</v>
      </c>
      <c r="J41" s="7">
        <f t="shared" si="17"/>
        <v>8040</v>
      </c>
      <c r="K41" s="7">
        <f t="shared" si="18"/>
        <v>16080</v>
      </c>
      <c r="L41" s="3">
        <f t="shared" si="19"/>
        <v>4.975124378109453E-2</v>
      </c>
      <c r="M41" s="3">
        <f t="shared" si="20"/>
        <v>60</v>
      </c>
      <c r="N41" s="3">
        <f t="shared" si="21"/>
        <v>61.33464</v>
      </c>
      <c r="O41" s="3">
        <f t="shared" si="22"/>
        <v>64.718057910447754</v>
      </c>
      <c r="P41" s="1" t="str">
        <f t="shared" si="23"/>
        <v>Aktif</v>
      </c>
      <c r="Q41" s="1" t="str">
        <f t="shared" si="24"/>
        <v>Kering</v>
      </c>
    </row>
    <row r="42" spans="1:17" x14ac:dyDescent="0.25">
      <c r="A42" s="1">
        <v>8</v>
      </c>
      <c r="B42" s="4">
        <v>60</v>
      </c>
      <c r="C42" s="4">
        <v>1</v>
      </c>
      <c r="D42" s="29">
        <v>8.2999999999999998E-5</v>
      </c>
      <c r="E42" s="24">
        <v>68.006699999999995</v>
      </c>
      <c r="F42" s="1">
        <f t="shared" si="14"/>
        <v>52</v>
      </c>
      <c r="G42" s="1">
        <f t="shared" si="15"/>
        <v>60</v>
      </c>
      <c r="H42" s="4">
        <v>402</v>
      </c>
      <c r="I42" s="20">
        <f t="shared" si="16"/>
        <v>52</v>
      </c>
      <c r="J42" s="7">
        <f t="shared" si="17"/>
        <v>-3216</v>
      </c>
      <c r="K42" s="7">
        <f t="shared" si="18"/>
        <v>-6432</v>
      </c>
      <c r="L42" s="3">
        <f t="shared" si="19"/>
        <v>-1.9900497512437811E-2</v>
      </c>
      <c r="M42" s="3">
        <f t="shared" si="20"/>
        <v>52</v>
      </c>
      <c r="N42" s="3">
        <f t="shared" si="21"/>
        <v>51.466144</v>
      </c>
      <c r="O42" s="3">
        <f t="shared" si="22"/>
        <v>50.112776835820895</v>
      </c>
      <c r="P42" s="1" t="str">
        <f t="shared" si="23"/>
        <v>Aktif</v>
      </c>
      <c r="Q42" s="1" t="str">
        <f t="shared" si="24"/>
        <v>Kering</v>
      </c>
    </row>
    <row r="43" spans="1:17" x14ac:dyDescent="0.25">
      <c r="A43" s="5">
        <v>37</v>
      </c>
      <c r="B43" s="4">
        <v>60</v>
      </c>
      <c r="C43" s="4">
        <v>1</v>
      </c>
      <c r="D43" s="29">
        <v>8.2999999999999998E-5</v>
      </c>
      <c r="E43" s="24">
        <v>68.006699999999995</v>
      </c>
      <c r="F43" s="1">
        <f t="shared" si="14"/>
        <v>23</v>
      </c>
      <c r="G43" s="1">
        <f t="shared" si="15"/>
        <v>52</v>
      </c>
      <c r="H43" s="4">
        <v>402</v>
      </c>
      <c r="I43" s="20">
        <f t="shared" si="16"/>
        <v>23</v>
      </c>
      <c r="J43" s="7">
        <f t="shared" si="17"/>
        <v>-11658</v>
      </c>
      <c r="K43" s="7">
        <f t="shared" si="18"/>
        <v>-23316</v>
      </c>
      <c r="L43" s="3">
        <f t="shared" si="19"/>
        <v>-7.2139303482587069E-2</v>
      </c>
      <c r="M43" s="3">
        <f t="shared" si="20"/>
        <v>23</v>
      </c>
      <c r="N43" s="3">
        <f t="shared" si="21"/>
        <v>21.064772000000001</v>
      </c>
      <c r="O43" s="3">
        <f t="shared" si="22"/>
        <v>16.158816029850747</v>
      </c>
      <c r="P43" s="1" t="str">
        <f t="shared" si="23"/>
        <v>Aktif</v>
      </c>
      <c r="Q43" s="1" t="str">
        <f t="shared" si="24"/>
        <v>Kering</v>
      </c>
    </row>
    <row r="44" spans="1:17" x14ac:dyDescent="0.25">
      <c r="A44" s="1">
        <v>35</v>
      </c>
      <c r="B44" s="4">
        <v>60</v>
      </c>
      <c r="C44" s="4">
        <v>1</v>
      </c>
      <c r="D44" s="29">
        <v>8.2999999999999998E-5</v>
      </c>
      <c r="E44" s="24">
        <v>68.006699999999995</v>
      </c>
      <c r="F44" s="1">
        <f t="shared" si="14"/>
        <v>25</v>
      </c>
      <c r="G44" s="1">
        <f t="shared" si="15"/>
        <v>23</v>
      </c>
      <c r="H44" s="4">
        <v>402</v>
      </c>
      <c r="I44" s="20">
        <f t="shared" si="16"/>
        <v>25</v>
      </c>
      <c r="J44" s="7">
        <f t="shared" si="17"/>
        <v>804</v>
      </c>
      <c r="K44" s="7">
        <f t="shared" si="18"/>
        <v>1608</v>
      </c>
      <c r="L44" s="3">
        <f t="shared" si="19"/>
        <v>4.9751243781094526E-3</v>
      </c>
      <c r="M44" s="3">
        <f t="shared" si="20"/>
        <v>25</v>
      </c>
      <c r="N44" s="3">
        <f t="shared" si="21"/>
        <v>25.133464</v>
      </c>
      <c r="O44" s="3">
        <f t="shared" si="22"/>
        <v>25.471805791044776</v>
      </c>
      <c r="P44" s="1" t="str">
        <f t="shared" si="23"/>
        <v>Aktif</v>
      </c>
      <c r="Q44" s="1" t="str">
        <f t="shared" si="24"/>
        <v>Kering</v>
      </c>
    </row>
    <row r="45" spans="1:17" x14ac:dyDescent="0.25">
      <c r="A45" s="5">
        <v>34</v>
      </c>
      <c r="B45" s="4">
        <v>60</v>
      </c>
      <c r="C45" s="4">
        <v>1</v>
      </c>
      <c r="D45" s="29">
        <v>8.2999999999999998E-5</v>
      </c>
      <c r="E45" s="24">
        <v>68.006699999999995</v>
      </c>
      <c r="F45" s="1">
        <f t="shared" si="14"/>
        <v>26</v>
      </c>
      <c r="G45" s="1">
        <f t="shared" si="15"/>
        <v>25</v>
      </c>
      <c r="H45" s="4">
        <v>402</v>
      </c>
      <c r="I45" s="20">
        <f t="shared" si="16"/>
        <v>26</v>
      </c>
      <c r="J45" s="7">
        <f t="shared" si="17"/>
        <v>402</v>
      </c>
      <c r="K45" s="7">
        <f t="shared" si="18"/>
        <v>804</v>
      </c>
      <c r="L45" s="3">
        <f t="shared" si="19"/>
        <v>2.4875621890547263E-3</v>
      </c>
      <c r="M45" s="3">
        <f t="shared" si="20"/>
        <v>26</v>
      </c>
      <c r="N45" s="3">
        <f t="shared" si="21"/>
        <v>26.066731999999998</v>
      </c>
      <c r="O45" s="3">
        <f t="shared" si="22"/>
        <v>26.235902895522386</v>
      </c>
      <c r="P45" s="1" t="str">
        <f t="shared" si="23"/>
        <v>Aktif</v>
      </c>
      <c r="Q45" s="1" t="str">
        <f t="shared" si="24"/>
        <v>Kering</v>
      </c>
    </row>
    <row r="46" spans="1:17" x14ac:dyDescent="0.25">
      <c r="A46" s="1">
        <v>33</v>
      </c>
      <c r="B46" s="4">
        <v>60</v>
      </c>
      <c r="C46" s="4">
        <v>1</v>
      </c>
      <c r="D46" s="29">
        <v>8.2999999999999998E-5</v>
      </c>
      <c r="E46" s="24">
        <v>68.006699999999995</v>
      </c>
      <c r="F46" s="1">
        <f t="shared" si="14"/>
        <v>27</v>
      </c>
      <c r="G46" s="1">
        <f t="shared" si="15"/>
        <v>26</v>
      </c>
      <c r="H46" s="4">
        <v>402</v>
      </c>
      <c r="I46" s="20">
        <f t="shared" si="16"/>
        <v>27</v>
      </c>
      <c r="J46" s="7">
        <f t="shared" si="17"/>
        <v>402</v>
      </c>
      <c r="K46" s="7">
        <f t="shared" si="18"/>
        <v>804</v>
      </c>
      <c r="L46" s="3">
        <f t="shared" si="19"/>
        <v>2.4875621890547263E-3</v>
      </c>
      <c r="M46" s="3">
        <f t="shared" si="20"/>
        <v>27</v>
      </c>
      <c r="N46" s="3">
        <f t="shared" si="21"/>
        <v>27.066731999999998</v>
      </c>
      <c r="O46" s="3">
        <f t="shared" si="22"/>
        <v>27.235902895522386</v>
      </c>
      <c r="P46" s="1" t="str">
        <f t="shared" si="23"/>
        <v>Aktif</v>
      </c>
      <c r="Q46" s="1" t="str">
        <f t="shared" si="24"/>
        <v>Kering</v>
      </c>
    </row>
    <row r="47" spans="1:17" x14ac:dyDescent="0.25">
      <c r="A47" s="5">
        <v>32</v>
      </c>
      <c r="B47" s="4">
        <v>60</v>
      </c>
      <c r="C47" s="4">
        <v>1</v>
      </c>
      <c r="D47" s="29">
        <v>8.2999999999999998E-5</v>
      </c>
      <c r="E47" s="24">
        <v>68.006699999999995</v>
      </c>
      <c r="F47" s="1">
        <f t="shared" si="14"/>
        <v>28</v>
      </c>
      <c r="G47" s="1">
        <f t="shared" si="15"/>
        <v>27</v>
      </c>
      <c r="H47" s="4">
        <v>402</v>
      </c>
      <c r="I47" s="20">
        <f t="shared" si="16"/>
        <v>28</v>
      </c>
      <c r="J47" s="7">
        <f t="shared" si="17"/>
        <v>402</v>
      </c>
      <c r="K47" s="7">
        <f t="shared" si="18"/>
        <v>804</v>
      </c>
      <c r="L47" s="3">
        <f t="shared" si="19"/>
        <v>2.4875621890547263E-3</v>
      </c>
      <c r="M47" s="3">
        <f t="shared" si="20"/>
        <v>28</v>
      </c>
      <c r="N47" s="3">
        <f t="shared" si="21"/>
        <v>28.066731999999998</v>
      </c>
      <c r="O47" s="3">
        <f t="shared" si="22"/>
        <v>28.235902895522386</v>
      </c>
      <c r="P47" s="1" t="str">
        <f t="shared" si="23"/>
        <v>Aktif</v>
      </c>
      <c r="Q47" s="1" t="str">
        <f t="shared" si="24"/>
        <v>Kering</v>
      </c>
    </row>
    <row r="48" spans="1:17" x14ac:dyDescent="0.25">
      <c r="A48" s="1">
        <v>32</v>
      </c>
      <c r="B48" s="4">
        <v>60</v>
      </c>
      <c r="C48" s="4">
        <v>1</v>
      </c>
      <c r="D48" s="29">
        <v>8.2999999999999998E-5</v>
      </c>
      <c r="E48" s="24">
        <v>68.006699999999995</v>
      </c>
      <c r="F48" s="1">
        <f t="shared" si="14"/>
        <v>28</v>
      </c>
      <c r="G48" s="1">
        <f t="shared" si="15"/>
        <v>28</v>
      </c>
      <c r="H48" s="4">
        <v>402</v>
      </c>
      <c r="I48" s="20">
        <f t="shared" si="16"/>
        <v>28</v>
      </c>
      <c r="J48" s="7">
        <f t="shared" si="17"/>
        <v>0</v>
      </c>
      <c r="K48" s="7">
        <f t="shared" si="18"/>
        <v>0</v>
      </c>
      <c r="L48" s="3">
        <f t="shared" si="19"/>
        <v>0</v>
      </c>
      <c r="M48" s="3">
        <f t="shared" si="20"/>
        <v>28</v>
      </c>
      <c r="N48" s="3">
        <f t="shared" si="21"/>
        <v>28</v>
      </c>
      <c r="O48" s="3">
        <f t="shared" si="22"/>
        <v>28</v>
      </c>
      <c r="P48" s="1" t="str">
        <f t="shared" si="23"/>
        <v>Aktif</v>
      </c>
      <c r="Q48" s="1" t="str">
        <f t="shared" si="24"/>
        <v>Kering</v>
      </c>
    </row>
    <row r="49" spans="1:17" x14ac:dyDescent="0.25">
      <c r="A49" s="5">
        <v>31</v>
      </c>
      <c r="B49" s="4">
        <v>60</v>
      </c>
      <c r="C49" s="4">
        <v>1</v>
      </c>
      <c r="D49" s="29">
        <v>8.2999999999999998E-5</v>
      </c>
      <c r="E49" s="24">
        <v>68.006699999999995</v>
      </c>
      <c r="F49" s="1">
        <f t="shared" si="14"/>
        <v>29</v>
      </c>
      <c r="G49" s="1">
        <f t="shared" si="15"/>
        <v>28</v>
      </c>
      <c r="H49" s="4">
        <v>402</v>
      </c>
      <c r="I49" s="20">
        <f t="shared" si="16"/>
        <v>29</v>
      </c>
      <c r="J49" s="7">
        <f t="shared" si="17"/>
        <v>402</v>
      </c>
      <c r="K49" s="7">
        <f t="shared" si="18"/>
        <v>804</v>
      </c>
      <c r="L49" s="3">
        <f t="shared" si="19"/>
        <v>2.4875621890547263E-3</v>
      </c>
      <c r="M49" s="3">
        <f t="shared" si="20"/>
        <v>29</v>
      </c>
      <c r="N49" s="3">
        <f t="shared" si="21"/>
        <v>29.066731999999998</v>
      </c>
      <c r="O49" s="3">
        <f t="shared" si="22"/>
        <v>29.235902895522386</v>
      </c>
      <c r="P49" s="1" t="str">
        <f t="shared" si="23"/>
        <v>Aktif</v>
      </c>
      <c r="Q49" s="1" t="str">
        <f t="shared" si="24"/>
        <v>Kering</v>
      </c>
    </row>
    <row r="50" spans="1:17" x14ac:dyDescent="0.25">
      <c r="A50" s="1">
        <v>32</v>
      </c>
      <c r="B50" s="4">
        <v>60</v>
      </c>
      <c r="C50" s="4">
        <v>1</v>
      </c>
      <c r="D50" s="29">
        <v>8.2999999999999998E-5</v>
      </c>
      <c r="E50" s="24">
        <v>68.006699999999995</v>
      </c>
      <c r="F50" s="1">
        <f t="shared" si="14"/>
        <v>28</v>
      </c>
      <c r="G50" s="1">
        <f t="shared" si="15"/>
        <v>29</v>
      </c>
      <c r="H50" s="4">
        <v>402</v>
      </c>
      <c r="I50" s="20">
        <f t="shared" si="16"/>
        <v>28</v>
      </c>
      <c r="J50" s="7">
        <f t="shared" si="17"/>
        <v>-402</v>
      </c>
      <c r="K50" s="7">
        <f t="shared" si="18"/>
        <v>-804</v>
      </c>
      <c r="L50" s="3">
        <f t="shared" si="19"/>
        <v>-2.4875621890547263E-3</v>
      </c>
      <c r="M50" s="3">
        <f t="shared" si="20"/>
        <v>28</v>
      </c>
      <c r="N50" s="3">
        <f t="shared" si="21"/>
        <v>27.933268000000002</v>
      </c>
      <c r="O50" s="3">
        <f t="shared" si="22"/>
        <v>27.764097104477614</v>
      </c>
      <c r="P50" s="1" t="str">
        <f t="shared" si="23"/>
        <v>Aktif</v>
      </c>
      <c r="Q50" s="1" t="str">
        <f t="shared" si="24"/>
        <v>Kering</v>
      </c>
    </row>
    <row r="51" spans="1:17" x14ac:dyDescent="0.25">
      <c r="A51" s="5">
        <v>39</v>
      </c>
      <c r="B51" s="4">
        <v>60</v>
      </c>
      <c r="C51" s="4">
        <v>1</v>
      </c>
      <c r="D51" s="29">
        <v>8.2999999999999998E-5</v>
      </c>
      <c r="E51" s="24">
        <v>68.006699999999995</v>
      </c>
      <c r="F51" s="1">
        <f t="shared" si="14"/>
        <v>21</v>
      </c>
      <c r="G51" s="1">
        <f t="shared" si="15"/>
        <v>28</v>
      </c>
      <c r="H51" s="4">
        <v>402</v>
      </c>
      <c r="I51" s="20">
        <f t="shared" si="16"/>
        <v>21</v>
      </c>
      <c r="J51" s="7">
        <f t="shared" si="17"/>
        <v>-2814</v>
      </c>
      <c r="K51" s="7">
        <f t="shared" si="18"/>
        <v>-5628</v>
      </c>
      <c r="L51" s="3">
        <f t="shared" si="19"/>
        <v>-1.7412935323383085E-2</v>
      </c>
      <c r="M51" s="3">
        <f t="shared" si="20"/>
        <v>21</v>
      </c>
      <c r="N51" s="3">
        <f t="shared" si="21"/>
        <v>20.532876000000002</v>
      </c>
      <c r="O51" s="3">
        <f t="shared" si="22"/>
        <v>19.348679731343285</v>
      </c>
      <c r="P51" s="1" t="str">
        <f t="shared" si="23"/>
        <v>Aktif</v>
      </c>
      <c r="Q51" s="1" t="str">
        <f t="shared" si="24"/>
        <v>Kering</v>
      </c>
    </row>
    <row r="52" spans="1:17" x14ac:dyDescent="0.25">
      <c r="A52" s="1">
        <v>45</v>
      </c>
      <c r="B52" s="4">
        <v>60</v>
      </c>
      <c r="C52" s="4">
        <v>1</v>
      </c>
      <c r="D52" s="29">
        <v>8.2999999999999998E-5</v>
      </c>
      <c r="E52" s="24">
        <v>68.006699999999995</v>
      </c>
      <c r="F52" s="1">
        <f t="shared" si="14"/>
        <v>15</v>
      </c>
      <c r="G52" s="1">
        <f t="shared" si="15"/>
        <v>21</v>
      </c>
      <c r="H52" s="4">
        <v>402</v>
      </c>
      <c r="I52" s="20">
        <f t="shared" si="16"/>
        <v>15</v>
      </c>
      <c r="J52" s="7">
        <f t="shared" si="17"/>
        <v>-2412</v>
      </c>
      <c r="K52" s="7">
        <f t="shared" si="18"/>
        <v>-4824</v>
      </c>
      <c r="L52" s="3">
        <f t="shared" si="19"/>
        <v>-1.4925373134328358E-2</v>
      </c>
      <c r="M52" s="3">
        <f t="shared" si="20"/>
        <v>15</v>
      </c>
      <c r="N52" s="3">
        <f t="shared" si="21"/>
        <v>14.599608</v>
      </c>
      <c r="O52" s="3">
        <f t="shared" si="22"/>
        <v>13.584582626865672</v>
      </c>
      <c r="P52" s="1" t="str">
        <f t="shared" si="23"/>
        <v>Aktif</v>
      </c>
      <c r="Q52" s="1" t="str">
        <f t="shared" si="24"/>
        <v>Kering</v>
      </c>
    </row>
    <row r="53" spans="1:17" x14ac:dyDescent="0.25">
      <c r="A53" s="5">
        <v>46</v>
      </c>
      <c r="B53" s="4">
        <v>60</v>
      </c>
      <c r="C53" s="4">
        <v>1</v>
      </c>
      <c r="D53" s="29">
        <v>8.2999999999999998E-5</v>
      </c>
      <c r="E53" s="24">
        <v>68.006699999999995</v>
      </c>
      <c r="F53" s="1">
        <f t="shared" si="14"/>
        <v>14</v>
      </c>
      <c r="G53" s="1">
        <f t="shared" si="15"/>
        <v>15</v>
      </c>
      <c r="H53" s="4">
        <v>402</v>
      </c>
      <c r="I53" s="20">
        <f t="shared" si="16"/>
        <v>14</v>
      </c>
      <c r="J53" s="7">
        <f t="shared" si="17"/>
        <v>-402</v>
      </c>
      <c r="K53" s="7">
        <f t="shared" si="18"/>
        <v>-804</v>
      </c>
      <c r="L53" s="3">
        <f t="shared" si="19"/>
        <v>-2.4875621890547263E-3</v>
      </c>
      <c r="M53" s="3">
        <f t="shared" si="20"/>
        <v>14</v>
      </c>
      <c r="N53" s="3">
        <f t="shared" si="21"/>
        <v>13.933268</v>
      </c>
      <c r="O53" s="3">
        <f t="shared" si="22"/>
        <v>13.764097104477612</v>
      </c>
      <c r="P53" s="1" t="str">
        <f t="shared" si="23"/>
        <v>Aktif</v>
      </c>
      <c r="Q53" s="1" t="str">
        <f t="shared" si="24"/>
        <v>Kering</v>
      </c>
    </row>
    <row r="54" spans="1:17" x14ac:dyDescent="0.25">
      <c r="A54" s="1">
        <v>47</v>
      </c>
      <c r="B54" s="4">
        <v>60</v>
      </c>
      <c r="C54" s="4">
        <v>1</v>
      </c>
      <c r="D54" s="29">
        <v>8.2999999999999998E-5</v>
      </c>
      <c r="E54" s="24">
        <v>68.006699999999995</v>
      </c>
      <c r="F54" s="1">
        <f t="shared" si="14"/>
        <v>13</v>
      </c>
      <c r="G54" s="1">
        <f t="shared" si="15"/>
        <v>14</v>
      </c>
      <c r="H54" s="4">
        <v>402</v>
      </c>
      <c r="I54" s="20">
        <f t="shared" si="16"/>
        <v>13</v>
      </c>
      <c r="J54" s="7">
        <f t="shared" si="17"/>
        <v>-402</v>
      </c>
      <c r="K54" s="7">
        <f t="shared" si="18"/>
        <v>-804</v>
      </c>
      <c r="L54" s="3">
        <f t="shared" si="19"/>
        <v>-2.4875621890547263E-3</v>
      </c>
      <c r="M54" s="3">
        <f t="shared" si="20"/>
        <v>13</v>
      </c>
      <c r="N54" s="3">
        <f t="shared" si="21"/>
        <v>12.933268</v>
      </c>
      <c r="O54" s="3">
        <f t="shared" si="22"/>
        <v>12.764097104477612</v>
      </c>
      <c r="P54" s="1" t="str">
        <f t="shared" si="23"/>
        <v>Aktif</v>
      </c>
      <c r="Q54" s="1" t="str">
        <f t="shared" si="24"/>
        <v>Kering</v>
      </c>
    </row>
    <row r="55" spans="1:17" x14ac:dyDescent="0.25">
      <c r="A55" s="5">
        <v>49</v>
      </c>
      <c r="B55" s="4">
        <v>60</v>
      </c>
      <c r="C55" s="4">
        <v>1</v>
      </c>
      <c r="D55" s="29">
        <v>8.2999999999999998E-5</v>
      </c>
      <c r="E55" s="24">
        <v>68.006699999999995</v>
      </c>
      <c r="F55" s="1">
        <f t="shared" si="14"/>
        <v>11</v>
      </c>
      <c r="G55" s="1">
        <f t="shared" si="15"/>
        <v>13</v>
      </c>
      <c r="H55" s="4">
        <v>402</v>
      </c>
      <c r="I55" s="20">
        <f t="shared" si="16"/>
        <v>11</v>
      </c>
      <c r="J55" s="7">
        <f t="shared" si="17"/>
        <v>-804</v>
      </c>
      <c r="K55" s="7">
        <f t="shared" si="18"/>
        <v>-1608</v>
      </c>
      <c r="L55" s="3">
        <f t="shared" si="19"/>
        <v>-4.9751243781094526E-3</v>
      </c>
      <c r="M55" s="3">
        <f t="shared" si="20"/>
        <v>11</v>
      </c>
      <c r="N55" s="3">
        <f t="shared" si="21"/>
        <v>10.866536</v>
      </c>
      <c r="O55" s="3">
        <f t="shared" si="22"/>
        <v>10.528194208955224</v>
      </c>
      <c r="P55" s="1" t="str">
        <f t="shared" si="23"/>
        <v>Aktif</v>
      </c>
      <c r="Q55" s="1" t="str">
        <f t="shared" si="24"/>
        <v>Kering</v>
      </c>
    </row>
    <row r="56" spans="1:17" x14ac:dyDescent="0.25">
      <c r="A56" s="1">
        <v>49</v>
      </c>
      <c r="B56" s="4">
        <v>60</v>
      </c>
      <c r="C56" s="4">
        <v>1</v>
      </c>
      <c r="D56" s="29">
        <v>8.2999999999999998E-5</v>
      </c>
      <c r="E56" s="24">
        <v>68.006699999999995</v>
      </c>
      <c r="F56" s="1">
        <f t="shared" si="14"/>
        <v>11</v>
      </c>
      <c r="G56" s="1">
        <f t="shared" si="15"/>
        <v>11</v>
      </c>
      <c r="H56" s="4">
        <v>402</v>
      </c>
      <c r="I56" s="20">
        <f t="shared" si="16"/>
        <v>11</v>
      </c>
      <c r="J56" s="7">
        <f t="shared" si="17"/>
        <v>0</v>
      </c>
      <c r="K56" s="7">
        <f t="shared" si="18"/>
        <v>0</v>
      </c>
      <c r="L56" s="3">
        <f t="shared" si="19"/>
        <v>0</v>
      </c>
      <c r="M56" s="3">
        <f t="shared" si="20"/>
        <v>11</v>
      </c>
      <c r="N56" s="3">
        <f t="shared" si="21"/>
        <v>11</v>
      </c>
      <c r="O56" s="3">
        <f t="shared" si="22"/>
        <v>11</v>
      </c>
      <c r="P56" s="1" t="str">
        <f t="shared" si="23"/>
        <v>Aktif</v>
      </c>
      <c r="Q56" s="1" t="str">
        <f t="shared" si="24"/>
        <v>Kering</v>
      </c>
    </row>
    <row r="57" spans="1:17" x14ac:dyDescent="0.25">
      <c r="A57" s="5">
        <v>49</v>
      </c>
      <c r="B57" s="4">
        <v>60</v>
      </c>
      <c r="C57" s="4">
        <v>1</v>
      </c>
      <c r="D57" s="29">
        <v>8.2999999999999998E-5</v>
      </c>
      <c r="E57" s="24">
        <v>68.006699999999995</v>
      </c>
      <c r="F57" s="1">
        <f t="shared" si="14"/>
        <v>11</v>
      </c>
      <c r="G57" s="1">
        <f t="shared" si="15"/>
        <v>11</v>
      </c>
      <c r="H57" s="4">
        <v>402</v>
      </c>
      <c r="I57" s="20">
        <f t="shared" si="16"/>
        <v>11</v>
      </c>
      <c r="J57" s="7">
        <f t="shared" si="17"/>
        <v>0</v>
      </c>
      <c r="K57" s="7">
        <f t="shared" si="18"/>
        <v>0</v>
      </c>
      <c r="L57" s="3">
        <f t="shared" si="19"/>
        <v>0</v>
      </c>
      <c r="M57" s="3">
        <f t="shared" si="20"/>
        <v>11</v>
      </c>
      <c r="N57" s="3">
        <f t="shared" si="21"/>
        <v>11</v>
      </c>
      <c r="O57" s="3">
        <f t="shared" si="22"/>
        <v>11</v>
      </c>
      <c r="P57" s="1" t="str">
        <f t="shared" si="23"/>
        <v>Aktif</v>
      </c>
      <c r="Q57" s="1" t="str">
        <f t="shared" si="24"/>
        <v>Kering</v>
      </c>
    </row>
    <row r="58" spans="1:17" x14ac:dyDescent="0.25">
      <c r="A58" s="1">
        <v>60</v>
      </c>
      <c r="B58" s="4">
        <v>60</v>
      </c>
      <c r="C58" s="4">
        <v>1</v>
      </c>
      <c r="D58" s="29">
        <v>8.2999999999999998E-5</v>
      </c>
      <c r="E58" s="24">
        <v>68.006699999999995</v>
      </c>
      <c r="F58" s="1">
        <f t="shared" si="14"/>
        <v>0</v>
      </c>
      <c r="G58" s="1">
        <f t="shared" si="15"/>
        <v>11</v>
      </c>
      <c r="H58" s="4">
        <v>402</v>
      </c>
      <c r="I58" s="20">
        <f t="shared" si="16"/>
        <v>0</v>
      </c>
      <c r="J58" s="7">
        <f t="shared" si="17"/>
        <v>-4422</v>
      </c>
      <c r="K58" s="7">
        <f t="shared" si="18"/>
        <v>-8844</v>
      </c>
      <c r="L58" s="3">
        <f t="shared" si="19"/>
        <v>-2.736318407960199E-2</v>
      </c>
      <c r="M58" s="3">
        <f t="shared" si="20"/>
        <v>0</v>
      </c>
      <c r="N58" s="3">
        <f t="shared" si="21"/>
        <v>-0.73405200000000004</v>
      </c>
      <c r="O58" s="3">
        <f t="shared" si="22"/>
        <v>-2.5949318507462684</v>
      </c>
      <c r="P58" s="1" t="str">
        <f t="shared" si="23"/>
        <v>Aktif</v>
      </c>
      <c r="Q58" s="1" t="str">
        <f t="shared" si="24"/>
        <v>Kering</v>
      </c>
    </row>
    <row r="59" spans="1:17" x14ac:dyDescent="0.25">
      <c r="A59" s="5">
        <v>57</v>
      </c>
      <c r="B59" s="4">
        <v>60</v>
      </c>
      <c r="C59" s="4">
        <v>1</v>
      </c>
      <c r="D59" s="29">
        <v>8.2999999999999998E-5</v>
      </c>
      <c r="E59" s="24">
        <v>68.006699999999995</v>
      </c>
      <c r="F59" s="1">
        <f t="shared" si="14"/>
        <v>3</v>
      </c>
      <c r="G59" s="1">
        <f t="shared" si="15"/>
        <v>0</v>
      </c>
      <c r="H59" s="4">
        <v>402</v>
      </c>
      <c r="I59" s="20">
        <f t="shared" si="16"/>
        <v>3</v>
      </c>
      <c r="J59" s="7">
        <f t="shared" si="17"/>
        <v>1206</v>
      </c>
      <c r="K59" s="7">
        <f t="shared" si="18"/>
        <v>2412</v>
      </c>
      <c r="L59" s="3">
        <f t="shared" si="19"/>
        <v>7.462686567164179E-3</v>
      </c>
      <c r="M59" s="3">
        <f t="shared" si="20"/>
        <v>3</v>
      </c>
      <c r="N59" s="3">
        <f t="shared" si="21"/>
        <v>3.200196</v>
      </c>
      <c r="O59" s="3">
        <f t="shared" si="22"/>
        <v>3.7077086865671642</v>
      </c>
      <c r="P59" s="1" t="str">
        <f t="shared" si="23"/>
        <v>Aktif</v>
      </c>
      <c r="Q59" s="1" t="str">
        <f t="shared" si="24"/>
        <v>Kering</v>
      </c>
    </row>
    <row r="60" spans="1:17" x14ac:dyDescent="0.25">
      <c r="A60" s="1">
        <v>55</v>
      </c>
      <c r="B60" s="4">
        <v>60</v>
      </c>
      <c r="C60" s="4">
        <v>1</v>
      </c>
      <c r="D60" s="29">
        <v>8.2999999999999998E-5</v>
      </c>
      <c r="E60" s="24">
        <v>68.006699999999995</v>
      </c>
      <c r="F60" s="1">
        <f t="shared" si="14"/>
        <v>5</v>
      </c>
      <c r="G60" s="1">
        <f t="shared" si="15"/>
        <v>3</v>
      </c>
      <c r="H60" s="4">
        <v>402</v>
      </c>
      <c r="I60" s="20">
        <f t="shared" si="16"/>
        <v>5</v>
      </c>
      <c r="J60" s="7">
        <f t="shared" si="17"/>
        <v>804</v>
      </c>
      <c r="K60" s="7">
        <f t="shared" si="18"/>
        <v>1608</v>
      </c>
      <c r="L60" s="3">
        <f t="shared" si="19"/>
        <v>4.9751243781094526E-3</v>
      </c>
      <c r="M60" s="3">
        <f t="shared" si="20"/>
        <v>5</v>
      </c>
      <c r="N60" s="3">
        <f t="shared" si="21"/>
        <v>5.133464</v>
      </c>
      <c r="O60" s="3">
        <f t="shared" si="22"/>
        <v>5.4718057910447762</v>
      </c>
      <c r="P60" s="1" t="str">
        <f t="shared" si="23"/>
        <v>Aktif</v>
      </c>
      <c r="Q60" s="1" t="str">
        <f t="shared" si="24"/>
        <v>Kering</v>
      </c>
    </row>
    <row r="61" spans="1:17" x14ac:dyDescent="0.25">
      <c r="A61" s="5">
        <v>53</v>
      </c>
      <c r="B61" s="4">
        <v>60</v>
      </c>
      <c r="C61" s="4">
        <v>1</v>
      </c>
      <c r="D61" s="29">
        <v>8.2999999999999998E-5</v>
      </c>
      <c r="E61" s="24">
        <v>68.006699999999995</v>
      </c>
      <c r="F61" s="1">
        <f t="shared" si="14"/>
        <v>7</v>
      </c>
      <c r="G61" s="1">
        <f t="shared" si="15"/>
        <v>5</v>
      </c>
      <c r="H61" s="4">
        <v>402</v>
      </c>
      <c r="I61" s="20">
        <f t="shared" si="16"/>
        <v>7</v>
      </c>
      <c r="J61" s="7">
        <f t="shared" si="17"/>
        <v>804</v>
      </c>
      <c r="K61" s="7">
        <f t="shared" si="18"/>
        <v>1608</v>
      </c>
      <c r="L61" s="3">
        <f t="shared" si="19"/>
        <v>4.9751243781094526E-3</v>
      </c>
      <c r="M61" s="3">
        <f t="shared" si="20"/>
        <v>7</v>
      </c>
      <c r="N61" s="3">
        <f t="shared" si="21"/>
        <v>7.133464</v>
      </c>
      <c r="O61" s="3">
        <f t="shared" si="22"/>
        <v>7.4718057910447762</v>
      </c>
      <c r="P61" s="1" t="str">
        <f t="shared" si="23"/>
        <v>Aktif</v>
      </c>
      <c r="Q61" s="1" t="str">
        <f t="shared" si="24"/>
        <v>Kering</v>
      </c>
    </row>
    <row r="62" spans="1:17" x14ac:dyDescent="0.25">
      <c r="A62" s="1">
        <v>60</v>
      </c>
      <c r="B62" s="4">
        <v>60</v>
      </c>
      <c r="C62" s="4">
        <v>1</v>
      </c>
      <c r="D62" s="29">
        <v>8.2999999999999998E-5</v>
      </c>
      <c r="E62" s="24">
        <v>68.006699999999995</v>
      </c>
      <c r="F62" s="1">
        <f t="shared" si="14"/>
        <v>0</v>
      </c>
      <c r="G62" s="1">
        <f t="shared" si="15"/>
        <v>7</v>
      </c>
      <c r="H62" s="4">
        <v>402</v>
      </c>
      <c r="I62" s="20">
        <f t="shared" si="16"/>
        <v>0</v>
      </c>
      <c r="J62" s="7">
        <f t="shared" si="17"/>
        <v>-2814</v>
      </c>
      <c r="K62" s="7">
        <f t="shared" si="18"/>
        <v>-5628</v>
      </c>
      <c r="L62" s="3">
        <f t="shared" si="19"/>
        <v>-1.7412935323383085E-2</v>
      </c>
      <c r="M62" s="3">
        <f t="shared" si="20"/>
        <v>0</v>
      </c>
      <c r="N62" s="3">
        <f t="shared" si="21"/>
        <v>-0.46712399999999998</v>
      </c>
      <c r="O62" s="3">
        <f t="shared" si="22"/>
        <v>-1.6513202686567166</v>
      </c>
      <c r="P62" s="1" t="str">
        <f t="shared" si="23"/>
        <v>Aktif</v>
      </c>
      <c r="Q62" s="1" t="str">
        <f t="shared" si="24"/>
        <v>Kering</v>
      </c>
    </row>
    <row r="63" spans="1:17" x14ac:dyDescent="0.25">
      <c r="A63" s="5">
        <v>60</v>
      </c>
      <c r="B63" s="4">
        <v>60</v>
      </c>
      <c r="C63" s="4">
        <v>1</v>
      </c>
      <c r="D63" s="29">
        <v>8.2999999999999998E-5</v>
      </c>
      <c r="E63" s="24">
        <v>68.006699999999995</v>
      </c>
      <c r="F63" s="1">
        <f t="shared" si="14"/>
        <v>0</v>
      </c>
      <c r="G63" s="1">
        <f t="shared" si="15"/>
        <v>0</v>
      </c>
      <c r="H63" s="4">
        <v>402</v>
      </c>
      <c r="I63" s="20">
        <f t="shared" si="16"/>
        <v>0</v>
      </c>
      <c r="J63" s="7">
        <f t="shared" si="17"/>
        <v>0</v>
      </c>
      <c r="K63" s="7">
        <f t="shared" si="18"/>
        <v>0</v>
      </c>
      <c r="L63" s="3">
        <f t="shared" si="19"/>
        <v>0</v>
      </c>
      <c r="M63" s="3">
        <f t="shared" si="20"/>
        <v>0</v>
      </c>
      <c r="N63" s="3">
        <f t="shared" si="21"/>
        <v>0</v>
      </c>
      <c r="O63" s="3">
        <f t="shared" si="22"/>
        <v>0</v>
      </c>
      <c r="P63" s="1" t="str">
        <f t="shared" si="23"/>
        <v>Aktif</v>
      </c>
      <c r="Q63" s="1" t="str">
        <f t="shared" si="24"/>
        <v>Kering</v>
      </c>
    </row>
    <row r="64" spans="1:17" x14ac:dyDescent="0.25">
      <c r="A64" s="1">
        <v>59</v>
      </c>
      <c r="B64" s="4">
        <v>60</v>
      </c>
      <c r="C64" s="4">
        <v>1</v>
      </c>
      <c r="D64" s="29">
        <v>8.2999999999999998E-5</v>
      </c>
      <c r="E64" s="24">
        <v>68.006699999999995</v>
      </c>
      <c r="F64" s="1">
        <f t="shared" si="14"/>
        <v>1</v>
      </c>
      <c r="G64" s="1">
        <f t="shared" si="15"/>
        <v>0</v>
      </c>
      <c r="H64" s="4">
        <v>402</v>
      </c>
      <c r="I64" s="20">
        <f t="shared" si="16"/>
        <v>1</v>
      </c>
      <c r="J64" s="7">
        <f t="shared" si="17"/>
        <v>402</v>
      </c>
      <c r="K64" s="7">
        <f t="shared" si="18"/>
        <v>804</v>
      </c>
      <c r="L64" s="3">
        <f t="shared" si="19"/>
        <v>2.4875621890547263E-3</v>
      </c>
      <c r="M64" s="3">
        <f t="shared" si="20"/>
        <v>1</v>
      </c>
      <c r="N64" s="3">
        <f t="shared" si="21"/>
        <v>1.066732</v>
      </c>
      <c r="O64" s="3">
        <f t="shared" si="22"/>
        <v>1.2359028955223881</v>
      </c>
      <c r="P64" s="1" t="str">
        <f t="shared" si="23"/>
        <v>Aktif</v>
      </c>
      <c r="Q64" s="1" t="str">
        <f t="shared" si="24"/>
        <v>Kering</v>
      </c>
    </row>
    <row r="65" spans="1:17" x14ac:dyDescent="0.25">
      <c r="A65" s="5">
        <v>58</v>
      </c>
      <c r="B65" s="4">
        <v>60</v>
      </c>
      <c r="C65" s="4">
        <v>1</v>
      </c>
      <c r="D65" s="29">
        <v>8.2999999999999998E-5</v>
      </c>
      <c r="E65" s="24">
        <v>68.006699999999995</v>
      </c>
      <c r="F65" s="1">
        <f t="shared" si="14"/>
        <v>2</v>
      </c>
      <c r="G65" s="1">
        <f t="shared" si="15"/>
        <v>1</v>
      </c>
      <c r="H65" s="4">
        <v>402</v>
      </c>
      <c r="I65" s="20">
        <f t="shared" si="16"/>
        <v>2</v>
      </c>
      <c r="J65" s="7">
        <f t="shared" si="17"/>
        <v>402</v>
      </c>
      <c r="K65" s="7">
        <f t="shared" si="18"/>
        <v>804</v>
      </c>
      <c r="L65" s="3">
        <f t="shared" si="19"/>
        <v>2.4875621890547263E-3</v>
      </c>
      <c r="M65" s="3">
        <f t="shared" si="20"/>
        <v>2</v>
      </c>
      <c r="N65" s="3">
        <f t="shared" si="21"/>
        <v>2.066732</v>
      </c>
      <c r="O65" s="3">
        <f t="shared" si="22"/>
        <v>2.2359028955223881</v>
      </c>
      <c r="P65" s="1" t="str">
        <f t="shared" si="23"/>
        <v>Aktif</v>
      </c>
      <c r="Q65" s="1" t="str">
        <f t="shared" si="24"/>
        <v>Kering</v>
      </c>
    </row>
    <row r="66" spans="1:17" x14ac:dyDescent="0.25">
      <c r="A66" s="1"/>
      <c r="B66" s="4">
        <v>60</v>
      </c>
      <c r="C66" s="4">
        <v>1</v>
      </c>
      <c r="D66" s="29">
        <v>8.2999999999999998E-5</v>
      </c>
      <c r="E66" s="24">
        <v>68.006699999999995</v>
      </c>
      <c r="F66" s="1">
        <f t="shared" si="14"/>
        <v>60</v>
      </c>
      <c r="G66" s="1">
        <f t="shared" si="15"/>
        <v>2</v>
      </c>
      <c r="H66" s="4">
        <v>402</v>
      </c>
      <c r="I66" s="20">
        <f t="shared" si="16"/>
        <v>60</v>
      </c>
      <c r="J66" s="7">
        <f t="shared" si="17"/>
        <v>23316</v>
      </c>
      <c r="K66" s="7">
        <f t="shared" si="18"/>
        <v>46632</v>
      </c>
      <c r="L66" s="3">
        <f t="shared" si="19"/>
        <v>0.14427860696517414</v>
      </c>
      <c r="M66" s="3">
        <f t="shared" si="20"/>
        <v>60</v>
      </c>
      <c r="N66" s="3">
        <f t="shared" si="21"/>
        <v>63.870455999999997</v>
      </c>
      <c r="O66" s="3">
        <f t="shared" si="22"/>
        <v>73.682367940298505</v>
      </c>
      <c r="P66" s="1" t="str">
        <f t="shared" si="23"/>
        <v>Aktif</v>
      </c>
      <c r="Q66" s="1" t="str">
        <f t="shared" si="24"/>
        <v>Kering</v>
      </c>
    </row>
    <row r="67" spans="1:17" x14ac:dyDescent="0.25">
      <c r="A67" s="5"/>
      <c r="B67" s="4">
        <v>60</v>
      </c>
      <c r="C67" s="4">
        <v>1</v>
      </c>
      <c r="D67" s="29">
        <v>8.2999999999999998E-5</v>
      </c>
      <c r="E67" s="24">
        <v>68.006699999999995</v>
      </c>
      <c r="F67" s="1">
        <f t="shared" si="14"/>
        <v>60</v>
      </c>
      <c r="G67" s="1">
        <f t="shared" si="15"/>
        <v>60</v>
      </c>
      <c r="H67" s="4">
        <v>402</v>
      </c>
      <c r="I67" s="20">
        <f t="shared" si="16"/>
        <v>60</v>
      </c>
      <c r="J67" s="7">
        <f t="shared" si="17"/>
        <v>0</v>
      </c>
      <c r="K67" s="7">
        <f t="shared" si="18"/>
        <v>0</v>
      </c>
      <c r="L67" s="3">
        <f t="shared" si="19"/>
        <v>0</v>
      </c>
      <c r="M67" s="3">
        <f t="shared" si="20"/>
        <v>60</v>
      </c>
      <c r="N67" s="3">
        <f t="shared" si="21"/>
        <v>60</v>
      </c>
      <c r="O67" s="3">
        <f t="shared" si="22"/>
        <v>60</v>
      </c>
      <c r="P67" s="1" t="str">
        <f t="shared" si="23"/>
        <v>Aktif</v>
      </c>
      <c r="Q67" s="1" t="str">
        <f t="shared" si="24"/>
        <v>Kering</v>
      </c>
    </row>
    <row r="68" spans="1:17" x14ac:dyDescent="0.25">
      <c r="A68" s="1"/>
      <c r="B68" s="4">
        <v>60</v>
      </c>
      <c r="C68" s="4">
        <v>1</v>
      </c>
      <c r="D68" s="29">
        <v>8.2999999999999998E-5</v>
      </c>
      <c r="E68" s="24">
        <v>68.006699999999995</v>
      </c>
      <c r="F68" s="1">
        <f t="shared" si="14"/>
        <v>60</v>
      </c>
      <c r="G68" s="1">
        <f t="shared" si="15"/>
        <v>60</v>
      </c>
      <c r="H68" s="4">
        <v>402</v>
      </c>
      <c r="I68" s="20">
        <f t="shared" si="16"/>
        <v>60</v>
      </c>
      <c r="J68" s="7">
        <f t="shared" si="17"/>
        <v>0</v>
      </c>
      <c r="K68" s="7">
        <f t="shared" si="18"/>
        <v>0</v>
      </c>
      <c r="L68" s="3">
        <f t="shared" si="19"/>
        <v>0</v>
      </c>
      <c r="M68" s="3">
        <f t="shared" si="20"/>
        <v>60</v>
      </c>
      <c r="N68" s="3">
        <f t="shared" si="21"/>
        <v>60</v>
      </c>
      <c r="O68" s="3">
        <f t="shared" si="22"/>
        <v>60</v>
      </c>
      <c r="P68" s="1" t="str">
        <f t="shared" si="23"/>
        <v>Aktif</v>
      </c>
      <c r="Q68" s="1" t="str">
        <f t="shared" si="24"/>
        <v>Kering</v>
      </c>
    </row>
    <row r="69" spans="1:17" x14ac:dyDescent="0.25">
      <c r="A69" s="5"/>
      <c r="B69" s="4">
        <v>60</v>
      </c>
      <c r="C69" s="4">
        <v>1</v>
      </c>
      <c r="D69" s="29">
        <v>8.2999999999999998E-5</v>
      </c>
      <c r="E69" s="24">
        <v>68.006699999999995</v>
      </c>
      <c r="F69" s="1">
        <f t="shared" si="14"/>
        <v>60</v>
      </c>
      <c r="G69" s="1">
        <f t="shared" si="15"/>
        <v>60</v>
      </c>
      <c r="H69" s="4">
        <v>402</v>
      </c>
      <c r="I69" s="20">
        <f t="shared" si="16"/>
        <v>60</v>
      </c>
      <c r="J69" s="7">
        <f t="shared" si="17"/>
        <v>0</v>
      </c>
      <c r="K69" s="7">
        <f t="shared" si="18"/>
        <v>0</v>
      </c>
      <c r="L69" s="3">
        <f t="shared" si="19"/>
        <v>0</v>
      </c>
      <c r="M69" s="3">
        <f t="shared" si="20"/>
        <v>60</v>
      </c>
      <c r="N69" s="3">
        <f t="shared" si="21"/>
        <v>60</v>
      </c>
      <c r="O69" s="3">
        <f t="shared" si="22"/>
        <v>60</v>
      </c>
      <c r="P69" s="1" t="str">
        <f t="shared" si="23"/>
        <v>Aktif</v>
      </c>
      <c r="Q69" s="1" t="str">
        <f t="shared" si="24"/>
        <v>Kering</v>
      </c>
    </row>
    <row r="70" spans="1:17" x14ac:dyDescent="0.25">
      <c r="A70" s="1"/>
      <c r="B70" s="4">
        <v>60</v>
      </c>
      <c r="C70" s="4">
        <v>1</v>
      </c>
      <c r="D70" s="29">
        <v>8.2999999999999998E-5</v>
      </c>
      <c r="E70" s="24">
        <v>68.006699999999995</v>
      </c>
      <c r="F70" s="1">
        <f t="shared" si="14"/>
        <v>60</v>
      </c>
      <c r="G70" s="1">
        <f t="shared" si="15"/>
        <v>60</v>
      </c>
      <c r="H70" s="4">
        <v>402</v>
      </c>
      <c r="I70" s="20">
        <f t="shared" si="16"/>
        <v>60</v>
      </c>
      <c r="J70" s="7">
        <f t="shared" si="17"/>
        <v>0</v>
      </c>
      <c r="K70" s="7">
        <f t="shared" si="18"/>
        <v>0</v>
      </c>
      <c r="L70" s="3">
        <f t="shared" si="19"/>
        <v>0</v>
      </c>
      <c r="M70" s="3">
        <f t="shared" si="20"/>
        <v>60</v>
      </c>
      <c r="N70" s="3">
        <f t="shared" si="21"/>
        <v>60</v>
      </c>
      <c r="O70" s="3">
        <f t="shared" si="22"/>
        <v>60</v>
      </c>
      <c r="P70" s="1" t="str">
        <f t="shared" si="23"/>
        <v>Aktif</v>
      </c>
      <c r="Q70" s="1" t="str">
        <f t="shared" si="24"/>
        <v>Kering</v>
      </c>
    </row>
    <row r="71" spans="1:17" x14ac:dyDescent="0.25">
      <c r="A71" s="5"/>
      <c r="B71" s="4">
        <v>60</v>
      </c>
      <c r="C71" s="4">
        <v>1</v>
      </c>
      <c r="D71" s="29">
        <v>8.2999999999999998E-5</v>
      </c>
      <c r="E71" s="24">
        <v>68.006699999999995</v>
      </c>
      <c r="F71" s="1">
        <f t="shared" si="14"/>
        <v>60</v>
      </c>
      <c r="G71" s="1">
        <f t="shared" si="15"/>
        <v>60</v>
      </c>
      <c r="H71" s="4">
        <v>402</v>
      </c>
      <c r="I71" s="20">
        <f t="shared" si="16"/>
        <v>60</v>
      </c>
      <c r="J71" s="7">
        <f t="shared" si="17"/>
        <v>0</v>
      </c>
      <c r="K71" s="7">
        <f t="shared" si="18"/>
        <v>0</v>
      </c>
      <c r="L71" s="3">
        <f t="shared" si="19"/>
        <v>0</v>
      </c>
      <c r="M71" s="3">
        <f t="shared" si="20"/>
        <v>60</v>
      </c>
      <c r="N71" s="3">
        <f t="shared" si="21"/>
        <v>60</v>
      </c>
      <c r="O71" s="3">
        <f t="shared" si="22"/>
        <v>60</v>
      </c>
      <c r="P71" s="1" t="str">
        <f t="shared" si="23"/>
        <v>Aktif</v>
      </c>
      <c r="Q71" s="1" t="str">
        <f t="shared" si="24"/>
        <v>Kering</v>
      </c>
    </row>
    <row r="72" spans="1:17" x14ac:dyDescent="0.25">
      <c r="A72" s="1"/>
      <c r="B72" s="4">
        <v>60</v>
      </c>
      <c r="C72" s="4">
        <v>1</v>
      </c>
      <c r="D72" s="29">
        <v>8.2999999999999998E-5</v>
      </c>
      <c r="E72" s="24">
        <v>68.006699999999995</v>
      </c>
      <c r="F72" s="1">
        <f t="shared" si="14"/>
        <v>60</v>
      </c>
      <c r="G72" s="1">
        <f t="shared" si="15"/>
        <v>60</v>
      </c>
      <c r="H72" s="4">
        <v>402</v>
      </c>
      <c r="I72" s="20">
        <f t="shared" si="16"/>
        <v>60</v>
      </c>
      <c r="J72" s="7">
        <f t="shared" si="17"/>
        <v>0</v>
      </c>
      <c r="K72" s="7">
        <f t="shared" si="18"/>
        <v>0</v>
      </c>
      <c r="L72" s="3">
        <f t="shared" si="19"/>
        <v>0</v>
      </c>
      <c r="M72" s="3">
        <f t="shared" si="20"/>
        <v>60</v>
      </c>
      <c r="N72" s="3">
        <f t="shared" si="21"/>
        <v>60</v>
      </c>
      <c r="O72" s="3">
        <f t="shared" si="22"/>
        <v>60</v>
      </c>
      <c r="P72" s="1" t="str">
        <f t="shared" si="23"/>
        <v>Aktif</v>
      </c>
      <c r="Q72" s="1" t="str">
        <f t="shared" si="24"/>
        <v>Kering</v>
      </c>
    </row>
    <row r="73" spans="1:17" x14ac:dyDescent="0.25">
      <c r="A73" s="5"/>
      <c r="B73" s="4">
        <v>60</v>
      </c>
      <c r="C73" s="4">
        <v>1</v>
      </c>
      <c r="D73" s="29">
        <v>8.2999999999999998E-5</v>
      </c>
      <c r="E73" s="24">
        <v>68.006699999999995</v>
      </c>
      <c r="F73" s="1">
        <f t="shared" si="14"/>
        <v>60</v>
      </c>
      <c r="G73" s="1">
        <f t="shared" si="15"/>
        <v>60</v>
      </c>
      <c r="H73" s="4">
        <v>402</v>
      </c>
      <c r="I73" s="20">
        <f t="shared" si="16"/>
        <v>60</v>
      </c>
      <c r="J73" s="7">
        <f t="shared" si="17"/>
        <v>0</v>
      </c>
      <c r="K73" s="7">
        <f t="shared" si="18"/>
        <v>0</v>
      </c>
      <c r="L73" s="3">
        <f t="shared" si="19"/>
        <v>0</v>
      </c>
      <c r="M73" s="3">
        <f t="shared" si="20"/>
        <v>60</v>
      </c>
      <c r="N73" s="3">
        <f t="shared" si="21"/>
        <v>60</v>
      </c>
      <c r="O73" s="3">
        <f t="shared" si="22"/>
        <v>60</v>
      </c>
      <c r="P73" s="1" t="str">
        <f t="shared" si="23"/>
        <v>Aktif</v>
      </c>
      <c r="Q73" s="1" t="str">
        <f t="shared" si="24"/>
        <v>Kering</v>
      </c>
    </row>
    <row r="74" spans="1:17" x14ac:dyDescent="0.25">
      <c r="A74" s="1"/>
      <c r="B74" s="4">
        <v>60</v>
      </c>
      <c r="C74" s="4">
        <v>1</v>
      </c>
      <c r="D74" s="29">
        <v>8.2999999999999998E-5</v>
      </c>
      <c r="E74" s="24">
        <v>68.006699999999995</v>
      </c>
      <c r="F74" s="1">
        <f t="shared" si="14"/>
        <v>60</v>
      </c>
      <c r="G74" s="1">
        <f t="shared" si="15"/>
        <v>60</v>
      </c>
      <c r="H74" s="4">
        <v>402</v>
      </c>
      <c r="I74" s="20">
        <f t="shared" si="16"/>
        <v>60</v>
      </c>
      <c r="J74" s="7">
        <f t="shared" si="17"/>
        <v>0</v>
      </c>
      <c r="K74" s="7">
        <f t="shared" si="18"/>
        <v>0</v>
      </c>
      <c r="L74" s="3">
        <f t="shared" si="19"/>
        <v>0</v>
      </c>
      <c r="M74" s="3">
        <f t="shared" si="20"/>
        <v>60</v>
      </c>
      <c r="N74" s="3">
        <f t="shared" si="21"/>
        <v>60</v>
      </c>
      <c r="O74" s="3">
        <f t="shared" si="22"/>
        <v>60</v>
      </c>
      <c r="P74" s="1" t="str">
        <f t="shared" si="23"/>
        <v>Aktif</v>
      </c>
      <c r="Q74" s="1" t="str">
        <f t="shared" si="24"/>
        <v>Kering</v>
      </c>
    </row>
    <row r="75" spans="1:17" x14ac:dyDescent="0.25">
      <c r="A75" s="5"/>
      <c r="B75" s="4">
        <v>60</v>
      </c>
      <c r="C75" s="4">
        <v>1</v>
      </c>
      <c r="D75" s="29">
        <v>8.2999999999999998E-5</v>
      </c>
      <c r="E75" s="24">
        <v>68.006699999999995</v>
      </c>
      <c r="F75" s="1">
        <f t="shared" si="14"/>
        <v>60</v>
      </c>
      <c r="G75" s="1">
        <f t="shared" si="15"/>
        <v>60</v>
      </c>
      <c r="H75" s="4">
        <v>402</v>
      </c>
      <c r="I75" s="20">
        <f t="shared" si="16"/>
        <v>60</v>
      </c>
      <c r="J75" s="7">
        <f t="shared" si="17"/>
        <v>0</v>
      </c>
      <c r="K75" s="7">
        <f t="shared" si="18"/>
        <v>0</v>
      </c>
      <c r="L75" s="3">
        <f t="shared" si="19"/>
        <v>0</v>
      </c>
      <c r="M75" s="3">
        <f t="shared" si="20"/>
        <v>60</v>
      </c>
      <c r="N75" s="3">
        <f t="shared" si="21"/>
        <v>60</v>
      </c>
      <c r="O75" s="3">
        <f t="shared" si="22"/>
        <v>60</v>
      </c>
      <c r="P75" s="1" t="str">
        <f t="shared" si="23"/>
        <v>Aktif</v>
      </c>
      <c r="Q75" s="1" t="str">
        <f t="shared" si="24"/>
        <v>Kering</v>
      </c>
    </row>
    <row r="76" spans="1:17" x14ac:dyDescent="0.25">
      <c r="A76" s="1"/>
      <c r="B76" s="4">
        <v>60</v>
      </c>
      <c r="C76" s="4">
        <v>1</v>
      </c>
      <c r="D76" s="29">
        <v>8.2999999999999998E-5</v>
      </c>
      <c r="E76" s="24">
        <v>68.006699999999995</v>
      </c>
      <c r="F76" s="1">
        <f t="shared" si="14"/>
        <v>60</v>
      </c>
      <c r="G76" s="1">
        <f t="shared" si="15"/>
        <v>60</v>
      </c>
      <c r="H76" s="4">
        <v>402</v>
      </c>
      <c r="I76" s="20">
        <f t="shared" si="16"/>
        <v>60</v>
      </c>
      <c r="J76" s="7">
        <f t="shared" si="17"/>
        <v>0</v>
      </c>
      <c r="K76" s="7">
        <f t="shared" si="18"/>
        <v>0</v>
      </c>
      <c r="L76" s="3">
        <f t="shared" si="19"/>
        <v>0</v>
      </c>
      <c r="M76" s="3">
        <f t="shared" si="20"/>
        <v>60</v>
      </c>
      <c r="N76" s="3">
        <f t="shared" si="21"/>
        <v>60</v>
      </c>
      <c r="O76" s="3">
        <f t="shared" si="22"/>
        <v>60</v>
      </c>
      <c r="P76" s="1" t="str">
        <f t="shared" si="23"/>
        <v>Aktif</v>
      </c>
      <c r="Q76" s="1" t="str">
        <f t="shared" si="24"/>
        <v>Kering</v>
      </c>
    </row>
    <row r="77" spans="1:17" x14ac:dyDescent="0.25">
      <c r="A77" s="5"/>
      <c r="B77" s="4">
        <v>60</v>
      </c>
      <c r="C77" s="4">
        <v>1</v>
      </c>
      <c r="D77" s="29">
        <v>8.2999999999999998E-5</v>
      </c>
      <c r="E77" s="24">
        <v>68.006699999999995</v>
      </c>
      <c r="F77" s="1">
        <f t="shared" si="14"/>
        <v>60</v>
      </c>
      <c r="G77" s="1">
        <f t="shared" si="15"/>
        <v>60</v>
      </c>
      <c r="H77" s="4">
        <v>402</v>
      </c>
      <c r="I77" s="20">
        <f t="shared" si="16"/>
        <v>60</v>
      </c>
      <c r="J77" s="7">
        <f t="shared" si="17"/>
        <v>0</v>
      </c>
      <c r="K77" s="7">
        <f t="shared" si="18"/>
        <v>0</v>
      </c>
      <c r="L77" s="3">
        <f t="shared" si="19"/>
        <v>0</v>
      </c>
      <c r="M77" s="3">
        <f t="shared" si="20"/>
        <v>60</v>
      </c>
      <c r="N77" s="3">
        <f t="shared" si="21"/>
        <v>60</v>
      </c>
      <c r="O77" s="3">
        <f t="shared" si="22"/>
        <v>60</v>
      </c>
      <c r="P77" s="1" t="str">
        <f t="shared" si="23"/>
        <v>Aktif</v>
      </c>
      <c r="Q77" s="1" t="str">
        <f t="shared" si="24"/>
        <v>Kering</v>
      </c>
    </row>
    <row r="78" spans="1:17" x14ac:dyDescent="0.25">
      <c r="A78" s="1"/>
      <c r="B78" s="4">
        <v>60</v>
      </c>
      <c r="C78" s="4">
        <v>1</v>
      </c>
      <c r="D78" s="29">
        <v>8.2999999999999998E-5</v>
      </c>
      <c r="E78" s="24">
        <v>68.006699999999995</v>
      </c>
      <c r="F78" s="1">
        <f t="shared" si="14"/>
        <v>60</v>
      </c>
      <c r="G78" s="1">
        <f t="shared" si="15"/>
        <v>60</v>
      </c>
      <c r="H78" s="4">
        <v>402</v>
      </c>
      <c r="I78" s="20">
        <f t="shared" si="16"/>
        <v>60</v>
      </c>
      <c r="J78" s="7">
        <f t="shared" si="17"/>
        <v>0</v>
      </c>
      <c r="K78" s="7">
        <f t="shared" si="18"/>
        <v>0</v>
      </c>
      <c r="L78" s="3">
        <f t="shared" si="19"/>
        <v>0</v>
      </c>
      <c r="M78" s="3">
        <f t="shared" si="20"/>
        <v>60</v>
      </c>
      <c r="N78" s="3">
        <f t="shared" si="21"/>
        <v>60</v>
      </c>
      <c r="O78" s="3">
        <f t="shared" si="22"/>
        <v>60</v>
      </c>
      <c r="P78" s="1" t="str">
        <f t="shared" si="23"/>
        <v>Aktif</v>
      </c>
      <c r="Q78" s="1" t="str">
        <f t="shared" si="24"/>
        <v>Kering</v>
      </c>
    </row>
    <row r="79" spans="1:17" x14ac:dyDescent="0.25">
      <c r="A79" s="5"/>
      <c r="B79" s="4">
        <v>60</v>
      </c>
      <c r="C79" s="4">
        <v>1</v>
      </c>
      <c r="D79" s="29">
        <v>8.2999999999999998E-5</v>
      </c>
      <c r="E79" s="24">
        <v>68.006699999999995</v>
      </c>
      <c r="F79" s="1">
        <f t="shared" si="14"/>
        <v>60</v>
      </c>
      <c r="G79" s="1">
        <f t="shared" si="15"/>
        <v>60</v>
      </c>
      <c r="H79" s="4">
        <v>402</v>
      </c>
      <c r="I79" s="20">
        <f t="shared" si="16"/>
        <v>60</v>
      </c>
      <c r="J79" s="7">
        <f t="shared" si="17"/>
        <v>0</v>
      </c>
      <c r="K79" s="7">
        <f t="shared" si="18"/>
        <v>0</v>
      </c>
      <c r="L79" s="3">
        <f t="shared" si="19"/>
        <v>0</v>
      </c>
      <c r="M79" s="3">
        <f t="shared" si="20"/>
        <v>60</v>
      </c>
      <c r="N79" s="3">
        <f t="shared" si="21"/>
        <v>60</v>
      </c>
      <c r="O79" s="3">
        <f t="shared" si="22"/>
        <v>60</v>
      </c>
      <c r="P79" s="1" t="str">
        <f t="shared" si="23"/>
        <v>Aktif</v>
      </c>
      <c r="Q79" s="1" t="str">
        <f t="shared" si="24"/>
        <v>Kering</v>
      </c>
    </row>
    <row r="80" spans="1:17" x14ac:dyDescent="0.25">
      <c r="A80" s="1"/>
      <c r="B80" s="4">
        <v>60</v>
      </c>
      <c r="C80" s="4">
        <v>1</v>
      </c>
      <c r="D80" s="29">
        <v>8.2999999999999998E-5</v>
      </c>
      <c r="E80" s="24">
        <v>68.006699999999995</v>
      </c>
      <c r="F80" s="1">
        <f t="shared" si="14"/>
        <v>60</v>
      </c>
      <c r="G80" s="1">
        <f t="shared" si="15"/>
        <v>60</v>
      </c>
      <c r="H80" s="4">
        <v>402</v>
      </c>
      <c r="I80" s="20">
        <f t="shared" si="16"/>
        <v>60</v>
      </c>
      <c r="J80" s="7">
        <f t="shared" si="17"/>
        <v>0</v>
      </c>
      <c r="K80" s="7">
        <f t="shared" si="18"/>
        <v>0</v>
      </c>
      <c r="L80" s="3">
        <f t="shared" si="19"/>
        <v>0</v>
      </c>
      <c r="M80" s="3">
        <f t="shared" si="20"/>
        <v>60</v>
      </c>
      <c r="N80" s="3">
        <f t="shared" si="21"/>
        <v>60</v>
      </c>
      <c r="O80" s="3">
        <f t="shared" si="22"/>
        <v>60</v>
      </c>
      <c r="P80" s="1" t="str">
        <f t="shared" si="23"/>
        <v>Aktif</v>
      </c>
      <c r="Q80" s="1" t="str">
        <f t="shared" si="24"/>
        <v>Kering</v>
      </c>
    </row>
    <row r="81" spans="1:17" x14ac:dyDescent="0.25">
      <c r="A81" s="5"/>
      <c r="B81" s="4">
        <v>60</v>
      </c>
      <c r="C81" s="4">
        <v>1</v>
      </c>
      <c r="D81" s="29">
        <v>8.2999999999999998E-5</v>
      </c>
      <c r="E81" s="24">
        <v>68.006699999999995</v>
      </c>
      <c r="F81" s="1">
        <f t="shared" si="14"/>
        <v>60</v>
      </c>
      <c r="G81" s="1">
        <f t="shared" si="15"/>
        <v>60</v>
      </c>
      <c r="H81" s="4">
        <v>402</v>
      </c>
      <c r="I81" s="20">
        <f t="shared" si="16"/>
        <v>60</v>
      </c>
      <c r="J81" s="7">
        <f t="shared" si="17"/>
        <v>0</v>
      </c>
      <c r="K81" s="7">
        <f t="shared" si="18"/>
        <v>0</v>
      </c>
      <c r="L81" s="3">
        <f t="shared" si="19"/>
        <v>0</v>
      </c>
      <c r="M81" s="3">
        <f t="shared" si="20"/>
        <v>60</v>
      </c>
      <c r="N81" s="3">
        <f t="shared" si="21"/>
        <v>60</v>
      </c>
      <c r="O81" s="3">
        <f t="shared" si="22"/>
        <v>60</v>
      </c>
      <c r="P81" s="1" t="str">
        <f t="shared" si="23"/>
        <v>Aktif</v>
      </c>
      <c r="Q81" s="1" t="str">
        <f t="shared" si="24"/>
        <v>Kering</v>
      </c>
    </row>
    <row r="82" spans="1:17" x14ac:dyDescent="0.25">
      <c r="A82" s="1"/>
      <c r="B82" s="4">
        <v>60</v>
      </c>
      <c r="C82" s="4">
        <v>1</v>
      </c>
      <c r="D82" s="29">
        <v>8.2999999999999998E-5</v>
      </c>
      <c r="E82" s="24">
        <v>68.006699999999995</v>
      </c>
      <c r="F82" s="1">
        <f t="shared" ref="F82:F106" si="25">B82-A82</f>
        <v>60</v>
      </c>
      <c r="G82" s="1">
        <f t="shared" ref="G82:G106" si="26">F81</f>
        <v>60</v>
      </c>
      <c r="H82" s="4">
        <v>402</v>
      </c>
      <c r="I82" s="20">
        <f t="shared" ref="I82:I106" si="27">C82*F82</f>
        <v>60</v>
      </c>
      <c r="J82" s="7">
        <f t="shared" ref="J82:J106" si="28">(F82-G82)*H82</f>
        <v>0</v>
      </c>
      <c r="K82" s="7">
        <f t="shared" ref="K82:K106" si="29">J82+((F82-G82)*H82)</f>
        <v>0</v>
      </c>
      <c r="L82" s="3">
        <f t="shared" ref="L82:L106" si="30">(F82-G82)/H82</f>
        <v>0</v>
      </c>
      <c r="M82" s="3">
        <f t="shared" ref="M82:M106" si="31">I82</f>
        <v>60</v>
      </c>
      <c r="N82" s="3">
        <f t="shared" ref="N82:N106" si="32">I82+(D82*K82)</f>
        <v>60</v>
      </c>
      <c r="O82" s="3">
        <f t="shared" ref="O82:O106" si="33">I82+(D82*K82)+(E82*L82)</f>
        <v>60</v>
      </c>
      <c r="P82" s="1" t="str">
        <f t="shared" ref="P82:P106" si="34">IF(A82&lt;=B82,"Aktif","Nonaktif")</f>
        <v>Aktif</v>
      </c>
      <c r="Q82" s="1" t="str">
        <f t="shared" ref="Q82:Q106" si="35">IF(A82&lt;=B82,"Kering", "Lembab")</f>
        <v>Kering</v>
      </c>
    </row>
    <row r="83" spans="1:17" x14ac:dyDescent="0.25">
      <c r="A83" s="5"/>
      <c r="B83" s="4">
        <v>60</v>
      </c>
      <c r="C83" s="4">
        <v>1</v>
      </c>
      <c r="D83" s="29">
        <v>8.2999999999999998E-5</v>
      </c>
      <c r="E83" s="24">
        <v>68.006699999999995</v>
      </c>
      <c r="F83" s="1">
        <f t="shared" si="25"/>
        <v>60</v>
      </c>
      <c r="G83" s="1">
        <f t="shared" si="26"/>
        <v>60</v>
      </c>
      <c r="H83" s="4">
        <v>402</v>
      </c>
      <c r="I83" s="20">
        <f t="shared" si="27"/>
        <v>60</v>
      </c>
      <c r="J83" s="7">
        <f t="shared" si="28"/>
        <v>0</v>
      </c>
      <c r="K83" s="7">
        <f t="shared" si="29"/>
        <v>0</v>
      </c>
      <c r="L83" s="3">
        <f t="shared" si="30"/>
        <v>0</v>
      </c>
      <c r="M83" s="3">
        <f t="shared" si="31"/>
        <v>60</v>
      </c>
      <c r="N83" s="3">
        <f t="shared" si="32"/>
        <v>60</v>
      </c>
      <c r="O83" s="3">
        <f t="shared" si="33"/>
        <v>60</v>
      </c>
      <c r="P83" s="1" t="str">
        <f t="shared" si="34"/>
        <v>Aktif</v>
      </c>
      <c r="Q83" s="1" t="str">
        <f t="shared" si="35"/>
        <v>Kering</v>
      </c>
    </row>
    <row r="84" spans="1:17" x14ac:dyDescent="0.25">
      <c r="A84" s="1"/>
      <c r="B84" s="4">
        <v>60</v>
      </c>
      <c r="C84" s="4">
        <v>1</v>
      </c>
      <c r="D84" s="29">
        <v>8.2999999999999998E-5</v>
      </c>
      <c r="E84" s="24">
        <v>68.006699999999995</v>
      </c>
      <c r="F84" s="1">
        <f t="shared" si="25"/>
        <v>60</v>
      </c>
      <c r="G84" s="1">
        <f t="shared" si="26"/>
        <v>60</v>
      </c>
      <c r="H84" s="4">
        <v>402</v>
      </c>
      <c r="I84" s="20">
        <f t="shared" si="27"/>
        <v>60</v>
      </c>
      <c r="J84" s="7">
        <f t="shared" si="28"/>
        <v>0</v>
      </c>
      <c r="K84" s="7">
        <f t="shared" si="29"/>
        <v>0</v>
      </c>
      <c r="L84" s="3">
        <f t="shared" si="30"/>
        <v>0</v>
      </c>
      <c r="M84" s="3">
        <f t="shared" si="31"/>
        <v>60</v>
      </c>
      <c r="N84" s="3">
        <f t="shared" si="32"/>
        <v>60</v>
      </c>
      <c r="O84" s="3">
        <f t="shared" si="33"/>
        <v>60</v>
      </c>
      <c r="P84" s="1" t="str">
        <f t="shared" si="34"/>
        <v>Aktif</v>
      </c>
      <c r="Q84" s="1" t="str">
        <f t="shared" si="35"/>
        <v>Kering</v>
      </c>
    </row>
    <row r="85" spans="1:17" x14ac:dyDescent="0.25">
      <c r="A85" s="5"/>
      <c r="B85" s="4">
        <v>60</v>
      </c>
      <c r="C85" s="4">
        <v>1</v>
      </c>
      <c r="D85" s="29">
        <v>8.2999999999999998E-5</v>
      </c>
      <c r="E85" s="24">
        <v>68.006699999999995</v>
      </c>
      <c r="F85" s="1">
        <f t="shared" si="25"/>
        <v>60</v>
      </c>
      <c r="G85" s="1">
        <f t="shared" si="26"/>
        <v>60</v>
      </c>
      <c r="H85" s="4">
        <v>402</v>
      </c>
      <c r="I85" s="20">
        <f t="shared" si="27"/>
        <v>60</v>
      </c>
      <c r="J85" s="7">
        <f t="shared" si="28"/>
        <v>0</v>
      </c>
      <c r="K85" s="7">
        <f t="shared" si="29"/>
        <v>0</v>
      </c>
      <c r="L85" s="3">
        <f t="shared" si="30"/>
        <v>0</v>
      </c>
      <c r="M85" s="3">
        <f t="shared" si="31"/>
        <v>60</v>
      </c>
      <c r="N85" s="3">
        <f t="shared" si="32"/>
        <v>60</v>
      </c>
      <c r="O85" s="3">
        <f t="shared" si="33"/>
        <v>60</v>
      </c>
      <c r="P85" s="1" t="str">
        <f t="shared" si="34"/>
        <v>Aktif</v>
      </c>
      <c r="Q85" s="1" t="str">
        <f t="shared" si="35"/>
        <v>Kering</v>
      </c>
    </row>
    <row r="86" spans="1:17" x14ac:dyDescent="0.25">
      <c r="A86" s="1"/>
      <c r="B86" s="4">
        <v>60</v>
      </c>
      <c r="C86" s="4">
        <v>1</v>
      </c>
      <c r="D86" s="29">
        <v>8.2999999999999998E-5</v>
      </c>
      <c r="E86" s="24">
        <v>68.006699999999995</v>
      </c>
      <c r="F86" s="1">
        <f t="shared" si="25"/>
        <v>60</v>
      </c>
      <c r="G86" s="1">
        <f t="shared" si="26"/>
        <v>60</v>
      </c>
      <c r="H86" s="4">
        <v>402</v>
      </c>
      <c r="I86" s="20">
        <f t="shared" si="27"/>
        <v>60</v>
      </c>
      <c r="J86" s="7">
        <f t="shared" si="28"/>
        <v>0</v>
      </c>
      <c r="K86" s="7">
        <f t="shared" si="29"/>
        <v>0</v>
      </c>
      <c r="L86" s="3">
        <f t="shared" si="30"/>
        <v>0</v>
      </c>
      <c r="M86" s="3">
        <f t="shared" si="31"/>
        <v>60</v>
      </c>
      <c r="N86" s="3">
        <f t="shared" si="32"/>
        <v>60</v>
      </c>
      <c r="O86" s="3">
        <f t="shared" si="33"/>
        <v>60</v>
      </c>
      <c r="P86" s="1" t="str">
        <f t="shared" si="34"/>
        <v>Aktif</v>
      </c>
      <c r="Q86" s="1" t="str">
        <f t="shared" si="35"/>
        <v>Kering</v>
      </c>
    </row>
    <row r="87" spans="1:17" x14ac:dyDescent="0.25">
      <c r="A87" s="5"/>
      <c r="B87" s="4">
        <v>60</v>
      </c>
      <c r="C87" s="4">
        <v>1</v>
      </c>
      <c r="D87" s="29">
        <v>8.2999999999999998E-5</v>
      </c>
      <c r="E87" s="24">
        <v>68.006699999999995</v>
      </c>
      <c r="F87" s="1">
        <f t="shared" si="25"/>
        <v>60</v>
      </c>
      <c r="G87" s="1">
        <f t="shared" si="26"/>
        <v>60</v>
      </c>
      <c r="H87" s="4">
        <v>402</v>
      </c>
      <c r="I87" s="20">
        <f t="shared" si="27"/>
        <v>60</v>
      </c>
      <c r="J87" s="7">
        <f t="shared" si="28"/>
        <v>0</v>
      </c>
      <c r="K87" s="7">
        <f t="shared" si="29"/>
        <v>0</v>
      </c>
      <c r="L87" s="3">
        <f t="shared" si="30"/>
        <v>0</v>
      </c>
      <c r="M87" s="3">
        <f t="shared" si="31"/>
        <v>60</v>
      </c>
      <c r="N87" s="3">
        <f t="shared" si="32"/>
        <v>60</v>
      </c>
      <c r="O87" s="3">
        <f t="shared" si="33"/>
        <v>60</v>
      </c>
      <c r="P87" s="1" t="str">
        <f t="shared" si="34"/>
        <v>Aktif</v>
      </c>
      <c r="Q87" s="1" t="str">
        <f t="shared" si="35"/>
        <v>Kering</v>
      </c>
    </row>
    <row r="88" spans="1:17" x14ac:dyDescent="0.25">
      <c r="A88" s="1"/>
      <c r="B88" s="4">
        <v>60</v>
      </c>
      <c r="C88" s="4">
        <v>1</v>
      </c>
      <c r="D88" s="29">
        <v>8.2999999999999998E-5</v>
      </c>
      <c r="E88" s="24">
        <v>68.006699999999995</v>
      </c>
      <c r="F88" s="1">
        <f t="shared" si="25"/>
        <v>60</v>
      </c>
      <c r="G88" s="1">
        <f t="shared" si="26"/>
        <v>60</v>
      </c>
      <c r="H88" s="4">
        <v>402</v>
      </c>
      <c r="I88" s="20">
        <f t="shared" si="27"/>
        <v>60</v>
      </c>
      <c r="J88" s="7">
        <f t="shared" si="28"/>
        <v>0</v>
      </c>
      <c r="K88" s="7">
        <f t="shared" si="29"/>
        <v>0</v>
      </c>
      <c r="L88" s="3">
        <f t="shared" si="30"/>
        <v>0</v>
      </c>
      <c r="M88" s="3">
        <f t="shared" si="31"/>
        <v>60</v>
      </c>
      <c r="N88" s="3">
        <f t="shared" si="32"/>
        <v>60</v>
      </c>
      <c r="O88" s="3">
        <f t="shared" si="33"/>
        <v>60</v>
      </c>
      <c r="P88" s="1" t="str">
        <f t="shared" si="34"/>
        <v>Aktif</v>
      </c>
      <c r="Q88" s="1" t="str">
        <f t="shared" si="35"/>
        <v>Kering</v>
      </c>
    </row>
    <row r="89" spans="1:17" x14ac:dyDescent="0.25">
      <c r="A89" s="5"/>
      <c r="B89" s="4">
        <v>60</v>
      </c>
      <c r="C89" s="4">
        <v>1</v>
      </c>
      <c r="D89" s="29">
        <v>8.2999999999999998E-5</v>
      </c>
      <c r="E89" s="24">
        <v>68.006699999999995</v>
      </c>
      <c r="F89" s="1">
        <f t="shared" si="25"/>
        <v>60</v>
      </c>
      <c r="G89" s="1">
        <f t="shared" si="26"/>
        <v>60</v>
      </c>
      <c r="H89" s="4">
        <v>402</v>
      </c>
      <c r="I89" s="20">
        <f t="shared" si="27"/>
        <v>60</v>
      </c>
      <c r="J89" s="7">
        <f t="shared" si="28"/>
        <v>0</v>
      </c>
      <c r="K89" s="7">
        <f t="shared" si="29"/>
        <v>0</v>
      </c>
      <c r="L89" s="3">
        <f t="shared" si="30"/>
        <v>0</v>
      </c>
      <c r="M89" s="3">
        <f t="shared" si="31"/>
        <v>60</v>
      </c>
      <c r="N89" s="3">
        <f t="shared" si="32"/>
        <v>60</v>
      </c>
      <c r="O89" s="3">
        <f t="shared" si="33"/>
        <v>60</v>
      </c>
      <c r="P89" s="1" t="str">
        <f t="shared" si="34"/>
        <v>Aktif</v>
      </c>
      <c r="Q89" s="1" t="str">
        <f t="shared" si="35"/>
        <v>Kering</v>
      </c>
    </row>
    <row r="90" spans="1:17" x14ac:dyDescent="0.25">
      <c r="A90" s="1"/>
      <c r="B90" s="4">
        <v>60</v>
      </c>
      <c r="C90" s="4">
        <v>1</v>
      </c>
      <c r="D90" s="29">
        <v>8.2999999999999998E-5</v>
      </c>
      <c r="E90" s="24">
        <v>68.006699999999995</v>
      </c>
      <c r="F90" s="1">
        <f t="shared" si="25"/>
        <v>60</v>
      </c>
      <c r="G90" s="1">
        <f t="shared" si="26"/>
        <v>60</v>
      </c>
      <c r="H90" s="4">
        <v>402</v>
      </c>
      <c r="I90" s="20">
        <f t="shared" si="27"/>
        <v>60</v>
      </c>
      <c r="J90" s="7">
        <f t="shared" si="28"/>
        <v>0</v>
      </c>
      <c r="K90" s="7">
        <f t="shared" si="29"/>
        <v>0</v>
      </c>
      <c r="L90" s="3">
        <f t="shared" si="30"/>
        <v>0</v>
      </c>
      <c r="M90" s="3">
        <f t="shared" si="31"/>
        <v>60</v>
      </c>
      <c r="N90" s="3">
        <f t="shared" si="32"/>
        <v>60</v>
      </c>
      <c r="O90" s="3">
        <f t="shared" si="33"/>
        <v>60</v>
      </c>
      <c r="P90" s="1" t="str">
        <f t="shared" si="34"/>
        <v>Aktif</v>
      </c>
      <c r="Q90" s="1" t="str">
        <f t="shared" si="35"/>
        <v>Kering</v>
      </c>
    </row>
    <row r="91" spans="1:17" x14ac:dyDescent="0.25">
      <c r="A91" s="5"/>
      <c r="B91" s="4">
        <v>60</v>
      </c>
      <c r="C91" s="4">
        <v>1</v>
      </c>
      <c r="D91" s="29">
        <v>8.2999999999999998E-5</v>
      </c>
      <c r="E91" s="24">
        <v>68.006699999999995</v>
      </c>
      <c r="F91" s="1">
        <f t="shared" si="25"/>
        <v>60</v>
      </c>
      <c r="G91" s="1">
        <f t="shared" si="26"/>
        <v>60</v>
      </c>
      <c r="H91" s="4">
        <v>402</v>
      </c>
      <c r="I91" s="20">
        <f t="shared" si="27"/>
        <v>60</v>
      </c>
      <c r="J91" s="7">
        <f t="shared" si="28"/>
        <v>0</v>
      </c>
      <c r="K91" s="7">
        <f t="shared" si="29"/>
        <v>0</v>
      </c>
      <c r="L91" s="3">
        <f t="shared" si="30"/>
        <v>0</v>
      </c>
      <c r="M91" s="3">
        <f t="shared" si="31"/>
        <v>60</v>
      </c>
      <c r="N91" s="3">
        <f t="shared" si="32"/>
        <v>60</v>
      </c>
      <c r="O91" s="3">
        <f t="shared" si="33"/>
        <v>60</v>
      </c>
      <c r="P91" s="1" t="str">
        <f t="shared" si="34"/>
        <v>Aktif</v>
      </c>
      <c r="Q91" s="1" t="str">
        <f t="shared" si="35"/>
        <v>Kering</v>
      </c>
    </row>
    <row r="92" spans="1:17" x14ac:dyDescent="0.25">
      <c r="A92" s="1"/>
      <c r="B92" s="4">
        <v>60</v>
      </c>
      <c r="C92" s="4">
        <v>1</v>
      </c>
      <c r="D92" s="29">
        <v>8.2999999999999998E-5</v>
      </c>
      <c r="E92" s="24">
        <v>68.006699999999995</v>
      </c>
      <c r="F92" s="1">
        <f t="shared" si="25"/>
        <v>60</v>
      </c>
      <c r="G92" s="1">
        <f t="shared" si="26"/>
        <v>60</v>
      </c>
      <c r="H92" s="4">
        <v>402</v>
      </c>
      <c r="I92" s="20">
        <f t="shared" si="27"/>
        <v>60</v>
      </c>
      <c r="J92" s="7">
        <f t="shared" si="28"/>
        <v>0</v>
      </c>
      <c r="K92" s="7">
        <f t="shared" si="29"/>
        <v>0</v>
      </c>
      <c r="L92" s="3">
        <f t="shared" si="30"/>
        <v>0</v>
      </c>
      <c r="M92" s="3">
        <f t="shared" si="31"/>
        <v>60</v>
      </c>
      <c r="N92" s="3">
        <f t="shared" si="32"/>
        <v>60</v>
      </c>
      <c r="O92" s="3">
        <f t="shared" si="33"/>
        <v>60</v>
      </c>
      <c r="P92" s="1" t="str">
        <f t="shared" si="34"/>
        <v>Aktif</v>
      </c>
      <c r="Q92" s="1" t="str">
        <f t="shared" si="35"/>
        <v>Kering</v>
      </c>
    </row>
    <row r="93" spans="1:17" x14ac:dyDescent="0.25">
      <c r="A93" s="5"/>
      <c r="B93" s="4">
        <v>60</v>
      </c>
      <c r="C93" s="4">
        <v>1</v>
      </c>
      <c r="D93" s="29">
        <v>8.2999999999999998E-5</v>
      </c>
      <c r="E93" s="24">
        <v>68.006699999999995</v>
      </c>
      <c r="F93" s="1">
        <f t="shared" si="25"/>
        <v>60</v>
      </c>
      <c r="G93" s="1">
        <f t="shared" si="26"/>
        <v>60</v>
      </c>
      <c r="H93" s="4">
        <v>402</v>
      </c>
      <c r="I93" s="20">
        <f t="shared" si="27"/>
        <v>60</v>
      </c>
      <c r="J93" s="7">
        <f t="shared" si="28"/>
        <v>0</v>
      </c>
      <c r="K93" s="7">
        <f t="shared" si="29"/>
        <v>0</v>
      </c>
      <c r="L93" s="3">
        <f t="shared" si="30"/>
        <v>0</v>
      </c>
      <c r="M93" s="3">
        <f t="shared" si="31"/>
        <v>60</v>
      </c>
      <c r="N93" s="3">
        <f t="shared" si="32"/>
        <v>60</v>
      </c>
      <c r="O93" s="3">
        <f t="shared" si="33"/>
        <v>60</v>
      </c>
      <c r="P93" s="1" t="str">
        <f t="shared" si="34"/>
        <v>Aktif</v>
      </c>
      <c r="Q93" s="1" t="str">
        <f t="shared" si="35"/>
        <v>Kering</v>
      </c>
    </row>
    <row r="94" spans="1:17" x14ac:dyDescent="0.25">
      <c r="A94" s="1"/>
      <c r="B94" s="4">
        <v>60</v>
      </c>
      <c r="C94" s="4">
        <v>1</v>
      </c>
      <c r="D94" s="29">
        <v>8.2999999999999998E-5</v>
      </c>
      <c r="E94" s="24">
        <v>68.006699999999995</v>
      </c>
      <c r="F94" s="1">
        <f t="shared" si="25"/>
        <v>60</v>
      </c>
      <c r="G94" s="1">
        <f t="shared" si="26"/>
        <v>60</v>
      </c>
      <c r="H94" s="4">
        <v>402</v>
      </c>
      <c r="I94" s="20">
        <f t="shared" si="27"/>
        <v>60</v>
      </c>
      <c r="J94" s="7">
        <f t="shared" si="28"/>
        <v>0</v>
      </c>
      <c r="K94" s="7">
        <f t="shared" si="29"/>
        <v>0</v>
      </c>
      <c r="L94" s="3">
        <f t="shared" si="30"/>
        <v>0</v>
      </c>
      <c r="M94" s="3">
        <f t="shared" si="31"/>
        <v>60</v>
      </c>
      <c r="N94" s="3">
        <f t="shared" si="32"/>
        <v>60</v>
      </c>
      <c r="O94" s="3">
        <f t="shared" si="33"/>
        <v>60</v>
      </c>
      <c r="P94" s="1" t="str">
        <f t="shared" si="34"/>
        <v>Aktif</v>
      </c>
      <c r="Q94" s="1" t="str">
        <f t="shared" si="35"/>
        <v>Kering</v>
      </c>
    </row>
    <row r="95" spans="1:17" x14ac:dyDescent="0.25">
      <c r="A95" s="5"/>
      <c r="B95" s="4">
        <v>60</v>
      </c>
      <c r="C95" s="4">
        <v>1</v>
      </c>
      <c r="D95" s="29">
        <v>8.2999999999999998E-5</v>
      </c>
      <c r="E95" s="24">
        <v>68.006699999999995</v>
      </c>
      <c r="F95" s="1">
        <f t="shared" si="25"/>
        <v>60</v>
      </c>
      <c r="G95" s="1">
        <f t="shared" si="26"/>
        <v>60</v>
      </c>
      <c r="H95" s="4">
        <v>402</v>
      </c>
      <c r="I95" s="20">
        <f t="shared" si="27"/>
        <v>60</v>
      </c>
      <c r="J95" s="7">
        <f t="shared" si="28"/>
        <v>0</v>
      </c>
      <c r="K95" s="7">
        <f t="shared" si="29"/>
        <v>0</v>
      </c>
      <c r="L95" s="3">
        <f t="shared" si="30"/>
        <v>0</v>
      </c>
      <c r="M95" s="3">
        <f t="shared" si="31"/>
        <v>60</v>
      </c>
      <c r="N95" s="3">
        <f t="shared" si="32"/>
        <v>60</v>
      </c>
      <c r="O95" s="3">
        <f t="shared" si="33"/>
        <v>60</v>
      </c>
      <c r="P95" s="1" t="str">
        <f t="shared" si="34"/>
        <v>Aktif</v>
      </c>
      <c r="Q95" s="1" t="str">
        <f t="shared" si="35"/>
        <v>Kering</v>
      </c>
    </row>
    <row r="96" spans="1:17" x14ac:dyDescent="0.25">
      <c r="A96" s="1"/>
      <c r="B96" s="4">
        <v>60</v>
      </c>
      <c r="C96" s="4">
        <v>1</v>
      </c>
      <c r="D96" s="29">
        <v>8.2999999999999998E-5</v>
      </c>
      <c r="E96" s="24">
        <v>68.006699999999995</v>
      </c>
      <c r="F96" s="1">
        <f t="shared" si="25"/>
        <v>60</v>
      </c>
      <c r="G96" s="1">
        <f t="shared" si="26"/>
        <v>60</v>
      </c>
      <c r="H96" s="4">
        <v>402</v>
      </c>
      <c r="I96" s="20">
        <f t="shared" si="27"/>
        <v>60</v>
      </c>
      <c r="J96" s="7">
        <f t="shared" si="28"/>
        <v>0</v>
      </c>
      <c r="K96" s="7">
        <f t="shared" si="29"/>
        <v>0</v>
      </c>
      <c r="L96" s="3">
        <f t="shared" si="30"/>
        <v>0</v>
      </c>
      <c r="M96" s="3">
        <f t="shared" si="31"/>
        <v>60</v>
      </c>
      <c r="N96" s="3">
        <f t="shared" si="32"/>
        <v>60</v>
      </c>
      <c r="O96" s="3">
        <f t="shared" si="33"/>
        <v>60</v>
      </c>
      <c r="P96" s="1" t="str">
        <f t="shared" si="34"/>
        <v>Aktif</v>
      </c>
      <c r="Q96" s="1" t="str">
        <f t="shared" si="35"/>
        <v>Kering</v>
      </c>
    </row>
    <row r="97" spans="1:17" x14ac:dyDescent="0.25">
      <c r="A97" s="5"/>
      <c r="B97" s="4">
        <v>60</v>
      </c>
      <c r="C97" s="4">
        <v>1</v>
      </c>
      <c r="D97" s="29">
        <v>8.2999999999999998E-5</v>
      </c>
      <c r="E97" s="24">
        <v>68.006699999999995</v>
      </c>
      <c r="F97" s="1">
        <f t="shared" si="25"/>
        <v>60</v>
      </c>
      <c r="G97" s="1">
        <f t="shared" si="26"/>
        <v>60</v>
      </c>
      <c r="H97" s="4">
        <v>402</v>
      </c>
      <c r="I97" s="20">
        <f t="shared" si="27"/>
        <v>60</v>
      </c>
      <c r="J97" s="7">
        <f t="shared" si="28"/>
        <v>0</v>
      </c>
      <c r="K97" s="7">
        <f t="shared" si="29"/>
        <v>0</v>
      </c>
      <c r="L97" s="3">
        <f t="shared" si="30"/>
        <v>0</v>
      </c>
      <c r="M97" s="3">
        <f t="shared" si="31"/>
        <v>60</v>
      </c>
      <c r="N97" s="3">
        <f t="shared" si="32"/>
        <v>60</v>
      </c>
      <c r="O97" s="3">
        <f t="shared" si="33"/>
        <v>60</v>
      </c>
      <c r="P97" s="1" t="str">
        <f t="shared" si="34"/>
        <v>Aktif</v>
      </c>
      <c r="Q97" s="1" t="str">
        <f t="shared" si="35"/>
        <v>Kering</v>
      </c>
    </row>
    <row r="98" spans="1:17" x14ac:dyDescent="0.25">
      <c r="A98" s="1"/>
      <c r="B98" s="4">
        <v>60</v>
      </c>
      <c r="C98" s="4">
        <v>1</v>
      </c>
      <c r="D98" s="29">
        <v>8.2999999999999998E-5</v>
      </c>
      <c r="E98" s="24">
        <v>68.006699999999995</v>
      </c>
      <c r="F98" s="1">
        <f t="shared" si="25"/>
        <v>60</v>
      </c>
      <c r="G98" s="1">
        <f t="shared" si="26"/>
        <v>60</v>
      </c>
      <c r="H98" s="4">
        <v>402</v>
      </c>
      <c r="I98" s="20">
        <f t="shared" si="27"/>
        <v>60</v>
      </c>
      <c r="J98" s="7">
        <f t="shared" si="28"/>
        <v>0</v>
      </c>
      <c r="K98" s="7">
        <f t="shared" si="29"/>
        <v>0</v>
      </c>
      <c r="L98" s="3">
        <f t="shared" si="30"/>
        <v>0</v>
      </c>
      <c r="M98" s="3">
        <f t="shared" si="31"/>
        <v>60</v>
      </c>
      <c r="N98" s="3">
        <f t="shared" si="32"/>
        <v>60</v>
      </c>
      <c r="O98" s="3">
        <f t="shared" si="33"/>
        <v>60</v>
      </c>
      <c r="P98" s="1" t="str">
        <f t="shared" si="34"/>
        <v>Aktif</v>
      </c>
      <c r="Q98" s="1" t="str">
        <f t="shared" si="35"/>
        <v>Kering</v>
      </c>
    </row>
    <row r="99" spans="1:17" x14ac:dyDescent="0.25">
      <c r="A99" s="5"/>
      <c r="B99" s="4">
        <v>60</v>
      </c>
      <c r="C99" s="4">
        <v>1</v>
      </c>
      <c r="D99" s="29">
        <v>8.2999999999999998E-5</v>
      </c>
      <c r="E99" s="24">
        <v>68.006699999999995</v>
      </c>
      <c r="F99" s="1">
        <f t="shared" si="25"/>
        <v>60</v>
      </c>
      <c r="G99" s="1">
        <f t="shared" si="26"/>
        <v>60</v>
      </c>
      <c r="H99" s="4">
        <v>402</v>
      </c>
      <c r="I99" s="20">
        <f t="shared" si="27"/>
        <v>60</v>
      </c>
      <c r="J99" s="7">
        <f t="shared" si="28"/>
        <v>0</v>
      </c>
      <c r="K99" s="7">
        <f t="shared" si="29"/>
        <v>0</v>
      </c>
      <c r="L99" s="3">
        <f t="shared" si="30"/>
        <v>0</v>
      </c>
      <c r="M99" s="3">
        <f t="shared" si="31"/>
        <v>60</v>
      </c>
      <c r="N99" s="3">
        <f t="shared" si="32"/>
        <v>60</v>
      </c>
      <c r="O99" s="3">
        <f t="shared" si="33"/>
        <v>60</v>
      </c>
      <c r="P99" s="1" t="str">
        <f t="shared" si="34"/>
        <v>Aktif</v>
      </c>
      <c r="Q99" s="1" t="str">
        <f t="shared" si="35"/>
        <v>Kering</v>
      </c>
    </row>
    <row r="100" spans="1:17" x14ac:dyDescent="0.25">
      <c r="A100" s="1"/>
      <c r="B100" s="4">
        <v>60</v>
      </c>
      <c r="C100" s="4">
        <v>1</v>
      </c>
      <c r="D100" s="29">
        <v>8.2999999999999998E-5</v>
      </c>
      <c r="E100" s="24">
        <v>68.006699999999995</v>
      </c>
      <c r="F100" s="1">
        <f t="shared" si="25"/>
        <v>60</v>
      </c>
      <c r="G100" s="1">
        <f t="shared" si="26"/>
        <v>60</v>
      </c>
      <c r="H100" s="4">
        <v>402</v>
      </c>
      <c r="I100" s="20">
        <f t="shared" si="27"/>
        <v>60</v>
      </c>
      <c r="J100" s="7">
        <f t="shared" si="28"/>
        <v>0</v>
      </c>
      <c r="K100" s="7">
        <f t="shared" si="29"/>
        <v>0</v>
      </c>
      <c r="L100" s="3">
        <f t="shared" si="30"/>
        <v>0</v>
      </c>
      <c r="M100" s="3">
        <f t="shared" si="31"/>
        <v>60</v>
      </c>
      <c r="N100" s="3">
        <f t="shared" si="32"/>
        <v>60</v>
      </c>
      <c r="O100" s="3">
        <f t="shared" si="33"/>
        <v>60</v>
      </c>
      <c r="P100" s="1" t="str">
        <f t="shared" si="34"/>
        <v>Aktif</v>
      </c>
      <c r="Q100" s="1" t="str">
        <f t="shared" si="35"/>
        <v>Kering</v>
      </c>
    </row>
    <row r="101" spans="1:17" x14ac:dyDescent="0.25">
      <c r="A101" s="5"/>
      <c r="B101" s="4">
        <v>60</v>
      </c>
      <c r="C101" s="4">
        <v>1</v>
      </c>
      <c r="D101" s="29">
        <v>8.2999999999999998E-5</v>
      </c>
      <c r="E101" s="24">
        <v>68.006699999999995</v>
      </c>
      <c r="F101" s="1">
        <f t="shared" si="25"/>
        <v>60</v>
      </c>
      <c r="G101" s="1">
        <f t="shared" si="26"/>
        <v>60</v>
      </c>
      <c r="H101" s="4">
        <v>402</v>
      </c>
      <c r="I101" s="20">
        <f t="shared" si="27"/>
        <v>60</v>
      </c>
      <c r="J101" s="7">
        <f t="shared" si="28"/>
        <v>0</v>
      </c>
      <c r="K101" s="7">
        <f t="shared" si="29"/>
        <v>0</v>
      </c>
      <c r="L101" s="3">
        <f t="shared" si="30"/>
        <v>0</v>
      </c>
      <c r="M101" s="3">
        <f t="shared" si="31"/>
        <v>60</v>
      </c>
      <c r="N101" s="3">
        <f t="shared" si="32"/>
        <v>60</v>
      </c>
      <c r="O101" s="3">
        <f t="shared" si="33"/>
        <v>60</v>
      </c>
      <c r="P101" s="1" t="str">
        <f t="shared" si="34"/>
        <v>Aktif</v>
      </c>
      <c r="Q101" s="1" t="str">
        <f t="shared" si="35"/>
        <v>Kering</v>
      </c>
    </row>
    <row r="102" spans="1:17" x14ac:dyDescent="0.25">
      <c r="A102" s="1"/>
      <c r="B102" s="4">
        <v>60</v>
      </c>
      <c r="C102" s="4">
        <v>1</v>
      </c>
      <c r="D102" s="29">
        <v>8.2999999999999998E-5</v>
      </c>
      <c r="E102" s="24">
        <v>68.006699999999995</v>
      </c>
      <c r="F102" s="1">
        <f t="shared" si="25"/>
        <v>60</v>
      </c>
      <c r="G102" s="1">
        <f t="shared" si="26"/>
        <v>60</v>
      </c>
      <c r="H102" s="4">
        <v>402</v>
      </c>
      <c r="I102" s="20">
        <f t="shared" si="27"/>
        <v>60</v>
      </c>
      <c r="J102" s="7">
        <f t="shared" si="28"/>
        <v>0</v>
      </c>
      <c r="K102" s="7">
        <f t="shared" si="29"/>
        <v>0</v>
      </c>
      <c r="L102" s="3">
        <f t="shared" si="30"/>
        <v>0</v>
      </c>
      <c r="M102" s="3">
        <f t="shared" si="31"/>
        <v>60</v>
      </c>
      <c r="N102" s="3">
        <f t="shared" si="32"/>
        <v>60</v>
      </c>
      <c r="O102" s="3">
        <f t="shared" si="33"/>
        <v>60</v>
      </c>
      <c r="P102" s="1" t="str">
        <f t="shared" si="34"/>
        <v>Aktif</v>
      </c>
      <c r="Q102" s="1" t="str">
        <f t="shared" si="35"/>
        <v>Kering</v>
      </c>
    </row>
    <row r="103" spans="1:17" x14ac:dyDescent="0.25">
      <c r="A103" s="5"/>
      <c r="B103" s="4">
        <v>60</v>
      </c>
      <c r="C103" s="4">
        <v>1</v>
      </c>
      <c r="D103" s="29">
        <v>8.2999999999999998E-5</v>
      </c>
      <c r="E103" s="24">
        <v>68.006699999999995</v>
      </c>
      <c r="F103" s="1">
        <f t="shared" si="25"/>
        <v>60</v>
      </c>
      <c r="G103" s="1">
        <f t="shared" si="26"/>
        <v>60</v>
      </c>
      <c r="H103" s="4">
        <v>402</v>
      </c>
      <c r="I103" s="20">
        <f t="shared" si="27"/>
        <v>60</v>
      </c>
      <c r="J103" s="7">
        <f t="shared" si="28"/>
        <v>0</v>
      </c>
      <c r="K103" s="7">
        <f t="shared" si="29"/>
        <v>0</v>
      </c>
      <c r="L103" s="3">
        <f t="shared" si="30"/>
        <v>0</v>
      </c>
      <c r="M103" s="3">
        <f t="shared" si="31"/>
        <v>60</v>
      </c>
      <c r="N103" s="3">
        <f t="shared" si="32"/>
        <v>60</v>
      </c>
      <c r="O103" s="3">
        <f t="shared" si="33"/>
        <v>60</v>
      </c>
      <c r="P103" s="1" t="str">
        <f t="shared" si="34"/>
        <v>Aktif</v>
      </c>
      <c r="Q103" s="1" t="str">
        <f t="shared" si="35"/>
        <v>Kering</v>
      </c>
    </row>
    <row r="104" spans="1:17" x14ac:dyDescent="0.25">
      <c r="A104" s="1"/>
      <c r="B104" s="4">
        <v>60</v>
      </c>
      <c r="C104" s="4">
        <v>1</v>
      </c>
      <c r="D104" s="29">
        <v>8.2999999999999998E-5</v>
      </c>
      <c r="E104" s="24">
        <v>68.006699999999995</v>
      </c>
      <c r="F104" s="1">
        <f t="shared" si="25"/>
        <v>60</v>
      </c>
      <c r="G104" s="1">
        <f t="shared" si="26"/>
        <v>60</v>
      </c>
      <c r="H104" s="4">
        <v>402</v>
      </c>
      <c r="I104" s="20">
        <f t="shared" si="27"/>
        <v>60</v>
      </c>
      <c r="J104" s="7">
        <f t="shared" si="28"/>
        <v>0</v>
      </c>
      <c r="K104" s="7">
        <f t="shared" si="29"/>
        <v>0</v>
      </c>
      <c r="L104" s="3">
        <f t="shared" si="30"/>
        <v>0</v>
      </c>
      <c r="M104" s="3">
        <f t="shared" si="31"/>
        <v>60</v>
      </c>
      <c r="N104" s="3">
        <f t="shared" si="32"/>
        <v>60</v>
      </c>
      <c r="O104" s="3">
        <f t="shared" si="33"/>
        <v>60</v>
      </c>
      <c r="P104" s="1" t="str">
        <f t="shared" si="34"/>
        <v>Aktif</v>
      </c>
      <c r="Q104" s="1" t="str">
        <f t="shared" si="35"/>
        <v>Kering</v>
      </c>
    </row>
    <row r="105" spans="1:17" x14ac:dyDescent="0.25">
      <c r="A105" s="5"/>
      <c r="B105" s="4">
        <v>60</v>
      </c>
      <c r="C105" s="4">
        <v>1</v>
      </c>
      <c r="D105" s="29">
        <v>8.2999999999999998E-5</v>
      </c>
      <c r="E105" s="24">
        <v>68.006699999999995</v>
      </c>
      <c r="F105" s="1">
        <f t="shared" si="25"/>
        <v>60</v>
      </c>
      <c r="G105" s="1">
        <f t="shared" si="26"/>
        <v>60</v>
      </c>
      <c r="H105" s="4">
        <v>402</v>
      </c>
      <c r="I105" s="20">
        <f t="shared" si="27"/>
        <v>60</v>
      </c>
      <c r="J105" s="7">
        <f t="shared" si="28"/>
        <v>0</v>
      </c>
      <c r="K105" s="7">
        <f t="shared" si="29"/>
        <v>0</v>
      </c>
      <c r="L105" s="3">
        <f t="shared" si="30"/>
        <v>0</v>
      </c>
      <c r="M105" s="3">
        <f t="shared" si="31"/>
        <v>60</v>
      </c>
      <c r="N105" s="3">
        <f t="shared" si="32"/>
        <v>60</v>
      </c>
      <c r="O105" s="3">
        <f t="shared" si="33"/>
        <v>60</v>
      </c>
      <c r="P105" s="1" t="str">
        <f t="shared" si="34"/>
        <v>Aktif</v>
      </c>
      <c r="Q105" s="1" t="str">
        <f t="shared" si="35"/>
        <v>Kering</v>
      </c>
    </row>
    <row r="106" spans="1:17" x14ac:dyDescent="0.25">
      <c r="A106" s="14"/>
      <c r="B106" s="4">
        <v>60</v>
      </c>
      <c r="C106" s="4">
        <v>1</v>
      </c>
      <c r="D106" s="29">
        <v>8.2999999999999998E-5</v>
      </c>
      <c r="E106" s="24">
        <v>68.006699999999995</v>
      </c>
      <c r="F106" s="1">
        <f t="shared" si="25"/>
        <v>60</v>
      </c>
      <c r="G106" s="1">
        <f t="shared" si="26"/>
        <v>60</v>
      </c>
      <c r="H106" s="4">
        <v>402</v>
      </c>
      <c r="I106" s="20">
        <f t="shared" si="27"/>
        <v>60</v>
      </c>
      <c r="J106" s="7">
        <f t="shared" si="28"/>
        <v>0</v>
      </c>
      <c r="K106" s="7">
        <f t="shared" si="29"/>
        <v>0</v>
      </c>
      <c r="L106" s="3">
        <f t="shared" si="30"/>
        <v>0</v>
      </c>
      <c r="M106" s="3">
        <f t="shared" si="31"/>
        <v>60</v>
      </c>
      <c r="N106" s="3">
        <f t="shared" si="32"/>
        <v>60</v>
      </c>
      <c r="O106" s="3">
        <f t="shared" si="33"/>
        <v>60</v>
      </c>
      <c r="P106" s="1" t="str">
        <f t="shared" si="34"/>
        <v>Aktif</v>
      </c>
      <c r="Q106" s="1" t="str">
        <f t="shared" si="35"/>
        <v>Kering</v>
      </c>
    </row>
    <row r="107" spans="1:17" x14ac:dyDescent="0.25">
      <c r="A107" s="15"/>
      <c r="B107" s="15"/>
      <c r="C107" s="15"/>
      <c r="D107" s="30"/>
      <c r="E107" s="25"/>
      <c r="F107" s="15"/>
      <c r="G107" s="15"/>
      <c r="H107" s="15"/>
      <c r="I107" s="21"/>
      <c r="J107" s="16"/>
      <c r="K107" s="16"/>
      <c r="L107" s="16"/>
      <c r="M107" s="16"/>
      <c r="N107" s="16"/>
      <c r="O107" s="16"/>
      <c r="P107" s="15"/>
      <c r="Q107" s="15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06"/>
  <sheetViews>
    <sheetView tabSelected="1" workbookViewId="0">
      <selection activeCell="A65" sqref="A65"/>
    </sheetView>
  </sheetViews>
  <sheetFormatPr defaultRowHeight="15" x14ac:dyDescent="0.25"/>
  <cols>
    <col min="1" max="1" width="10.85546875" bestFit="1" customWidth="1"/>
    <col min="2" max="3" width="10.85546875" style="2" customWidth="1"/>
    <col min="4" max="4" width="10.85546875" customWidth="1"/>
    <col min="9" max="9" width="10.140625" bestFit="1" customWidth="1"/>
    <col min="10" max="10" width="10.42578125" style="17" bestFit="1" customWidth="1"/>
    <col min="11" max="11" width="12.85546875" bestFit="1" customWidth="1"/>
    <col min="12" max="12" width="14.7109375" bestFit="1" customWidth="1"/>
    <col min="13" max="13" width="14.85546875" bestFit="1" customWidth="1"/>
    <col min="14" max="14" width="14.28515625" bestFit="1" customWidth="1"/>
    <col min="15" max="15" width="13.42578125" bestFit="1" customWidth="1"/>
  </cols>
  <sheetData>
    <row r="5" spans="1:15" ht="15.75" thickBot="1" x14ac:dyDescent="0.3"/>
    <row r="6" spans="1:15" ht="15.75" thickBot="1" x14ac:dyDescent="0.3">
      <c r="A6" s="8" t="s">
        <v>3</v>
      </c>
      <c r="B6" s="32" t="s">
        <v>17</v>
      </c>
      <c r="C6" s="32" t="s">
        <v>18</v>
      </c>
      <c r="D6" s="31" t="s">
        <v>19</v>
      </c>
      <c r="E6" s="9" t="s">
        <v>13</v>
      </c>
      <c r="F6" s="9" t="s">
        <v>0</v>
      </c>
      <c r="G6" s="27" t="s">
        <v>1</v>
      </c>
      <c r="H6" s="23" t="s">
        <v>2</v>
      </c>
      <c r="I6" s="18" t="s">
        <v>14</v>
      </c>
      <c r="J6" s="18" t="s">
        <v>15</v>
      </c>
      <c r="K6" s="11" t="s">
        <v>26</v>
      </c>
      <c r="L6" s="11" t="s">
        <v>27</v>
      </c>
      <c r="M6" s="11" t="s">
        <v>28</v>
      </c>
      <c r="N6" s="12" t="s">
        <v>20</v>
      </c>
      <c r="O6" s="13" t="s">
        <v>21</v>
      </c>
    </row>
    <row r="7" spans="1:15" x14ac:dyDescent="0.25">
      <c r="A7" s="5">
        <v>0</v>
      </c>
      <c r="B7" s="7">
        <v>60</v>
      </c>
      <c r="C7" s="7">
        <v>892260</v>
      </c>
      <c r="D7" s="5">
        <v>0</v>
      </c>
      <c r="E7" s="6">
        <v>60</v>
      </c>
      <c r="F7" s="6">
        <v>1</v>
      </c>
      <c r="G7" s="28">
        <v>8.2999999999999998E-5</v>
      </c>
      <c r="H7" s="24">
        <v>68.006699999999995</v>
      </c>
      <c r="I7" s="19">
        <f t="shared" ref="I7:I16" si="0">E7-A7</f>
        <v>60</v>
      </c>
      <c r="J7" s="19">
        <v>0</v>
      </c>
      <c r="K7" s="7">
        <f>B7</f>
        <v>60</v>
      </c>
      <c r="L7" s="7">
        <f>B7+(G7*C7)</f>
        <v>134.05758</v>
      </c>
      <c r="M7" s="7">
        <f>B7+(G7*C7)+(H7*D7)</f>
        <v>134.05758</v>
      </c>
      <c r="N7" s="5" t="str">
        <f t="shared" ref="N7:N17" si="1">IF(A7&lt;=E7,"Aktif","Nonaktif")</f>
        <v>Aktif</v>
      </c>
      <c r="O7" s="5" t="str">
        <f t="shared" ref="O7:O17" si="2">IF(A7&lt;=E7,"Kering", "Lembab")</f>
        <v>Kering</v>
      </c>
    </row>
    <row r="8" spans="1:15" x14ac:dyDescent="0.25">
      <c r="A8" s="1">
        <v>0</v>
      </c>
      <c r="B8" s="3">
        <v>60</v>
      </c>
      <c r="C8" s="7">
        <v>892260</v>
      </c>
      <c r="D8" s="1">
        <v>0</v>
      </c>
      <c r="E8" s="4">
        <v>60</v>
      </c>
      <c r="F8" s="4">
        <v>1</v>
      </c>
      <c r="G8" s="29">
        <v>8.2999999999999998E-5</v>
      </c>
      <c r="H8" s="24">
        <v>68.006699999999995</v>
      </c>
      <c r="I8" s="19">
        <f t="shared" si="0"/>
        <v>60</v>
      </c>
      <c r="J8" s="19">
        <f>I7</f>
        <v>60</v>
      </c>
      <c r="K8" s="7">
        <f t="shared" ref="K8:K18" si="3">B8</f>
        <v>60</v>
      </c>
      <c r="L8" s="7">
        <f t="shared" ref="L8:L18" si="4">B8+(G8*C8)</f>
        <v>134.05758</v>
      </c>
      <c r="M8" s="7">
        <f t="shared" ref="M8:M18" si="5">B8+(G8*C8)+(H8*D8)</f>
        <v>134.05758</v>
      </c>
      <c r="N8" s="1" t="str">
        <f t="shared" si="1"/>
        <v>Aktif</v>
      </c>
      <c r="O8" s="1" t="str">
        <f t="shared" si="2"/>
        <v>Kering</v>
      </c>
    </row>
    <row r="9" spans="1:15" x14ac:dyDescent="0.25">
      <c r="A9" s="1">
        <v>1</v>
      </c>
      <c r="B9" s="3">
        <v>59</v>
      </c>
      <c r="C9" s="3">
        <v>891858</v>
      </c>
      <c r="D9" s="1">
        <v>0</v>
      </c>
      <c r="E9" s="4">
        <v>60</v>
      </c>
      <c r="F9" s="4">
        <v>1</v>
      </c>
      <c r="G9" s="29">
        <v>8.2999999999999998E-5</v>
      </c>
      <c r="H9" s="24">
        <v>68.006699999999995</v>
      </c>
      <c r="I9" s="19">
        <f t="shared" si="0"/>
        <v>59</v>
      </c>
      <c r="J9" s="19">
        <f t="shared" ref="J9:J72" si="6">I8</f>
        <v>60</v>
      </c>
      <c r="K9" s="7">
        <f t="shared" si="3"/>
        <v>59</v>
      </c>
      <c r="L9" s="7">
        <f t="shared" si="4"/>
        <v>133.024214</v>
      </c>
      <c r="M9" s="7">
        <f t="shared" si="5"/>
        <v>133.024214</v>
      </c>
      <c r="N9" s="1" t="str">
        <f t="shared" si="1"/>
        <v>Aktif</v>
      </c>
      <c r="O9" s="1" t="str">
        <f t="shared" si="2"/>
        <v>Kering</v>
      </c>
    </row>
    <row r="10" spans="1:15" x14ac:dyDescent="0.25">
      <c r="A10" s="1">
        <v>23</v>
      </c>
      <c r="B10" s="3">
        <v>37</v>
      </c>
      <c r="C10" s="3">
        <v>883014</v>
      </c>
      <c r="D10" s="1">
        <v>-0.05</v>
      </c>
      <c r="E10" s="4">
        <v>60</v>
      </c>
      <c r="F10" s="4">
        <v>1</v>
      </c>
      <c r="G10" s="29">
        <v>8.2999999999999998E-5</v>
      </c>
      <c r="H10" s="24">
        <v>68.006699999999995</v>
      </c>
      <c r="I10" s="19">
        <f t="shared" si="0"/>
        <v>37</v>
      </c>
      <c r="J10" s="19">
        <f t="shared" si="6"/>
        <v>59</v>
      </c>
      <c r="K10" s="7">
        <f t="shared" ref="K10:K16" si="7">B10</f>
        <v>37</v>
      </c>
      <c r="L10" s="7">
        <f t="shared" ref="L10:L16" si="8">B10+(G10*C10)</f>
        <v>110.290162</v>
      </c>
      <c r="M10" s="7">
        <f t="shared" ref="M10:M16" si="9">B10+(G10*C10)+(H10*D10)</f>
        <v>106.889827</v>
      </c>
      <c r="N10" s="1" t="str">
        <f t="shared" si="1"/>
        <v>Aktif</v>
      </c>
      <c r="O10" s="1" t="str">
        <f t="shared" si="2"/>
        <v>Kering</v>
      </c>
    </row>
    <row r="11" spans="1:15" x14ac:dyDescent="0.25">
      <c r="A11" s="1">
        <v>24</v>
      </c>
      <c r="B11" s="3">
        <v>36</v>
      </c>
      <c r="C11" s="3">
        <v>882612</v>
      </c>
      <c r="D11" s="1">
        <v>0</v>
      </c>
      <c r="E11" s="4">
        <v>60</v>
      </c>
      <c r="F11" s="4">
        <v>1</v>
      </c>
      <c r="G11" s="29">
        <v>8.2999999999999998E-5</v>
      </c>
      <c r="H11" s="24">
        <v>68.006699999999995</v>
      </c>
      <c r="I11" s="19">
        <f t="shared" si="0"/>
        <v>36</v>
      </c>
      <c r="J11" s="19">
        <f t="shared" si="6"/>
        <v>37</v>
      </c>
      <c r="K11" s="7">
        <f t="shared" si="7"/>
        <v>36</v>
      </c>
      <c r="L11" s="7">
        <f t="shared" si="8"/>
        <v>109.25679599999999</v>
      </c>
      <c r="M11" s="7">
        <f t="shared" si="9"/>
        <v>109.25679599999999</v>
      </c>
      <c r="N11" s="1" t="str">
        <f t="shared" si="1"/>
        <v>Aktif</v>
      </c>
      <c r="O11" s="1" t="str">
        <f t="shared" si="2"/>
        <v>Kering</v>
      </c>
    </row>
    <row r="12" spans="1:15" x14ac:dyDescent="0.25">
      <c r="A12" s="1">
        <v>28</v>
      </c>
      <c r="B12" s="3">
        <v>32</v>
      </c>
      <c r="C12" s="3">
        <v>881004</v>
      </c>
      <c r="D12" s="1">
        <v>-0.01</v>
      </c>
      <c r="E12" s="4">
        <v>60</v>
      </c>
      <c r="F12" s="4">
        <v>1</v>
      </c>
      <c r="G12" s="29">
        <v>8.2999999999999998E-5</v>
      </c>
      <c r="H12" s="24">
        <v>68.006699999999995</v>
      </c>
      <c r="I12" s="19">
        <f t="shared" si="0"/>
        <v>32</v>
      </c>
      <c r="J12" s="19">
        <f t="shared" si="6"/>
        <v>36</v>
      </c>
      <c r="K12" s="7">
        <f t="shared" si="7"/>
        <v>32</v>
      </c>
      <c r="L12" s="7">
        <f t="shared" si="8"/>
        <v>105.123332</v>
      </c>
      <c r="M12" s="7">
        <f t="shared" si="9"/>
        <v>104.44326500000001</v>
      </c>
      <c r="N12" s="1" t="str">
        <f t="shared" si="1"/>
        <v>Aktif</v>
      </c>
      <c r="O12" s="1" t="str">
        <f t="shared" si="2"/>
        <v>Kering</v>
      </c>
    </row>
    <row r="13" spans="1:15" x14ac:dyDescent="0.25">
      <c r="A13" s="1">
        <v>24</v>
      </c>
      <c r="B13" s="3">
        <v>36</v>
      </c>
      <c r="C13" s="3">
        <v>882612</v>
      </c>
      <c r="D13" s="1">
        <v>0.01</v>
      </c>
      <c r="E13" s="4">
        <v>60</v>
      </c>
      <c r="F13" s="4">
        <v>1</v>
      </c>
      <c r="G13" s="29">
        <v>8.2999999999999998E-5</v>
      </c>
      <c r="H13" s="24">
        <v>68.006699999999995</v>
      </c>
      <c r="I13" s="19">
        <f t="shared" si="0"/>
        <v>36</v>
      </c>
      <c r="J13" s="19">
        <f t="shared" si="6"/>
        <v>32</v>
      </c>
      <c r="K13" s="7">
        <f t="shared" si="7"/>
        <v>36</v>
      </c>
      <c r="L13" s="7">
        <f t="shared" si="8"/>
        <v>109.25679599999999</v>
      </c>
      <c r="M13" s="7">
        <f t="shared" si="9"/>
        <v>109.93686299999999</v>
      </c>
      <c r="N13" s="1" t="str">
        <f t="shared" si="1"/>
        <v>Aktif</v>
      </c>
      <c r="O13" s="1" t="str">
        <f t="shared" si="2"/>
        <v>Kering</v>
      </c>
    </row>
    <row r="14" spans="1:15" x14ac:dyDescent="0.25">
      <c r="A14" s="1">
        <v>36</v>
      </c>
      <c r="B14" s="3">
        <v>24</v>
      </c>
      <c r="C14" s="3">
        <v>877788</v>
      </c>
      <c r="D14" s="1">
        <v>-0.03</v>
      </c>
      <c r="E14" s="4">
        <v>60</v>
      </c>
      <c r="F14" s="4">
        <v>1</v>
      </c>
      <c r="G14" s="29">
        <v>8.2999999999999998E-5</v>
      </c>
      <c r="H14" s="24">
        <v>68.006699999999995</v>
      </c>
      <c r="I14" s="19">
        <f t="shared" si="0"/>
        <v>24</v>
      </c>
      <c r="J14" s="19">
        <f t="shared" si="6"/>
        <v>36</v>
      </c>
      <c r="K14" s="7">
        <f t="shared" si="7"/>
        <v>24</v>
      </c>
      <c r="L14" s="7">
        <f t="shared" si="8"/>
        <v>96.856403999999998</v>
      </c>
      <c r="M14" s="7">
        <f t="shared" si="9"/>
        <v>94.816203000000002</v>
      </c>
      <c r="N14" s="1" t="str">
        <f t="shared" si="1"/>
        <v>Aktif</v>
      </c>
      <c r="O14" s="1" t="str">
        <f t="shared" si="2"/>
        <v>Kering</v>
      </c>
    </row>
    <row r="15" spans="1:15" x14ac:dyDescent="0.25">
      <c r="A15" s="1">
        <v>54</v>
      </c>
      <c r="B15" s="3">
        <v>6</v>
      </c>
      <c r="C15" s="3">
        <v>870552</v>
      </c>
      <c r="D15" s="1">
        <v>0</v>
      </c>
      <c r="E15" s="4">
        <v>60</v>
      </c>
      <c r="F15" s="4">
        <v>1</v>
      </c>
      <c r="G15" s="29">
        <v>8.2999999999999998E-5</v>
      </c>
      <c r="H15" s="24">
        <v>68.006699999999995</v>
      </c>
      <c r="I15" s="19">
        <f t="shared" si="0"/>
        <v>6</v>
      </c>
      <c r="J15" s="19">
        <f t="shared" si="6"/>
        <v>24</v>
      </c>
      <c r="K15" s="7">
        <f t="shared" si="7"/>
        <v>6</v>
      </c>
      <c r="L15" s="7">
        <f t="shared" si="8"/>
        <v>78.255815999999996</v>
      </c>
      <c r="M15" s="7">
        <f t="shared" si="9"/>
        <v>78.255815999999996</v>
      </c>
      <c r="N15" s="1" t="str">
        <f t="shared" si="1"/>
        <v>Aktif</v>
      </c>
      <c r="O15" s="1" t="str">
        <f t="shared" si="2"/>
        <v>Kering</v>
      </c>
    </row>
    <row r="16" spans="1:15" x14ac:dyDescent="0.25">
      <c r="A16" s="1">
        <v>60</v>
      </c>
      <c r="B16" s="3">
        <v>0</v>
      </c>
      <c r="C16" s="3">
        <v>864924</v>
      </c>
      <c r="D16" s="1">
        <v>-0.01</v>
      </c>
      <c r="E16" s="4">
        <v>60</v>
      </c>
      <c r="F16" s="4">
        <v>1</v>
      </c>
      <c r="G16" s="29">
        <v>8.2999999999999998E-5</v>
      </c>
      <c r="H16" s="24">
        <v>68.006699999999995</v>
      </c>
      <c r="I16" s="19">
        <f t="shared" si="0"/>
        <v>0</v>
      </c>
      <c r="J16" s="19">
        <f t="shared" si="6"/>
        <v>6</v>
      </c>
      <c r="K16" s="7">
        <f t="shared" si="7"/>
        <v>0</v>
      </c>
      <c r="L16" s="7">
        <f t="shared" si="8"/>
        <v>71.788691999999998</v>
      </c>
      <c r="M16" s="7">
        <f t="shared" si="9"/>
        <v>71.108625000000004</v>
      </c>
      <c r="N16" s="1" t="str">
        <f t="shared" si="1"/>
        <v>Aktif</v>
      </c>
      <c r="O16" s="1" t="str">
        <f t="shared" si="2"/>
        <v>Kering</v>
      </c>
    </row>
    <row r="17" spans="1:15" x14ac:dyDescent="0.25">
      <c r="A17" s="1">
        <v>59</v>
      </c>
      <c r="B17" s="3">
        <v>1</v>
      </c>
      <c r="C17" s="3">
        <v>865326</v>
      </c>
      <c r="D17" s="1">
        <v>0</v>
      </c>
      <c r="E17" s="4">
        <v>60</v>
      </c>
      <c r="F17" s="4">
        <v>1</v>
      </c>
      <c r="G17" s="29">
        <v>8.2999999999999998E-5</v>
      </c>
      <c r="H17" s="24">
        <v>68.006699999999995</v>
      </c>
      <c r="I17" s="19">
        <f t="shared" ref="I17:I18" si="10">E17-A17</f>
        <v>1</v>
      </c>
      <c r="J17" s="19">
        <f t="shared" si="6"/>
        <v>0</v>
      </c>
      <c r="K17" s="7">
        <f t="shared" si="3"/>
        <v>1</v>
      </c>
      <c r="L17" s="7">
        <f t="shared" si="4"/>
        <v>72.822057999999998</v>
      </c>
      <c r="M17" s="7">
        <f t="shared" si="5"/>
        <v>72.822057999999998</v>
      </c>
      <c r="N17" s="1" t="str">
        <f t="shared" si="1"/>
        <v>Aktif</v>
      </c>
      <c r="O17" s="1" t="str">
        <f t="shared" si="2"/>
        <v>Kering</v>
      </c>
    </row>
    <row r="18" spans="1:15" x14ac:dyDescent="0.25">
      <c r="A18" s="1">
        <v>58</v>
      </c>
      <c r="B18" s="3">
        <v>2</v>
      </c>
      <c r="C18" s="3">
        <v>865728</v>
      </c>
      <c r="D18" s="1">
        <v>0</v>
      </c>
      <c r="E18" s="4">
        <v>60</v>
      </c>
      <c r="F18" s="4">
        <v>1</v>
      </c>
      <c r="G18" s="29">
        <v>8.2999999999999998E-5</v>
      </c>
      <c r="H18" s="24">
        <v>68.006699999999995</v>
      </c>
      <c r="I18" s="19">
        <f t="shared" si="10"/>
        <v>2</v>
      </c>
      <c r="J18" s="19">
        <f t="shared" si="6"/>
        <v>1</v>
      </c>
      <c r="K18" s="7">
        <f t="shared" si="3"/>
        <v>2</v>
      </c>
      <c r="L18" s="7">
        <f t="shared" si="4"/>
        <v>73.855423999999999</v>
      </c>
      <c r="M18" s="7">
        <f t="shared" si="5"/>
        <v>73.855423999999999</v>
      </c>
      <c r="N18" s="1" t="str">
        <f t="shared" ref="N18:N29" si="11">IF(A18&lt;=E18,"Aktif","Nonaktif")</f>
        <v>Aktif</v>
      </c>
      <c r="O18" s="1" t="str">
        <f t="shared" ref="O18:O29" si="12">IF(A18&lt;=E18,"Kering", "Lembab")</f>
        <v>Kering</v>
      </c>
    </row>
    <row r="19" spans="1:15" x14ac:dyDescent="0.25">
      <c r="A19" s="1">
        <v>58</v>
      </c>
      <c r="B19" s="3">
        <v>2</v>
      </c>
      <c r="C19" s="3">
        <v>865728</v>
      </c>
      <c r="D19" s="1">
        <v>0</v>
      </c>
      <c r="E19" s="4">
        <v>60</v>
      </c>
      <c r="F19" s="4">
        <v>1</v>
      </c>
      <c r="G19" s="29">
        <v>8.2999999999999998E-5</v>
      </c>
      <c r="H19" s="24">
        <v>68.006699999999995</v>
      </c>
      <c r="I19" s="19">
        <f t="shared" ref="I19:I29" si="13">E19-A19</f>
        <v>2</v>
      </c>
      <c r="J19" s="19">
        <f t="shared" si="6"/>
        <v>2</v>
      </c>
      <c r="K19" s="7">
        <f t="shared" ref="K19:K29" si="14">B19</f>
        <v>2</v>
      </c>
      <c r="L19" s="7">
        <f t="shared" ref="L19:L29" si="15">B19+(G19*C19)</f>
        <v>73.855423999999999</v>
      </c>
      <c r="M19" s="7">
        <f t="shared" ref="M19:M29" si="16">B19+(G19*C19)+(H19*D19)</f>
        <v>73.855423999999999</v>
      </c>
      <c r="N19" s="1" t="str">
        <f t="shared" si="11"/>
        <v>Aktif</v>
      </c>
      <c r="O19" s="1" t="str">
        <f t="shared" si="12"/>
        <v>Kering</v>
      </c>
    </row>
    <row r="20" spans="1:15" x14ac:dyDescent="0.25">
      <c r="A20" s="1">
        <v>57</v>
      </c>
      <c r="B20" s="3">
        <v>3</v>
      </c>
      <c r="C20" s="3">
        <v>866130</v>
      </c>
      <c r="D20" s="1">
        <v>0</v>
      </c>
      <c r="E20" s="4">
        <v>60</v>
      </c>
      <c r="F20" s="4">
        <v>1</v>
      </c>
      <c r="G20" s="29">
        <v>8.2999999999999998E-5</v>
      </c>
      <c r="H20" s="24">
        <v>68.006699999999995</v>
      </c>
      <c r="I20" s="19">
        <f t="shared" si="13"/>
        <v>3</v>
      </c>
      <c r="J20" s="19">
        <f t="shared" si="6"/>
        <v>2</v>
      </c>
      <c r="K20" s="7">
        <f t="shared" si="14"/>
        <v>3</v>
      </c>
      <c r="L20" s="7">
        <f t="shared" si="15"/>
        <v>74.88879</v>
      </c>
      <c r="M20" s="7">
        <f t="shared" si="16"/>
        <v>74.88879</v>
      </c>
      <c r="N20" s="1" t="str">
        <f t="shared" si="11"/>
        <v>Aktif</v>
      </c>
      <c r="O20" s="1" t="str">
        <f t="shared" si="12"/>
        <v>Kering</v>
      </c>
    </row>
    <row r="21" spans="1:15" x14ac:dyDescent="0.25">
      <c r="A21" s="1">
        <v>58</v>
      </c>
      <c r="B21" s="3">
        <v>2</v>
      </c>
      <c r="C21" s="3">
        <v>862780</v>
      </c>
      <c r="D21" s="1">
        <v>0</v>
      </c>
      <c r="E21" s="4">
        <v>60</v>
      </c>
      <c r="F21" s="4">
        <v>1</v>
      </c>
      <c r="G21" s="29">
        <v>8.2999999999999998E-5</v>
      </c>
      <c r="H21" s="24">
        <v>68.006699999999995</v>
      </c>
      <c r="I21" s="19">
        <f t="shared" si="13"/>
        <v>2</v>
      </c>
      <c r="J21" s="19">
        <f t="shared" si="6"/>
        <v>3</v>
      </c>
      <c r="K21" s="7">
        <f t="shared" si="14"/>
        <v>2</v>
      </c>
      <c r="L21" s="7">
        <f t="shared" si="15"/>
        <v>73.610739999999993</v>
      </c>
      <c r="M21" s="7">
        <f t="shared" si="16"/>
        <v>73.610739999999993</v>
      </c>
      <c r="N21" s="1" t="str">
        <f t="shared" si="11"/>
        <v>Aktif</v>
      </c>
      <c r="O21" s="1" t="str">
        <f t="shared" si="12"/>
        <v>Kering</v>
      </c>
    </row>
    <row r="22" spans="1:15" x14ac:dyDescent="0.25">
      <c r="A22" s="1">
        <v>59</v>
      </c>
      <c r="B22" s="3">
        <v>1</v>
      </c>
      <c r="C22" s="3">
        <v>862378</v>
      </c>
      <c r="D22" s="1">
        <v>0</v>
      </c>
      <c r="E22" s="4">
        <v>60</v>
      </c>
      <c r="F22" s="4">
        <v>1</v>
      </c>
      <c r="G22" s="29">
        <v>8.2999999999999998E-5</v>
      </c>
      <c r="H22" s="24">
        <v>68.006699999999995</v>
      </c>
      <c r="I22" s="19">
        <f t="shared" si="13"/>
        <v>1</v>
      </c>
      <c r="J22" s="19">
        <f t="shared" si="6"/>
        <v>2</v>
      </c>
      <c r="K22" s="7">
        <f t="shared" si="14"/>
        <v>1</v>
      </c>
      <c r="L22" s="7">
        <f t="shared" si="15"/>
        <v>72.577373999999992</v>
      </c>
      <c r="M22" s="7">
        <f t="shared" si="16"/>
        <v>72.577373999999992</v>
      </c>
      <c r="N22" s="1" t="str">
        <f t="shared" si="11"/>
        <v>Aktif</v>
      </c>
      <c r="O22" s="1" t="str">
        <f t="shared" si="12"/>
        <v>Kering</v>
      </c>
    </row>
    <row r="23" spans="1:15" x14ac:dyDescent="0.25">
      <c r="A23" s="1">
        <v>58</v>
      </c>
      <c r="B23" s="3">
        <v>2</v>
      </c>
      <c r="C23" s="3">
        <v>862780</v>
      </c>
      <c r="D23" s="1">
        <v>0</v>
      </c>
      <c r="E23" s="4">
        <v>60</v>
      </c>
      <c r="F23" s="4">
        <v>1</v>
      </c>
      <c r="G23" s="29">
        <v>8.2999999999999998E-5</v>
      </c>
      <c r="H23" s="24">
        <v>68.006699999999995</v>
      </c>
      <c r="I23" s="19">
        <f t="shared" si="13"/>
        <v>2</v>
      </c>
      <c r="J23" s="19">
        <f t="shared" si="6"/>
        <v>1</v>
      </c>
      <c r="K23" s="7">
        <f t="shared" si="14"/>
        <v>2</v>
      </c>
      <c r="L23" s="7">
        <f t="shared" si="15"/>
        <v>73.610739999999993</v>
      </c>
      <c r="M23" s="7">
        <f t="shared" si="16"/>
        <v>73.610739999999993</v>
      </c>
      <c r="N23" s="1" t="str">
        <f t="shared" si="11"/>
        <v>Aktif</v>
      </c>
      <c r="O23" s="1" t="str">
        <f t="shared" si="12"/>
        <v>Kering</v>
      </c>
    </row>
    <row r="24" spans="1:15" x14ac:dyDescent="0.25">
      <c r="A24" s="1">
        <v>58</v>
      </c>
      <c r="B24" s="3">
        <v>2</v>
      </c>
      <c r="C24" s="3">
        <v>862780</v>
      </c>
      <c r="D24" s="1">
        <v>0</v>
      </c>
      <c r="E24" s="4">
        <v>60</v>
      </c>
      <c r="F24" s="4">
        <v>1</v>
      </c>
      <c r="G24" s="29">
        <v>8.2999999999999998E-5</v>
      </c>
      <c r="H24" s="24">
        <v>68.006699999999995</v>
      </c>
      <c r="I24" s="19">
        <f t="shared" si="13"/>
        <v>2</v>
      </c>
      <c r="J24" s="19">
        <f t="shared" si="6"/>
        <v>2</v>
      </c>
      <c r="K24" s="7">
        <f t="shared" si="14"/>
        <v>2</v>
      </c>
      <c r="L24" s="7">
        <f t="shared" si="15"/>
        <v>73.610739999999993</v>
      </c>
      <c r="M24" s="7">
        <f t="shared" si="16"/>
        <v>73.610739999999993</v>
      </c>
      <c r="N24" s="1" t="str">
        <f t="shared" si="11"/>
        <v>Aktif</v>
      </c>
      <c r="O24" s="1" t="str">
        <f t="shared" si="12"/>
        <v>Kering</v>
      </c>
    </row>
    <row r="25" spans="1:15" x14ac:dyDescent="0.25">
      <c r="A25" s="1">
        <v>60</v>
      </c>
      <c r="B25" s="3">
        <v>0</v>
      </c>
      <c r="C25" s="3">
        <v>851790</v>
      </c>
      <c r="D25" s="1">
        <v>0</v>
      </c>
      <c r="E25" s="4">
        <v>60</v>
      </c>
      <c r="F25" s="4">
        <v>1</v>
      </c>
      <c r="G25" s="29">
        <v>8.2999999999999998E-5</v>
      </c>
      <c r="H25" s="24">
        <v>68.006699999999995</v>
      </c>
      <c r="I25" s="19">
        <f t="shared" si="13"/>
        <v>0</v>
      </c>
      <c r="J25" s="19">
        <f t="shared" si="6"/>
        <v>2</v>
      </c>
      <c r="K25" s="7">
        <f t="shared" si="14"/>
        <v>0</v>
      </c>
      <c r="L25" s="7">
        <f t="shared" si="15"/>
        <v>70.698570000000004</v>
      </c>
      <c r="M25" s="7">
        <f t="shared" si="16"/>
        <v>70.698570000000004</v>
      </c>
      <c r="N25" s="1" t="str">
        <f t="shared" si="11"/>
        <v>Aktif</v>
      </c>
      <c r="O25" s="1" t="str">
        <f t="shared" si="12"/>
        <v>Kering</v>
      </c>
    </row>
    <row r="26" spans="1:15" x14ac:dyDescent="0.25">
      <c r="A26" s="1">
        <v>60</v>
      </c>
      <c r="B26" s="3">
        <v>0</v>
      </c>
      <c r="C26" s="3">
        <v>851790</v>
      </c>
      <c r="D26" s="1">
        <v>0</v>
      </c>
      <c r="E26" s="4">
        <v>60</v>
      </c>
      <c r="F26" s="4">
        <v>1</v>
      </c>
      <c r="G26" s="29">
        <v>8.2999999999999998E-5</v>
      </c>
      <c r="H26" s="24">
        <v>68.006699999999995</v>
      </c>
      <c r="I26" s="19">
        <f t="shared" si="13"/>
        <v>0</v>
      </c>
      <c r="J26" s="19">
        <f t="shared" si="6"/>
        <v>0</v>
      </c>
      <c r="K26" s="7">
        <f t="shared" si="14"/>
        <v>0</v>
      </c>
      <c r="L26" s="7">
        <f t="shared" si="15"/>
        <v>70.698570000000004</v>
      </c>
      <c r="M26" s="7">
        <f t="shared" si="16"/>
        <v>70.698570000000004</v>
      </c>
      <c r="N26" s="1" t="str">
        <f t="shared" si="11"/>
        <v>Aktif</v>
      </c>
      <c r="O26" s="1" t="str">
        <f t="shared" si="12"/>
        <v>Kering</v>
      </c>
    </row>
    <row r="27" spans="1:15" x14ac:dyDescent="0.25">
      <c r="A27" s="1">
        <v>60</v>
      </c>
      <c r="B27" s="3">
        <v>0</v>
      </c>
      <c r="C27" s="3">
        <v>851790</v>
      </c>
      <c r="D27" s="1">
        <v>0</v>
      </c>
      <c r="E27" s="4">
        <v>60</v>
      </c>
      <c r="F27" s="4">
        <v>1</v>
      </c>
      <c r="G27" s="29">
        <v>8.2999999999999998E-5</v>
      </c>
      <c r="H27" s="24">
        <v>68.006699999999995</v>
      </c>
      <c r="I27" s="19">
        <f t="shared" si="13"/>
        <v>0</v>
      </c>
      <c r="J27" s="19">
        <f t="shared" si="6"/>
        <v>0</v>
      </c>
      <c r="K27" s="7">
        <f t="shared" si="14"/>
        <v>0</v>
      </c>
      <c r="L27" s="7">
        <f t="shared" si="15"/>
        <v>70.698570000000004</v>
      </c>
      <c r="M27" s="7">
        <f t="shared" si="16"/>
        <v>70.698570000000004</v>
      </c>
      <c r="N27" s="1" t="str">
        <f t="shared" si="11"/>
        <v>Aktif</v>
      </c>
      <c r="O27" s="1" t="str">
        <f t="shared" si="12"/>
        <v>Kering</v>
      </c>
    </row>
    <row r="28" spans="1:15" x14ac:dyDescent="0.25">
      <c r="A28" s="1">
        <v>60</v>
      </c>
      <c r="B28" s="3">
        <v>0</v>
      </c>
      <c r="C28" s="3">
        <v>851790</v>
      </c>
      <c r="D28" s="1">
        <v>0</v>
      </c>
      <c r="E28" s="4">
        <v>60</v>
      </c>
      <c r="F28" s="4">
        <v>1</v>
      </c>
      <c r="G28" s="29">
        <v>8.2999999999999998E-5</v>
      </c>
      <c r="H28" s="24">
        <v>68.006699999999995</v>
      </c>
      <c r="I28" s="19">
        <f t="shared" si="13"/>
        <v>0</v>
      </c>
      <c r="J28" s="19">
        <f t="shared" si="6"/>
        <v>0</v>
      </c>
      <c r="K28" s="7">
        <f t="shared" si="14"/>
        <v>0</v>
      </c>
      <c r="L28" s="7">
        <f t="shared" si="15"/>
        <v>70.698570000000004</v>
      </c>
      <c r="M28" s="7">
        <f t="shared" si="16"/>
        <v>70.698570000000004</v>
      </c>
      <c r="N28" s="1" t="str">
        <f t="shared" si="11"/>
        <v>Aktif</v>
      </c>
      <c r="O28" s="1" t="str">
        <f t="shared" si="12"/>
        <v>Kering</v>
      </c>
    </row>
    <row r="29" spans="1:15" x14ac:dyDescent="0.25">
      <c r="A29" s="1">
        <v>55</v>
      </c>
      <c r="B29" s="3">
        <v>5</v>
      </c>
      <c r="C29" s="3">
        <v>851790</v>
      </c>
      <c r="D29" s="1">
        <v>0</v>
      </c>
      <c r="E29" s="4">
        <v>60</v>
      </c>
      <c r="F29" s="4">
        <v>1</v>
      </c>
      <c r="G29" s="29">
        <v>8.2999999999999998E-5</v>
      </c>
      <c r="H29" s="24">
        <v>68.006699999999995</v>
      </c>
      <c r="I29" s="19">
        <f t="shared" si="13"/>
        <v>5</v>
      </c>
      <c r="J29" s="19">
        <f t="shared" si="6"/>
        <v>0</v>
      </c>
      <c r="K29" s="7">
        <f t="shared" si="14"/>
        <v>5</v>
      </c>
      <c r="L29" s="7">
        <f t="shared" si="15"/>
        <v>75.698570000000004</v>
      </c>
      <c r="M29" s="7">
        <f t="shared" si="16"/>
        <v>75.698570000000004</v>
      </c>
      <c r="N29" s="1" t="str">
        <f t="shared" si="11"/>
        <v>Aktif</v>
      </c>
      <c r="O29" s="1" t="str">
        <f t="shared" si="12"/>
        <v>Kering</v>
      </c>
    </row>
    <row r="30" spans="1:15" x14ac:dyDescent="0.25">
      <c r="A30" s="1">
        <v>56</v>
      </c>
      <c r="B30" s="3">
        <v>4</v>
      </c>
      <c r="C30" s="3">
        <v>853800</v>
      </c>
      <c r="D30" s="1">
        <v>0</v>
      </c>
      <c r="E30" s="4">
        <v>60</v>
      </c>
      <c r="F30" s="4">
        <v>1</v>
      </c>
      <c r="G30" s="29">
        <v>8.2999999999999998E-5</v>
      </c>
      <c r="H30" s="24">
        <v>68.006699999999995</v>
      </c>
      <c r="I30" s="19">
        <f t="shared" ref="I30:I52" si="17">E30-A30</f>
        <v>4</v>
      </c>
      <c r="J30" s="19">
        <f t="shared" si="6"/>
        <v>5</v>
      </c>
      <c r="K30" s="7">
        <f t="shared" ref="K30:K52" si="18">B30</f>
        <v>4</v>
      </c>
      <c r="L30" s="7">
        <f t="shared" ref="L30:L52" si="19">B30+(G30*C30)</f>
        <v>74.865399999999994</v>
      </c>
      <c r="M30" s="7">
        <f t="shared" ref="M30:M52" si="20">B30+(G30*C30)+(H30*D30)</f>
        <v>74.865399999999994</v>
      </c>
      <c r="N30" s="1" t="str">
        <f t="shared" ref="N30:N52" si="21">IF(A30&lt;=E30,"Aktif","Nonaktif")</f>
        <v>Aktif</v>
      </c>
      <c r="O30" s="1" t="str">
        <f t="shared" ref="O30:O52" si="22">IF(A30&lt;=E30,"Kering", "Lembab")</f>
        <v>Kering</v>
      </c>
    </row>
    <row r="31" spans="1:15" x14ac:dyDescent="0.25">
      <c r="A31" s="1">
        <v>55</v>
      </c>
      <c r="B31" s="3">
        <v>5</v>
      </c>
      <c r="C31" s="3">
        <v>853398</v>
      </c>
      <c r="D31" s="1">
        <v>0</v>
      </c>
      <c r="E31" s="4">
        <v>60</v>
      </c>
      <c r="F31" s="4">
        <v>1</v>
      </c>
      <c r="G31" s="29">
        <v>8.2999999999999998E-5</v>
      </c>
      <c r="H31" s="24">
        <v>68.006699999999995</v>
      </c>
      <c r="I31" s="19">
        <f t="shared" si="17"/>
        <v>5</v>
      </c>
      <c r="J31" s="19">
        <f t="shared" si="6"/>
        <v>4</v>
      </c>
      <c r="K31" s="7">
        <f t="shared" si="18"/>
        <v>5</v>
      </c>
      <c r="L31" s="7">
        <f t="shared" si="19"/>
        <v>75.832033999999993</v>
      </c>
      <c r="M31" s="7">
        <f t="shared" si="20"/>
        <v>75.832033999999993</v>
      </c>
      <c r="N31" s="1" t="str">
        <f t="shared" si="21"/>
        <v>Aktif</v>
      </c>
      <c r="O31" s="1" t="str">
        <f t="shared" si="22"/>
        <v>Kering</v>
      </c>
    </row>
    <row r="32" spans="1:15" x14ac:dyDescent="0.25">
      <c r="A32" s="1">
        <v>55</v>
      </c>
      <c r="B32" s="3">
        <v>5</v>
      </c>
      <c r="C32" s="3">
        <v>853800</v>
      </c>
      <c r="D32" s="1">
        <v>0</v>
      </c>
      <c r="E32" s="4">
        <v>60</v>
      </c>
      <c r="F32" s="4">
        <v>1</v>
      </c>
      <c r="G32" s="29">
        <v>8.2999999999999998E-5</v>
      </c>
      <c r="H32" s="24">
        <v>68.006699999999995</v>
      </c>
      <c r="I32" s="19">
        <f t="shared" si="17"/>
        <v>5</v>
      </c>
      <c r="J32" s="19">
        <f t="shared" si="6"/>
        <v>5</v>
      </c>
      <c r="K32" s="7">
        <f t="shared" si="18"/>
        <v>5</v>
      </c>
      <c r="L32" s="7">
        <f t="shared" si="19"/>
        <v>75.865399999999994</v>
      </c>
      <c r="M32" s="7">
        <f t="shared" si="20"/>
        <v>75.865399999999994</v>
      </c>
      <c r="N32" s="1" t="str">
        <f t="shared" si="21"/>
        <v>Aktif</v>
      </c>
      <c r="O32" s="1" t="str">
        <f t="shared" si="22"/>
        <v>Kering</v>
      </c>
    </row>
    <row r="33" spans="1:15" x14ac:dyDescent="0.25">
      <c r="A33" s="1">
        <v>60</v>
      </c>
      <c r="B33" s="3">
        <v>0</v>
      </c>
      <c r="C33" s="3">
        <v>853800</v>
      </c>
      <c r="D33" s="1">
        <v>0</v>
      </c>
      <c r="E33" s="4">
        <v>60</v>
      </c>
      <c r="F33" s="4">
        <v>1</v>
      </c>
      <c r="G33" s="29">
        <v>8.2999999999999998E-5</v>
      </c>
      <c r="H33" s="24">
        <v>68.006699999999995</v>
      </c>
      <c r="I33" s="19">
        <f t="shared" si="17"/>
        <v>0</v>
      </c>
      <c r="J33" s="19">
        <f t="shared" si="6"/>
        <v>5</v>
      </c>
      <c r="K33" s="7">
        <f t="shared" si="18"/>
        <v>0</v>
      </c>
      <c r="L33" s="7">
        <f t="shared" si="19"/>
        <v>70.865399999999994</v>
      </c>
      <c r="M33" s="7">
        <f t="shared" si="20"/>
        <v>70.865399999999994</v>
      </c>
      <c r="N33" s="1" t="str">
        <f t="shared" si="21"/>
        <v>Aktif</v>
      </c>
      <c r="O33" s="1" t="str">
        <f t="shared" si="22"/>
        <v>Kering</v>
      </c>
    </row>
    <row r="34" spans="1:15" x14ac:dyDescent="0.25">
      <c r="A34" s="1">
        <v>60</v>
      </c>
      <c r="B34" s="3">
        <v>0</v>
      </c>
      <c r="C34" s="3">
        <v>851790</v>
      </c>
      <c r="D34" s="1">
        <v>0</v>
      </c>
      <c r="E34" s="4">
        <v>60</v>
      </c>
      <c r="F34" s="4">
        <v>1</v>
      </c>
      <c r="G34" s="29">
        <v>8.2999999999999998E-5</v>
      </c>
      <c r="H34" s="24">
        <v>68.006699999999995</v>
      </c>
      <c r="I34" s="19">
        <f t="shared" si="17"/>
        <v>0</v>
      </c>
      <c r="J34" s="19">
        <f t="shared" si="6"/>
        <v>0</v>
      </c>
      <c r="K34" s="7">
        <f t="shared" si="18"/>
        <v>0</v>
      </c>
      <c r="L34" s="7">
        <f t="shared" si="19"/>
        <v>70.698570000000004</v>
      </c>
      <c r="M34" s="7">
        <f t="shared" si="20"/>
        <v>70.698570000000004</v>
      </c>
      <c r="N34" s="1" t="str">
        <f t="shared" si="21"/>
        <v>Aktif</v>
      </c>
      <c r="O34" s="1" t="str">
        <f t="shared" si="22"/>
        <v>Kering</v>
      </c>
    </row>
    <row r="35" spans="1:15" x14ac:dyDescent="0.25">
      <c r="A35" s="1">
        <v>60</v>
      </c>
      <c r="B35" s="3">
        <v>0</v>
      </c>
      <c r="C35" s="3">
        <v>851790</v>
      </c>
      <c r="D35" s="1">
        <v>0</v>
      </c>
      <c r="E35" s="4">
        <v>60</v>
      </c>
      <c r="F35" s="4">
        <v>1</v>
      </c>
      <c r="G35" s="29">
        <v>8.2999999999999998E-5</v>
      </c>
      <c r="H35" s="24">
        <v>68.006699999999995</v>
      </c>
      <c r="I35" s="19">
        <f t="shared" si="17"/>
        <v>0</v>
      </c>
      <c r="J35" s="19">
        <f t="shared" si="6"/>
        <v>0</v>
      </c>
      <c r="K35" s="7">
        <f t="shared" si="18"/>
        <v>0</v>
      </c>
      <c r="L35" s="7">
        <f t="shared" si="19"/>
        <v>70.698570000000004</v>
      </c>
      <c r="M35" s="7">
        <f t="shared" si="20"/>
        <v>70.698570000000004</v>
      </c>
      <c r="N35" s="1" t="str">
        <f t="shared" si="21"/>
        <v>Aktif</v>
      </c>
      <c r="O35" s="1" t="str">
        <f t="shared" si="22"/>
        <v>Kering</v>
      </c>
    </row>
    <row r="36" spans="1:15" x14ac:dyDescent="0.25">
      <c r="A36" s="1">
        <v>60</v>
      </c>
      <c r="B36" s="3">
        <v>0</v>
      </c>
      <c r="C36" s="3">
        <v>851790</v>
      </c>
      <c r="D36" s="1">
        <v>0</v>
      </c>
      <c r="E36" s="4">
        <v>60</v>
      </c>
      <c r="F36" s="4">
        <v>1</v>
      </c>
      <c r="G36" s="29">
        <v>8.2999999999999998E-5</v>
      </c>
      <c r="H36" s="24">
        <v>68.006699999999995</v>
      </c>
      <c r="I36" s="19">
        <f t="shared" si="17"/>
        <v>0</v>
      </c>
      <c r="J36" s="19">
        <f t="shared" si="6"/>
        <v>0</v>
      </c>
      <c r="K36" s="7">
        <f t="shared" si="18"/>
        <v>0</v>
      </c>
      <c r="L36" s="7">
        <f t="shared" si="19"/>
        <v>70.698570000000004</v>
      </c>
      <c r="M36" s="7">
        <f t="shared" si="20"/>
        <v>70.698570000000004</v>
      </c>
      <c r="N36" s="1" t="str">
        <f t="shared" si="21"/>
        <v>Aktif</v>
      </c>
      <c r="O36" s="1" t="str">
        <f t="shared" si="22"/>
        <v>Kering</v>
      </c>
    </row>
    <row r="37" spans="1:15" x14ac:dyDescent="0.25">
      <c r="A37" s="1">
        <v>21</v>
      </c>
      <c r="B37" s="3">
        <v>39</v>
      </c>
      <c r="C37" s="3">
        <v>851790</v>
      </c>
      <c r="D37" s="1">
        <v>0</v>
      </c>
      <c r="E37" s="4">
        <v>60</v>
      </c>
      <c r="F37" s="4">
        <v>1</v>
      </c>
      <c r="G37" s="29">
        <v>8.2999999999999998E-5</v>
      </c>
      <c r="H37" s="24">
        <v>68.006699999999995</v>
      </c>
      <c r="I37" s="19">
        <f t="shared" si="17"/>
        <v>39</v>
      </c>
      <c r="J37" s="19">
        <f t="shared" si="6"/>
        <v>0</v>
      </c>
      <c r="K37" s="7">
        <f t="shared" si="18"/>
        <v>39</v>
      </c>
      <c r="L37" s="7">
        <f t="shared" si="19"/>
        <v>109.69857</v>
      </c>
      <c r="M37" s="7">
        <f t="shared" si="20"/>
        <v>109.69857</v>
      </c>
      <c r="N37" s="1" t="str">
        <f t="shared" si="21"/>
        <v>Aktif</v>
      </c>
      <c r="O37" s="1" t="str">
        <f t="shared" si="22"/>
        <v>Kering</v>
      </c>
    </row>
    <row r="38" spans="1:15" x14ac:dyDescent="0.25">
      <c r="A38" s="1">
        <v>21</v>
      </c>
      <c r="B38" s="3">
        <v>39</v>
      </c>
      <c r="C38" s="3">
        <v>887658</v>
      </c>
      <c r="D38" s="1">
        <v>0</v>
      </c>
      <c r="E38" s="4">
        <v>60</v>
      </c>
      <c r="F38" s="4">
        <v>1</v>
      </c>
      <c r="G38" s="29">
        <v>8.2999999999999998E-5</v>
      </c>
      <c r="H38" s="24">
        <v>68.006699999999995</v>
      </c>
      <c r="I38" s="19">
        <f t="shared" si="17"/>
        <v>39</v>
      </c>
      <c r="J38" s="19">
        <f t="shared" si="6"/>
        <v>39</v>
      </c>
      <c r="K38" s="7">
        <f t="shared" si="18"/>
        <v>39</v>
      </c>
      <c r="L38" s="7">
        <f t="shared" si="19"/>
        <v>112.675614</v>
      </c>
      <c r="M38" s="7">
        <f t="shared" si="20"/>
        <v>112.675614</v>
      </c>
      <c r="N38" s="1" t="str">
        <f t="shared" si="21"/>
        <v>Aktif</v>
      </c>
      <c r="O38" s="1" t="str">
        <f t="shared" si="22"/>
        <v>Kering</v>
      </c>
    </row>
    <row r="39" spans="1:15" x14ac:dyDescent="0.25">
      <c r="A39" s="1">
        <v>21</v>
      </c>
      <c r="B39" s="3">
        <v>39</v>
      </c>
      <c r="C39" s="3">
        <v>887658</v>
      </c>
      <c r="D39" s="1">
        <v>0</v>
      </c>
      <c r="E39" s="4">
        <v>60</v>
      </c>
      <c r="F39" s="4">
        <v>1</v>
      </c>
      <c r="G39" s="29">
        <v>8.2999999999999998E-5</v>
      </c>
      <c r="H39" s="24">
        <v>68.006699999999995</v>
      </c>
      <c r="I39" s="19">
        <f t="shared" si="17"/>
        <v>39</v>
      </c>
      <c r="J39" s="19">
        <f t="shared" si="6"/>
        <v>39</v>
      </c>
      <c r="K39" s="7">
        <f t="shared" si="18"/>
        <v>39</v>
      </c>
      <c r="L39" s="7">
        <f t="shared" si="19"/>
        <v>112.675614</v>
      </c>
      <c r="M39" s="7">
        <f t="shared" si="20"/>
        <v>112.675614</v>
      </c>
      <c r="N39" s="1" t="str">
        <f t="shared" si="21"/>
        <v>Aktif</v>
      </c>
      <c r="O39" s="1" t="str">
        <f t="shared" si="22"/>
        <v>Kering</v>
      </c>
    </row>
    <row r="40" spans="1:15" x14ac:dyDescent="0.25">
      <c r="A40" s="1">
        <v>20</v>
      </c>
      <c r="B40" s="3">
        <v>40</v>
      </c>
      <c r="C40" s="3">
        <v>887658</v>
      </c>
      <c r="D40" s="1">
        <v>0</v>
      </c>
      <c r="E40" s="4">
        <v>60</v>
      </c>
      <c r="F40" s="4">
        <v>1</v>
      </c>
      <c r="G40" s="29">
        <v>8.2999999999999998E-5</v>
      </c>
      <c r="H40" s="24">
        <v>68.006699999999995</v>
      </c>
      <c r="I40" s="19">
        <f t="shared" si="17"/>
        <v>40</v>
      </c>
      <c r="J40" s="19">
        <f t="shared" si="6"/>
        <v>39</v>
      </c>
      <c r="K40" s="7">
        <f t="shared" si="18"/>
        <v>40</v>
      </c>
      <c r="L40" s="7">
        <f t="shared" si="19"/>
        <v>113.675614</v>
      </c>
      <c r="M40" s="7">
        <f t="shared" si="20"/>
        <v>113.675614</v>
      </c>
      <c r="N40" s="1" t="str">
        <f t="shared" si="21"/>
        <v>Aktif</v>
      </c>
      <c r="O40" s="1" t="str">
        <f t="shared" si="22"/>
        <v>Kering</v>
      </c>
    </row>
    <row r="41" spans="1:15" x14ac:dyDescent="0.25">
      <c r="A41" s="1">
        <v>0</v>
      </c>
      <c r="B41" s="3">
        <v>60</v>
      </c>
      <c r="C41" s="3">
        <v>888061</v>
      </c>
      <c r="D41" s="1">
        <v>0</v>
      </c>
      <c r="E41" s="4">
        <v>60</v>
      </c>
      <c r="F41" s="4">
        <v>1</v>
      </c>
      <c r="G41" s="29">
        <v>8.2999999999999998E-5</v>
      </c>
      <c r="H41" s="24">
        <v>68.006699999999995</v>
      </c>
      <c r="I41" s="19">
        <f t="shared" si="17"/>
        <v>60</v>
      </c>
      <c r="J41" s="19">
        <f t="shared" si="6"/>
        <v>40</v>
      </c>
      <c r="K41" s="7">
        <f t="shared" si="18"/>
        <v>60</v>
      </c>
      <c r="L41" s="7">
        <f t="shared" si="19"/>
        <v>133.70906300000001</v>
      </c>
      <c r="M41" s="7">
        <f t="shared" si="20"/>
        <v>133.70906300000001</v>
      </c>
      <c r="N41" s="1" t="str">
        <f t="shared" si="21"/>
        <v>Aktif</v>
      </c>
      <c r="O41" s="1" t="str">
        <f t="shared" si="22"/>
        <v>Kering</v>
      </c>
    </row>
    <row r="42" spans="1:15" x14ac:dyDescent="0.25">
      <c r="A42" s="1">
        <v>8</v>
      </c>
      <c r="B42" s="3">
        <v>52</v>
      </c>
      <c r="C42" s="3">
        <v>891660</v>
      </c>
      <c r="D42" s="1">
        <v>-0.02</v>
      </c>
      <c r="E42" s="4">
        <v>60</v>
      </c>
      <c r="F42" s="4">
        <v>1</v>
      </c>
      <c r="G42" s="29">
        <v>8.2999999999999998E-5</v>
      </c>
      <c r="H42" s="24">
        <v>68.006699999999995</v>
      </c>
      <c r="I42" s="19">
        <f t="shared" si="17"/>
        <v>52</v>
      </c>
      <c r="J42" s="19">
        <f t="shared" si="6"/>
        <v>60</v>
      </c>
      <c r="K42" s="7">
        <f t="shared" si="18"/>
        <v>52</v>
      </c>
      <c r="L42" s="7">
        <f t="shared" si="19"/>
        <v>126.00778</v>
      </c>
      <c r="M42" s="7">
        <f t="shared" si="20"/>
        <v>124.64764599999999</v>
      </c>
      <c r="N42" s="1" t="str">
        <f t="shared" si="21"/>
        <v>Aktif</v>
      </c>
      <c r="O42" s="1" t="str">
        <f t="shared" si="22"/>
        <v>Kering</v>
      </c>
    </row>
    <row r="43" spans="1:15" x14ac:dyDescent="0.25">
      <c r="A43" s="1">
        <v>37</v>
      </c>
      <c r="B43" s="3">
        <v>23</v>
      </c>
      <c r="C43" s="3">
        <v>888444</v>
      </c>
      <c r="D43" s="1">
        <v>-7.0000000000000007E-2</v>
      </c>
      <c r="E43" s="4">
        <v>60</v>
      </c>
      <c r="F43" s="4">
        <v>1</v>
      </c>
      <c r="G43" s="29">
        <v>8.2999999999999998E-5</v>
      </c>
      <c r="H43" s="24">
        <v>68.006699999999995</v>
      </c>
      <c r="I43" s="19">
        <f t="shared" si="17"/>
        <v>23</v>
      </c>
      <c r="J43" s="19">
        <f t="shared" si="6"/>
        <v>52</v>
      </c>
      <c r="K43" s="7">
        <f t="shared" si="18"/>
        <v>23</v>
      </c>
      <c r="L43" s="7">
        <f t="shared" si="19"/>
        <v>96.740852000000004</v>
      </c>
      <c r="M43" s="7">
        <f t="shared" si="20"/>
        <v>91.980383000000003</v>
      </c>
      <c r="N43" s="1" t="str">
        <f t="shared" si="21"/>
        <v>Aktif</v>
      </c>
      <c r="O43" s="1" t="str">
        <f t="shared" si="22"/>
        <v>Kering</v>
      </c>
    </row>
    <row r="44" spans="1:15" x14ac:dyDescent="0.25">
      <c r="A44" s="1">
        <v>35</v>
      </c>
      <c r="B44" s="3">
        <v>25</v>
      </c>
      <c r="C44" s="3">
        <v>876786</v>
      </c>
      <c r="D44" s="1">
        <v>0</v>
      </c>
      <c r="E44" s="4">
        <v>60</v>
      </c>
      <c r="F44" s="4">
        <v>1</v>
      </c>
      <c r="G44" s="29">
        <v>8.2999999999999998E-5</v>
      </c>
      <c r="H44" s="24">
        <v>68.006699999999995</v>
      </c>
      <c r="I44" s="19">
        <f t="shared" si="17"/>
        <v>25</v>
      </c>
      <c r="J44" s="19">
        <f t="shared" si="6"/>
        <v>23</v>
      </c>
      <c r="K44" s="7">
        <f t="shared" si="18"/>
        <v>25</v>
      </c>
      <c r="L44" s="7">
        <f t="shared" si="19"/>
        <v>97.773237999999992</v>
      </c>
      <c r="M44" s="7">
        <f t="shared" si="20"/>
        <v>97.773237999999992</v>
      </c>
      <c r="N44" s="1" t="str">
        <f t="shared" si="21"/>
        <v>Aktif</v>
      </c>
      <c r="O44" s="1" t="str">
        <f t="shared" si="22"/>
        <v>Kering</v>
      </c>
    </row>
    <row r="45" spans="1:15" x14ac:dyDescent="0.25">
      <c r="A45" s="1">
        <v>34</v>
      </c>
      <c r="B45" s="3">
        <v>26</v>
      </c>
      <c r="C45" s="3">
        <v>877590</v>
      </c>
      <c r="D45" s="1">
        <v>0</v>
      </c>
      <c r="E45" s="4">
        <v>60</v>
      </c>
      <c r="F45" s="4">
        <v>1</v>
      </c>
      <c r="G45" s="29">
        <v>8.2999999999999998E-5</v>
      </c>
      <c r="H45" s="24">
        <v>68.006699999999995</v>
      </c>
      <c r="I45" s="19">
        <f t="shared" si="17"/>
        <v>26</v>
      </c>
      <c r="J45" s="19">
        <f t="shared" si="6"/>
        <v>25</v>
      </c>
      <c r="K45" s="7">
        <f t="shared" si="18"/>
        <v>26</v>
      </c>
      <c r="L45" s="7">
        <f t="shared" si="19"/>
        <v>98.839969999999994</v>
      </c>
      <c r="M45" s="7">
        <f t="shared" si="20"/>
        <v>98.839969999999994</v>
      </c>
      <c r="N45" s="1" t="str">
        <f t="shared" si="21"/>
        <v>Aktif</v>
      </c>
      <c r="O45" s="1" t="str">
        <f t="shared" si="22"/>
        <v>Kering</v>
      </c>
    </row>
    <row r="46" spans="1:15" x14ac:dyDescent="0.25">
      <c r="A46" s="1">
        <v>33</v>
      </c>
      <c r="B46" s="3">
        <v>27</v>
      </c>
      <c r="C46" s="3">
        <v>877992</v>
      </c>
      <c r="D46" s="1">
        <v>0</v>
      </c>
      <c r="E46" s="4">
        <v>60</v>
      </c>
      <c r="F46" s="4">
        <v>1</v>
      </c>
      <c r="G46" s="29">
        <v>8.2999999999999998E-5</v>
      </c>
      <c r="H46" s="24">
        <v>68.006699999999995</v>
      </c>
      <c r="I46" s="19">
        <f t="shared" si="17"/>
        <v>27</v>
      </c>
      <c r="J46" s="19">
        <f t="shared" si="6"/>
        <v>26</v>
      </c>
      <c r="K46" s="7">
        <f t="shared" si="18"/>
        <v>27</v>
      </c>
      <c r="L46" s="7">
        <f t="shared" si="19"/>
        <v>99.873335999999995</v>
      </c>
      <c r="M46" s="7">
        <f t="shared" si="20"/>
        <v>99.873335999999995</v>
      </c>
      <c r="N46" s="1" t="str">
        <f t="shared" si="21"/>
        <v>Aktif</v>
      </c>
      <c r="O46" s="1" t="str">
        <f t="shared" si="22"/>
        <v>Kering</v>
      </c>
    </row>
    <row r="47" spans="1:15" x14ac:dyDescent="0.25">
      <c r="A47" s="1">
        <v>32</v>
      </c>
      <c r="B47" s="3">
        <v>28</v>
      </c>
      <c r="C47" s="3">
        <v>878394</v>
      </c>
      <c r="D47" s="1">
        <v>0</v>
      </c>
      <c r="E47" s="4">
        <v>60</v>
      </c>
      <c r="F47" s="4">
        <v>1</v>
      </c>
      <c r="G47" s="29">
        <v>8.2999999999999998E-5</v>
      </c>
      <c r="H47" s="24">
        <v>68.006699999999995</v>
      </c>
      <c r="I47" s="19">
        <f t="shared" si="17"/>
        <v>28</v>
      </c>
      <c r="J47" s="19">
        <f t="shared" si="6"/>
        <v>27</v>
      </c>
      <c r="K47" s="7">
        <f t="shared" si="18"/>
        <v>28</v>
      </c>
      <c r="L47" s="7">
        <f t="shared" si="19"/>
        <v>100.906702</v>
      </c>
      <c r="M47" s="7">
        <f t="shared" si="20"/>
        <v>100.906702</v>
      </c>
      <c r="N47" s="1" t="str">
        <f t="shared" si="21"/>
        <v>Aktif</v>
      </c>
      <c r="O47" s="1" t="str">
        <f t="shared" si="22"/>
        <v>Kering</v>
      </c>
    </row>
    <row r="48" spans="1:15" x14ac:dyDescent="0.25">
      <c r="A48" s="1">
        <v>32</v>
      </c>
      <c r="B48" s="3">
        <v>28</v>
      </c>
      <c r="C48" s="3">
        <v>878797</v>
      </c>
      <c r="D48" s="1">
        <v>0</v>
      </c>
      <c r="E48" s="4">
        <v>60</v>
      </c>
      <c r="F48" s="4">
        <v>1</v>
      </c>
      <c r="G48" s="29">
        <v>8.2999999999999998E-5</v>
      </c>
      <c r="H48" s="24">
        <v>68.006699999999995</v>
      </c>
      <c r="I48" s="19">
        <f t="shared" si="17"/>
        <v>28</v>
      </c>
      <c r="J48" s="19">
        <f t="shared" si="6"/>
        <v>28</v>
      </c>
      <c r="K48" s="7">
        <f t="shared" si="18"/>
        <v>28</v>
      </c>
      <c r="L48" s="7">
        <f t="shared" si="19"/>
        <v>100.940151</v>
      </c>
      <c r="M48" s="7">
        <f t="shared" si="20"/>
        <v>100.940151</v>
      </c>
      <c r="N48" s="1" t="str">
        <f t="shared" si="21"/>
        <v>Aktif</v>
      </c>
      <c r="O48" s="1" t="str">
        <f t="shared" si="22"/>
        <v>Kering</v>
      </c>
    </row>
    <row r="49" spans="1:15" x14ac:dyDescent="0.25">
      <c r="A49" s="1">
        <v>31</v>
      </c>
      <c r="B49" s="3">
        <v>29</v>
      </c>
      <c r="C49" s="3">
        <v>878797</v>
      </c>
      <c r="D49" s="1">
        <v>0</v>
      </c>
      <c r="E49" s="4">
        <v>60</v>
      </c>
      <c r="F49" s="4">
        <v>1</v>
      </c>
      <c r="G49" s="29">
        <v>8.2999999999999998E-5</v>
      </c>
      <c r="H49" s="24">
        <v>68.006699999999995</v>
      </c>
      <c r="I49" s="19">
        <f t="shared" si="17"/>
        <v>29</v>
      </c>
      <c r="J49" s="19">
        <f t="shared" si="6"/>
        <v>28</v>
      </c>
      <c r="K49" s="7">
        <f t="shared" si="18"/>
        <v>29</v>
      </c>
      <c r="L49" s="7">
        <f t="shared" si="19"/>
        <v>101.940151</v>
      </c>
      <c r="M49" s="7">
        <f t="shared" si="20"/>
        <v>101.940151</v>
      </c>
      <c r="N49" s="1" t="str">
        <f t="shared" si="21"/>
        <v>Aktif</v>
      </c>
      <c r="O49" s="1" t="str">
        <f t="shared" si="22"/>
        <v>Kering</v>
      </c>
    </row>
    <row r="50" spans="1:15" x14ac:dyDescent="0.25">
      <c r="A50" s="1">
        <v>32</v>
      </c>
      <c r="B50" s="3">
        <v>28</v>
      </c>
      <c r="C50" s="3">
        <v>879199</v>
      </c>
      <c r="D50" s="1">
        <v>0</v>
      </c>
      <c r="E50" s="4">
        <v>60</v>
      </c>
      <c r="F50" s="4">
        <v>1</v>
      </c>
      <c r="G50" s="29">
        <v>8.2999999999999998E-5</v>
      </c>
      <c r="H50" s="24">
        <v>68.006699999999995</v>
      </c>
      <c r="I50" s="19">
        <f t="shared" si="17"/>
        <v>28</v>
      </c>
      <c r="J50" s="19">
        <f t="shared" si="6"/>
        <v>29</v>
      </c>
      <c r="K50" s="7">
        <f t="shared" si="18"/>
        <v>28</v>
      </c>
      <c r="L50" s="7">
        <f t="shared" si="19"/>
        <v>100.973517</v>
      </c>
      <c r="M50" s="7">
        <f t="shared" si="20"/>
        <v>100.973517</v>
      </c>
      <c r="N50" s="1" t="str">
        <f t="shared" si="21"/>
        <v>Aktif</v>
      </c>
      <c r="O50" s="1" t="str">
        <f t="shared" si="22"/>
        <v>Kering</v>
      </c>
    </row>
    <row r="51" spans="1:15" x14ac:dyDescent="0.25">
      <c r="A51" s="1">
        <v>39</v>
      </c>
      <c r="B51" s="3">
        <v>21</v>
      </c>
      <c r="C51" s="3">
        <v>878797</v>
      </c>
      <c r="D51" s="1">
        <v>-0.02</v>
      </c>
      <c r="E51" s="4">
        <v>60</v>
      </c>
      <c r="F51" s="4">
        <v>1</v>
      </c>
      <c r="G51" s="29">
        <v>8.2999999999999998E-5</v>
      </c>
      <c r="H51" s="24">
        <v>68.006699999999995</v>
      </c>
      <c r="I51" s="19">
        <f t="shared" si="17"/>
        <v>21</v>
      </c>
      <c r="J51" s="19">
        <f t="shared" si="6"/>
        <v>28</v>
      </c>
      <c r="K51" s="7">
        <f t="shared" si="18"/>
        <v>21</v>
      </c>
      <c r="L51" s="7">
        <f t="shared" si="19"/>
        <v>93.940151</v>
      </c>
      <c r="M51" s="7">
        <f t="shared" si="20"/>
        <v>92.580016999999998</v>
      </c>
      <c r="N51" s="1" t="str">
        <f t="shared" si="21"/>
        <v>Aktif</v>
      </c>
      <c r="O51" s="1" t="str">
        <f t="shared" si="22"/>
        <v>Kering</v>
      </c>
    </row>
    <row r="52" spans="1:15" x14ac:dyDescent="0.25">
      <c r="A52" s="1">
        <v>45</v>
      </c>
      <c r="B52" s="3">
        <v>15</v>
      </c>
      <c r="C52" s="3">
        <v>875983</v>
      </c>
      <c r="D52" s="1">
        <v>-0.01</v>
      </c>
      <c r="E52" s="4">
        <v>60</v>
      </c>
      <c r="F52" s="4">
        <v>1</v>
      </c>
      <c r="G52" s="29">
        <v>8.2999999999999998E-5</v>
      </c>
      <c r="H52" s="24">
        <v>68.006699999999995</v>
      </c>
      <c r="I52" s="19">
        <f t="shared" si="17"/>
        <v>15</v>
      </c>
      <c r="J52" s="19">
        <f t="shared" si="6"/>
        <v>21</v>
      </c>
      <c r="K52" s="7">
        <f t="shared" si="18"/>
        <v>15</v>
      </c>
      <c r="L52" s="7">
        <f t="shared" si="19"/>
        <v>87.706588999999994</v>
      </c>
      <c r="M52" s="7">
        <f t="shared" si="20"/>
        <v>87.026522</v>
      </c>
      <c r="N52" s="1" t="str">
        <f t="shared" si="21"/>
        <v>Aktif</v>
      </c>
      <c r="O52" s="1" t="str">
        <f t="shared" si="22"/>
        <v>Kering</v>
      </c>
    </row>
    <row r="53" spans="1:15" x14ac:dyDescent="0.25">
      <c r="A53" s="1">
        <v>46</v>
      </c>
      <c r="B53" s="3">
        <v>14</v>
      </c>
      <c r="C53" s="3">
        <v>873571</v>
      </c>
      <c r="D53" s="1">
        <v>0</v>
      </c>
      <c r="E53" s="4">
        <v>60</v>
      </c>
      <c r="F53" s="4">
        <v>1</v>
      </c>
      <c r="G53" s="29">
        <v>8.2999999999999998E-5</v>
      </c>
      <c r="H53" s="24">
        <v>68.006699999999995</v>
      </c>
      <c r="I53" s="19">
        <f t="shared" ref="I53:I106" si="23">E53-A53</f>
        <v>14</v>
      </c>
      <c r="J53" s="19">
        <f t="shared" si="6"/>
        <v>15</v>
      </c>
      <c r="K53" s="7">
        <f t="shared" ref="K53:K106" si="24">B53</f>
        <v>14</v>
      </c>
      <c r="L53" s="7">
        <f t="shared" ref="L53:L106" si="25">B53+(G53*C53)</f>
        <v>86.506393000000003</v>
      </c>
      <c r="M53" s="7">
        <f t="shared" ref="M53:M106" si="26">B53+(G53*C53)+(H53*D53)</f>
        <v>86.506393000000003</v>
      </c>
      <c r="N53" s="1" t="str">
        <f t="shared" ref="N53:N106" si="27">IF(A53&lt;=E53,"Aktif","Nonaktif")</f>
        <v>Aktif</v>
      </c>
      <c r="O53" s="1" t="str">
        <f t="shared" ref="O53:O106" si="28">IF(A53&lt;=E53,"Kering", "Lembab")</f>
        <v>Kering</v>
      </c>
    </row>
    <row r="54" spans="1:15" x14ac:dyDescent="0.25">
      <c r="A54" s="1">
        <v>47</v>
      </c>
      <c r="B54" s="3">
        <v>13</v>
      </c>
      <c r="C54" s="3">
        <v>873169</v>
      </c>
      <c r="D54" s="1">
        <v>0</v>
      </c>
      <c r="E54" s="4">
        <v>60</v>
      </c>
      <c r="F54" s="4">
        <v>1</v>
      </c>
      <c r="G54" s="29">
        <v>8.2999999999999998E-5</v>
      </c>
      <c r="H54" s="24">
        <v>68.006699999999995</v>
      </c>
      <c r="I54" s="19">
        <f t="shared" si="23"/>
        <v>13</v>
      </c>
      <c r="J54" s="19">
        <f t="shared" si="6"/>
        <v>14</v>
      </c>
      <c r="K54" s="7">
        <f t="shared" si="24"/>
        <v>13</v>
      </c>
      <c r="L54" s="7">
        <f t="shared" si="25"/>
        <v>85.473027000000002</v>
      </c>
      <c r="M54" s="7">
        <f t="shared" si="26"/>
        <v>85.473027000000002</v>
      </c>
      <c r="N54" s="1" t="str">
        <f t="shared" si="27"/>
        <v>Aktif</v>
      </c>
      <c r="O54" s="1" t="str">
        <f t="shared" si="28"/>
        <v>Kering</v>
      </c>
    </row>
    <row r="55" spans="1:15" x14ac:dyDescent="0.25">
      <c r="A55" s="1">
        <v>49</v>
      </c>
      <c r="B55" s="3">
        <v>11</v>
      </c>
      <c r="C55" s="3">
        <v>872767</v>
      </c>
      <c r="D55" s="1">
        <v>0</v>
      </c>
      <c r="E55" s="4">
        <v>60</v>
      </c>
      <c r="F55" s="4">
        <v>1</v>
      </c>
      <c r="G55" s="29">
        <v>8.2999999999999998E-5</v>
      </c>
      <c r="H55" s="24">
        <v>68.006699999999995</v>
      </c>
      <c r="I55" s="19">
        <f t="shared" si="23"/>
        <v>11</v>
      </c>
      <c r="J55" s="19">
        <f t="shared" si="6"/>
        <v>13</v>
      </c>
      <c r="K55" s="7">
        <f t="shared" si="24"/>
        <v>11</v>
      </c>
      <c r="L55" s="7">
        <f t="shared" si="25"/>
        <v>83.439661000000001</v>
      </c>
      <c r="M55" s="7">
        <f t="shared" si="26"/>
        <v>83.439661000000001</v>
      </c>
      <c r="N55" s="1" t="str">
        <f t="shared" si="27"/>
        <v>Aktif</v>
      </c>
      <c r="O55" s="1" t="str">
        <f t="shared" si="28"/>
        <v>Kering</v>
      </c>
    </row>
    <row r="56" spans="1:15" x14ac:dyDescent="0.25">
      <c r="A56" s="1">
        <v>49</v>
      </c>
      <c r="B56" s="3">
        <v>11</v>
      </c>
      <c r="C56" s="3">
        <v>871963</v>
      </c>
      <c r="D56" s="1">
        <v>0</v>
      </c>
      <c r="E56" s="4">
        <v>60</v>
      </c>
      <c r="F56" s="4">
        <v>1</v>
      </c>
      <c r="G56" s="29">
        <v>8.2999999999999998E-5</v>
      </c>
      <c r="H56" s="24">
        <v>68.006699999999995</v>
      </c>
      <c r="I56" s="19">
        <f t="shared" si="23"/>
        <v>11</v>
      </c>
      <c r="J56" s="19">
        <f t="shared" si="6"/>
        <v>11</v>
      </c>
      <c r="K56" s="7">
        <f t="shared" si="24"/>
        <v>11</v>
      </c>
      <c r="L56" s="7">
        <f t="shared" si="25"/>
        <v>83.372928999999999</v>
      </c>
      <c r="M56" s="7">
        <f t="shared" si="26"/>
        <v>83.372928999999999</v>
      </c>
      <c r="N56" s="1" t="str">
        <f t="shared" si="27"/>
        <v>Aktif</v>
      </c>
      <c r="O56" s="1" t="str">
        <f t="shared" si="28"/>
        <v>Kering</v>
      </c>
    </row>
    <row r="57" spans="1:15" x14ac:dyDescent="0.25">
      <c r="A57" s="1">
        <v>49</v>
      </c>
      <c r="B57" s="3">
        <v>11</v>
      </c>
      <c r="C57" s="3">
        <v>871963</v>
      </c>
      <c r="D57" s="1">
        <v>0</v>
      </c>
      <c r="E57" s="4">
        <v>60</v>
      </c>
      <c r="F57" s="4">
        <v>1</v>
      </c>
      <c r="G57" s="29">
        <v>8.2999999999999998E-5</v>
      </c>
      <c r="H57" s="24">
        <v>68.006699999999995</v>
      </c>
      <c r="I57" s="19">
        <f t="shared" si="23"/>
        <v>11</v>
      </c>
      <c r="J57" s="19">
        <f t="shared" si="6"/>
        <v>11</v>
      </c>
      <c r="K57" s="7">
        <f t="shared" si="24"/>
        <v>11</v>
      </c>
      <c r="L57" s="7">
        <f t="shared" si="25"/>
        <v>83.372928999999999</v>
      </c>
      <c r="M57" s="7">
        <f t="shared" si="26"/>
        <v>83.372928999999999</v>
      </c>
      <c r="N57" s="1" t="str">
        <f t="shared" si="27"/>
        <v>Aktif</v>
      </c>
      <c r="O57" s="1" t="str">
        <f t="shared" si="28"/>
        <v>Kering</v>
      </c>
    </row>
    <row r="58" spans="1:15" x14ac:dyDescent="0.25">
      <c r="A58" s="1">
        <v>60</v>
      </c>
      <c r="B58" s="3">
        <v>0</v>
      </c>
      <c r="C58" s="3">
        <v>871963</v>
      </c>
      <c r="D58" s="1">
        <v>-0.01</v>
      </c>
      <c r="E58" s="4">
        <v>60</v>
      </c>
      <c r="F58" s="4">
        <v>1</v>
      </c>
      <c r="G58" s="29">
        <v>8.2999999999999998E-5</v>
      </c>
      <c r="H58" s="24">
        <v>68.006699999999995</v>
      </c>
      <c r="I58" s="19">
        <f t="shared" si="23"/>
        <v>0</v>
      </c>
      <c r="J58" s="19">
        <f t="shared" si="6"/>
        <v>11</v>
      </c>
      <c r="K58" s="7">
        <f t="shared" si="24"/>
        <v>0</v>
      </c>
      <c r="L58" s="7">
        <f t="shared" si="25"/>
        <v>72.372928999999999</v>
      </c>
      <c r="M58" s="7">
        <f t="shared" si="26"/>
        <v>71.692862000000005</v>
      </c>
      <c r="N58" s="1" t="str">
        <f t="shared" si="27"/>
        <v>Aktif</v>
      </c>
      <c r="O58" s="1" t="str">
        <f t="shared" si="28"/>
        <v>Kering</v>
      </c>
    </row>
    <row r="59" spans="1:15" x14ac:dyDescent="0.25">
      <c r="A59" s="1">
        <v>57</v>
      </c>
      <c r="B59" s="3">
        <v>3</v>
      </c>
      <c r="C59" s="3">
        <v>856285</v>
      </c>
      <c r="D59" s="1">
        <v>0.01</v>
      </c>
      <c r="E59" s="4">
        <v>60</v>
      </c>
      <c r="F59" s="4">
        <v>1</v>
      </c>
      <c r="G59" s="29">
        <v>8.2999999999999998E-5</v>
      </c>
      <c r="H59" s="24">
        <v>68.006699999999995</v>
      </c>
      <c r="I59" s="19">
        <f t="shared" si="23"/>
        <v>3</v>
      </c>
      <c r="J59" s="19">
        <f t="shared" si="6"/>
        <v>0</v>
      </c>
      <c r="K59" s="7">
        <f t="shared" si="24"/>
        <v>3</v>
      </c>
      <c r="L59" s="7">
        <f t="shared" si="25"/>
        <v>74.071654999999993</v>
      </c>
      <c r="M59" s="7">
        <f t="shared" si="26"/>
        <v>74.751721999999987</v>
      </c>
      <c r="N59" s="1" t="str">
        <f t="shared" si="27"/>
        <v>Aktif</v>
      </c>
      <c r="O59" s="1" t="str">
        <f t="shared" si="28"/>
        <v>Kering</v>
      </c>
    </row>
    <row r="60" spans="1:15" x14ac:dyDescent="0.25">
      <c r="A60" s="1">
        <v>55</v>
      </c>
      <c r="B60" s="3">
        <v>5</v>
      </c>
      <c r="C60" s="3">
        <v>857491</v>
      </c>
      <c r="D60" s="1">
        <v>0</v>
      </c>
      <c r="E60" s="4">
        <v>60</v>
      </c>
      <c r="F60" s="4">
        <v>1</v>
      </c>
      <c r="G60" s="29">
        <v>8.2999999999999998E-5</v>
      </c>
      <c r="H60" s="24">
        <v>68.006699999999995</v>
      </c>
      <c r="I60" s="19">
        <f t="shared" si="23"/>
        <v>5</v>
      </c>
      <c r="J60" s="19">
        <f t="shared" si="6"/>
        <v>3</v>
      </c>
      <c r="K60" s="7">
        <f t="shared" si="24"/>
        <v>5</v>
      </c>
      <c r="L60" s="7">
        <f t="shared" si="25"/>
        <v>76.171752999999995</v>
      </c>
      <c r="M60" s="7">
        <f t="shared" si="26"/>
        <v>76.171752999999995</v>
      </c>
      <c r="N60" s="1" t="str">
        <f t="shared" si="27"/>
        <v>Aktif</v>
      </c>
      <c r="O60" s="1" t="str">
        <f t="shared" si="28"/>
        <v>Kering</v>
      </c>
    </row>
    <row r="61" spans="1:15" x14ac:dyDescent="0.25">
      <c r="A61" s="1">
        <v>53</v>
      </c>
      <c r="B61" s="3">
        <v>7</v>
      </c>
      <c r="C61" s="3">
        <v>858295</v>
      </c>
      <c r="D61" s="1">
        <v>0</v>
      </c>
      <c r="E61" s="4">
        <v>60</v>
      </c>
      <c r="F61" s="4">
        <v>1</v>
      </c>
      <c r="G61" s="29">
        <v>8.2999999999999998E-5</v>
      </c>
      <c r="H61" s="24">
        <v>68.006699999999995</v>
      </c>
      <c r="I61" s="19">
        <f t="shared" si="23"/>
        <v>7</v>
      </c>
      <c r="J61" s="19">
        <f t="shared" si="6"/>
        <v>5</v>
      </c>
      <c r="K61" s="7">
        <f t="shared" si="24"/>
        <v>7</v>
      </c>
      <c r="L61" s="7">
        <f t="shared" si="25"/>
        <v>78.238484999999997</v>
      </c>
      <c r="M61" s="7">
        <f t="shared" si="26"/>
        <v>78.238484999999997</v>
      </c>
      <c r="N61" s="1" t="str">
        <f t="shared" si="27"/>
        <v>Aktif</v>
      </c>
      <c r="O61" s="1" t="str">
        <f t="shared" si="28"/>
        <v>Kering</v>
      </c>
    </row>
    <row r="62" spans="1:15" x14ac:dyDescent="0.25">
      <c r="A62" s="1">
        <v>60</v>
      </c>
      <c r="B62" s="3">
        <v>0</v>
      </c>
      <c r="C62" s="3">
        <v>859099</v>
      </c>
      <c r="D62" s="1">
        <v>0</v>
      </c>
      <c r="E62" s="4">
        <v>60</v>
      </c>
      <c r="F62" s="4">
        <v>1</v>
      </c>
      <c r="G62" s="29">
        <v>8.2999999999999998E-5</v>
      </c>
      <c r="H62" s="24">
        <v>68.006699999999995</v>
      </c>
      <c r="I62" s="19">
        <f t="shared" si="23"/>
        <v>0</v>
      </c>
      <c r="J62" s="19">
        <f t="shared" si="6"/>
        <v>7</v>
      </c>
      <c r="K62" s="7">
        <f t="shared" si="24"/>
        <v>0</v>
      </c>
      <c r="L62" s="7">
        <f t="shared" si="25"/>
        <v>71.305216999999999</v>
      </c>
      <c r="M62" s="7">
        <f t="shared" si="26"/>
        <v>71.305216999999999</v>
      </c>
      <c r="N62" s="1" t="str">
        <f t="shared" si="27"/>
        <v>Aktif</v>
      </c>
      <c r="O62" s="1" t="str">
        <f t="shared" si="28"/>
        <v>Kering</v>
      </c>
    </row>
    <row r="63" spans="1:15" x14ac:dyDescent="0.25">
      <c r="A63" s="1">
        <v>60</v>
      </c>
      <c r="B63" s="3">
        <v>0</v>
      </c>
      <c r="C63" s="3">
        <v>811253</v>
      </c>
      <c r="D63" s="1">
        <v>0</v>
      </c>
      <c r="E63" s="4">
        <v>60</v>
      </c>
      <c r="F63" s="4">
        <v>1</v>
      </c>
      <c r="G63" s="29">
        <v>8.2999999999999998E-5</v>
      </c>
      <c r="H63" s="24">
        <v>68.006699999999995</v>
      </c>
      <c r="I63" s="19">
        <f t="shared" si="23"/>
        <v>0</v>
      </c>
      <c r="J63" s="19">
        <f t="shared" si="6"/>
        <v>0</v>
      </c>
      <c r="K63" s="7">
        <f t="shared" si="24"/>
        <v>0</v>
      </c>
      <c r="L63" s="7">
        <f t="shared" si="25"/>
        <v>67.333998999999991</v>
      </c>
      <c r="M63" s="7">
        <f t="shared" si="26"/>
        <v>67.333998999999991</v>
      </c>
      <c r="N63" s="1" t="str">
        <f t="shared" si="27"/>
        <v>Aktif</v>
      </c>
      <c r="O63" s="1" t="str">
        <f t="shared" si="28"/>
        <v>Kering</v>
      </c>
    </row>
    <row r="64" spans="1:15" x14ac:dyDescent="0.25">
      <c r="A64" s="1">
        <v>59</v>
      </c>
      <c r="B64" s="3">
        <v>1</v>
      </c>
      <c r="C64" s="3">
        <v>811253</v>
      </c>
      <c r="D64" s="1">
        <v>0</v>
      </c>
      <c r="E64" s="4">
        <v>60</v>
      </c>
      <c r="F64" s="4">
        <v>1</v>
      </c>
      <c r="G64" s="29">
        <v>8.2999999999999998E-5</v>
      </c>
      <c r="H64" s="24">
        <v>68.006699999999995</v>
      </c>
      <c r="I64" s="19">
        <f t="shared" si="23"/>
        <v>1</v>
      </c>
      <c r="J64" s="19">
        <f t="shared" si="6"/>
        <v>0</v>
      </c>
      <c r="K64" s="7">
        <f t="shared" si="24"/>
        <v>1</v>
      </c>
      <c r="L64" s="7">
        <f t="shared" si="25"/>
        <v>68.333998999999991</v>
      </c>
      <c r="M64" s="7">
        <f t="shared" si="26"/>
        <v>68.333998999999991</v>
      </c>
      <c r="N64" s="1" t="str">
        <f t="shared" si="27"/>
        <v>Aktif</v>
      </c>
      <c r="O64" s="1" t="str">
        <f t="shared" si="28"/>
        <v>Kering</v>
      </c>
    </row>
    <row r="65" spans="1:15" x14ac:dyDescent="0.25">
      <c r="A65" s="1">
        <v>58</v>
      </c>
      <c r="B65" s="3">
        <v>2</v>
      </c>
      <c r="C65" s="3">
        <v>811655</v>
      </c>
      <c r="D65" s="1">
        <v>0</v>
      </c>
      <c r="E65" s="4">
        <v>60</v>
      </c>
      <c r="F65" s="4">
        <v>1</v>
      </c>
      <c r="G65" s="29">
        <v>8.2999999999999998E-5</v>
      </c>
      <c r="H65" s="24">
        <v>68.006699999999995</v>
      </c>
      <c r="I65" s="19">
        <f t="shared" si="23"/>
        <v>2</v>
      </c>
      <c r="J65" s="19">
        <f t="shared" si="6"/>
        <v>1</v>
      </c>
      <c r="K65" s="7">
        <f t="shared" si="24"/>
        <v>2</v>
      </c>
      <c r="L65" s="7">
        <f t="shared" si="25"/>
        <v>69.367364999999992</v>
      </c>
      <c r="M65" s="7">
        <f t="shared" si="26"/>
        <v>69.367364999999992</v>
      </c>
      <c r="N65" s="1" t="str">
        <f t="shared" si="27"/>
        <v>Aktif</v>
      </c>
      <c r="O65" s="1" t="str">
        <f t="shared" si="28"/>
        <v>Kering</v>
      </c>
    </row>
    <row r="66" spans="1:15" x14ac:dyDescent="0.25">
      <c r="A66" s="1"/>
      <c r="B66" s="3"/>
      <c r="C66" s="3"/>
      <c r="D66" s="1"/>
      <c r="E66" s="4">
        <v>60</v>
      </c>
      <c r="F66" s="4">
        <v>1</v>
      </c>
      <c r="G66" s="29">
        <v>8.2999999999999998E-5</v>
      </c>
      <c r="H66" s="24">
        <v>68.006699999999995</v>
      </c>
      <c r="I66" s="19">
        <f t="shared" si="23"/>
        <v>60</v>
      </c>
      <c r="J66" s="19">
        <f t="shared" si="6"/>
        <v>2</v>
      </c>
      <c r="K66" s="7">
        <f t="shared" si="24"/>
        <v>0</v>
      </c>
      <c r="L66" s="7">
        <f t="shared" si="25"/>
        <v>0</v>
      </c>
      <c r="M66" s="7">
        <f t="shared" si="26"/>
        <v>0</v>
      </c>
      <c r="N66" s="1" t="str">
        <f t="shared" si="27"/>
        <v>Aktif</v>
      </c>
      <c r="O66" s="1" t="str">
        <f t="shared" si="28"/>
        <v>Kering</v>
      </c>
    </row>
    <row r="67" spans="1:15" x14ac:dyDescent="0.25">
      <c r="A67" s="1"/>
      <c r="B67" s="3"/>
      <c r="C67" s="3"/>
      <c r="D67" s="1"/>
      <c r="E67" s="4">
        <v>60</v>
      </c>
      <c r="F67" s="4">
        <v>1</v>
      </c>
      <c r="G67" s="29">
        <v>8.2999999999999998E-5</v>
      </c>
      <c r="H67" s="24">
        <v>68.006699999999995</v>
      </c>
      <c r="I67" s="19">
        <f t="shared" si="23"/>
        <v>60</v>
      </c>
      <c r="J67" s="19">
        <f t="shared" si="6"/>
        <v>60</v>
      </c>
      <c r="K67" s="7">
        <f t="shared" si="24"/>
        <v>0</v>
      </c>
      <c r="L67" s="7">
        <f t="shared" si="25"/>
        <v>0</v>
      </c>
      <c r="M67" s="7">
        <f t="shared" si="26"/>
        <v>0</v>
      </c>
      <c r="N67" s="1" t="str">
        <f t="shared" si="27"/>
        <v>Aktif</v>
      </c>
      <c r="O67" s="1" t="str">
        <f t="shared" si="28"/>
        <v>Kering</v>
      </c>
    </row>
    <row r="68" spans="1:15" x14ac:dyDescent="0.25">
      <c r="A68" s="1"/>
      <c r="B68" s="3"/>
      <c r="C68" s="3"/>
      <c r="D68" s="1"/>
      <c r="E68" s="4">
        <v>60</v>
      </c>
      <c r="F68" s="4">
        <v>1</v>
      </c>
      <c r="G68" s="29">
        <v>8.2999999999999998E-5</v>
      </c>
      <c r="H68" s="24">
        <v>68.006699999999995</v>
      </c>
      <c r="I68" s="19">
        <f t="shared" si="23"/>
        <v>60</v>
      </c>
      <c r="J68" s="19">
        <f t="shared" si="6"/>
        <v>60</v>
      </c>
      <c r="K68" s="7">
        <f t="shared" si="24"/>
        <v>0</v>
      </c>
      <c r="L68" s="7">
        <f t="shared" si="25"/>
        <v>0</v>
      </c>
      <c r="M68" s="7">
        <f t="shared" si="26"/>
        <v>0</v>
      </c>
      <c r="N68" s="1" t="str">
        <f t="shared" si="27"/>
        <v>Aktif</v>
      </c>
      <c r="O68" s="1" t="str">
        <f t="shared" si="28"/>
        <v>Kering</v>
      </c>
    </row>
    <row r="69" spans="1:15" x14ac:dyDescent="0.25">
      <c r="A69" s="1"/>
      <c r="B69" s="3"/>
      <c r="C69" s="3"/>
      <c r="D69" s="1"/>
      <c r="E69" s="4">
        <v>60</v>
      </c>
      <c r="F69" s="4">
        <v>1</v>
      </c>
      <c r="G69" s="29">
        <v>8.2999999999999998E-5</v>
      </c>
      <c r="H69" s="24">
        <v>68.006699999999995</v>
      </c>
      <c r="I69" s="19">
        <f t="shared" si="23"/>
        <v>60</v>
      </c>
      <c r="J69" s="19">
        <f t="shared" si="6"/>
        <v>60</v>
      </c>
      <c r="K69" s="7">
        <f t="shared" si="24"/>
        <v>0</v>
      </c>
      <c r="L69" s="7">
        <f t="shared" si="25"/>
        <v>0</v>
      </c>
      <c r="M69" s="7">
        <f t="shared" si="26"/>
        <v>0</v>
      </c>
      <c r="N69" s="1" t="str">
        <f t="shared" si="27"/>
        <v>Aktif</v>
      </c>
      <c r="O69" s="1" t="str">
        <f t="shared" si="28"/>
        <v>Kering</v>
      </c>
    </row>
    <row r="70" spans="1:15" x14ac:dyDescent="0.25">
      <c r="A70" s="1"/>
      <c r="B70" s="3"/>
      <c r="C70" s="3"/>
      <c r="D70" s="1"/>
      <c r="E70" s="4">
        <v>60</v>
      </c>
      <c r="F70" s="4">
        <v>1</v>
      </c>
      <c r="G70" s="29">
        <v>8.2999999999999998E-5</v>
      </c>
      <c r="H70" s="24">
        <v>68.006699999999995</v>
      </c>
      <c r="I70" s="19">
        <f t="shared" si="23"/>
        <v>60</v>
      </c>
      <c r="J70" s="19">
        <f t="shared" si="6"/>
        <v>60</v>
      </c>
      <c r="K70" s="7">
        <f t="shared" si="24"/>
        <v>0</v>
      </c>
      <c r="L70" s="7">
        <f t="shared" si="25"/>
        <v>0</v>
      </c>
      <c r="M70" s="7">
        <f t="shared" si="26"/>
        <v>0</v>
      </c>
      <c r="N70" s="1" t="str">
        <f t="shared" si="27"/>
        <v>Aktif</v>
      </c>
      <c r="O70" s="1" t="str">
        <f t="shared" si="28"/>
        <v>Kering</v>
      </c>
    </row>
    <row r="71" spans="1:15" x14ac:dyDescent="0.25">
      <c r="A71" s="1"/>
      <c r="B71" s="3"/>
      <c r="C71" s="3"/>
      <c r="D71" s="1"/>
      <c r="E71" s="4">
        <v>60</v>
      </c>
      <c r="F71" s="4">
        <v>1</v>
      </c>
      <c r="G71" s="29">
        <v>8.2999999999999998E-5</v>
      </c>
      <c r="H71" s="24">
        <v>68.006699999999995</v>
      </c>
      <c r="I71" s="19">
        <f t="shared" si="23"/>
        <v>60</v>
      </c>
      <c r="J71" s="19">
        <f t="shared" si="6"/>
        <v>60</v>
      </c>
      <c r="K71" s="7">
        <f t="shared" si="24"/>
        <v>0</v>
      </c>
      <c r="L71" s="7">
        <f t="shared" si="25"/>
        <v>0</v>
      </c>
      <c r="M71" s="7">
        <f t="shared" si="26"/>
        <v>0</v>
      </c>
      <c r="N71" s="1" t="str">
        <f t="shared" si="27"/>
        <v>Aktif</v>
      </c>
      <c r="O71" s="1" t="str">
        <f t="shared" si="28"/>
        <v>Kering</v>
      </c>
    </row>
    <row r="72" spans="1:15" x14ac:dyDescent="0.25">
      <c r="A72" s="1"/>
      <c r="B72" s="3"/>
      <c r="C72" s="3"/>
      <c r="D72" s="1"/>
      <c r="E72" s="4">
        <v>60</v>
      </c>
      <c r="F72" s="4">
        <v>1</v>
      </c>
      <c r="G72" s="29">
        <v>8.2999999999999998E-5</v>
      </c>
      <c r="H72" s="24">
        <v>68.006699999999995</v>
      </c>
      <c r="I72" s="19">
        <f t="shared" si="23"/>
        <v>60</v>
      </c>
      <c r="J72" s="19">
        <f t="shared" si="6"/>
        <v>60</v>
      </c>
      <c r="K72" s="7">
        <f t="shared" si="24"/>
        <v>0</v>
      </c>
      <c r="L72" s="7">
        <f t="shared" si="25"/>
        <v>0</v>
      </c>
      <c r="M72" s="7">
        <f t="shared" si="26"/>
        <v>0</v>
      </c>
      <c r="N72" s="1" t="str">
        <f t="shared" si="27"/>
        <v>Aktif</v>
      </c>
      <c r="O72" s="1" t="str">
        <f t="shared" si="28"/>
        <v>Kering</v>
      </c>
    </row>
    <row r="73" spans="1:15" x14ac:dyDescent="0.25">
      <c r="A73" s="1"/>
      <c r="B73" s="3"/>
      <c r="C73" s="3"/>
      <c r="D73" s="1"/>
      <c r="E73" s="4">
        <v>60</v>
      </c>
      <c r="F73" s="4">
        <v>1</v>
      </c>
      <c r="G73" s="29">
        <v>8.2999999999999998E-5</v>
      </c>
      <c r="H73" s="24">
        <v>68.006699999999995</v>
      </c>
      <c r="I73" s="19">
        <f t="shared" si="23"/>
        <v>60</v>
      </c>
      <c r="J73" s="19">
        <f t="shared" ref="J73:J106" si="29">I72</f>
        <v>60</v>
      </c>
      <c r="K73" s="7">
        <f t="shared" si="24"/>
        <v>0</v>
      </c>
      <c r="L73" s="7">
        <f t="shared" si="25"/>
        <v>0</v>
      </c>
      <c r="M73" s="7">
        <f t="shared" si="26"/>
        <v>0</v>
      </c>
      <c r="N73" s="1" t="str">
        <f t="shared" si="27"/>
        <v>Aktif</v>
      </c>
      <c r="O73" s="1" t="str">
        <f t="shared" si="28"/>
        <v>Kering</v>
      </c>
    </row>
    <row r="74" spans="1:15" x14ac:dyDescent="0.25">
      <c r="A74" s="1"/>
      <c r="B74" s="3"/>
      <c r="C74" s="3"/>
      <c r="D74" s="1"/>
      <c r="E74" s="4">
        <v>60</v>
      </c>
      <c r="F74" s="4">
        <v>1</v>
      </c>
      <c r="G74" s="29">
        <v>8.2999999999999998E-5</v>
      </c>
      <c r="H74" s="24">
        <v>68.006699999999995</v>
      </c>
      <c r="I74" s="19">
        <f t="shared" si="23"/>
        <v>60</v>
      </c>
      <c r="J74" s="19">
        <f t="shared" si="29"/>
        <v>60</v>
      </c>
      <c r="K74" s="7">
        <f t="shared" si="24"/>
        <v>0</v>
      </c>
      <c r="L74" s="7">
        <f t="shared" si="25"/>
        <v>0</v>
      </c>
      <c r="M74" s="7">
        <f t="shared" si="26"/>
        <v>0</v>
      </c>
      <c r="N74" s="1" t="str">
        <f t="shared" si="27"/>
        <v>Aktif</v>
      </c>
      <c r="O74" s="1" t="str">
        <f t="shared" si="28"/>
        <v>Kering</v>
      </c>
    </row>
    <row r="75" spans="1:15" x14ac:dyDescent="0.25">
      <c r="A75" s="1"/>
      <c r="B75" s="3"/>
      <c r="C75" s="3"/>
      <c r="D75" s="1"/>
      <c r="E75" s="4">
        <v>60</v>
      </c>
      <c r="F75" s="4">
        <v>1</v>
      </c>
      <c r="G75" s="29">
        <v>8.2999999999999998E-5</v>
      </c>
      <c r="H75" s="24">
        <v>68.006699999999995</v>
      </c>
      <c r="I75" s="19">
        <f t="shared" si="23"/>
        <v>60</v>
      </c>
      <c r="J75" s="19">
        <f t="shared" si="29"/>
        <v>60</v>
      </c>
      <c r="K75" s="7">
        <f t="shared" si="24"/>
        <v>0</v>
      </c>
      <c r="L75" s="7">
        <f t="shared" si="25"/>
        <v>0</v>
      </c>
      <c r="M75" s="7">
        <f t="shared" si="26"/>
        <v>0</v>
      </c>
      <c r="N75" s="1" t="str">
        <f t="shared" si="27"/>
        <v>Aktif</v>
      </c>
      <c r="O75" s="1" t="str">
        <f t="shared" si="28"/>
        <v>Kering</v>
      </c>
    </row>
    <row r="76" spans="1:15" x14ac:dyDescent="0.25">
      <c r="A76" s="1"/>
      <c r="B76" s="3"/>
      <c r="C76" s="3"/>
      <c r="D76" s="1"/>
      <c r="E76" s="4">
        <v>60</v>
      </c>
      <c r="F76" s="4">
        <v>1</v>
      </c>
      <c r="G76" s="29">
        <v>8.2999999999999998E-5</v>
      </c>
      <c r="H76" s="24">
        <v>68.006699999999995</v>
      </c>
      <c r="I76" s="19">
        <f t="shared" si="23"/>
        <v>60</v>
      </c>
      <c r="J76" s="19">
        <f t="shared" si="29"/>
        <v>60</v>
      </c>
      <c r="K76" s="7">
        <f t="shared" si="24"/>
        <v>0</v>
      </c>
      <c r="L76" s="7">
        <f t="shared" si="25"/>
        <v>0</v>
      </c>
      <c r="M76" s="7">
        <f t="shared" si="26"/>
        <v>0</v>
      </c>
      <c r="N76" s="1" t="str">
        <f t="shared" si="27"/>
        <v>Aktif</v>
      </c>
      <c r="O76" s="1" t="str">
        <f t="shared" si="28"/>
        <v>Kering</v>
      </c>
    </row>
    <row r="77" spans="1:15" x14ac:dyDescent="0.25">
      <c r="A77" s="1"/>
      <c r="B77" s="3"/>
      <c r="C77" s="3"/>
      <c r="D77" s="1"/>
      <c r="E77" s="4">
        <v>60</v>
      </c>
      <c r="F77" s="4">
        <v>1</v>
      </c>
      <c r="G77" s="29">
        <v>8.2999999999999998E-5</v>
      </c>
      <c r="H77" s="24">
        <v>68.006699999999995</v>
      </c>
      <c r="I77" s="19">
        <f t="shared" si="23"/>
        <v>60</v>
      </c>
      <c r="J77" s="19">
        <f t="shared" si="29"/>
        <v>60</v>
      </c>
      <c r="K77" s="7">
        <f t="shared" si="24"/>
        <v>0</v>
      </c>
      <c r="L77" s="7">
        <f t="shared" si="25"/>
        <v>0</v>
      </c>
      <c r="M77" s="7">
        <f t="shared" si="26"/>
        <v>0</v>
      </c>
      <c r="N77" s="1" t="str">
        <f t="shared" si="27"/>
        <v>Aktif</v>
      </c>
      <c r="O77" s="1" t="str">
        <f t="shared" si="28"/>
        <v>Kering</v>
      </c>
    </row>
    <row r="78" spans="1:15" x14ac:dyDescent="0.25">
      <c r="A78" s="1"/>
      <c r="B78" s="3"/>
      <c r="C78" s="3"/>
      <c r="D78" s="1"/>
      <c r="E78" s="4">
        <v>60</v>
      </c>
      <c r="F78" s="4">
        <v>1</v>
      </c>
      <c r="G78" s="29">
        <v>8.2999999999999998E-5</v>
      </c>
      <c r="H78" s="24">
        <v>68.006699999999995</v>
      </c>
      <c r="I78" s="19">
        <f t="shared" si="23"/>
        <v>60</v>
      </c>
      <c r="J78" s="19">
        <f t="shared" si="29"/>
        <v>60</v>
      </c>
      <c r="K78" s="7">
        <f t="shared" si="24"/>
        <v>0</v>
      </c>
      <c r="L78" s="7">
        <f t="shared" si="25"/>
        <v>0</v>
      </c>
      <c r="M78" s="7">
        <f t="shared" si="26"/>
        <v>0</v>
      </c>
      <c r="N78" s="1" t="str">
        <f t="shared" si="27"/>
        <v>Aktif</v>
      </c>
      <c r="O78" s="1" t="str">
        <f t="shared" si="28"/>
        <v>Kering</v>
      </c>
    </row>
    <row r="79" spans="1:15" x14ac:dyDescent="0.25">
      <c r="A79" s="1"/>
      <c r="B79" s="3"/>
      <c r="C79" s="3"/>
      <c r="D79" s="1"/>
      <c r="E79" s="4">
        <v>60</v>
      </c>
      <c r="F79" s="4">
        <v>1</v>
      </c>
      <c r="G79" s="29">
        <v>8.2999999999999998E-5</v>
      </c>
      <c r="H79" s="24">
        <v>68.006699999999995</v>
      </c>
      <c r="I79" s="19">
        <f t="shared" si="23"/>
        <v>60</v>
      </c>
      <c r="J79" s="19">
        <f t="shared" si="29"/>
        <v>60</v>
      </c>
      <c r="K79" s="7">
        <f t="shared" si="24"/>
        <v>0</v>
      </c>
      <c r="L79" s="7">
        <f t="shared" si="25"/>
        <v>0</v>
      </c>
      <c r="M79" s="7">
        <f t="shared" si="26"/>
        <v>0</v>
      </c>
      <c r="N79" s="1" t="str">
        <f t="shared" si="27"/>
        <v>Aktif</v>
      </c>
      <c r="O79" s="1" t="str">
        <f t="shared" si="28"/>
        <v>Kering</v>
      </c>
    </row>
    <row r="80" spans="1:15" x14ac:dyDescent="0.25">
      <c r="A80" s="1"/>
      <c r="B80" s="3"/>
      <c r="C80" s="3"/>
      <c r="D80" s="1"/>
      <c r="E80" s="4">
        <v>60</v>
      </c>
      <c r="F80" s="4">
        <v>1</v>
      </c>
      <c r="G80" s="29">
        <v>8.2999999999999998E-5</v>
      </c>
      <c r="H80" s="24">
        <v>68.006699999999995</v>
      </c>
      <c r="I80" s="19">
        <f t="shared" si="23"/>
        <v>60</v>
      </c>
      <c r="J80" s="19">
        <f t="shared" si="29"/>
        <v>60</v>
      </c>
      <c r="K80" s="7">
        <f t="shared" si="24"/>
        <v>0</v>
      </c>
      <c r="L80" s="7">
        <f t="shared" si="25"/>
        <v>0</v>
      </c>
      <c r="M80" s="7">
        <f t="shared" si="26"/>
        <v>0</v>
      </c>
      <c r="N80" s="1" t="str">
        <f t="shared" si="27"/>
        <v>Aktif</v>
      </c>
      <c r="O80" s="1" t="str">
        <f t="shared" si="28"/>
        <v>Kering</v>
      </c>
    </row>
    <row r="81" spans="1:15" x14ac:dyDescent="0.25">
      <c r="A81" s="1"/>
      <c r="B81" s="3"/>
      <c r="C81" s="3"/>
      <c r="D81" s="1"/>
      <c r="E81" s="4">
        <v>60</v>
      </c>
      <c r="F81" s="4">
        <v>1</v>
      </c>
      <c r="G81" s="29">
        <v>8.2999999999999998E-5</v>
      </c>
      <c r="H81" s="24">
        <v>68.006699999999995</v>
      </c>
      <c r="I81" s="19">
        <f t="shared" si="23"/>
        <v>60</v>
      </c>
      <c r="J81" s="19">
        <f t="shared" si="29"/>
        <v>60</v>
      </c>
      <c r="K81" s="7">
        <f t="shared" si="24"/>
        <v>0</v>
      </c>
      <c r="L81" s="7">
        <f t="shared" si="25"/>
        <v>0</v>
      </c>
      <c r="M81" s="7">
        <f t="shared" si="26"/>
        <v>0</v>
      </c>
      <c r="N81" s="1" t="str">
        <f t="shared" si="27"/>
        <v>Aktif</v>
      </c>
      <c r="O81" s="1" t="str">
        <f t="shared" si="28"/>
        <v>Kering</v>
      </c>
    </row>
    <row r="82" spans="1:15" x14ac:dyDescent="0.25">
      <c r="A82" s="1"/>
      <c r="B82" s="3"/>
      <c r="C82" s="3"/>
      <c r="D82" s="1"/>
      <c r="E82" s="4">
        <v>60</v>
      </c>
      <c r="F82" s="4">
        <v>1</v>
      </c>
      <c r="G82" s="29">
        <v>8.2999999999999998E-5</v>
      </c>
      <c r="H82" s="24">
        <v>68.006699999999995</v>
      </c>
      <c r="I82" s="19">
        <f t="shared" si="23"/>
        <v>60</v>
      </c>
      <c r="J82" s="19">
        <f t="shared" si="29"/>
        <v>60</v>
      </c>
      <c r="K82" s="7">
        <f t="shared" si="24"/>
        <v>0</v>
      </c>
      <c r="L82" s="7">
        <f t="shared" si="25"/>
        <v>0</v>
      </c>
      <c r="M82" s="7">
        <f t="shared" si="26"/>
        <v>0</v>
      </c>
      <c r="N82" s="1" t="str">
        <f t="shared" si="27"/>
        <v>Aktif</v>
      </c>
      <c r="O82" s="1" t="str">
        <f t="shared" si="28"/>
        <v>Kering</v>
      </c>
    </row>
    <row r="83" spans="1:15" x14ac:dyDescent="0.25">
      <c r="A83" s="1"/>
      <c r="B83" s="3"/>
      <c r="C83" s="3"/>
      <c r="D83" s="1"/>
      <c r="E83" s="4">
        <v>60</v>
      </c>
      <c r="F83" s="4">
        <v>1</v>
      </c>
      <c r="G83" s="29">
        <v>8.2999999999999998E-5</v>
      </c>
      <c r="H83" s="24">
        <v>68.006699999999995</v>
      </c>
      <c r="I83" s="19">
        <f t="shared" si="23"/>
        <v>60</v>
      </c>
      <c r="J83" s="19">
        <f t="shared" si="29"/>
        <v>60</v>
      </c>
      <c r="K83" s="7">
        <f t="shared" si="24"/>
        <v>0</v>
      </c>
      <c r="L83" s="7">
        <f t="shared" si="25"/>
        <v>0</v>
      </c>
      <c r="M83" s="7">
        <f t="shared" si="26"/>
        <v>0</v>
      </c>
      <c r="N83" s="1" t="str">
        <f t="shared" si="27"/>
        <v>Aktif</v>
      </c>
      <c r="O83" s="1" t="str">
        <f t="shared" si="28"/>
        <v>Kering</v>
      </c>
    </row>
    <row r="84" spans="1:15" x14ac:dyDescent="0.25">
      <c r="A84" s="1"/>
      <c r="B84" s="3"/>
      <c r="C84" s="3"/>
      <c r="D84" s="1"/>
      <c r="E84" s="4">
        <v>60</v>
      </c>
      <c r="F84" s="4">
        <v>1</v>
      </c>
      <c r="G84" s="29">
        <v>8.2999999999999998E-5</v>
      </c>
      <c r="H84" s="24">
        <v>68.006699999999995</v>
      </c>
      <c r="I84" s="19">
        <f t="shared" si="23"/>
        <v>60</v>
      </c>
      <c r="J84" s="19">
        <f t="shared" si="29"/>
        <v>60</v>
      </c>
      <c r="K84" s="7">
        <f t="shared" si="24"/>
        <v>0</v>
      </c>
      <c r="L84" s="7">
        <f t="shared" si="25"/>
        <v>0</v>
      </c>
      <c r="M84" s="7">
        <f t="shared" si="26"/>
        <v>0</v>
      </c>
      <c r="N84" s="1" t="str">
        <f t="shared" si="27"/>
        <v>Aktif</v>
      </c>
      <c r="O84" s="1" t="str">
        <f t="shared" si="28"/>
        <v>Kering</v>
      </c>
    </row>
    <row r="85" spans="1:15" x14ac:dyDescent="0.25">
      <c r="A85" s="1"/>
      <c r="B85" s="3"/>
      <c r="C85" s="3"/>
      <c r="D85" s="1"/>
      <c r="E85" s="4">
        <v>60</v>
      </c>
      <c r="F85" s="4">
        <v>1</v>
      </c>
      <c r="G85" s="29">
        <v>8.2999999999999998E-5</v>
      </c>
      <c r="H85" s="24">
        <v>68.006699999999995</v>
      </c>
      <c r="I85" s="19">
        <f t="shared" si="23"/>
        <v>60</v>
      </c>
      <c r="J85" s="19">
        <f t="shared" si="29"/>
        <v>60</v>
      </c>
      <c r="K85" s="7">
        <f t="shared" si="24"/>
        <v>0</v>
      </c>
      <c r="L85" s="7">
        <f t="shared" si="25"/>
        <v>0</v>
      </c>
      <c r="M85" s="7">
        <f t="shared" si="26"/>
        <v>0</v>
      </c>
      <c r="N85" s="1" t="str">
        <f t="shared" si="27"/>
        <v>Aktif</v>
      </c>
      <c r="O85" s="1" t="str">
        <f t="shared" si="28"/>
        <v>Kering</v>
      </c>
    </row>
    <row r="86" spans="1:15" x14ac:dyDescent="0.25">
      <c r="A86" s="1"/>
      <c r="B86" s="3"/>
      <c r="C86" s="3"/>
      <c r="D86" s="1"/>
      <c r="E86" s="4">
        <v>60</v>
      </c>
      <c r="F86" s="4">
        <v>1</v>
      </c>
      <c r="G86" s="29">
        <v>8.2999999999999998E-5</v>
      </c>
      <c r="H86" s="24">
        <v>68.006699999999995</v>
      </c>
      <c r="I86" s="19">
        <f t="shared" si="23"/>
        <v>60</v>
      </c>
      <c r="J86" s="19">
        <f t="shared" si="29"/>
        <v>60</v>
      </c>
      <c r="K86" s="7">
        <f t="shared" si="24"/>
        <v>0</v>
      </c>
      <c r="L86" s="7">
        <f t="shared" si="25"/>
        <v>0</v>
      </c>
      <c r="M86" s="7">
        <f t="shared" si="26"/>
        <v>0</v>
      </c>
      <c r="N86" s="1" t="str">
        <f t="shared" si="27"/>
        <v>Aktif</v>
      </c>
      <c r="O86" s="1" t="str">
        <f t="shared" si="28"/>
        <v>Kering</v>
      </c>
    </row>
    <row r="87" spans="1:15" x14ac:dyDescent="0.25">
      <c r="A87" s="1"/>
      <c r="B87" s="3"/>
      <c r="C87" s="3"/>
      <c r="D87" s="1"/>
      <c r="E87" s="4">
        <v>60</v>
      </c>
      <c r="F87" s="4">
        <v>1</v>
      </c>
      <c r="G87" s="29">
        <v>8.2999999999999998E-5</v>
      </c>
      <c r="H87" s="24">
        <v>68.006699999999995</v>
      </c>
      <c r="I87" s="19">
        <f t="shared" si="23"/>
        <v>60</v>
      </c>
      <c r="J87" s="19">
        <f t="shared" si="29"/>
        <v>60</v>
      </c>
      <c r="K87" s="7">
        <f t="shared" si="24"/>
        <v>0</v>
      </c>
      <c r="L87" s="7">
        <f t="shared" si="25"/>
        <v>0</v>
      </c>
      <c r="M87" s="7">
        <f t="shared" si="26"/>
        <v>0</v>
      </c>
      <c r="N87" s="1" t="str">
        <f t="shared" si="27"/>
        <v>Aktif</v>
      </c>
      <c r="O87" s="1" t="str">
        <f t="shared" si="28"/>
        <v>Kering</v>
      </c>
    </row>
    <row r="88" spans="1:15" x14ac:dyDescent="0.25">
      <c r="A88" s="1"/>
      <c r="B88" s="3"/>
      <c r="C88" s="3"/>
      <c r="D88" s="1"/>
      <c r="E88" s="4">
        <v>60</v>
      </c>
      <c r="F88" s="4">
        <v>1</v>
      </c>
      <c r="G88" s="29">
        <v>8.2999999999999998E-5</v>
      </c>
      <c r="H88" s="24">
        <v>68.006699999999995</v>
      </c>
      <c r="I88" s="19">
        <f t="shared" si="23"/>
        <v>60</v>
      </c>
      <c r="J88" s="19">
        <f t="shared" si="29"/>
        <v>60</v>
      </c>
      <c r="K88" s="7">
        <f t="shared" si="24"/>
        <v>0</v>
      </c>
      <c r="L88" s="7">
        <f t="shared" si="25"/>
        <v>0</v>
      </c>
      <c r="M88" s="7">
        <f t="shared" si="26"/>
        <v>0</v>
      </c>
      <c r="N88" s="1" t="str">
        <f t="shared" si="27"/>
        <v>Aktif</v>
      </c>
      <c r="O88" s="1" t="str">
        <f t="shared" si="28"/>
        <v>Kering</v>
      </c>
    </row>
    <row r="89" spans="1:15" x14ac:dyDescent="0.25">
      <c r="A89" s="1"/>
      <c r="B89" s="3"/>
      <c r="C89" s="3"/>
      <c r="D89" s="1"/>
      <c r="E89" s="4">
        <v>60</v>
      </c>
      <c r="F89" s="4">
        <v>1</v>
      </c>
      <c r="G89" s="29">
        <v>8.2999999999999998E-5</v>
      </c>
      <c r="H89" s="24">
        <v>68.006699999999995</v>
      </c>
      <c r="I89" s="19">
        <f t="shared" si="23"/>
        <v>60</v>
      </c>
      <c r="J89" s="19">
        <f t="shared" si="29"/>
        <v>60</v>
      </c>
      <c r="K89" s="7">
        <f t="shared" si="24"/>
        <v>0</v>
      </c>
      <c r="L89" s="7">
        <f t="shared" si="25"/>
        <v>0</v>
      </c>
      <c r="M89" s="7">
        <f t="shared" si="26"/>
        <v>0</v>
      </c>
      <c r="N89" s="1" t="str">
        <f t="shared" si="27"/>
        <v>Aktif</v>
      </c>
      <c r="O89" s="1" t="str">
        <f t="shared" si="28"/>
        <v>Kering</v>
      </c>
    </row>
    <row r="90" spans="1:15" x14ac:dyDescent="0.25">
      <c r="A90" s="1"/>
      <c r="B90" s="3"/>
      <c r="C90" s="3"/>
      <c r="D90" s="1"/>
      <c r="E90" s="4">
        <v>60</v>
      </c>
      <c r="F90" s="4">
        <v>1</v>
      </c>
      <c r="G90" s="29">
        <v>8.2999999999999998E-5</v>
      </c>
      <c r="H90" s="24">
        <v>68.006699999999995</v>
      </c>
      <c r="I90" s="19">
        <f t="shared" si="23"/>
        <v>60</v>
      </c>
      <c r="J90" s="19">
        <f t="shared" si="29"/>
        <v>60</v>
      </c>
      <c r="K90" s="7">
        <f t="shared" si="24"/>
        <v>0</v>
      </c>
      <c r="L90" s="7">
        <f t="shared" si="25"/>
        <v>0</v>
      </c>
      <c r="M90" s="7">
        <f t="shared" si="26"/>
        <v>0</v>
      </c>
      <c r="N90" s="1" t="str">
        <f t="shared" si="27"/>
        <v>Aktif</v>
      </c>
      <c r="O90" s="1" t="str">
        <f t="shared" si="28"/>
        <v>Kering</v>
      </c>
    </row>
    <row r="91" spans="1:15" x14ac:dyDescent="0.25">
      <c r="A91" s="1"/>
      <c r="B91" s="3"/>
      <c r="C91" s="3"/>
      <c r="D91" s="1"/>
      <c r="E91" s="4">
        <v>60</v>
      </c>
      <c r="F91" s="4">
        <v>1</v>
      </c>
      <c r="G91" s="29">
        <v>8.2999999999999998E-5</v>
      </c>
      <c r="H91" s="24">
        <v>68.006699999999995</v>
      </c>
      <c r="I91" s="19">
        <f t="shared" si="23"/>
        <v>60</v>
      </c>
      <c r="J91" s="19">
        <f t="shared" si="29"/>
        <v>60</v>
      </c>
      <c r="K91" s="7">
        <f t="shared" si="24"/>
        <v>0</v>
      </c>
      <c r="L91" s="7">
        <f t="shared" si="25"/>
        <v>0</v>
      </c>
      <c r="M91" s="7">
        <f t="shared" si="26"/>
        <v>0</v>
      </c>
      <c r="N91" s="1" t="str">
        <f t="shared" si="27"/>
        <v>Aktif</v>
      </c>
      <c r="O91" s="1" t="str">
        <f t="shared" si="28"/>
        <v>Kering</v>
      </c>
    </row>
    <row r="92" spans="1:15" x14ac:dyDescent="0.25">
      <c r="A92" s="1"/>
      <c r="B92" s="3"/>
      <c r="C92" s="3"/>
      <c r="D92" s="1"/>
      <c r="E92" s="4">
        <v>60</v>
      </c>
      <c r="F92" s="4">
        <v>1</v>
      </c>
      <c r="G92" s="29">
        <v>8.2999999999999998E-5</v>
      </c>
      <c r="H92" s="24">
        <v>68.006699999999995</v>
      </c>
      <c r="I92" s="19">
        <f t="shared" si="23"/>
        <v>60</v>
      </c>
      <c r="J92" s="19">
        <f t="shared" si="29"/>
        <v>60</v>
      </c>
      <c r="K92" s="7">
        <f t="shared" si="24"/>
        <v>0</v>
      </c>
      <c r="L92" s="7">
        <f t="shared" si="25"/>
        <v>0</v>
      </c>
      <c r="M92" s="7">
        <f t="shared" si="26"/>
        <v>0</v>
      </c>
      <c r="N92" s="1" t="str">
        <f t="shared" si="27"/>
        <v>Aktif</v>
      </c>
      <c r="O92" s="1" t="str">
        <f t="shared" si="28"/>
        <v>Kering</v>
      </c>
    </row>
    <row r="93" spans="1:15" x14ac:dyDescent="0.25">
      <c r="A93" s="1"/>
      <c r="B93" s="3"/>
      <c r="C93" s="3"/>
      <c r="D93" s="1"/>
      <c r="E93" s="4">
        <v>60</v>
      </c>
      <c r="F93" s="4">
        <v>1</v>
      </c>
      <c r="G93" s="29">
        <v>8.2999999999999998E-5</v>
      </c>
      <c r="H93" s="24">
        <v>68.006699999999995</v>
      </c>
      <c r="I93" s="19">
        <f t="shared" si="23"/>
        <v>60</v>
      </c>
      <c r="J93" s="19">
        <f t="shared" si="29"/>
        <v>60</v>
      </c>
      <c r="K93" s="7">
        <f t="shared" si="24"/>
        <v>0</v>
      </c>
      <c r="L93" s="7">
        <f t="shared" si="25"/>
        <v>0</v>
      </c>
      <c r="M93" s="7">
        <f t="shared" si="26"/>
        <v>0</v>
      </c>
      <c r="N93" s="1" t="str">
        <f t="shared" si="27"/>
        <v>Aktif</v>
      </c>
      <c r="O93" s="1" t="str">
        <f t="shared" si="28"/>
        <v>Kering</v>
      </c>
    </row>
    <row r="94" spans="1:15" x14ac:dyDescent="0.25">
      <c r="A94" s="1"/>
      <c r="B94" s="3"/>
      <c r="C94" s="3"/>
      <c r="D94" s="1"/>
      <c r="E94" s="4">
        <v>60</v>
      </c>
      <c r="F94" s="4">
        <v>1</v>
      </c>
      <c r="G94" s="29">
        <v>8.2999999999999998E-5</v>
      </c>
      <c r="H94" s="24">
        <v>68.006699999999995</v>
      </c>
      <c r="I94" s="19">
        <f t="shared" si="23"/>
        <v>60</v>
      </c>
      <c r="J94" s="19">
        <f t="shared" si="29"/>
        <v>60</v>
      </c>
      <c r="K94" s="7">
        <f t="shared" si="24"/>
        <v>0</v>
      </c>
      <c r="L94" s="7">
        <f t="shared" si="25"/>
        <v>0</v>
      </c>
      <c r="M94" s="7">
        <f t="shared" si="26"/>
        <v>0</v>
      </c>
      <c r="N94" s="1" t="str">
        <f t="shared" si="27"/>
        <v>Aktif</v>
      </c>
      <c r="O94" s="1" t="str">
        <f t="shared" si="28"/>
        <v>Kering</v>
      </c>
    </row>
    <row r="95" spans="1:15" x14ac:dyDescent="0.25">
      <c r="A95" s="1"/>
      <c r="B95" s="3"/>
      <c r="C95" s="3"/>
      <c r="D95" s="1"/>
      <c r="E95" s="4">
        <v>60</v>
      </c>
      <c r="F95" s="4">
        <v>1</v>
      </c>
      <c r="G95" s="29">
        <v>8.2999999999999998E-5</v>
      </c>
      <c r="H95" s="24">
        <v>68.006699999999995</v>
      </c>
      <c r="I95" s="19">
        <f t="shared" si="23"/>
        <v>60</v>
      </c>
      <c r="J95" s="19">
        <f t="shared" si="29"/>
        <v>60</v>
      </c>
      <c r="K95" s="7">
        <f t="shared" si="24"/>
        <v>0</v>
      </c>
      <c r="L95" s="7">
        <f t="shared" si="25"/>
        <v>0</v>
      </c>
      <c r="M95" s="7">
        <f t="shared" si="26"/>
        <v>0</v>
      </c>
      <c r="N95" s="1" t="str">
        <f t="shared" si="27"/>
        <v>Aktif</v>
      </c>
      <c r="O95" s="1" t="str">
        <f t="shared" si="28"/>
        <v>Kering</v>
      </c>
    </row>
    <row r="96" spans="1:15" x14ac:dyDescent="0.25">
      <c r="A96" s="1"/>
      <c r="B96" s="3"/>
      <c r="C96" s="3"/>
      <c r="D96" s="1"/>
      <c r="E96" s="4">
        <v>60</v>
      </c>
      <c r="F96" s="4">
        <v>1</v>
      </c>
      <c r="G96" s="29">
        <v>8.2999999999999998E-5</v>
      </c>
      <c r="H96" s="24">
        <v>68.006699999999995</v>
      </c>
      <c r="I96" s="19">
        <f t="shared" si="23"/>
        <v>60</v>
      </c>
      <c r="J96" s="19">
        <f t="shared" si="29"/>
        <v>60</v>
      </c>
      <c r="K96" s="7">
        <f t="shared" si="24"/>
        <v>0</v>
      </c>
      <c r="L96" s="7">
        <f t="shared" si="25"/>
        <v>0</v>
      </c>
      <c r="M96" s="7">
        <f t="shared" si="26"/>
        <v>0</v>
      </c>
      <c r="N96" s="1" t="str">
        <f t="shared" si="27"/>
        <v>Aktif</v>
      </c>
      <c r="O96" s="1" t="str">
        <f t="shared" si="28"/>
        <v>Kering</v>
      </c>
    </row>
    <row r="97" spans="1:15" x14ac:dyDescent="0.25">
      <c r="A97" s="1"/>
      <c r="B97" s="3"/>
      <c r="C97" s="3"/>
      <c r="D97" s="1"/>
      <c r="E97" s="4">
        <v>60</v>
      </c>
      <c r="F97" s="4">
        <v>1</v>
      </c>
      <c r="G97" s="29">
        <v>8.2999999999999998E-5</v>
      </c>
      <c r="H97" s="24">
        <v>68.006699999999995</v>
      </c>
      <c r="I97" s="19">
        <f t="shared" si="23"/>
        <v>60</v>
      </c>
      <c r="J97" s="19">
        <f t="shared" si="29"/>
        <v>60</v>
      </c>
      <c r="K97" s="7">
        <f t="shared" si="24"/>
        <v>0</v>
      </c>
      <c r="L97" s="7">
        <f t="shared" si="25"/>
        <v>0</v>
      </c>
      <c r="M97" s="7">
        <f t="shared" si="26"/>
        <v>0</v>
      </c>
      <c r="N97" s="1" t="str">
        <f t="shared" si="27"/>
        <v>Aktif</v>
      </c>
      <c r="O97" s="1" t="str">
        <f t="shared" si="28"/>
        <v>Kering</v>
      </c>
    </row>
    <row r="98" spans="1:15" x14ac:dyDescent="0.25">
      <c r="A98" s="1"/>
      <c r="B98" s="3"/>
      <c r="C98" s="3"/>
      <c r="D98" s="1"/>
      <c r="E98" s="4">
        <v>60</v>
      </c>
      <c r="F98" s="4">
        <v>1</v>
      </c>
      <c r="G98" s="29">
        <v>8.2999999999999998E-5</v>
      </c>
      <c r="H98" s="24">
        <v>68.006699999999995</v>
      </c>
      <c r="I98" s="19">
        <f t="shared" si="23"/>
        <v>60</v>
      </c>
      <c r="J98" s="19">
        <f t="shared" si="29"/>
        <v>60</v>
      </c>
      <c r="K98" s="7">
        <f t="shared" si="24"/>
        <v>0</v>
      </c>
      <c r="L98" s="7">
        <f t="shared" si="25"/>
        <v>0</v>
      </c>
      <c r="M98" s="7">
        <f t="shared" si="26"/>
        <v>0</v>
      </c>
      <c r="N98" s="1" t="str">
        <f t="shared" si="27"/>
        <v>Aktif</v>
      </c>
      <c r="O98" s="1" t="str">
        <f t="shared" si="28"/>
        <v>Kering</v>
      </c>
    </row>
    <row r="99" spans="1:15" x14ac:dyDescent="0.25">
      <c r="A99" s="1"/>
      <c r="B99" s="3"/>
      <c r="C99" s="3"/>
      <c r="D99" s="1"/>
      <c r="E99" s="4">
        <v>60</v>
      </c>
      <c r="F99" s="4">
        <v>1</v>
      </c>
      <c r="G99" s="29">
        <v>8.2999999999999998E-5</v>
      </c>
      <c r="H99" s="24">
        <v>68.006699999999995</v>
      </c>
      <c r="I99" s="19">
        <f t="shared" si="23"/>
        <v>60</v>
      </c>
      <c r="J99" s="19">
        <f t="shared" si="29"/>
        <v>60</v>
      </c>
      <c r="K99" s="7">
        <f t="shared" si="24"/>
        <v>0</v>
      </c>
      <c r="L99" s="7">
        <f t="shared" si="25"/>
        <v>0</v>
      </c>
      <c r="M99" s="7">
        <f t="shared" si="26"/>
        <v>0</v>
      </c>
      <c r="N99" s="1" t="str">
        <f t="shared" si="27"/>
        <v>Aktif</v>
      </c>
      <c r="O99" s="1" t="str">
        <f t="shared" si="28"/>
        <v>Kering</v>
      </c>
    </row>
    <row r="100" spans="1:15" x14ac:dyDescent="0.25">
      <c r="A100" s="1"/>
      <c r="B100" s="3"/>
      <c r="C100" s="3"/>
      <c r="D100" s="1"/>
      <c r="E100" s="4">
        <v>60</v>
      </c>
      <c r="F100" s="4">
        <v>1</v>
      </c>
      <c r="G100" s="29">
        <v>8.2999999999999998E-5</v>
      </c>
      <c r="H100" s="24">
        <v>68.006699999999995</v>
      </c>
      <c r="I100" s="19">
        <f t="shared" si="23"/>
        <v>60</v>
      </c>
      <c r="J100" s="19">
        <f t="shared" si="29"/>
        <v>60</v>
      </c>
      <c r="K100" s="7">
        <f t="shared" si="24"/>
        <v>0</v>
      </c>
      <c r="L100" s="7">
        <f t="shared" si="25"/>
        <v>0</v>
      </c>
      <c r="M100" s="7">
        <f t="shared" si="26"/>
        <v>0</v>
      </c>
      <c r="N100" s="1" t="str">
        <f t="shared" si="27"/>
        <v>Aktif</v>
      </c>
      <c r="O100" s="1" t="str">
        <f t="shared" si="28"/>
        <v>Kering</v>
      </c>
    </row>
    <row r="101" spans="1:15" x14ac:dyDescent="0.25">
      <c r="A101" s="1"/>
      <c r="B101" s="3"/>
      <c r="C101" s="3"/>
      <c r="D101" s="1"/>
      <c r="E101" s="4">
        <v>60</v>
      </c>
      <c r="F101" s="4">
        <v>1</v>
      </c>
      <c r="G101" s="29">
        <v>8.2999999999999998E-5</v>
      </c>
      <c r="H101" s="24">
        <v>68.006699999999995</v>
      </c>
      <c r="I101" s="19">
        <f t="shared" si="23"/>
        <v>60</v>
      </c>
      <c r="J101" s="19">
        <f t="shared" si="29"/>
        <v>60</v>
      </c>
      <c r="K101" s="7">
        <f t="shared" si="24"/>
        <v>0</v>
      </c>
      <c r="L101" s="7">
        <f t="shared" si="25"/>
        <v>0</v>
      </c>
      <c r="M101" s="7">
        <f t="shared" si="26"/>
        <v>0</v>
      </c>
      <c r="N101" s="1" t="str">
        <f t="shared" si="27"/>
        <v>Aktif</v>
      </c>
      <c r="O101" s="1" t="str">
        <f t="shared" si="28"/>
        <v>Kering</v>
      </c>
    </row>
    <row r="102" spans="1:15" x14ac:dyDescent="0.25">
      <c r="A102" s="1"/>
      <c r="B102" s="3"/>
      <c r="C102" s="3"/>
      <c r="D102" s="1"/>
      <c r="E102" s="4">
        <v>60</v>
      </c>
      <c r="F102" s="4">
        <v>1</v>
      </c>
      <c r="G102" s="29">
        <v>8.2999999999999998E-5</v>
      </c>
      <c r="H102" s="24">
        <v>68.006699999999995</v>
      </c>
      <c r="I102" s="19">
        <f t="shared" si="23"/>
        <v>60</v>
      </c>
      <c r="J102" s="19">
        <f t="shared" si="29"/>
        <v>60</v>
      </c>
      <c r="K102" s="7">
        <f t="shared" si="24"/>
        <v>0</v>
      </c>
      <c r="L102" s="7">
        <f t="shared" si="25"/>
        <v>0</v>
      </c>
      <c r="M102" s="7">
        <f t="shared" si="26"/>
        <v>0</v>
      </c>
      <c r="N102" s="1" t="str">
        <f t="shared" si="27"/>
        <v>Aktif</v>
      </c>
      <c r="O102" s="1" t="str">
        <f t="shared" si="28"/>
        <v>Kering</v>
      </c>
    </row>
    <row r="103" spans="1:15" x14ac:dyDescent="0.25">
      <c r="A103" s="1"/>
      <c r="B103" s="3"/>
      <c r="C103" s="3"/>
      <c r="D103" s="1"/>
      <c r="E103" s="4">
        <v>60</v>
      </c>
      <c r="F103" s="4">
        <v>1</v>
      </c>
      <c r="G103" s="29">
        <v>8.2999999999999998E-5</v>
      </c>
      <c r="H103" s="24">
        <v>68.006699999999995</v>
      </c>
      <c r="I103" s="19">
        <f t="shared" si="23"/>
        <v>60</v>
      </c>
      <c r="J103" s="19">
        <f t="shared" si="29"/>
        <v>60</v>
      </c>
      <c r="K103" s="7">
        <f t="shared" si="24"/>
        <v>0</v>
      </c>
      <c r="L103" s="7">
        <f t="shared" si="25"/>
        <v>0</v>
      </c>
      <c r="M103" s="7">
        <f t="shared" si="26"/>
        <v>0</v>
      </c>
      <c r="N103" s="1" t="str">
        <f t="shared" si="27"/>
        <v>Aktif</v>
      </c>
      <c r="O103" s="1" t="str">
        <f t="shared" si="28"/>
        <v>Kering</v>
      </c>
    </row>
    <row r="104" spans="1:15" x14ac:dyDescent="0.25">
      <c r="A104" s="1"/>
      <c r="B104" s="3"/>
      <c r="C104" s="3"/>
      <c r="D104" s="1"/>
      <c r="E104" s="4">
        <v>60</v>
      </c>
      <c r="F104" s="4">
        <v>1</v>
      </c>
      <c r="G104" s="29">
        <v>8.2999999999999998E-5</v>
      </c>
      <c r="H104" s="24">
        <v>68.006699999999995</v>
      </c>
      <c r="I104" s="19">
        <f t="shared" si="23"/>
        <v>60</v>
      </c>
      <c r="J104" s="19">
        <f t="shared" si="29"/>
        <v>60</v>
      </c>
      <c r="K104" s="7">
        <f t="shared" si="24"/>
        <v>0</v>
      </c>
      <c r="L104" s="7">
        <f t="shared" si="25"/>
        <v>0</v>
      </c>
      <c r="M104" s="7">
        <f t="shared" si="26"/>
        <v>0</v>
      </c>
      <c r="N104" s="1" t="str">
        <f t="shared" si="27"/>
        <v>Aktif</v>
      </c>
      <c r="O104" s="1" t="str">
        <f t="shared" si="28"/>
        <v>Kering</v>
      </c>
    </row>
    <row r="105" spans="1:15" x14ac:dyDescent="0.25">
      <c r="A105" s="1"/>
      <c r="B105" s="3"/>
      <c r="C105" s="3"/>
      <c r="D105" s="1"/>
      <c r="E105" s="4">
        <v>60</v>
      </c>
      <c r="F105" s="4">
        <v>1</v>
      </c>
      <c r="G105" s="29">
        <v>8.2999999999999998E-5</v>
      </c>
      <c r="H105" s="24">
        <v>68.006699999999995</v>
      </c>
      <c r="I105" s="19">
        <f t="shared" si="23"/>
        <v>60</v>
      </c>
      <c r="J105" s="19">
        <f t="shared" si="29"/>
        <v>60</v>
      </c>
      <c r="K105" s="7">
        <f t="shared" si="24"/>
        <v>0</v>
      </c>
      <c r="L105" s="7">
        <f t="shared" si="25"/>
        <v>0</v>
      </c>
      <c r="M105" s="7">
        <f t="shared" si="26"/>
        <v>0</v>
      </c>
      <c r="N105" s="1" t="str">
        <f t="shared" si="27"/>
        <v>Aktif</v>
      </c>
      <c r="O105" s="1" t="str">
        <f t="shared" si="28"/>
        <v>Kering</v>
      </c>
    </row>
    <row r="106" spans="1:15" x14ac:dyDescent="0.25">
      <c r="A106" s="1"/>
      <c r="B106" s="3"/>
      <c r="C106" s="3"/>
      <c r="D106" s="1"/>
      <c r="E106" s="4">
        <v>60</v>
      </c>
      <c r="F106" s="4">
        <v>1</v>
      </c>
      <c r="G106" s="29">
        <v>8.2999999999999998E-5</v>
      </c>
      <c r="H106" s="24">
        <v>68.006699999999995</v>
      </c>
      <c r="I106" s="19">
        <f t="shared" si="23"/>
        <v>60</v>
      </c>
      <c r="J106" s="19">
        <f t="shared" si="29"/>
        <v>60</v>
      </c>
      <c r="K106" s="7">
        <f t="shared" si="24"/>
        <v>0</v>
      </c>
      <c r="L106" s="7">
        <f t="shared" si="25"/>
        <v>0</v>
      </c>
      <c r="M106" s="7">
        <f t="shared" si="26"/>
        <v>0</v>
      </c>
      <c r="N106" s="1" t="str">
        <f t="shared" si="27"/>
        <v>Aktif</v>
      </c>
      <c r="O106" s="1" t="str">
        <f t="shared" si="28"/>
        <v>Kering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 Presentase</vt:lpstr>
      <vt:lpstr>In Presentase + Koreksi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</dc:creator>
  <cp:lastModifiedBy>Jil</cp:lastModifiedBy>
  <dcterms:created xsi:type="dcterms:W3CDTF">2022-07-31T17:20:51Z</dcterms:created>
  <dcterms:modified xsi:type="dcterms:W3CDTF">2022-08-04T14:41:51Z</dcterms:modified>
</cp:coreProperties>
</file>