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Harris\git\fantasyDrafter\db\"/>
    </mc:Choice>
  </mc:AlternateContent>
  <xr:revisionPtr revIDLastSave="0" documentId="13_ncr:1_{FD22916D-1CE6-4871-9C60-83EB62097D14}" xr6:coauthVersionLast="47" xr6:coauthVersionMax="47" xr10:uidLastSave="{00000000-0000-0000-0000-000000000000}"/>
  <bookViews>
    <workbookView xWindow="-108" yWindow="-108" windowWidth="30936" windowHeight="16776" xr2:uid="{1CE548C8-74A3-48C1-ACA0-B39B776E85FA}"/>
  </bookViews>
  <sheets>
    <sheet name="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1" i="1" l="1"/>
  <c r="Q21" i="1" s="1"/>
  <c r="R21" i="1" s="1"/>
  <c r="P163" i="1"/>
  <c r="Q163" i="1" s="1"/>
  <c r="R163" i="1" s="1"/>
  <c r="P43" i="1"/>
  <c r="Q43" i="1" s="1"/>
  <c r="R43" i="1" s="1"/>
  <c r="P145" i="1"/>
  <c r="Q145" i="1" s="1"/>
  <c r="R145" i="1" s="1"/>
  <c r="P6" i="1"/>
  <c r="Q6" i="1" s="1"/>
  <c r="R6" i="1" s="1"/>
  <c r="P33" i="1"/>
  <c r="Q33" i="1" s="1"/>
  <c r="R33" i="1" s="1"/>
  <c r="P197" i="1"/>
  <c r="Q197" i="1" s="1"/>
  <c r="R197" i="1" s="1"/>
  <c r="P104" i="1"/>
  <c r="Q104" i="1" s="1"/>
  <c r="R104" i="1" s="1"/>
  <c r="P16" i="1"/>
  <c r="Q16" i="1" s="1"/>
  <c r="R16" i="1" s="1"/>
  <c r="P116" i="1"/>
  <c r="Q116" i="1" s="1"/>
  <c r="R116" i="1" s="1"/>
  <c r="P115" i="1"/>
  <c r="Q115" i="1" s="1"/>
  <c r="R115" i="1" s="1"/>
  <c r="P37" i="1"/>
  <c r="Q37" i="1" s="1"/>
  <c r="R37" i="1" s="1"/>
  <c r="P58" i="1"/>
  <c r="Q58" i="1" s="1"/>
  <c r="R58" i="1" s="1"/>
  <c r="P57" i="1"/>
  <c r="Q57" i="1" s="1"/>
  <c r="R57" i="1" s="1"/>
  <c r="P67" i="1"/>
  <c r="Q67" i="1" s="1"/>
  <c r="R67" i="1" s="1"/>
  <c r="P59" i="1"/>
  <c r="Q59" i="1" s="1"/>
  <c r="R59" i="1" s="1"/>
  <c r="P38" i="1"/>
  <c r="Q38" i="1" s="1"/>
  <c r="R38" i="1" s="1"/>
  <c r="P32" i="1"/>
  <c r="Q32" i="1" s="1"/>
  <c r="R32" i="1" s="1"/>
  <c r="P44" i="1"/>
  <c r="Q44" i="1" s="1"/>
  <c r="R44" i="1" s="1"/>
  <c r="P55" i="1"/>
  <c r="Q55" i="1" s="1"/>
  <c r="R55" i="1" s="1"/>
  <c r="P60" i="1"/>
  <c r="Q60" i="1" s="1"/>
  <c r="R60" i="1" s="1"/>
  <c r="P63" i="1"/>
  <c r="Q63" i="1" s="1"/>
  <c r="R63" i="1" s="1"/>
  <c r="P123" i="1"/>
  <c r="Q123" i="1" s="1"/>
  <c r="R123" i="1" s="1"/>
  <c r="P88" i="1"/>
  <c r="Q88" i="1" s="1"/>
  <c r="R88" i="1" s="1"/>
  <c r="P87" i="1"/>
  <c r="Q87" i="1" s="1"/>
  <c r="R87" i="1" s="1"/>
  <c r="P45" i="1"/>
  <c r="Q45" i="1" s="1"/>
  <c r="R45" i="1" s="1"/>
  <c r="P12" i="1"/>
  <c r="Q12" i="1" s="1"/>
  <c r="R12" i="1" s="1"/>
  <c r="P106" i="1"/>
  <c r="Q106" i="1" s="1"/>
  <c r="R106" i="1" s="1"/>
  <c r="P103" i="1"/>
  <c r="Q103" i="1" s="1"/>
  <c r="R103" i="1" s="1"/>
  <c r="P31" i="1"/>
  <c r="Q31" i="1" s="1"/>
  <c r="R31" i="1" s="1"/>
  <c r="P183" i="1"/>
  <c r="Q183" i="1" s="1"/>
  <c r="R183" i="1" s="1"/>
  <c r="P177" i="1"/>
  <c r="Q177" i="1" s="1"/>
  <c r="R177" i="1" s="1"/>
  <c r="P5" i="1"/>
  <c r="Q5" i="1" s="1"/>
  <c r="R5" i="1" s="1"/>
  <c r="P152" i="1"/>
  <c r="Q152" i="1" s="1"/>
  <c r="R152" i="1" s="1"/>
  <c r="P61" i="1"/>
  <c r="Q61" i="1" s="1"/>
  <c r="R61" i="1" s="1"/>
  <c r="P100" i="1"/>
  <c r="Q100" i="1" s="1"/>
  <c r="R100" i="1" s="1"/>
  <c r="P114" i="1"/>
  <c r="Q114" i="1" s="1"/>
  <c r="R114" i="1" s="1"/>
  <c r="P83" i="1"/>
  <c r="Q83" i="1" s="1"/>
  <c r="R83" i="1" s="1"/>
  <c r="P51" i="1"/>
  <c r="Q51" i="1" s="1"/>
  <c r="R51" i="1" s="1"/>
  <c r="P165" i="1"/>
  <c r="Q165" i="1" s="1"/>
  <c r="R165" i="1" s="1"/>
  <c r="P9" i="1"/>
  <c r="Q9" i="1" s="1"/>
  <c r="R9" i="1" s="1"/>
  <c r="P52" i="1"/>
  <c r="Q52" i="1" s="1"/>
  <c r="R52" i="1" s="1"/>
  <c r="P119" i="1"/>
  <c r="Q119" i="1" s="1"/>
  <c r="R119" i="1" s="1"/>
  <c r="P185" i="1"/>
  <c r="Q185" i="1" s="1"/>
  <c r="R185" i="1" s="1"/>
  <c r="P85" i="1"/>
  <c r="Q85" i="1" s="1"/>
  <c r="R85" i="1" s="1"/>
  <c r="P82" i="1"/>
  <c r="Q82" i="1" s="1"/>
  <c r="R82" i="1" s="1"/>
  <c r="P47" i="1"/>
  <c r="Q47" i="1" s="1"/>
  <c r="R47" i="1" s="1"/>
  <c r="P99" i="1"/>
  <c r="Q99" i="1" s="1"/>
  <c r="R99" i="1" s="1"/>
  <c r="P80" i="1"/>
  <c r="Q80" i="1" s="1"/>
  <c r="R80" i="1" s="1"/>
  <c r="P102" i="1"/>
  <c r="Q102" i="1" s="1"/>
  <c r="R102" i="1" s="1"/>
  <c r="P17" i="1"/>
  <c r="Q17" i="1" s="1"/>
  <c r="R17" i="1" s="1"/>
  <c r="P140" i="1"/>
  <c r="Q140" i="1" s="1"/>
  <c r="R140" i="1" s="1"/>
  <c r="P139" i="1"/>
  <c r="Q139" i="1" s="1"/>
  <c r="R139" i="1" s="1"/>
  <c r="P74" i="1"/>
  <c r="Q74" i="1" s="1"/>
  <c r="R74" i="1" s="1"/>
  <c r="P95" i="1"/>
  <c r="Q95" i="1" s="1"/>
  <c r="R95" i="1" s="1"/>
  <c r="P113" i="1"/>
  <c r="Q113" i="1" s="1"/>
  <c r="R113" i="1" s="1"/>
  <c r="P111" i="1"/>
  <c r="Q111" i="1" s="1"/>
  <c r="R111" i="1" s="1"/>
  <c r="P174" i="1"/>
  <c r="Q174" i="1" s="1"/>
  <c r="R174" i="1" s="1"/>
  <c r="P146" i="1"/>
  <c r="Q146" i="1" s="1"/>
  <c r="R146" i="1" s="1"/>
  <c r="P25" i="1"/>
  <c r="Q25" i="1" s="1"/>
  <c r="R25" i="1" s="1"/>
  <c r="P189" i="1"/>
  <c r="Q189" i="1" s="1"/>
  <c r="R189" i="1" s="1"/>
  <c r="P69" i="1"/>
  <c r="Q69" i="1" s="1"/>
  <c r="R69" i="1" s="1"/>
  <c r="P92" i="1"/>
  <c r="Q92" i="1" s="1"/>
  <c r="R92" i="1" s="1"/>
  <c r="P81" i="1"/>
  <c r="Q81" i="1" s="1"/>
  <c r="R81" i="1" s="1"/>
  <c r="P77" i="1"/>
  <c r="Q77" i="1" s="1"/>
  <c r="R77" i="1" s="1"/>
  <c r="P40" i="1"/>
  <c r="Q40" i="1" s="1"/>
  <c r="R40" i="1" s="1"/>
  <c r="P2" i="1"/>
  <c r="Q2" i="1" s="1"/>
  <c r="R2" i="1" s="1"/>
  <c r="P11" i="1"/>
  <c r="Q11" i="1" s="1"/>
  <c r="R11" i="1" s="1"/>
  <c r="P171" i="1"/>
  <c r="Q171" i="1" s="1"/>
  <c r="R171" i="1" s="1"/>
  <c r="P75" i="1"/>
  <c r="Q75" i="1" s="1"/>
  <c r="R75" i="1" s="1"/>
  <c r="P97" i="1"/>
  <c r="Q97" i="1" s="1"/>
  <c r="R97" i="1" s="1"/>
  <c r="P129" i="1"/>
  <c r="Q129" i="1" s="1"/>
  <c r="R129" i="1" s="1"/>
  <c r="P136" i="1"/>
  <c r="Q136" i="1" s="1"/>
  <c r="R136" i="1" s="1"/>
  <c r="P26" i="1"/>
  <c r="Q26" i="1" s="1"/>
  <c r="R26" i="1" s="1"/>
  <c r="P182" i="1"/>
  <c r="Q182" i="1" s="1"/>
  <c r="R182" i="1" s="1"/>
  <c r="P193" i="1"/>
  <c r="Q193" i="1" s="1"/>
  <c r="R193" i="1" s="1"/>
  <c r="P22" i="1"/>
  <c r="Q22" i="1" s="1"/>
  <c r="R22" i="1" s="1"/>
  <c r="P109" i="1"/>
  <c r="Q109" i="1" s="1"/>
  <c r="R109" i="1" s="1"/>
  <c r="P8" i="1"/>
  <c r="Q8" i="1" s="1"/>
  <c r="R8" i="1" s="1"/>
  <c r="P64" i="1"/>
  <c r="Q64" i="1" s="1"/>
  <c r="R64" i="1" s="1"/>
  <c r="P4" i="1"/>
  <c r="Q4" i="1" s="1"/>
  <c r="R4" i="1" s="1"/>
  <c r="P86" i="1"/>
  <c r="Q86" i="1" s="1"/>
  <c r="R86" i="1" s="1"/>
  <c r="P191" i="1"/>
  <c r="Q191" i="1" s="1"/>
  <c r="R191" i="1" s="1"/>
  <c r="P121" i="1"/>
  <c r="Q121" i="1" s="1"/>
  <c r="R121" i="1" s="1"/>
  <c r="P128" i="1"/>
  <c r="Q128" i="1" s="1"/>
  <c r="R128" i="1" s="1"/>
  <c r="P137" i="1"/>
  <c r="Q137" i="1" s="1"/>
  <c r="R137" i="1" s="1"/>
  <c r="P41" i="1"/>
  <c r="Q41" i="1" s="1"/>
  <c r="R41" i="1" s="1"/>
  <c r="P78" i="1"/>
  <c r="Q78" i="1" s="1"/>
  <c r="R78" i="1" s="1"/>
  <c r="P162" i="1"/>
  <c r="Q162" i="1" s="1"/>
  <c r="R162" i="1" s="1"/>
  <c r="P122" i="1"/>
  <c r="Q122" i="1" s="1"/>
  <c r="R122" i="1" s="1"/>
  <c r="P53" i="1"/>
  <c r="Q53" i="1" s="1"/>
  <c r="R53" i="1" s="1"/>
  <c r="P89" i="1"/>
  <c r="Q89" i="1" s="1"/>
  <c r="R89" i="1" s="1"/>
  <c r="P35" i="1"/>
  <c r="Q35" i="1" s="1"/>
  <c r="R35" i="1" s="1"/>
  <c r="P150" i="1"/>
  <c r="Q150" i="1" s="1"/>
  <c r="R150" i="1" s="1"/>
  <c r="P194" i="1"/>
  <c r="Q194" i="1" s="1"/>
  <c r="R194" i="1" s="1"/>
  <c r="P107" i="1"/>
  <c r="Q107" i="1" s="1"/>
  <c r="R107" i="1" s="1"/>
  <c r="P151" i="1"/>
  <c r="Q151" i="1" s="1"/>
  <c r="R151" i="1" s="1"/>
  <c r="P18" i="1"/>
  <c r="Q18" i="1" s="1"/>
  <c r="R18" i="1" s="1"/>
  <c r="P27" i="1"/>
  <c r="Q27" i="1" s="1"/>
  <c r="R27" i="1" s="1"/>
  <c r="P101" i="1"/>
  <c r="Q101" i="1" s="1"/>
  <c r="R101" i="1" s="1"/>
  <c r="P130" i="1"/>
  <c r="Q130" i="1" s="1"/>
  <c r="R130" i="1" s="1"/>
  <c r="P178" i="1"/>
  <c r="Q178" i="1" s="1"/>
  <c r="R178" i="1" s="1"/>
  <c r="P170" i="1"/>
  <c r="Q170" i="1" s="1"/>
  <c r="R170" i="1" s="1"/>
  <c r="P176" i="1"/>
  <c r="Q176" i="1" s="1"/>
  <c r="R176" i="1" s="1"/>
  <c r="P158" i="1"/>
  <c r="Q158" i="1" s="1"/>
  <c r="R158" i="1" s="1"/>
  <c r="P112" i="1"/>
  <c r="Q112" i="1" s="1"/>
  <c r="R112" i="1" s="1"/>
  <c r="P179" i="1"/>
  <c r="Q179" i="1" s="1"/>
  <c r="R179" i="1" s="1"/>
  <c r="P3" i="1"/>
  <c r="Q3" i="1" s="1"/>
  <c r="R3" i="1" s="1"/>
  <c r="P143" i="1"/>
  <c r="Q143" i="1" s="1"/>
  <c r="R143" i="1" s="1"/>
  <c r="P49" i="1"/>
  <c r="Q49" i="1" s="1"/>
  <c r="R49" i="1" s="1"/>
  <c r="P188" i="1"/>
  <c r="Q188" i="1" s="1"/>
  <c r="R188" i="1" s="1"/>
  <c r="P186" i="1"/>
  <c r="Q186" i="1" s="1"/>
  <c r="R186" i="1" s="1"/>
  <c r="P168" i="1"/>
  <c r="Q168" i="1" s="1"/>
  <c r="R168" i="1" s="1"/>
  <c r="P108" i="1"/>
  <c r="Q108" i="1" s="1"/>
  <c r="R108" i="1" s="1"/>
  <c r="P13" i="1"/>
  <c r="Q13" i="1" s="1"/>
  <c r="R13" i="1" s="1"/>
  <c r="P36" i="1"/>
  <c r="Q36" i="1" s="1"/>
  <c r="R36" i="1" s="1"/>
  <c r="P14" i="1"/>
  <c r="Q14" i="1" s="1"/>
  <c r="R14" i="1" s="1"/>
  <c r="P62" i="1"/>
  <c r="Q62" i="1" s="1"/>
  <c r="R62" i="1" s="1"/>
  <c r="P195" i="1"/>
  <c r="Q195" i="1" s="1"/>
  <c r="R195" i="1" s="1"/>
  <c r="P125" i="1"/>
  <c r="Q125" i="1" s="1"/>
  <c r="R125" i="1" s="1"/>
  <c r="P71" i="1"/>
  <c r="Q71" i="1" s="1"/>
  <c r="R71" i="1" s="1"/>
  <c r="P155" i="1"/>
  <c r="Q155" i="1" s="1"/>
  <c r="R155" i="1" s="1"/>
  <c r="P167" i="1"/>
  <c r="Q167" i="1" s="1"/>
  <c r="R167" i="1" s="1"/>
  <c r="P173" i="1"/>
  <c r="Q173" i="1" s="1"/>
  <c r="R173" i="1" s="1"/>
  <c r="P156" i="1"/>
  <c r="Q156" i="1" s="1"/>
  <c r="R156" i="1" s="1"/>
  <c r="P90" i="1"/>
  <c r="Q90" i="1" s="1"/>
  <c r="R90" i="1" s="1"/>
  <c r="P172" i="1"/>
  <c r="Q172" i="1" s="1"/>
  <c r="R172" i="1" s="1"/>
  <c r="P120" i="1"/>
  <c r="Q120" i="1" s="1"/>
  <c r="R120" i="1" s="1"/>
  <c r="P29" i="1"/>
  <c r="Q29" i="1" s="1"/>
  <c r="R29" i="1" s="1"/>
  <c r="P164" i="1"/>
  <c r="Q164" i="1" s="1"/>
  <c r="R164" i="1" s="1"/>
  <c r="P70" i="1"/>
  <c r="Q70" i="1" s="1"/>
  <c r="R70" i="1" s="1"/>
  <c r="P148" i="1"/>
  <c r="Q148" i="1" s="1"/>
  <c r="R148" i="1" s="1"/>
  <c r="P196" i="1"/>
  <c r="Q196" i="1" s="1"/>
  <c r="R196" i="1" s="1"/>
  <c r="P142" i="1"/>
  <c r="Q142" i="1" s="1"/>
  <c r="R142" i="1" s="1"/>
  <c r="P117" i="1"/>
  <c r="Q117" i="1" s="1"/>
  <c r="R117" i="1" s="1"/>
  <c r="P180" i="1"/>
  <c r="Q180" i="1" s="1"/>
  <c r="R180" i="1" s="1"/>
  <c r="P153" i="1"/>
  <c r="Q153" i="1" s="1"/>
  <c r="R153" i="1" s="1"/>
  <c r="P98" i="1"/>
  <c r="Q98" i="1" s="1"/>
  <c r="R98" i="1" s="1"/>
  <c r="P181" i="1"/>
  <c r="Q181" i="1" s="1"/>
  <c r="R181" i="1" s="1"/>
  <c r="P28" i="1"/>
  <c r="Q28" i="1" s="1"/>
  <c r="R28" i="1" s="1"/>
  <c r="P184" i="1"/>
  <c r="Q184" i="1" s="1"/>
  <c r="R184" i="1" s="1"/>
  <c r="P132" i="1"/>
  <c r="Q132" i="1" s="1"/>
  <c r="R132" i="1" s="1"/>
  <c r="P96" i="1"/>
  <c r="Q96" i="1" s="1"/>
  <c r="R96" i="1" s="1"/>
  <c r="P135" i="1"/>
  <c r="Q135" i="1" s="1"/>
  <c r="R135" i="1" s="1"/>
  <c r="P94" i="1"/>
  <c r="Q94" i="1" s="1"/>
  <c r="R94" i="1" s="1"/>
  <c r="P19" i="1"/>
  <c r="Q19" i="1" s="1"/>
  <c r="R19" i="1" s="1"/>
  <c r="P175" i="1"/>
  <c r="Q175" i="1" s="1"/>
  <c r="R175" i="1" s="1"/>
  <c r="P144" i="1"/>
  <c r="Q144" i="1" s="1"/>
  <c r="R144" i="1" s="1"/>
  <c r="P39" i="1"/>
  <c r="Q39" i="1" s="1"/>
  <c r="R39" i="1" s="1"/>
  <c r="P149" i="1"/>
  <c r="Q149" i="1" s="1"/>
  <c r="R149" i="1" s="1"/>
  <c r="P42" i="1"/>
  <c r="Q42" i="1" s="1"/>
  <c r="R42" i="1" s="1"/>
  <c r="P30" i="1"/>
  <c r="Q30" i="1" s="1"/>
  <c r="R30" i="1" s="1"/>
  <c r="P110" i="1"/>
  <c r="Q110" i="1" s="1"/>
  <c r="R110" i="1" s="1"/>
  <c r="P34" i="1"/>
  <c r="Q34" i="1" s="1"/>
  <c r="R34" i="1" s="1"/>
  <c r="P54" i="1"/>
  <c r="Q54" i="1" s="1"/>
  <c r="R54" i="1" s="1"/>
  <c r="P133" i="1"/>
  <c r="Q133" i="1" s="1"/>
  <c r="R133" i="1" s="1"/>
  <c r="P127" i="1"/>
  <c r="Q127" i="1" s="1"/>
  <c r="R127" i="1" s="1"/>
  <c r="P23" i="1"/>
  <c r="Q23" i="1" s="1"/>
  <c r="R23" i="1" s="1"/>
  <c r="P72" i="1"/>
  <c r="Q72" i="1" s="1"/>
  <c r="R72" i="1" s="1"/>
  <c r="P10" i="1"/>
  <c r="Q10" i="1" s="1"/>
  <c r="R10" i="1" s="1"/>
  <c r="P48" i="1"/>
  <c r="Q48" i="1" s="1"/>
  <c r="R48" i="1" s="1"/>
  <c r="P166" i="1"/>
  <c r="Q166" i="1" s="1"/>
  <c r="R166" i="1" s="1"/>
  <c r="P84" i="1"/>
  <c r="Q84" i="1" s="1"/>
  <c r="R84" i="1" s="1"/>
  <c r="P50" i="1"/>
  <c r="Q50" i="1" s="1"/>
  <c r="R50" i="1" s="1"/>
  <c r="P56" i="1"/>
  <c r="Q56" i="1" s="1"/>
  <c r="R56" i="1" s="1"/>
  <c r="P169" i="1"/>
  <c r="Q169" i="1" s="1"/>
  <c r="R169" i="1" s="1"/>
  <c r="P66" i="1"/>
  <c r="Q66" i="1" s="1"/>
  <c r="R66" i="1" s="1"/>
  <c r="P15" i="1"/>
  <c r="Q15" i="1" s="1"/>
  <c r="R15" i="1" s="1"/>
  <c r="P138" i="1"/>
  <c r="Q138" i="1" s="1"/>
  <c r="R138" i="1" s="1"/>
  <c r="P20" i="1"/>
  <c r="Q20" i="1" s="1"/>
  <c r="R20" i="1" s="1"/>
  <c r="P46" i="1"/>
  <c r="Q46" i="1" s="1"/>
  <c r="R46" i="1" s="1"/>
  <c r="P192" i="1"/>
  <c r="Q192" i="1" s="1"/>
  <c r="R192" i="1" s="1"/>
  <c r="P190" i="1"/>
  <c r="Q190" i="1" s="1"/>
  <c r="R190" i="1" s="1"/>
  <c r="P187" i="1"/>
  <c r="Q187" i="1" s="1"/>
  <c r="R187" i="1" s="1"/>
  <c r="P134" i="1"/>
  <c r="Q134" i="1" s="1"/>
  <c r="R134" i="1" s="1"/>
  <c r="P91" i="1"/>
  <c r="Q91" i="1" s="1"/>
  <c r="R91" i="1" s="1"/>
  <c r="P160" i="1"/>
  <c r="Q160" i="1" s="1"/>
  <c r="R160" i="1" s="1"/>
  <c r="P124" i="1"/>
  <c r="Q124" i="1" s="1"/>
  <c r="R124" i="1" s="1"/>
  <c r="P159" i="1"/>
  <c r="Q159" i="1" s="1"/>
  <c r="R159" i="1" s="1"/>
  <c r="P7" i="1"/>
  <c r="Q7" i="1" s="1"/>
  <c r="R7" i="1" s="1"/>
  <c r="P118" i="1"/>
  <c r="Q118" i="1" s="1"/>
  <c r="R118" i="1" s="1"/>
  <c r="P76" i="1"/>
  <c r="Q76" i="1" s="1"/>
  <c r="R76" i="1" s="1"/>
  <c r="P154" i="1"/>
  <c r="Q154" i="1" s="1"/>
  <c r="R154" i="1" s="1"/>
  <c r="P24" i="1"/>
  <c r="Q24" i="1" s="1"/>
  <c r="R24" i="1" s="1"/>
  <c r="P68" i="1"/>
  <c r="Q68" i="1" s="1"/>
  <c r="R68" i="1" s="1"/>
  <c r="P141" i="1"/>
  <c r="Q141" i="1" s="1"/>
  <c r="R141" i="1" s="1"/>
  <c r="P147" i="1"/>
  <c r="Q147" i="1" s="1"/>
  <c r="R147" i="1" s="1"/>
  <c r="P105" i="1"/>
  <c r="Q105" i="1" s="1"/>
  <c r="R105" i="1" s="1"/>
  <c r="P131" i="1"/>
  <c r="Q131" i="1" s="1"/>
  <c r="R131" i="1" s="1"/>
  <c r="P93" i="1"/>
  <c r="Q93" i="1" s="1"/>
  <c r="R93" i="1" s="1"/>
  <c r="P161" i="1"/>
  <c r="Q161" i="1" s="1"/>
  <c r="R161" i="1" s="1"/>
  <c r="P65" i="1"/>
  <c r="Q65" i="1" s="1"/>
  <c r="R65" i="1" s="1"/>
  <c r="P79" i="1"/>
  <c r="Q79" i="1" s="1"/>
  <c r="R79" i="1" s="1"/>
  <c r="P73" i="1"/>
  <c r="Q73" i="1" s="1"/>
  <c r="R73" i="1" s="1"/>
  <c r="P126" i="1"/>
  <c r="Q126" i="1" s="1"/>
  <c r="R126" i="1" s="1"/>
  <c r="P157" i="1"/>
  <c r="Q157" i="1" s="1"/>
  <c r="R157" i="1" s="1"/>
  <c r="N157" i="1"/>
  <c r="N126" i="1"/>
  <c r="N73" i="1"/>
  <c r="N79" i="1"/>
  <c r="N65" i="1"/>
  <c r="N161" i="1"/>
  <c r="N93" i="1"/>
  <c r="N131" i="1"/>
  <c r="N105" i="1"/>
  <c r="N147" i="1"/>
  <c r="N141" i="1"/>
  <c r="N68" i="1"/>
  <c r="N24" i="1"/>
  <c r="N154" i="1"/>
  <c r="N76" i="1"/>
  <c r="N118" i="1"/>
  <c r="N7" i="1"/>
  <c r="N159" i="1"/>
  <c r="N124" i="1"/>
  <c r="N160" i="1"/>
  <c r="N91" i="1"/>
  <c r="N134" i="1"/>
  <c r="N187" i="1"/>
  <c r="N190" i="1"/>
  <c r="N192" i="1"/>
  <c r="N46" i="1"/>
  <c r="N20" i="1"/>
  <c r="N138" i="1"/>
  <c r="N15" i="1"/>
  <c r="N66" i="1"/>
  <c r="N169" i="1"/>
  <c r="N56" i="1"/>
  <c r="N50" i="1"/>
  <c r="N84" i="1"/>
  <c r="N166" i="1"/>
  <c r="N48" i="1"/>
  <c r="N10" i="1"/>
  <c r="N72" i="1"/>
  <c r="N23" i="1"/>
  <c r="N127" i="1"/>
  <c r="N133" i="1"/>
  <c r="N54" i="1"/>
  <c r="N34" i="1"/>
  <c r="N110" i="1"/>
  <c r="N30" i="1"/>
  <c r="N42" i="1"/>
  <c r="N149" i="1"/>
  <c r="N39" i="1"/>
  <c r="N144" i="1"/>
  <c r="N175" i="1"/>
  <c r="N19" i="1"/>
  <c r="N94" i="1"/>
  <c r="N135" i="1"/>
  <c r="N96" i="1"/>
  <c r="N132" i="1"/>
  <c r="N184" i="1"/>
  <c r="N28" i="1"/>
  <c r="N181" i="1"/>
  <c r="N98" i="1"/>
  <c r="N153" i="1"/>
  <c r="N180" i="1"/>
  <c r="N117" i="1"/>
  <c r="N142" i="1"/>
  <c r="N196" i="1"/>
  <c r="N148" i="1"/>
  <c r="N70" i="1"/>
  <c r="N164" i="1"/>
  <c r="N29" i="1"/>
  <c r="N120" i="1"/>
  <c r="N172" i="1"/>
  <c r="N90" i="1"/>
  <c r="N156" i="1"/>
  <c r="N173" i="1"/>
  <c r="N167" i="1"/>
  <c r="N155" i="1"/>
  <c r="N71" i="1"/>
  <c r="N125" i="1"/>
  <c r="N195" i="1"/>
  <c r="N62" i="1"/>
  <c r="N14" i="1"/>
  <c r="N36" i="1"/>
  <c r="N13" i="1"/>
  <c r="N108" i="1"/>
  <c r="N168" i="1"/>
  <c r="N186" i="1"/>
  <c r="N188" i="1"/>
  <c r="N49" i="1"/>
  <c r="N143" i="1"/>
  <c r="N3" i="1"/>
  <c r="N179" i="1"/>
  <c r="N112" i="1"/>
  <c r="N158" i="1"/>
  <c r="N176" i="1"/>
  <c r="N170" i="1"/>
  <c r="N178" i="1"/>
  <c r="N130" i="1"/>
  <c r="N101" i="1"/>
  <c r="N27" i="1"/>
  <c r="N18" i="1"/>
  <c r="N151" i="1"/>
  <c r="N107" i="1"/>
  <c r="N194" i="1"/>
  <c r="N150" i="1"/>
  <c r="N35" i="1"/>
  <c r="N89" i="1"/>
  <c r="N53" i="1"/>
  <c r="N122" i="1"/>
  <c r="N162" i="1"/>
  <c r="N78" i="1"/>
  <c r="N41" i="1"/>
  <c r="N137" i="1"/>
  <c r="N128" i="1"/>
  <c r="N121" i="1"/>
  <c r="N191" i="1"/>
  <c r="N86" i="1"/>
  <c r="N4" i="1"/>
  <c r="N64" i="1"/>
  <c r="N8" i="1"/>
  <c r="N109" i="1"/>
  <c r="N22" i="1"/>
  <c r="N193" i="1"/>
  <c r="N182" i="1"/>
  <c r="N26" i="1"/>
  <c r="N136" i="1"/>
  <c r="N129" i="1"/>
  <c r="N97" i="1"/>
  <c r="N75" i="1"/>
  <c r="N171" i="1"/>
  <c r="N11" i="1"/>
  <c r="N2" i="1"/>
  <c r="N40" i="1"/>
  <c r="N77" i="1"/>
  <c r="N81" i="1"/>
  <c r="N92" i="1"/>
  <c r="N69" i="1"/>
  <c r="N189" i="1"/>
  <c r="N25" i="1"/>
  <c r="N146" i="1"/>
  <c r="N174" i="1"/>
  <c r="N111" i="1"/>
  <c r="N113" i="1"/>
  <c r="N95" i="1"/>
  <c r="N74" i="1"/>
  <c r="N139" i="1"/>
  <c r="N140" i="1"/>
  <c r="N17" i="1"/>
  <c r="N102" i="1"/>
  <c r="N80" i="1"/>
  <c r="N99" i="1"/>
  <c r="N47" i="1"/>
  <c r="N82" i="1"/>
  <c r="N85" i="1"/>
  <c r="N185" i="1"/>
  <c r="N119" i="1"/>
  <c r="N52" i="1"/>
  <c r="N9" i="1"/>
  <c r="N165" i="1"/>
  <c r="N51" i="1"/>
  <c r="N83" i="1"/>
  <c r="N114" i="1"/>
  <c r="N100" i="1"/>
  <c r="N61" i="1"/>
  <c r="N152" i="1"/>
  <c r="N5" i="1"/>
  <c r="N177" i="1"/>
  <c r="N183" i="1"/>
  <c r="N31" i="1"/>
  <c r="N103" i="1"/>
  <c r="N106" i="1"/>
  <c r="N12" i="1"/>
  <c r="N45" i="1"/>
  <c r="N87" i="1"/>
  <c r="N88" i="1"/>
  <c r="N123" i="1"/>
  <c r="N63" i="1"/>
  <c r="N60" i="1"/>
  <c r="N55" i="1"/>
  <c r="N44" i="1"/>
  <c r="N32" i="1"/>
  <c r="N38" i="1"/>
  <c r="N59" i="1"/>
  <c r="N67" i="1"/>
  <c r="N57" i="1"/>
  <c r="N58" i="1"/>
  <c r="N37" i="1"/>
  <c r="N115" i="1"/>
  <c r="N116" i="1"/>
  <c r="N16" i="1"/>
  <c r="N104" i="1"/>
  <c r="N197" i="1"/>
  <c r="N33" i="1"/>
  <c r="N6" i="1"/>
  <c r="N145" i="1"/>
  <c r="N43" i="1"/>
  <c r="N163" i="1"/>
  <c r="N21" i="1"/>
  <c r="S159" i="1" l="1"/>
  <c r="S147" i="1"/>
  <c r="S66" i="1"/>
  <c r="S175" i="1"/>
  <c r="S105" i="1"/>
  <c r="S15" i="1"/>
  <c r="S144" i="1"/>
  <c r="S120" i="1"/>
  <c r="S3" i="1"/>
  <c r="S78" i="1"/>
  <c r="S11" i="1"/>
  <c r="S99" i="1"/>
  <c r="S106" i="1"/>
  <c r="S104" i="1"/>
  <c r="S172" i="1"/>
  <c r="S179" i="1"/>
  <c r="S41" i="1"/>
  <c r="S2" i="1"/>
  <c r="S47" i="1"/>
  <c r="S12" i="1"/>
  <c r="U59" i="1"/>
  <c r="U113" i="1"/>
  <c r="S171" i="1"/>
  <c r="U11" i="1"/>
  <c r="S162" i="1"/>
  <c r="U105" i="1"/>
  <c r="U182" i="1"/>
  <c r="U194" i="1"/>
  <c r="U13" i="1"/>
  <c r="U126" i="1"/>
  <c r="U193" i="1"/>
  <c r="U107" i="1"/>
  <c r="U157" i="1"/>
  <c r="U85" i="1"/>
  <c r="S197" i="1"/>
  <c r="U100" i="1"/>
  <c r="U61" i="1"/>
  <c r="S35" i="1"/>
  <c r="S65" i="1"/>
  <c r="S192" i="1"/>
  <c r="S30" i="1"/>
  <c r="S148" i="1"/>
  <c r="S186" i="1"/>
  <c r="S89" i="1"/>
  <c r="S129" i="1"/>
  <c r="S140" i="1"/>
  <c r="S177" i="1"/>
  <c r="S37" i="1"/>
  <c r="U76" i="1"/>
  <c r="S161" i="1"/>
  <c r="S46" i="1"/>
  <c r="S42" i="1"/>
  <c r="S70" i="1"/>
  <c r="S188" i="1"/>
  <c r="S53" i="1"/>
  <c r="S97" i="1"/>
  <c r="S17" i="1"/>
  <c r="S183" i="1"/>
  <c r="S115" i="1"/>
  <c r="U128" i="1"/>
  <c r="U40" i="1"/>
  <c r="U2" i="1"/>
  <c r="U147" i="1"/>
  <c r="U56" i="1"/>
  <c r="U19" i="1"/>
  <c r="U12" i="1"/>
  <c r="U175" i="1"/>
  <c r="U106" i="1"/>
  <c r="U120" i="1"/>
  <c r="U15" i="1"/>
  <c r="U16" i="1"/>
  <c r="U103" i="1"/>
  <c r="U80" i="1"/>
  <c r="U77" i="1"/>
  <c r="U112" i="1"/>
  <c r="U47" i="1"/>
  <c r="U3" i="1"/>
  <c r="U6" i="1"/>
  <c r="U90" i="1"/>
  <c r="U197" i="1"/>
  <c r="U172" i="1"/>
  <c r="U66" i="1"/>
  <c r="U104" i="1"/>
  <c r="U99" i="1"/>
  <c r="U17" i="1"/>
  <c r="U134" i="1"/>
  <c r="U87" i="1"/>
  <c r="U137" i="1"/>
  <c r="U97" i="1"/>
  <c r="U158" i="1"/>
  <c r="U82" i="1"/>
  <c r="U115" i="1"/>
  <c r="U68" i="1"/>
  <c r="U45" i="1"/>
  <c r="U141" i="1"/>
  <c r="U179" i="1"/>
  <c r="U144" i="1"/>
  <c r="U156" i="1"/>
  <c r="U33" i="1"/>
  <c r="U183" i="1"/>
  <c r="U94" i="1"/>
  <c r="U169" i="1"/>
  <c r="U41" i="1"/>
  <c r="U78" i="1"/>
  <c r="U67" i="1"/>
  <c r="S85" i="1"/>
  <c r="U163" i="1"/>
  <c r="U63" i="1"/>
  <c r="U52" i="1"/>
  <c r="U69" i="1"/>
  <c r="U86" i="1"/>
  <c r="U178" i="1"/>
  <c r="U155" i="1"/>
  <c r="U132" i="1"/>
  <c r="U166" i="1"/>
  <c r="U145" i="1"/>
  <c r="U88" i="1"/>
  <c r="U185" i="1"/>
  <c r="U81" i="1"/>
  <c r="U121" i="1"/>
  <c r="U176" i="1"/>
  <c r="U173" i="1"/>
  <c r="U135" i="1"/>
  <c r="U50" i="1"/>
  <c r="U24" i="1"/>
  <c r="S138" i="1"/>
  <c r="S29" i="1"/>
  <c r="U95" i="1"/>
  <c r="S185" i="1"/>
  <c r="T185" i="1"/>
  <c r="S96" i="1"/>
  <c r="T96" i="1"/>
  <c r="S170" i="1"/>
  <c r="T170" i="1"/>
  <c r="S119" i="1"/>
  <c r="T119" i="1"/>
  <c r="S121" i="1"/>
  <c r="T121" i="1"/>
  <c r="S178" i="1"/>
  <c r="T178" i="1"/>
  <c r="S52" i="1"/>
  <c r="T52" i="1"/>
  <c r="S135" i="1"/>
  <c r="T135" i="1"/>
  <c r="S166" i="1"/>
  <c r="T166" i="1"/>
  <c r="S7" i="1"/>
  <c r="T7" i="1"/>
  <c r="T177" i="1"/>
  <c r="T183" i="1"/>
  <c r="T17" i="1"/>
  <c r="T61" i="1"/>
  <c r="S61" i="1"/>
  <c r="T179" i="1"/>
  <c r="S136" i="1"/>
  <c r="T136" i="1"/>
  <c r="S154" i="1"/>
  <c r="T154" i="1"/>
  <c r="S122" i="1"/>
  <c r="T122" i="1"/>
  <c r="T171" i="1"/>
  <c r="T113" i="1"/>
  <c r="V113" i="1" s="1"/>
  <c r="S113" i="1"/>
  <c r="S18" i="1"/>
  <c r="T18" i="1"/>
  <c r="S28" i="1"/>
  <c r="T28" i="1"/>
  <c r="T85" i="1"/>
  <c r="S176" i="1"/>
  <c r="T176" i="1"/>
  <c r="S84" i="1"/>
  <c r="T84" i="1"/>
  <c r="T115" i="1"/>
  <c r="T161" i="1"/>
  <c r="S59" i="1"/>
  <c r="T59" i="1"/>
  <c r="S57" i="1"/>
  <c r="T57" i="1"/>
  <c r="T33" i="1"/>
  <c r="S111" i="1"/>
  <c r="T111" i="1"/>
  <c r="S27" i="1"/>
  <c r="T27" i="1"/>
  <c r="T82" i="1"/>
  <c r="T158" i="1"/>
  <c r="T56" i="1"/>
  <c r="T37" i="1"/>
  <c r="T65" i="1"/>
  <c r="T194" i="1"/>
  <c r="S194" i="1"/>
  <c r="S146" i="1"/>
  <c r="T146" i="1"/>
  <c r="T54" i="1"/>
  <c r="S54" i="1"/>
  <c r="T47" i="1"/>
  <c r="S26" i="1"/>
  <c r="T26" i="1"/>
  <c r="S163" i="1"/>
  <c r="T163" i="1"/>
  <c r="S79" i="1"/>
  <c r="T79" i="1"/>
  <c r="S32" i="1"/>
  <c r="T32" i="1"/>
  <c r="S164" i="1"/>
  <c r="T164" i="1"/>
  <c r="T16" i="1"/>
  <c r="S174" i="1"/>
  <c r="T174" i="1"/>
  <c r="T142" i="1"/>
  <c r="S142" i="1"/>
  <c r="T127" i="1"/>
  <c r="S127" i="1"/>
  <c r="S36" i="1"/>
  <c r="T36" i="1"/>
  <c r="T72" i="1"/>
  <c r="S72" i="1"/>
  <c r="T193" i="1"/>
  <c r="S193" i="1"/>
  <c r="S63" i="1"/>
  <c r="T63" i="1"/>
  <c r="T147" i="1"/>
  <c r="T35" i="1"/>
  <c r="S125" i="1"/>
  <c r="T125" i="1"/>
  <c r="S86" i="1"/>
  <c r="T86" i="1"/>
  <c r="T188" i="1"/>
  <c r="T77" i="1"/>
  <c r="T162" i="1"/>
  <c r="T90" i="1"/>
  <c r="T117" i="1"/>
  <c r="S117" i="1"/>
  <c r="S187" i="1"/>
  <c r="T187" i="1"/>
  <c r="S152" i="1"/>
  <c r="T152" i="1"/>
  <c r="S196" i="1"/>
  <c r="T196" i="1"/>
  <c r="T3" i="1"/>
  <c r="S149" i="1"/>
  <c r="T149" i="1"/>
  <c r="T129" i="1"/>
  <c r="T103" i="1"/>
  <c r="S14" i="1"/>
  <c r="T14" i="1"/>
  <c r="T2" i="1"/>
  <c r="S109" i="1"/>
  <c r="T109" i="1"/>
  <c r="T186" i="1"/>
  <c r="U171" i="1"/>
  <c r="U162" i="1"/>
  <c r="U143" i="1"/>
  <c r="U29" i="1"/>
  <c r="U39" i="1"/>
  <c r="U138" i="1"/>
  <c r="U131" i="1"/>
  <c r="S50" i="1"/>
  <c r="T50" i="1"/>
  <c r="S83" i="1"/>
  <c r="T83" i="1"/>
  <c r="S64" i="1"/>
  <c r="T64" i="1"/>
  <c r="T87" i="1"/>
  <c r="T70" i="1"/>
  <c r="U36" i="1"/>
  <c r="T13" i="1"/>
  <c r="S13" i="1"/>
  <c r="T108" i="1"/>
  <c r="S108" i="1"/>
  <c r="T99" i="1"/>
  <c r="S168" i="1"/>
  <c r="T168" i="1"/>
  <c r="S43" i="1"/>
  <c r="T43" i="1"/>
  <c r="S44" i="1"/>
  <c r="T44" i="1"/>
  <c r="T133" i="1"/>
  <c r="S133" i="1"/>
  <c r="S145" i="1"/>
  <c r="T145" i="1"/>
  <c r="S92" i="1"/>
  <c r="T92" i="1"/>
  <c r="T140" i="1"/>
  <c r="S49" i="1"/>
  <c r="T49" i="1"/>
  <c r="S173" i="1"/>
  <c r="T173" i="1"/>
  <c r="T29" i="1"/>
  <c r="T68" i="1"/>
  <c r="T89" i="1"/>
  <c r="T11" i="1"/>
  <c r="S8" i="1"/>
  <c r="T8" i="1"/>
  <c r="S88" i="1"/>
  <c r="T88" i="1"/>
  <c r="U116" i="1"/>
  <c r="U31" i="1"/>
  <c r="U102" i="1"/>
  <c r="U75" i="1"/>
  <c r="U122" i="1"/>
  <c r="U49" i="1"/>
  <c r="U164" i="1"/>
  <c r="U149" i="1"/>
  <c r="U20" i="1"/>
  <c r="U93" i="1"/>
  <c r="S51" i="1"/>
  <c r="T51" i="1"/>
  <c r="T91" i="1"/>
  <c r="S91" i="1"/>
  <c r="T45" i="1"/>
  <c r="T128" i="1"/>
  <c r="S16" i="1"/>
  <c r="T148" i="1"/>
  <c r="U117" i="1"/>
  <c r="T95" i="1"/>
  <c r="S95" i="1"/>
  <c r="T169" i="1"/>
  <c r="T150" i="1"/>
  <c r="S150" i="1"/>
  <c r="T190" i="1"/>
  <c r="S190" i="1"/>
  <c r="S5" i="1"/>
  <c r="T5" i="1"/>
  <c r="S69" i="1"/>
  <c r="T69" i="1"/>
  <c r="S76" i="1"/>
  <c r="T76" i="1"/>
  <c r="S31" i="1"/>
  <c r="T31" i="1"/>
  <c r="S39" i="1"/>
  <c r="T39" i="1"/>
  <c r="S62" i="1"/>
  <c r="T62" i="1"/>
  <c r="S123" i="1"/>
  <c r="T123" i="1"/>
  <c r="S132" i="1"/>
  <c r="T132" i="1"/>
  <c r="U46" i="1"/>
  <c r="U161" i="1"/>
  <c r="S165" i="1"/>
  <c r="T165" i="1"/>
  <c r="T160" i="1"/>
  <c r="S160" i="1"/>
  <c r="T12" i="1"/>
  <c r="T137" i="1"/>
  <c r="T94" i="1"/>
  <c r="T42" i="1"/>
  <c r="U180" i="1"/>
  <c r="T126" i="1"/>
  <c r="S126" i="1"/>
  <c r="S101" i="1"/>
  <c r="T101" i="1"/>
  <c r="T34" i="1"/>
  <c r="S34" i="1"/>
  <c r="S58" i="1"/>
  <c r="T58" i="1"/>
  <c r="S155" i="1"/>
  <c r="T155" i="1"/>
  <c r="T6" i="1"/>
  <c r="S20" i="1"/>
  <c r="T20" i="1"/>
  <c r="S102" i="1"/>
  <c r="T102" i="1"/>
  <c r="S23" i="1"/>
  <c r="T23" i="1"/>
  <c r="T131" i="1"/>
  <c r="S80" i="1"/>
  <c r="T80" i="1"/>
  <c r="T40" i="1"/>
  <c r="T53" i="1"/>
  <c r="T104" i="1"/>
  <c r="T172" i="1"/>
  <c r="S100" i="1"/>
  <c r="T100" i="1"/>
  <c r="T120" i="1"/>
  <c r="U53" i="1"/>
  <c r="U37" i="1"/>
  <c r="U89" i="1"/>
  <c r="U192" i="1"/>
  <c r="S48" i="1"/>
  <c r="T48" i="1"/>
  <c r="S71" i="1"/>
  <c r="T71" i="1"/>
  <c r="S130" i="1"/>
  <c r="T130" i="1"/>
  <c r="S4" i="1"/>
  <c r="T4" i="1"/>
  <c r="S189" i="1"/>
  <c r="T189" i="1"/>
  <c r="S9" i="1"/>
  <c r="T9" i="1"/>
  <c r="S60" i="1"/>
  <c r="T60" i="1"/>
  <c r="S21" i="1"/>
  <c r="T21" i="1"/>
  <c r="S180" i="1"/>
  <c r="T180" i="1"/>
  <c r="S124" i="1"/>
  <c r="T124" i="1"/>
  <c r="T106" i="1"/>
  <c r="T41" i="1"/>
  <c r="T19" i="1"/>
  <c r="T30" i="1"/>
  <c r="U54" i="1"/>
  <c r="S182" i="1"/>
  <c r="T182" i="1"/>
  <c r="T73" i="1"/>
  <c r="S73" i="1"/>
  <c r="T38" i="1"/>
  <c r="S38" i="1"/>
  <c r="T66" i="1"/>
  <c r="T110" i="1"/>
  <c r="S110" i="1"/>
  <c r="T139" i="1"/>
  <c r="S139" i="1"/>
  <c r="T15" i="1"/>
  <c r="S55" i="1"/>
  <c r="T55" i="1"/>
  <c r="S81" i="1"/>
  <c r="T81" i="1"/>
  <c r="S93" i="1"/>
  <c r="T93" i="1"/>
  <c r="S75" i="1"/>
  <c r="T75" i="1"/>
  <c r="S24" i="1"/>
  <c r="T24" i="1"/>
  <c r="S143" i="1"/>
  <c r="T143" i="1"/>
  <c r="T197" i="1"/>
  <c r="T141" i="1"/>
  <c r="T22" i="1"/>
  <c r="S22" i="1"/>
  <c r="U188" i="1"/>
  <c r="U177" i="1"/>
  <c r="U148" i="1"/>
  <c r="S118" i="1"/>
  <c r="T118" i="1"/>
  <c r="U139" i="1"/>
  <c r="U168" i="1"/>
  <c r="U190" i="1"/>
  <c r="U79" i="1"/>
  <c r="T157" i="1"/>
  <c r="S157" i="1"/>
  <c r="T153" i="1"/>
  <c r="S153" i="1"/>
  <c r="T78" i="1"/>
  <c r="T175" i="1"/>
  <c r="S103" i="1"/>
  <c r="T46" i="1"/>
  <c r="U133" i="1"/>
  <c r="T67" i="1"/>
  <c r="S67" i="1"/>
  <c r="S167" i="1"/>
  <c r="T167" i="1"/>
  <c r="S116" i="1"/>
  <c r="T116" i="1"/>
  <c r="T138" i="1"/>
  <c r="S10" i="1"/>
  <c r="T10" i="1"/>
  <c r="T105" i="1"/>
  <c r="V105" i="1" s="1"/>
  <c r="T114" i="1"/>
  <c r="S114" i="1"/>
  <c r="S191" i="1"/>
  <c r="T191" i="1"/>
  <c r="U70" i="1"/>
  <c r="U129" i="1"/>
  <c r="U186" i="1"/>
  <c r="U65" i="1"/>
  <c r="V65" i="1" s="1"/>
  <c r="U58" i="1"/>
  <c r="U35" i="1"/>
  <c r="U110" i="1"/>
  <c r="U74" i="1"/>
  <c r="U150" i="1"/>
  <c r="U142" i="1"/>
  <c r="U187" i="1"/>
  <c r="U73" i="1"/>
  <c r="T107" i="1"/>
  <c r="S107" i="1"/>
  <c r="S98" i="1"/>
  <c r="T98" i="1"/>
  <c r="T144" i="1"/>
  <c r="T192" i="1"/>
  <c r="T134" i="1"/>
  <c r="S134" i="1"/>
  <c r="T112" i="1"/>
  <c r="T74" i="1"/>
  <c r="S74" i="1"/>
  <c r="S25" i="1"/>
  <c r="T25" i="1"/>
  <c r="T97" i="1"/>
  <c r="T156" i="1"/>
  <c r="T195" i="1"/>
  <c r="S195" i="1"/>
  <c r="U42" i="1"/>
  <c r="U140" i="1"/>
  <c r="U30" i="1"/>
  <c r="S184" i="1"/>
  <c r="T184" i="1"/>
  <c r="U71" i="1"/>
  <c r="U146" i="1"/>
  <c r="U123" i="1"/>
  <c r="U4" i="1"/>
  <c r="U181" i="1"/>
  <c r="U111" i="1"/>
  <c r="U9" i="1"/>
  <c r="U153" i="1"/>
  <c r="U130" i="1"/>
  <c r="U32" i="1"/>
  <c r="U127" i="1"/>
  <c r="U14" i="1"/>
  <c r="V14" i="1" s="1"/>
  <c r="U151" i="1"/>
  <c r="U43" i="1"/>
  <c r="U189" i="1"/>
  <c r="U165" i="1"/>
  <c r="U195" i="1"/>
  <c r="U44" i="1"/>
  <c r="U48" i="1"/>
  <c r="U8" i="1"/>
  <c r="U114" i="1"/>
  <c r="U159" i="1"/>
  <c r="U184" i="1"/>
  <c r="U60" i="1"/>
  <c r="U21" i="1"/>
  <c r="U51" i="1"/>
  <c r="U22" i="1"/>
  <c r="U27" i="1"/>
  <c r="U38" i="1"/>
  <c r="U118" i="1"/>
  <c r="U7" i="1"/>
  <c r="U10" i="1"/>
  <c r="U28" i="1"/>
  <c r="U125" i="1"/>
  <c r="U101" i="1"/>
  <c r="U64" i="1"/>
  <c r="U25" i="1"/>
  <c r="U55" i="1"/>
  <c r="U72" i="1"/>
  <c r="U160" i="1"/>
  <c r="U124" i="1"/>
  <c r="U23" i="1"/>
  <c r="U98" i="1"/>
  <c r="U62" i="1"/>
  <c r="U18" i="1"/>
  <c r="U109" i="1"/>
  <c r="U174" i="1"/>
  <c r="U83" i="1"/>
  <c r="U5" i="1"/>
  <c r="U136" i="1"/>
  <c r="U196" i="1"/>
  <c r="U57" i="1"/>
  <c r="U152" i="1"/>
  <c r="U26" i="1"/>
  <c r="U108" i="1"/>
  <c r="U34" i="1"/>
  <c r="S151" i="1"/>
  <c r="T151" i="1"/>
  <c r="S181" i="1"/>
  <c r="T181" i="1"/>
  <c r="S131" i="1"/>
  <c r="T159" i="1"/>
  <c r="U91" i="1"/>
  <c r="S6" i="1"/>
  <c r="S87" i="1"/>
  <c r="S77" i="1"/>
  <c r="S128" i="1"/>
  <c r="S158" i="1"/>
  <c r="S156" i="1"/>
  <c r="S94" i="1"/>
  <c r="S56" i="1"/>
  <c r="S68" i="1"/>
  <c r="S33" i="1"/>
  <c r="S45" i="1"/>
  <c r="S82" i="1"/>
  <c r="S40" i="1"/>
  <c r="S137" i="1"/>
  <c r="S112" i="1"/>
  <c r="S90" i="1"/>
  <c r="S19" i="1"/>
  <c r="S169" i="1"/>
  <c r="S141" i="1"/>
  <c r="U119" i="1"/>
  <c r="U92" i="1"/>
  <c r="U191" i="1"/>
  <c r="U170" i="1"/>
  <c r="U167" i="1"/>
  <c r="U96" i="1"/>
  <c r="U84" i="1"/>
  <c r="U154" i="1"/>
  <c r="V7" i="1" l="1"/>
  <c r="V120" i="1"/>
  <c r="V177" i="1"/>
  <c r="V17" i="1"/>
  <c r="V97" i="1"/>
  <c r="V95" i="1"/>
  <c r="V126" i="1"/>
  <c r="V182" i="1"/>
  <c r="V194" i="1"/>
  <c r="V12" i="1"/>
  <c r="V137" i="1"/>
  <c r="V134" i="1"/>
  <c r="V24" i="1"/>
  <c r="V141" i="1"/>
  <c r="V28" i="1"/>
  <c r="V67" i="1"/>
  <c r="V16" i="1"/>
  <c r="V158" i="1"/>
  <c r="V175" i="1"/>
  <c r="V112" i="1"/>
  <c r="V191" i="1"/>
  <c r="V18" i="1"/>
  <c r="V19" i="1"/>
  <c r="V76" i="1"/>
  <c r="V13" i="1"/>
  <c r="V174" i="1"/>
  <c r="V121" i="1"/>
  <c r="V85" i="1"/>
  <c r="V115" i="1"/>
  <c r="V109" i="1"/>
  <c r="V82" i="1"/>
  <c r="V184" i="1"/>
  <c r="V59" i="1"/>
  <c r="V99" i="1"/>
  <c r="V96" i="1"/>
  <c r="V11" i="1"/>
  <c r="V78" i="1"/>
  <c r="V56" i="1"/>
  <c r="V179" i="1"/>
  <c r="V77" i="1"/>
  <c r="V170" i="1"/>
  <c r="V64" i="1"/>
  <c r="V63" i="1"/>
  <c r="V183" i="1"/>
  <c r="V197" i="1"/>
  <c r="V187" i="1"/>
  <c r="V37" i="1"/>
  <c r="V163" i="1"/>
  <c r="V142" i="1"/>
  <c r="V132" i="1"/>
  <c r="V50" i="1"/>
  <c r="V185" i="1"/>
  <c r="V31" i="1"/>
  <c r="V193" i="1"/>
  <c r="V91" i="1"/>
  <c r="V87" i="1"/>
  <c r="V106" i="1"/>
  <c r="V164" i="1"/>
  <c r="V173" i="1"/>
  <c r="V22" i="1"/>
  <c r="V107" i="1"/>
  <c r="V94" i="1"/>
  <c r="V147" i="1"/>
  <c r="V140" i="1"/>
  <c r="V165" i="1"/>
  <c r="V100" i="1"/>
  <c r="V5" i="1"/>
  <c r="V157" i="1"/>
  <c r="V35" i="1"/>
  <c r="V129" i="1"/>
  <c r="V45" i="1"/>
  <c r="V167" i="1"/>
  <c r="V124" i="1"/>
  <c r="V54" i="1"/>
  <c r="V81" i="1"/>
  <c r="V111" i="1"/>
  <c r="V55" i="1"/>
  <c r="V172" i="1"/>
  <c r="V169" i="1"/>
  <c r="V104" i="1"/>
  <c r="V145" i="1"/>
  <c r="V72" i="1"/>
  <c r="V40" i="1"/>
  <c r="V128" i="1"/>
  <c r="V61" i="1"/>
  <c r="V178" i="1"/>
  <c r="V176" i="1"/>
  <c r="V190" i="1"/>
  <c r="V139" i="1"/>
  <c r="V41" i="1"/>
  <c r="V2" i="1"/>
  <c r="V69" i="1"/>
  <c r="V86" i="1"/>
  <c r="V150" i="1"/>
  <c r="V156" i="1"/>
  <c r="V32" i="1"/>
  <c r="V110" i="1"/>
  <c r="V60" i="1"/>
  <c r="V79" i="1"/>
  <c r="V66" i="1"/>
  <c r="V83" i="1"/>
  <c r="V27" i="1"/>
  <c r="V15" i="1"/>
  <c r="V33" i="1"/>
  <c r="V29" i="1"/>
  <c r="V6" i="1"/>
  <c r="V168" i="1"/>
  <c r="V47" i="1"/>
  <c r="V136" i="1"/>
  <c r="V153" i="1"/>
  <c r="V93" i="1"/>
  <c r="V119" i="1"/>
  <c r="V103" i="1"/>
  <c r="V23" i="1"/>
  <c r="V146" i="1"/>
  <c r="V133" i="1"/>
  <c r="V49" i="1"/>
  <c r="V160" i="1"/>
  <c r="V8" i="1"/>
  <c r="V144" i="1"/>
  <c r="V195" i="1"/>
  <c r="V88" i="1"/>
  <c r="V90" i="1"/>
  <c r="V102" i="1"/>
  <c r="V10" i="1"/>
  <c r="V117" i="1"/>
  <c r="V84" i="1"/>
  <c r="V80" i="1"/>
  <c r="V180" i="1"/>
  <c r="V130" i="1"/>
  <c r="V39" i="1"/>
  <c r="V38" i="1"/>
  <c r="V9" i="1"/>
  <c r="V51" i="1"/>
  <c r="V21" i="1"/>
  <c r="V181" i="1"/>
  <c r="V148" i="1"/>
  <c r="V192" i="1"/>
  <c r="V143" i="1"/>
  <c r="V3" i="1"/>
  <c r="V74" i="1"/>
  <c r="V92" i="1"/>
  <c r="V62" i="1"/>
  <c r="V186" i="1"/>
  <c r="V162" i="1"/>
  <c r="V166" i="1"/>
  <c r="V68" i="1"/>
  <c r="V70" i="1"/>
  <c r="V135" i="1"/>
  <c r="V98" i="1"/>
  <c r="V20" i="1"/>
  <c r="V52" i="1"/>
  <c r="V114" i="1"/>
  <c r="V44" i="1"/>
  <c r="V155" i="1"/>
  <c r="V46" i="1"/>
  <c r="V138" i="1"/>
  <c r="V149" i="1"/>
  <c r="V171" i="1"/>
  <c r="V71" i="1"/>
  <c r="V188" i="1"/>
  <c r="V36" i="1"/>
  <c r="V116" i="1"/>
  <c r="V75" i="1"/>
  <c r="V48" i="1"/>
  <c r="V42" i="1"/>
  <c r="V58" i="1"/>
  <c r="V123" i="1"/>
  <c r="V30" i="1"/>
  <c r="V25" i="1"/>
  <c r="V34" i="1"/>
  <c r="V189" i="1"/>
  <c r="V53" i="1"/>
  <c r="V108" i="1"/>
  <c r="V26" i="1"/>
  <c r="V43" i="1"/>
  <c r="V159" i="1"/>
  <c r="V89" i="1"/>
  <c r="V101" i="1"/>
  <c r="V125" i="1"/>
  <c r="V152" i="1"/>
  <c r="V151" i="1"/>
  <c r="V4" i="1"/>
  <c r="V57" i="1"/>
  <c r="V122" i="1"/>
  <c r="V196" i="1"/>
  <c r="V127" i="1"/>
  <c r="V73" i="1"/>
  <c r="V154" i="1"/>
  <c r="V118" i="1"/>
  <c r="V161" i="1"/>
  <c r="V131" i="1"/>
</calcChain>
</file>

<file path=xl/sharedStrings.xml><?xml version="1.0" encoding="utf-8"?>
<sst xmlns="http://schemas.openxmlformats.org/spreadsheetml/2006/main" count="806" uniqueCount="450">
  <si>
    <t>id</t>
  </si>
  <si>
    <t>surname</t>
  </si>
  <si>
    <t>AVGshp</t>
  </si>
  <si>
    <t>gp</t>
  </si>
  <si>
    <t>goals</t>
  </si>
  <si>
    <t>assists</t>
  </si>
  <si>
    <t>points</t>
  </si>
  <si>
    <t>fanPts</t>
  </si>
  <si>
    <t>shp</t>
  </si>
  <si>
    <t>Killorn</t>
  </si>
  <si>
    <t>Kreider</t>
  </si>
  <si>
    <t>Terry</t>
  </si>
  <si>
    <t>Vatrano</t>
  </si>
  <si>
    <t>LaCombe</t>
  </si>
  <si>
    <t>Arvidsson</t>
  </si>
  <si>
    <t>Geekie</t>
  </si>
  <si>
    <t>Lindholm</t>
  </si>
  <si>
    <t>Pastrnak</t>
  </si>
  <si>
    <t>Zacha</t>
  </si>
  <si>
    <t>McLeod</t>
  </si>
  <si>
    <t>Quinn</t>
  </si>
  <si>
    <t>Thompson</t>
  </si>
  <si>
    <t>Tuch</t>
  </si>
  <si>
    <t>Zucker</t>
  </si>
  <si>
    <t>Dahlin</t>
  </si>
  <si>
    <t>Aho</t>
  </si>
  <si>
    <t>Ehlers</t>
  </si>
  <si>
    <t>Jarvis</t>
  </si>
  <si>
    <t>Martinook</t>
  </si>
  <si>
    <t>Robinson</t>
  </si>
  <si>
    <t>Svechnikov</t>
  </si>
  <si>
    <t>Johnson</t>
  </si>
  <si>
    <t>Marchenko</t>
  </si>
  <si>
    <t>Monahan</t>
  </si>
  <si>
    <t>Olivier</t>
  </si>
  <si>
    <t>Werenski</t>
  </si>
  <si>
    <t>Backlund</t>
  </si>
  <si>
    <t>Coleman</t>
  </si>
  <si>
    <t>Coronato</t>
  </si>
  <si>
    <t>Huberdeau</t>
  </si>
  <si>
    <t>Kadri</t>
  </si>
  <si>
    <t>Sharangovich</t>
  </si>
  <si>
    <t>Bertuzzi</t>
  </si>
  <si>
    <t>Donato</t>
  </si>
  <si>
    <t>Foligno</t>
  </si>
  <si>
    <t>Mikheyev</t>
  </si>
  <si>
    <t>Teravainen</t>
  </si>
  <si>
    <t>Colton</t>
  </si>
  <si>
    <t>Kiviranta</t>
  </si>
  <si>
    <t>Lehkonen</t>
  </si>
  <si>
    <t>MacKinnon</t>
  </si>
  <si>
    <t>Nichushkin</t>
  </si>
  <si>
    <t>Olofsson</t>
  </si>
  <si>
    <t>Makar</t>
  </si>
  <si>
    <t>Benn</t>
  </si>
  <si>
    <t>Duchene</t>
  </si>
  <si>
    <t>Hintz</t>
  </si>
  <si>
    <t>Johnston</t>
  </si>
  <si>
    <t>Robertson</t>
  </si>
  <si>
    <t>Harley</t>
  </si>
  <si>
    <t>DeBrincat</t>
  </si>
  <si>
    <t>Kane</t>
  </si>
  <si>
    <t>Larkin</t>
  </si>
  <si>
    <t>Raymond</t>
  </si>
  <si>
    <t>van Riemsdyk</t>
  </si>
  <si>
    <t>Draisaitl</t>
  </si>
  <si>
    <t>Hyman</t>
  </si>
  <si>
    <t>Mangiapane</t>
  </si>
  <si>
    <t>McDavid</t>
  </si>
  <si>
    <t>Nugent-Hopkins</t>
  </si>
  <si>
    <t>Bouchard</t>
  </si>
  <si>
    <t>Barkov</t>
  </si>
  <si>
    <t>Bennett</t>
  </si>
  <si>
    <t>Lundell</t>
  </si>
  <si>
    <t>Reinhart</t>
  </si>
  <si>
    <t>Rodrigues</t>
  </si>
  <si>
    <t>Tkachuk</t>
  </si>
  <si>
    <t>Verhaeghe</t>
  </si>
  <si>
    <t>Byfield</t>
  </si>
  <si>
    <t>Fiala</t>
  </si>
  <si>
    <t>Foegele</t>
  </si>
  <si>
    <t>Kempe</t>
  </si>
  <si>
    <t>Kopitar</t>
  </si>
  <si>
    <t>Moore</t>
  </si>
  <si>
    <t>Perry</t>
  </si>
  <si>
    <t>Boldy</t>
  </si>
  <si>
    <t>Eriksson Ek</t>
  </si>
  <si>
    <t>Kaprizov</t>
  </si>
  <si>
    <t>Rossi</t>
  </si>
  <si>
    <t>Zuccarello</t>
  </si>
  <si>
    <t>Anderson</t>
  </si>
  <si>
    <t>Caufield</t>
  </si>
  <si>
    <t>Gallagher</t>
  </si>
  <si>
    <t>Laine</t>
  </si>
  <si>
    <t>Newhook</t>
  </si>
  <si>
    <t>SlafkovskÃ½</t>
  </si>
  <si>
    <t>Suzuki</t>
  </si>
  <si>
    <t>Bratt</t>
  </si>
  <si>
    <t>Cotter</t>
  </si>
  <si>
    <t>Dadonov</t>
  </si>
  <si>
    <t>Hischier</t>
  </si>
  <si>
    <t>Hughes</t>
  </si>
  <si>
    <t>Meier</t>
  </si>
  <si>
    <t>Mercer</t>
  </si>
  <si>
    <t>Noesen</t>
  </si>
  <si>
    <t>Palat</t>
  </si>
  <si>
    <t>Forsberg</t>
  </si>
  <si>
    <t>Marchessault</t>
  </si>
  <si>
    <t>O'Reilly</t>
  </si>
  <si>
    <t>Stamkos</t>
  </si>
  <si>
    <t>Holmstrom</t>
  </si>
  <si>
    <t>Horvat</t>
  </si>
  <si>
    <t>Lee</t>
  </si>
  <si>
    <t>Pageau</t>
  </si>
  <si>
    <t>Palmieri</t>
  </si>
  <si>
    <t>Cuylle</t>
  </si>
  <si>
    <t>LafreniÃ¨re</t>
  </si>
  <si>
    <t>Panarin</t>
  </si>
  <si>
    <t>Trocheck</t>
  </si>
  <si>
    <t>Zibanejad</t>
  </si>
  <si>
    <t>Batherson</t>
  </si>
  <si>
    <t>Giroux</t>
  </si>
  <si>
    <t>Pinto</t>
  </si>
  <si>
    <t>StÃ¼tzle</t>
  </si>
  <si>
    <t>Cates</t>
  </si>
  <si>
    <t>Couturier</t>
  </si>
  <si>
    <t>Foerster</t>
  </si>
  <si>
    <t>Konecny</t>
  </si>
  <si>
    <t>Tippett</t>
  </si>
  <si>
    <t>Crosby</t>
  </si>
  <si>
    <t>Malkin</t>
  </si>
  <si>
    <t>Rakell</t>
  </si>
  <si>
    <t>Rust</t>
  </si>
  <si>
    <t>Beniers</t>
  </si>
  <si>
    <t>Gaudreau</t>
  </si>
  <si>
    <t>Marchment</t>
  </si>
  <si>
    <t>McCann</t>
  </si>
  <si>
    <t>Schwartz</t>
  </si>
  <si>
    <t>Tolvanen</t>
  </si>
  <si>
    <t>Wright</t>
  </si>
  <si>
    <t>Montour</t>
  </si>
  <si>
    <t>Eklund</t>
  </si>
  <si>
    <t>Gaudette</t>
  </si>
  <si>
    <t>Skinner</t>
  </si>
  <si>
    <t>Toffoli</t>
  </si>
  <si>
    <t>Buchnevich</t>
  </si>
  <si>
    <t>Holloway</t>
  </si>
  <si>
    <t>Kyrou</t>
  </si>
  <si>
    <t>Neighbours</t>
  </si>
  <si>
    <t>Schenn</t>
  </si>
  <si>
    <t>Suter</t>
  </si>
  <si>
    <t>Thomas</t>
  </si>
  <si>
    <t>Parayko</t>
  </si>
  <si>
    <t>Cirelli</t>
  </si>
  <si>
    <t>Guentzel</t>
  </si>
  <si>
    <t>Hagel</t>
  </si>
  <si>
    <t>Kucherov</t>
  </si>
  <si>
    <t>Paul</t>
  </si>
  <si>
    <t>Point</t>
  </si>
  <si>
    <t>Hedman</t>
  </si>
  <si>
    <t>Knies</t>
  </si>
  <si>
    <t>Matthews</t>
  </si>
  <si>
    <t>McMann</t>
  </si>
  <si>
    <t>Nylander</t>
  </si>
  <si>
    <t>Roy</t>
  </si>
  <si>
    <t>Tavares</t>
  </si>
  <si>
    <t>Guenther</t>
  </si>
  <si>
    <t>Hayton</t>
  </si>
  <si>
    <t>Keller</t>
  </si>
  <si>
    <t>Peterka</t>
  </si>
  <si>
    <t>Schmaltz</t>
  </si>
  <si>
    <t>Stenlund</t>
  </si>
  <si>
    <t>Sergachev</t>
  </si>
  <si>
    <t>Boeser</t>
  </si>
  <si>
    <t>DeBrusk</t>
  </si>
  <si>
    <t>Garland</t>
  </si>
  <si>
    <t>Pettersson</t>
  </si>
  <si>
    <t>Sherwood</t>
  </si>
  <si>
    <t>Barbashev</t>
  </si>
  <si>
    <t>Dorofeyev</t>
  </si>
  <si>
    <t>Eichel</t>
  </si>
  <si>
    <t>Hertl</t>
  </si>
  <si>
    <t>Howden</t>
  </si>
  <si>
    <t>Marner</t>
  </si>
  <si>
    <t>Stone</t>
  </si>
  <si>
    <t>Connor</t>
  </si>
  <si>
    <t>Iafallo</t>
  </si>
  <si>
    <t>Lowry</t>
  </si>
  <si>
    <t>Niederreiter</t>
  </si>
  <si>
    <t>Perfetti</t>
  </si>
  <si>
    <t>Scheifele</t>
  </si>
  <si>
    <t>Vilardi</t>
  </si>
  <si>
    <t>Morrissey</t>
  </si>
  <si>
    <t>Dowd</t>
  </si>
  <si>
    <t>Dubois</t>
  </si>
  <si>
    <t>McMichael</t>
  </si>
  <si>
    <t>Ovechkin</t>
  </si>
  <si>
    <t>Protas</t>
  </si>
  <si>
    <t>Strome</t>
  </si>
  <si>
    <t>Wilson</t>
  </si>
  <si>
    <t>Chychrun</t>
  </si>
  <si>
    <t>regressedFanPts/82</t>
  </si>
  <si>
    <t>fanPts/82</t>
  </si>
  <si>
    <t>netFanPts/82</t>
  </si>
  <si>
    <t>2025 rank</t>
  </si>
  <si>
    <t>name</t>
  </si>
  <si>
    <t>R</t>
  </si>
  <si>
    <t>Corey Perry</t>
  </si>
  <si>
    <t>L</t>
  </si>
  <si>
    <t>Alex Ovechkin</t>
  </si>
  <si>
    <t>C</t>
  </si>
  <si>
    <t>Evgeni Malkin</t>
  </si>
  <si>
    <t>Sidney Crosby</t>
  </si>
  <si>
    <t>Anze Kopitar</t>
  </si>
  <si>
    <t>Nick Foligno</t>
  </si>
  <si>
    <t>Claude Giroux</t>
  </si>
  <si>
    <t>Alex Killorn</t>
  </si>
  <si>
    <t>Jamie Benn</t>
  </si>
  <si>
    <t>James van Riemsdyk</t>
  </si>
  <si>
    <t>Patrick Kane</t>
  </si>
  <si>
    <t>Evgenii Dadonov</t>
  </si>
  <si>
    <t>Mikael Backlund</t>
  </si>
  <si>
    <t>Steven Stamkos</t>
  </si>
  <si>
    <t>Kyle Palmieri</t>
  </si>
  <si>
    <t>Ryan O'Reilly</t>
  </si>
  <si>
    <t>John Tavares</t>
  </si>
  <si>
    <t>D</t>
  </si>
  <si>
    <t>Victor Hedman</t>
  </si>
  <si>
    <t>Matt Duchene</t>
  </si>
  <si>
    <t>Brayden Schenn</t>
  </si>
  <si>
    <t>Nazem Kadri</t>
  </si>
  <si>
    <t>Chris Kreider</t>
  </si>
  <si>
    <t>Marcus Foligno</t>
  </si>
  <si>
    <t>Anders Lee</t>
  </si>
  <si>
    <t>Nic Dowd</t>
  </si>
  <si>
    <t>Mats Zuccarello</t>
  </si>
  <si>
    <t>Jason Zucker</t>
  </si>
  <si>
    <t>Tyler Toffoli</t>
  </si>
  <si>
    <t>Jaden Schwartz</t>
  </si>
  <si>
    <t>Jeff Skinner</t>
  </si>
  <si>
    <t>Zach Hyman</t>
  </si>
  <si>
    <t>Nino Niederreiter</t>
  </si>
  <si>
    <t>Bryan Rust</t>
  </si>
  <si>
    <t>Brendan Gallagher</t>
  </si>
  <si>
    <t>Mark Stone</t>
  </si>
  <si>
    <t>Ondrej Palat</t>
  </si>
  <si>
    <t>Vincent Trocheck</t>
  </si>
  <si>
    <t>Adam Lowry</t>
  </si>
  <si>
    <t>Blake Coleman</t>
  </si>
  <si>
    <t>Jean-Gabriel Pageau</t>
  </si>
  <si>
    <t>Nikita Kucherov</t>
  </si>
  <si>
    <t>Ryan Nugent-Hopkins</t>
  </si>
  <si>
    <t>Jonathan Huberdeau</t>
  </si>
  <si>
    <t>Mika Zibanejad</t>
  </si>
  <si>
    <t>Mark Scheifele</t>
  </si>
  <si>
    <t>Sean Couturier</t>
  </si>
  <si>
    <t>Stefan Noesen</t>
  </si>
  <si>
    <t>Rickard Rakell</t>
  </si>
  <si>
    <t>Jonathan Marchessault</t>
  </si>
  <si>
    <t>Tom Wilson</t>
  </si>
  <si>
    <t>Tomas Hertl</t>
  </si>
  <si>
    <t>Teuvo Teravainen</t>
  </si>
  <si>
    <t>Filip Forsberg</t>
  </si>
  <si>
    <t>Colton Parayko</t>
  </si>
  <si>
    <t>Jordan Martinook</t>
  </si>
  <si>
    <t>Josh Anderson</t>
  </si>
  <si>
    <t>Pavel Buchnevich</t>
  </si>
  <si>
    <t>Jake Guentzel</t>
  </si>
  <si>
    <t>Carter Verhaeghe</t>
  </si>
  <si>
    <t>Nick Paul</t>
  </si>
  <si>
    <t>Artturi Lehkonen</t>
  </si>
  <si>
    <t>Tyler Bertuzzi</t>
  </si>
  <si>
    <t>Nathan MacKinnon</t>
  </si>
  <si>
    <t>Aleksander Barkov</t>
  </si>
  <si>
    <t>Elias Lindholm</t>
  </si>
  <si>
    <t>Sean Monahan</t>
  </si>
  <si>
    <t>Bo Horvat</t>
  </si>
  <si>
    <t>Valeri Nichushkin</t>
  </si>
  <si>
    <t>Josh Morrissey</t>
  </si>
  <si>
    <t>Frederick Gaudreau</t>
  </si>
  <si>
    <t>Sam Reinhart</t>
  </si>
  <si>
    <t>Leon Draisaitl</t>
  </si>
  <si>
    <t>Sam Bennett</t>
  </si>
  <si>
    <t>William Nylander</t>
  </si>
  <si>
    <t>Nikolaj Ehlers</t>
  </si>
  <si>
    <t>Kevin Fiala</t>
  </si>
  <si>
    <t>Dylan Larkin</t>
  </si>
  <si>
    <t>Alex Tuch</t>
  </si>
  <si>
    <t>Nick Schmaltz</t>
  </si>
  <si>
    <t>Jared McCann</t>
  </si>
  <si>
    <t>David Pastrnak</t>
  </si>
  <si>
    <t>Adrian Kempe</t>
  </si>
  <si>
    <t>Ivan Barbashev</t>
  </si>
  <si>
    <t>Brandon Montour</t>
  </si>
  <si>
    <t>Ryan Donato</t>
  </si>
  <si>
    <t>Warren Foegele</t>
  </si>
  <si>
    <t>Brayden Point</t>
  </si>
  <si>
    <t>Viktor Arvidsson</t>
  </si>
  <si>
    <t>Victor Olofsson</t>
  </si>
  <si>
    <t>Andrew Mangiapane</t>
  </si>
  <si>
    <t>Frank Vatrano</t>
  </si>
  <si>
    <t>Kyle Connor</t>
  </si>
  <si>
    <t>Pavel Zacha</t>
  </si>
  <si>
    <t>Connor McDavid</t>
  </si>
  <si>
    <t>Jack Eichel</t>
  </si>
  <si>
    <t>Timo Meier</t>
  </si>
  <si>
    <t>Sebastian Aho</t>
  </si>
  <si>
    <t>Travis Konecny</t>
  </si>
  <si>
    <t>Dylan Strome</t>
  </si>
  <si>
    <t>Brock Boeser</t>
  </si>
  <si>
    <t>Roope Hintz</t>
  </si>
  <si>
    <t>Zach Werenski</t>
  </si>
  <si>
    <t>Nicolas Roy</t>
  </si>
  <si>
    <t>Mitch Marner</t>
  </si>
  <si>
    <t>Joel Eriksson Ek</t>
  </si>
  <si>
    <t>Jake DeBrusk</t>
  </si>
  <si>
    <t>Anthony Cirelli</t>
  </si>
  <si>
    <t>Evan Rodrigues</t>
  </si>
  <si>
    <t>Artemi Panarin</t>
  </si>
  <si>
    <t>Kevin Stenlund</t>
  </si>
  <si>
    <t>Conor Garland</t>
  </si>
  <si>
    <t>Kirill Kaprizov</t>
  </si>
  <si>
    <t>Troy Terry</t>
  </si>
  <si>
    <t>Adam Gaudette</t>
  </si>
  <si>
    <t>Mason Marchment</t>
  </si>
  <si>
    <t>Matthew Tkachuk</t>
  </si>
  <si>
    <t>Auston Matthews</t>
  </si>
  <si>
    <t>Alex DeBrincat</t>
  </si>
  <si>
    <t>Patrik Laine</t>
  </si>
  <si>
    <t>Clayton Keller</t>
  </si>
  <si>
    <t>Jakob Chychrun</t>
  </si>
  <si>
    <t>Brett Howden</t>
  </si>
  <si>
    <t>Jordan Kyrou</t>
  </si>
  <si>
    <t>Pierre-Luc Dubois</t>
  </si>
  <si>
    <t>Jesper Bratt</t>
  </si>
  <si>
    <t>Mikhail Sergachev</t>
  </si>
  <si>
    <t>Tage Thompson</t>
  </si>
  <si>
    <t>Ross Colton</t>
  </si>
  <si>
    <t>Brandon Hagel</t>
  </si>
  <si>
    <t>Mathieu Olivier</t>
  </si>
  <si>
    <t>Trevor Moore</t>
  </si>
  <si>
    <t>Morgan Geekie</t>
  </si>
  <si>
    <t>Nico Hischier</t>
  </si>
  <si>
    <t>Eeli Tolvanen</t>
  </si>
  <si>
    <t>Elias Pettersson</t>
  </si>
  <si>
    <t>Gabriel Vilardi</t>
  </si>
  <si>
    <t>Owen Tippett</t>
  </si>
  <si>
    <t>Nick Suzuki</t>
  </si>
  <si>
    <t>Robert Thomas</t>
  </si>
  <si>
    <t>Jason Robertson</t>
  </si>
  <si>
    <t>Cale Makar</t>
  </si>
  <si>
    <t>Alex Iafallo</t>
  </si>
  <si>
    <t>Drake Batherson</t>
  </si>
  <si>
    <t>Noah Cates</t>
  </si>
  <si>
    <t>Pius Suter</t>
  </si>
  <si>
    <t>Kiefer Sherwood</t>
  </si>
  <si>
    <t>Eric Robinson</t>
  </si>
  <si>
    <t>Quinn Hughes</t>
  </si>
  <si>
    <t>Brady Tkachuk</t>
  </si>
  <si>
    <t>Ryan McLeod</t>
  </si>
  <si>
    <t>Evan Bouchard</t>
  </si>
  <si>
    <t>Andrei Svechnikov</t>
  </si>
  <si>
    <t>Rasmus Dahlin</t>
  </si>
  <si>
    <t>Barrett Hayton</t>
  </si>
  <si>
    <t>Kirill Marchenko</t>
  </si>
  <si>
    <t>Paul Cotter</t>
  </si>
  <si>
    <t>Yegor Sharangovich</t>
  </si>
  <si>
    <t>Cole Caufield</t>
  </si>
  <si>
    <t>Matt Boldy</t>
  </si>
  <si>
    <t>Jack Hughes</t>
  </si>
  <si>
    <t>Connor McMichael</t>
  </si>
  <si>
    <t>Thomas Harley</t>
  </si>
  <si>
    <t>Nicholas Robertson</t>
  </si>
  <si>
    <t>Shane Pinto</t>
  </si>
  <si>
    <t>Simon Holmstrom</t>
  </si>
  <si>
    <t>Pavel Dorofeyev</t>
  </si>
  <si>
    <t>Jackson LaCombe</t>
  </si>
  <si>
    <t>Alex Newhook</t>
  </si>
  <si>
    <t>Ilya Mikheyev</t>
  </si>
  <si>
    <t>Joel Kiviranta</t>
  </si>
  <si>
    <t>Aliaksei Protas</t>
  </si>
  <si>
    <t>Dylan Holloway</t>
  </si>
  <si>
    <t>Lucas Raymond</t>
  </si>
  <si>
    <t>Marco Rossi</t>
  </si>
  <si>
    <t>Jake Neighbours</t>
  </si>
  <si>
    <t>Seth Jarvis</t>
  </si>
  <si>
    <t>Jack Quinn</t>
  </si>
  <si>
    <t>Alexis LafreniÃ¨re</t>
  </si>
  <si>
    <t>Dawson Mercer</t>
  </si>
  <si>
    <t>Anton Lundell</t>
  </si>
  <si>
    <t>Tim StÃ¼tzle</t>
  </si>
  <si>
    <t>Quinton Byfield</t>
  </si>
  <si>
    <t>Cole Perfetti</t>
  </si>
  <si>
    <t>Will Cuylle</t>
  </si>
  <si>
    <t>Tyson Foerster</t>
  </si>
  <si>
    <t>JJ Peterka</t>
  </si>
  <si>
    <t>Bobby McMann</t>
  </si>
  <si>
    <t>Kent Johnson</t>
  </si>
  <si>
    <t>Matty Beniers</t>
  </si>
  <si>
    <t>William Eklund</t>
  </si>
  <si>
    <t>Matt Coronato</t>
  </si>
  <si>
    <t>Dylan Guenther</t>
  </si>
  <si>
    <t>Matthew Knies</t>
  </si>
  <si>
    <t>Wyatt Johnston</t>
  </si>
  <si>
    <t>Juraj SlafkovskÃ½</t>
  </si>
  <si>
    <t>Shane Wright</t>
  </si>
  <si>
    <t>Taken</t>
  </si>
  <si>
    <t>Rank increase</t>
  </si>
  <si>
    <t>LR</t>
  </si>
  <si>
    <t>CL</t>
  </si>
  <si>
    <t>CLR</t>
  </si>
  <si>
    <t>CR</t>
  </si>
  <si>
    <t>LAK</t>
  </si>
  <si>
    <t>WSH</t>
  </si>
  <si>
    <t>PIT</t>
  </si>
  <si>
    <t>CHI</t>
  </si>
  <si>
    <t>OTT</t>
  </si>
  <si>
    <t>ANA</t>
  </si>
  <si>
    <t>DAL</t>
  </si>
  <si>
    <t>DET</t>
  </si>
  <si>
    <t>NJD</t>
  </si>
  <si>
    <t>CGY</t>
  </si>
  <si>
    <t>NSH</t>
  </si>
  <si>
    <t>NYI</t>
  </si>
  <si>
    <t>TOR</t>
  </si>
  <si>
    <t>TBL</t>
  </si>
  <si>
    <t>STL</t>
  </si>
  <si>
    <t>MIN</t>
  </si>
  <si>
    <t>BUF</t>
  </si>
  <si>
    <t>SJS</t>
  </si>
  <si>
    <t>SEA</t>
  </si>
  <si>
    <t>EDM</t>
  </si>
  <si>
    <t>WPG</t>
  </si>
  <si>
    <t>MTL</t>
  </si>
  <si>
    <t>VGK</t>
  </si>
  <si>
    <t>NYR</t>
  </si>
  <si>
    <t>PHI</t>
  </si>
  <si>
    <t>CAR</t>
  </si>
  <si>
    <t>FLA</t>
  </si>
  <si>
    <t>COL</t>
  </si>
  <si>
    <t>BOS</t>
  </si>
  <si>
    <t>CBJ</t>
  </si>
  <si>
    <t>UTA</t>
  </si>
  <si>
    <t>VAN</t>
  </si>
  <si>
    <t>age</t>
  </si>
  <si>
    <t>team</t>
  </si>
  <si>
    <t>R shp</t>
  </si>
  <si>
    <t>R goals</t>
  </si>
  <si>
    <t>rRank</t>
  </si>
  <si>
    <t>posn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</si>
</sst>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0" fontId="0" fillId="0" borderId="10" xfId="1" applyNumberFormat="1" applyFont="1" applyFill="1" applyBorder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4">
    <dxf>
      <fill>
        <patternFill>
          <bgColor rgb="FFA3C6FF"/>
        </patternFill>
      </fill>
    </dxf>
    <dxf>
      <fill>
        <patternFill>
          <bgColor rgb="FFFF7979"/>
        </patternFill>
      </fill>
    </dxf>
    <dxf>
      <fill>
        <patternFill>
          <bgColor rgb="FFF5FF9B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9C0A1"/>
        </patternFill>
      </fill>
    </dxf>
    <dxf>
      <fill>
        <patternFill>
          <bgColor rgb="FFD19FFB"/>
        </patternFill>
      </fill>
    </dxf>
    <dxf>
      <fill>
        <patternFill>
          <bgColor rgb="FF9FFBA1"/>
        </patternFill>
      </fill>
    </dxf>
    <dxf>
      <font>
        <color theme="1"/>
      </font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FFBA1"/>
      <color rgb="FFD19FFB"/>
      <color rgb="FFF9C0A1"/>
      <color rgb="FFFBCF9F"/>
      <color rgb="FFA3C6FF"/>
      <color rgb="FFFF7979"/>
      <color rgb="FFF5FF9B"/>
      <color rgb="FF6D97FF"/>
      <color rgb="FF6173FB"/>
      <color rgb="FF668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7B998-2EAD-4C9C-8A69-5DEC0A9FA578}" name="Table1" displayName="Table1" ref="A1:V197" totalsRowShown="0" headerRowDxfId="33" dataDxfId="32" tableBorderDxfId="31">
  <autoFilter ref="A1:V197" xr:uid="{E7C7B998-2EAD-4C9C-8A69-5DEC0A9FA578}"/>
  <sortState xmlns:xlrd2="http://schemas.microsoft.com/office/spreadsheetml/2017/richdata2" ref="A2:V197">
    <sortCondition descending="1" ref="N1:N197"/>
  </sortState>
  <tableColumns count="22">
    <tableColumn id="20" xr3:uid="{35E60E86-F8DC-4F02-8DC3-907F1C2AEBBF}" name="Taken" dataDxfId="30"/>
    <tableColumn id="1" xr3:uid="{6CDF9CA0-F28A-48E7-BF7D-0E6271C6228A}" name="id" dataDxfId="29"/>
    <tableColumn id="2" xr3:uid="{5D8AF0D8-239D-4328-8712-4C1AE69E715A}" name="posn" dataDxfId="28"/>
    <tableColumn id="22" xr3:uid="{E396F020-11BA-47E1-87B2-0B385098B7D8}" name="age" dataDxfId="27"/>
    <tableColumn id="21" xr3:uid="{3895079E-DE77-478F-8C18-DBCD5EBF4F03}" name="team" dataDxfId="26"/>
    <tableColumn id="3" xr3:uid="{C10CAFEE-4FD0-4D57-B17F-720F3CB88AFA}" name="name" dataDxfId="25"/>
    <tableColumn id="4" xr3:uid="{B1332419-6E27-44A8-8BC1-80280E0F5F3A}" name="surname" dataDxfId="24"/>
    <tableColumn id="5" xr3:uid="{FDF5B7CC-CBF4-49D2-827C-2A92626445A4}" name="AVGshp" dataDxfId="23" dataCellStyle="Per cent"/>
    <tableColumn id="6" xr3:uid="{140C46C9-E08B-4DBB-964A-74D021681144}" name="gp" dataDxfId="22"/>
    <tableColumn id="7" xr3:uid="{B69DDEEC-6CEB-4114-86F9-611ED2B6A5A4}" name="goals" dataDxfId="21"/>
    <tableColumn id="8" xr3:uid="{67EFD159-2D6C-40B1-AE69-31394D6C6AF8}" name="assists" dataDxfId="20"/>
    <tableColumn id="9" xr3:uid="{99964A4E-320D-41C1-BCB1-A6D87EBBC7F8}" name="points" dataDxfId="19"/>
    <tableColumn id="10" xr3:uid="{5B0F06A2-B495-4583-8639-D90B5C94A29B}" name="fanPts" dataDxfId="18"/>
    <tableColumn id="11" xr3:uid="{F0324A75-0348-4512-A113-41A3A26C1D56}" name="fanPts/82" dataDxfId="17">
      <calculatedColumnFormula>82 * (3*Table1[[#This Row],[goals]]+2*Table1[[#This Row],[assists]])/Table1[[#This Row],[gp]]</calculatedColumnFormula>
    </tableColumn>
    <tableColumn id="12" xr3:uid="{15B316C6-214B-49F4-8287-B3A52197B507}" name="shp" dataDxfId="16" dataCellStyle="Per cent"/>
    <tableColumn id="13" xr3:uid="{37212598-DEE9-4048-88AE-03854359632E}" name="R shp" dataDxfId="15">
      <calculatedColumnFormula>Table1[[#This Row],[AVGshp]]/Table1[[#This Row],[shp]]</calculatedColumnFormula>
    </tableColumn>
    <tableColumn id="14" xr3:uid="{4E5F258E-EEF7-439A-B348-627C56CFF5D3}" name="R goals" dataDxfId="14">
      <calculatedColumnFormula>Table1[[#This Row],[R shp]]*Table1[[#This Row],[goals]]</calculatedColumnFormula>
    </tableColumn>
    <tableColumn id="15" xr3:uid="{925822DE-BC02-4E94-A4EA-9FDE22798658}" name="regressedFanPts/82" dataDxfId="13">
      <calculatedColumnFormula>82 * (3*Table1[[#This Row],[R goals]]+2*Table1[[#This Row],[assists]])/Table1[[#This Row],[gp]]</calculatedColumnFormula>
    </tableColumn>
    <tableColumn id="16" xr3:uid="{FA00CE40-BC0C-4E1E-9D86-DB8F74807AE8}" name="netFanPts/82" dataDxfId="12">
      <calculatedColumnFormula>Table1[[#This Row],[regressedFanPts/82]]-Table1[[#This Row],[fanPts/82]]</calculatedColumnFormula>
    </tableColumn>
    <tableColumn id="17" xr3:uid="{A4194899-468F-48DC-8122-1F0CA2BB9E13}" name="rRank" dataDxfId="11">
      <calculatedColumnFormula>_xlfn.RANK.EQ(Table1[[#This Row],[regressedFanPts/82]],Table1[regressedFanPts/82])</calculatedColumnFormula>
    </tableColumn>
    <tableColumn id="18" xr3:uid="{FAD13646-0185-4195-B765-25BCDC51F579}" name="2025 rank" dataDxfId="10">
      <calculatedColumnFormula>_xlfn.RANK.EQ(Table1[[#This Row],[fanPts/82]],Table1[fanPts/82])</calculatedColumnFormula>
    </tableColumn>
    <tableColumn id="19" xr3:uid="{721E1B96-9FB2-4B54-8BDB-3A7182DFF806}" name="Rank increase" dataDxfId="9">
      <calculatedColumnFormula>Table1[[#This Row],[2025 rank]]-Table1[[#This Row],[rRank]]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50B2-FE83-4A5F-8C70-D3BAA9F05453}">
  <sheetPr codeName="Sheet1">
    <pageSetUpPr fitToPage="1"/>
  </sheetPr>
  <dimension ref="A1:V197"/>
  <sheetViews>
    <sheetView tabSelected="1" topLeftCell="C1" workbookViewId="0">
      <selection activeCell="Y7" sqref="Y7"/>
    </sheetView>
  </sheetViews>
  <sheetFormatPr defaultRowHeight="14.4" x14ac:dyDescent="0.3"/>
  <cols>
    <col min="1" max="1" width="10.33203125" hidden="1" customWidth="1"/>
    <col min="2" max="2" width="8" hidden="1" customWidth="1"/>
    <col min="3" max="3" width="6.44140625" style="3" customWidth="1"/>
    <col min="4" max="4" width="8.33203125" style="3" bestFit="1" customWidth="1"/>
    <col min="5" max="5" width="9.77734375" style="3" bestFit="1" customWidth="1"/>
    <col min="6" max="6" width="19.6640625" bestFit="1" customWidth="1"/>
    <col min="7" max="7" width="2.44140625" hidden="1" customWidth="1"/>
    <col min="8" max="8" width="12" bestFit="1" customWidth="1"/>
    <col min="9" max="9" width="7.44140625" bestFit="1" customWidth="1"/>
    <col min="10" max="10" width="9.77734375" bestFit="1" customWidth="1"/>
    <col min="11" max="11" width="11.21875" bestFit="1" customWidth="1"/>
    <col min="12" max="13" width="10.6640625" bestFit="1" customWidth="1"/>
    <col min="14" max="14" width="13.33203125" bestFit="1" customWidth="1"/>
    <col min="15" max="15" width="8.44140625" bestFit="1" customWidth="1"/>
    <col min="16" max="16" width="11.33203125" hidden="1" customWidth="1"/>
    <col min="17" max="17" width="12.109375" hidden="1" customWidth="1"/>
    <col min="18" max="18" width="22.109375" bestFit="1" customWidth="1"/>
    <col min="19" max="19" width="16.44140625" bestFit="1" customWidth="1"/>
    <col min="20" max="20" width="8.6640625" customWidth="1"/>
    <col min="21" max="21" width="13.44140625" bestFit="1" customWidth="1"/>
    <col min="22" max="22" width="12.88671875" bestFit="1" customWidth="1"/>
  </cols>
  <sheetData>
    <row r="1" spans="1:22" x14ac:dyDescent="0.3">
      <c r="A1" s="4" t="s">
        <v>406</v>
      </c>
      <c r="B1" s="2" t="s">
        <v>0</v>
      </c>
      <c r="C1" s="2" t="s">
        <v>449</v>
      </c>
      <c r="D1" s="2" t="s">
        <v>444</v>
      </c>
      <c r="E1" s="2" t="s">
        <v>445</v>
      </c>
      <c r="F1" s="2" t="s">
        <v>205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202</v>
      </c>
      <c r="O1" s="2" t="s">
        <v>8</v>
      </c>
      <c r="P1" s="2" t="s">
        <v>446</v>
      </c>
      <c r="Q1" s="2" t="s">
        <v>447</v>
      </c>
      <c r="R1" s="2" t="s">
        <v>201</v>
      </c>
      <c r="S1" s="2" t="s">
        <v>203</v>
      </c>
      <c r="T1" s="2" t="s">
        <v>448</v>
      </c>
      <c r="U1" s="2" t="s">
        <v>204</v>
      </c>
      <c r="V1" s="2" t="s">
        <v>407</v>
      </c>
    </row>
    <row r="2" spans="1:22" x14ac:dyDescent="0.3">
      <c r="A2" s="5"/>
      <c r="B2" s="6">
        <v>8477934</v>
      </c>
      <c r="C2" s="3" t="s">
        <v>409</v>
      </c>
      <c r="D2" s="1">
        <v>30</v>
      </c>
      <c r="E2" s="1" t="s">
        <v>431</v>
      </c>
      <c r="F2" s="5" t="s">
        <v>281</v>
      </c>
      <c r="G2" s="6" t="s">
        <v>65</v>
      </c>
      <c r="H2" s="7">
        <v>0.20486886637931001</v>
      </c>
      <c r="I2" s="6">
        <v>71</v>
      </c>
      <c r="J2" s="6">
        <v>52</v>
      </c>
      <c r="K2" s="6">
        <v>54</v>
      </c>
      <c r="L2" s="6">
        <v>106</v>
      </c>
      <c r="M2" s="6">
        <v>264</v>
      </c>
      <c r="N2" s="8">
        <f>82 * (3*Table1[[#This Row],[goals]]+2*Table1[[#This Row],[assists]])/Table1[[#This Row],[gp]]</f>
        <v>304.90140845070425</v>
      </c>
      <c r="O2" s="7">
        <v>0.216667</v>
      </c>
      <c r="P2" s="12">
        <f>Table1[[#This Row],[AVGshp]]/Table1[[#This Row],[shp]]</f>
        <v>0.94554715937041645</v>
      </c>
      <c r="Q2" s="8">
        <f>Table1[[#This Row],[R shp]]*Table1[[#This Row],[goals]]</f>
        <v>49.168452287261658</v>
      </c>
      <c r="R2" s="8">
        <f>82 * (3*Table1[[#This Row],[R goals]]+2*Table1[[#This Row],[assists]])/Table1[[#This Row],[gp]]</f>
        <v>295.09069384037139</v>
      </c>
      <c r="S2" s="8">
        <f>Table1[[#This Row],[regressedFanPts/82]]-Table1[[#This Row],[fanPts/82]]</f>
        <v>-9.810714610332866</v>
      </c>
      <c r="T2" s="6">
        <f>_xlfn.RANK.EQ(Table1[[#This Row],[regressedFanPts/82]],Table1[regressedFanPts/82])</f>
        <v>1</v>
      </c>
      <c r="U2" s="9">
        <f>_xlfn.RANK.EQ(Table1[[#This Row],[fanPts/82]],Table1[fanPts/82])</f>
        <v>1</v>
      </c>
      <c r="V2" s="9">
        <f>Table1[[#This Row],[2025 rank]]-Table1[[#This Row],[rRank]]</f>
        <v>0</v>
      </c>
    </row>
    <row r="3" spans="1:22" x14ac:dyDescent="0.3">
      <c r="A3" s="5"/>
      <c r="B3" s="6">
        <v>8476453</v>
      </c>
      <c r="C3" s="3" t="s">
        <v>206</v>
      </c>
      <c r="D3" s="1">
        <v>32</v>
      </c>
      <c r="E3" s="1" t="s">
        <v>425</v>
      </c>
      <c r="F3" s="5" t="s">
        <v>250</v>
      </c>
      <c r="G3" s="6" t="s">
        <v>156</v>
      </c>
      <c r="H3" s="7">
        <v>0.13118318257261399</v>
      </c>
      <c r="I3" s="6">
        <v>78</v>
      </c>
      <c r="J3" s="6">
        <v>37</v>
      </c>
      <c r="K3" s="6">
        <v>84</v>
      </c>
      <c r="L3" s="6">
        <v>121</v>
      </c>
      <c r="M3" s="6">
        <v>279</v>
      </c>
      <c r="N3" s="8">
        <f>82 * (3*Table1[[#This Row],[goals]]+2*Table1[[#This Row],[assists]])/Table1[[#This Row],[gp]]</f>
        <v>293.30769230769232</v>
      </c>
      <c r="O3" s="7">
        <v>0.139623</v>
      </c>
      <c r="P3" s="12">
        <f>Table1[[#This Row],[AVGshp]]/Table1[[#This Row],[shp]]</f>
        <v>0.93955281416825309</v>
      </c>
      <c r="Q3" s="8">
        <f>Table1[[#This Row],[R shp]]*Table1[[#This Row],[goals]]</f>
        <v>34.763454124225362</v>
      </c>
      <c r="R3" s="8">
        <f>82 * (3*Table1[[#This Row],[R goals]]+2*Table1[[#This Row],[assists]])/Table1[[#This Row],[gp]]</f>
        <v>286.25397069948002</v>
      </c>
      <c r="S3" s="8">
        <f>Table1[[#This Row],[regressedFanPts/82]]-Table1[[#This Row],[fanPts/82]]</f>
        <v>-7.0537216082122995</v>
      </c>
      <c r="T3" s="6">
        <f>_xlfn.RANK.EQ(Table1[[#This Row],[regressedFanPts/82]],Table1[regressedFanPts/82])</f>
        <v>4</v>
      </c>
      <c r="U3" s="9">
        <f>_xlfn.RANK.EQ(Table1[[#This Row],[fanPts/82]],Table1[fanPts/82])</f>
        <v>2</v>
      </c>
      <c r="V3" s="9">
        <f>Table1[[#This Row],[2025 rank]]-Table1[[#This Row],[rRank]]</f>
        <v>-2</v>
      </c>
    </row>
    <row r="4" spans="1:22" x14ac:dyDescent="0.3">
      <c r="A4" s="5"/>
      <c r="B4" s="6">
        <v>8478402</v>
      </c>
      <c r="C4" s="3" t="s">
        <v>210</v>
      </c>
      <c r="D4" s="1">
        <v>28</v>
      </c>
      <c r="E4" s="1" t="s">
        <v>431</v>
      </c>
      <c r="F4" s="5" t="s">
        <v>303</v>
      </c>
      <c r="G4" s="6" t="s">
        <v>68</v>
      </c>
      <c r="H4" s="7">
        <v>0.146862111111111</v>
      </c>
      <c r="I4" s="6">
        <v>67</v>
      </c>
      <c r="J4" s="6">
        <v>26</v>
      </c>
      <c r="K4" s="6">
        <v>74</v>
      </c>
      <c r="L4" s="6">
        <v>100</v>
      </c>
      <c r="M4" s="6">
        <v>226</v>
      </c>
      <c r="N4" s="8">
        <f>82 * (3*Table1[[#This Row],[goals]]+2*Table1[[#This Row],[assists]])/Table1[[#This Row],[gp]]</f>
        <v>276.59701492537312</v>
      </c>
      <c r="O4" s="7">
        <v>0.13265299999999999</v>
      </c>
      <c r="P4" s="12">
        <f>Table1[[#This Row],[AVGshp]]/Table1[[#This Row],[shp]]</f>
        <v>1.1071148870444769</v>
      </c>
      <c r="Q4" s="8">
        <f>Table1[[#This Row],[R shp]]*Table1[[#This Row],[goals]]</f>
        <v>28.7849870631564</v>
      </c>
      <c r="R4" s="8">
        <f>82 * (3*Table1[[#This Row],[R goals]]+2*Table1[[#This Row],[assists]])/Table1[[#This Row],[gp]]</f>
        <v>286.82248981397726</v>
      </c>
      <c r="S4" s="8">
        <f>Table1[[#This Row],[regressedFanPts/82]]-Table1[[#This Row],[fanPts/82]]</f>
        <v>10.22547488860414</v>
      </c>
      <c r="T4" s="6">
        <f>_xlfn.RANK.EQ(Table1[[#This Row],[regressedFanPts/82]],Table1[regressedFanPts/82])</f>
        <v>3</v>
      </c>
      <c r="U4" s="9">
        <f>_xlfn.RANK.EQ(Table1[[#This Row],[fanPts/82]],Table1[fanPts/82])</f>
        <v>3</v>
      </c>
      <c r="V4" s="9">
        <f>Table1[[#This Row],[2025 rank]]-Table1[[#This Row],[rRank]]</f>
        <v>0</v>
      </c>
    </row>
    <row r="5" spans="1:22" x14ac:dyDescent="0.3">
      <c r="A5" s="5"/>
      <c r="B5" s="6">
        <v>8477492</v>
      </c>
      <c r="C5" s="3" t="s">
        <v>210</v>
      </c>
      <c r="D5" s="1">
        <v>30</v>
      </c>
      <c r="E5" s="1" t="s">
        <v>439</v>
      </c>
      <c r="F5" s="5" t="s">
        <v>272</v>
      </c>
      <c r="G5" s="6" t="s">
        <v>50</v>
      </c>
      <c r="H5" s="7">
        <v>0.11367873275862</v>
      </c>
      <c r="I5" s="6">
        <v>79</v>
      </c>
      <c r="J5" s="6">
        <v>32</v>
      </c>
      <c r="K5" s="6">
        <v>84</v>
      </c>
      <c r="L5" s="6">
        <v>116</v>
      </c>
      <c r="M5" s="6">
        <v>264</v>
      </c>
      <c r="N5" s="8">
        <f>82 * (3*Table1[[#This Row],[goals]]+2*Table1[[#This Row],[assists]])/Table1[[#This Row],[gp]]</f>
        <v>274.02531645569621</v>
      </c>
      <c r="O5" s="7">
        <v>0.1</v>
      </c>
      <c r="P5" s="12">
        <f>Table1[[#This Row],[AVGshp]]/Table1[[#This Row],[shp]]</f>
        <v>1.1367873275861999</v>
      </c>
      <c r="Q5" s="8">
        <f>Table1[[#This Row],[R shp]]*Table1[[#This Row],[goals]]</f>
        <v>36.377194482758398</v>
      </c>
      <c r="R5" s="8">
        <f>82 * (3*Table1[[#This Row],[R goals]]+2*Table1[[#This Row],[assists]])/Table1[[#This Row],[gp]]</f>
        <v>287.65556762985523</v>
      </c>
      <c r="S5" s="8">
        <f>Table1[[#This Row],[regressedFanPts/82]]-Table1[[#This Row],[fanPts/82]]</f>
        <v>13.630251174159014</v>
      </c>
      <c r="T5" s="6">
        <f>_xlfn.RANK.EQ(Table1[[#This Row],[regressedFanPts/82]],Table1[regressedFanPts/82])</f>
        <v>2</v>
      </c>
      <c r="U5" s="9">
        <f>_xlfn.RANK.EQ(Table1[[#This Row],[fanPts/82]],Table1[fanPts/82])</f>
        <v>4</v>
      </c>
      <c r="V5" s="9">
        <f>Table1[[#This Row],[2025 rank]]-Table1[[#This Row],[rRank]]</f>
        <v>2</v>
      </c>
    </row>
    <row r="6" spans="1:22" x14ac:dyDescent="0.3">
      <c r="A6" s="5"/>
      <c r="B6" s="6">
        <v>8478864</v>
      </c>
      <c r="C6" s="3" t="s">
        <v>208</v>
      </c>
      <c r="D6" s="1">
        <v>28</v>
      </c>
      <c r="E6" s="1" t="s">
        <v>427</v>
      </c>
      <c r="F6" s="5" t="s">
        <v>321</v>
      </c>
      <c r="G6" s="6" t="s">
        <v>87</v>
      </c>
      <c r="H6" s="7">
        <v>0.162798185792349</v>
      </c>
      <c r="I6" s="6">
        <v>41</v>
      </c>
      <c r="J6" s="6">
        <v>25</v>
      </c>
      <c r="K6" s="6">
        <v>31</v>
      </c>
      <c r="L6" s="6">
        <v>56</v>
      </c>
      <c r="M6" s="6">
        <v>137</v>
      </c>
      <c r="N6" s="8">
        <f>82 * (3*Table1[[#This Row],[goals]]+2*Table1[[#This Row],[assists]])/Table1[[#This Row],[gp]]</f>
        <v>274</v>
      </c>
      <c r="O6" s="7">
        <v>0.17241400000000001</v>
      </c>
      <c r="P6" s="12">
        <f>Table1[[#This Row],[AVGshp]]/Table1[[#This Row],[shp]]</f>
        <v>0.94422834452161075</v>
      </c>
      <c r="Q6" s="8">
        <f>Table1[[#This Row],[R shp]]*Table1[[#This Row],[goals]]</f>
        <v>23.605708613040267</v>
      </c>
      <c r="R6" s="8">
        <f>82 * (3*Table1[[#This Row],[R goals]]+2*Table1[[#This Row],[assists]])/Table1[[#This Row],[gp]]</f>
        <v>265.63425167824164</v>
      </c>
      <c r="S6" s="8">
        <f>Table1[[#This Row],[regressedFanPts/82]]-Table1[[#This Row],[fanPts/82]]</f>
        <v>-8.3657483217583604</v>
      </c>
      <c r="T6" s="6">
        <f>_xlfn.RANK.EQ(Table1[[#This Row],[regressedFanPts/82]],Table1[regressedFanPts/82])</f>
        <v>5</v>
      </c>
      <c r="U6" s="9">
        <f>_xlfn.RANK.EQ(Table1[[#This Row],[fanPts/82]],Table1[fanPts/82])</f>
        <v>5</v>
      </c>
      <c r="V6" s="9">
        <f>Table1[[#This Row],[2025 rank]]-Table1[[#This Row],[rRank]]</f>
        <v>0</v>
      </c>
    </row>
    <row r="7" spans="1:22" x14ac:dyDescent="0.3">
      <c r="A7" s="5"/>
      <c r="B7" s="6">
        <v>8477956</v>
      </c>
      <c r="C7" s="3" t="s">
        <v>206</v>
      </c>
      <c r="D7" s="1">
        <v>29</v>
      </c>
      <c r="E7" s="1" t="s">
        <v>440</v>
      </c>
      <c r="F7" s="5" t="s">
        <v>290</v>
      </c>
      <c r="G7" s="6" t="s">
        <v>17</v>
      </c>
      <c r="H7" s="7">
        <v>0.13590333333333299</v>
      </c>
      <c r="I7" s="6">
        <v>82</v>
      </c>
      <c r="J7" s="6">
        <v>43</v>
      </c>
      <c r="K7" s="6">
        <v>63</v>
      </c>
      <c r="L7" s="6">
        <v>106</v>
      </c>
      <c r="M7" s="6">
        <v>255</v>
      </c>
      <c r="N7" s="8">
        <f>82 * (3*Table1[[#This Row],[goals]]+2*Table1[[#This Row],[assists]])/Table1[[#This Row],[gp]]</f>
        <v>255</v>
      </c>
      <c r="O7" s="7">
        <v>0.134796</v>
      </c>
      <c r="P7" s="12">
        <f>Table1[[#This Row],[AVGshp]]/Table1[[#This Row],[shp]]</f>
        <v>1.0082148827363793</v>
      </c>
      <c r="Q7" s="8">
        <f>Table1[[#This Row],[R shp]]*Table1[[#This Row],[goals]]</f>
        <v>43.353239957664307</v>
      </c>
      <c r="R7" s="8">
        <f>82 * (3*Table1[[#This Row],[R goals]]+2*Table1[[#This Row],[assists]])/Table1[[#This Row],[gp]]</f>
        <v>256.0597198729929</v>
      </c>
      <c r="S7" s="8">
        <f>Table1[[#This Row],[regressedFanPts/82]]-Table1[[#This Row],[fanPts/82]]</f>
        <v>1.0597198729929005</v>
      </c>
      <c r="T7" s="6">
        <f>_xlfn.RANK.EQ(Table1[[#This Row],[regressedFanPts/82]],Table1[regressedFanPts/82])</f>
        <v>6</v>
      </c>
      <c r="U7" s="9">
        <f>_xlfn.RANK.EQ(Table1[[#This Row],[fanPts/82]],Table1[fanPts/82])</f>
        <v>6</v>
      </c>
      <c r="V7" s="9">
        <f>Table1[[#This Row],[2025 rank]]-Table1[[#This Row],[rRank]]</f>
        <v>0</v>
      </c>
    </row>
    <row r="8" spans="1:22" x14ac:dyDescent="0.3">
      <c r="A8" s="5"/>
      <c r="B8" s="6">
        <v>8471214</v>
      </c>
      <c r="C8" s="3" t="s">
        <v>408</v>
      </c>
      <c r="D8" s="1">
        <v>40</v>
      </c>
      <c r="E8" s="1" t="s">
        <v>413</v>
      </c>
      <c r="F8" s="5" t="s">
        <v>209</v>
      </c>
      <c r="G8" s="6" t="s">
        <v>196</v>
      </c>
      <c r="H8" s="7">
        <v>0.145160276497695</v>
      </c>
      <c r="I8" s="6">
        <v>65</v>
      </c>
      <c r="J8" s="6">
        <v>44</v>
      </c>
      <c r="K8" s="6">
        <v>29</v>
      </c>
      <c r="L8" s="6">
        <v>73</v>
      </c>
      <c r="M8" s="6">
        <v>190</v>
      </c>
      <c r="N8" s="8">
        <f>82 * (3*Table1[[#This Row],[goals]]+2*Table1[[#This Row],[assists]])/Table1[[#This Row],[gp]]</f>
        <v>239.69230769230768</v>
      </c>
      <c r="O8" s="7">
        <v>0.18565400000000001</v>
      </c>
      <c r="P8" s="12">
        <f>Table1[[#This Row],[AVGshp]]/Table1[[#This Row],[shp]]</f>
        <v>0.78188607031195123</v>
      </c>
      <c r="Q8" s="8">
        <f>Table1[[#This Row],[R shp]]*Table1[[#This Row],[goals]]</f>
        <v>34.402987093725855</v>
      </c>
      <c r="R8" s="8">
        <f>82 * (3*Table1[[#This Row],[R goals]]+2*Table1[[#This Row],[assists]])/Table1[[#This Row],[gp]]</f>
        <v>203.37130500087014</v>
      </c>
      <c r="S8" s="8">
        <f>Table1[[#This Row],[regressedFanPts/82]]-Table1[[#This Row],[fanPts/82]]</f>
        <v>-36.321002691437542</v>
      </c>
      <c r="T8" s="6">
        <f>_xlfn.RANK.EQ(Table1[[#This Row],[regressedFanPts/82]],Table1[regressedFanPts/82])</f>
        <v>23</v>
      </c>
      <c r="U8" s="9">
        <f>_xlfn.RANK.EQ(Table1[[#This Row],[fanPts/82]],Table1[fanPts/82])</f>
        <v>7</v>
      </c>
      <c r="V8" s="9">
        <f>Table1[[#This Row],[2025 rank]]-Table1[[#This Row],[rRank]]</f>
        <v>-16</v>
      </c>
    </row>
    <row r="9" spans="1:22" x14ac:dyDescent="0.3">
      <c r="A9" s="5"/>
      <c r="B9" s="6">
        <v>8478398</v>
      </c>
      <c r="C9" s="3" t="s">
        <v>208</v>
      </c>
      <c r="D9" s="1">
        <v>29</v>
      </c>
      <c r="E9" s="1" t="s">
        <v>432</v>
      </c>
      <c r="F9" s="5" t="s">
        <v>301</v>
      </c>
      <c r="G9" s="6" t="s">
        <v>185</v>
      </c>
      <c r="H9" s="7">
        <v>0.13931481222707401</v>
      </c>
      <c r="I9" s="6">
        <v>82</v>
      </c>
      <c r="J9" s="6">
        <v>41</v>
      </c>
      <c r="K9" s="6">
        <v>56</v>
      </c>
      <c r="L9" s="6">
        <v>97</v>
      </c>
      <c r="M9" s="6">
        <v>235</v>
      </c>
      <c r="N9" s="8">
        <f>82 * (3*Table1[[#This Row],[goals]]+2*Table1[[#This Row],[assists]])/Table1[[#This Row],[gp]]</f>
        <v>235</v>
      </c>
      <c r="O9" s="7">
        <v>0.153558</v>
      </c>
      <c r="P9" s="12">
        <f>Table1[[#This Row],[AVGshp]]/Table1[[#This Row],[shp]]</f>
        <v>0.90724555039186505</v>
      </c>
      <c r="Q9" s="8">
        <f>Table1[[#This Row],[R shp]]*Table1[[#This Row],[goals]]</f>
        <v>37.197067566066465</v>
      </c>
      <c r="R9" s="8">
        <f>82 * (3*Table1[[#This Row],[R goals]]+2*Table1[[#This Row],[assists]])/Table1[[#This Row],[gp]]</f>
        <v>223.5912026981994</v>
      </c>
      <c r="S9" s="8">
        <f>Table1[[#This Row],[regressedFanPts/82]]-Table1[[#This Row],[fanPts/82]]</f>
        <v>-11.408797301800604</v>
      </c>
      <c r="T9" s="6">
        <f>_xlfn.RANK.EQ(Table1[[#This Row],[regressedFanPts/82]],Table1[regressedFanPts/82])</f>
        <v>10</v>
      </c>
      <c r="U9" s="9">
        <f>_xlfn.RANK.EQ(Table1[[#This Row],[fanPts/82]],Table1[fanPts/82])</f>
        <v>8</v>
      </c>
      <c r="V9" s="9">
        <f>Table1[[#This Row],[2025 rank]]-Table1[[#This Row],[rRank]]</f>
        <v>-2</v>
      </c>
    </row>
    <row r="10" spans="1:22" x14ac:dyDescent="0.3">
      <c r="A10" s="5"/>
      <c r="B10" s="6">
        <v>8478483</v>
      </c>
      <c r="C10" s="3" t="s">
        <v>206</v>
      </c>
      <c r="D10" s="1">
        <v>28</v>
      </c>
      <c r="E10" s="1" t="s">
        <v>434</v>
      </c>
      <c r="F10" s="5" t="s">
        <v>313</v>
      </c>
      <c r="G10" s="6" t="s">
        <v>183</v>
      </c>
      <c r="H10" s="7">
        <v>0.15756913913043399</v>
      </c>
      <c r="I10" s="6">
        <v>81</v>
      </c>
      <c r="J10" s="6">
        <v>27</v>
      </c>
      <c r="K10" s="6">
        <v>75</v>
      </c>
      <c r="L10" s="6">
        <v>102</v>
      </c>
      <c r="M10" s="6">
        <v>231</v>
      </c>
      <c r="N10" s="8">
        <f>82 * (3*Table1[[#This Row],[goals]]+2*Table1[[#This Row],[assists]])/Table1[[#This Row],[gp]]</f>
        <v>233.85185185185185</v>
      </c>
      <c r="O10" s="7">
        <v>0.15606900000000001</v>
      </c>
      <c r="P10" s="12">
        <f>Table1[[#This Row],[AVGshp]]/Table1[[#This Row],[shp]]</f>
        <v>1.0096120250045428</v>
      </c>
      <c r="Q10" s="8">
        <f>Table1[[#This Row],[R shp]]*Table1[[#This Row],[goals]]</f>
        <v>27.259524675122655</v>
      </c>
      <c r="R10" s="8">
        <f>82 * (3*Table1[[#This Row],[R goals]]+2*Table1[[#This Row],[assists]])/Table1[[#This Row],[gp]]</f>
        <v>234.64003790222435</v>
      </c>
      <c r="S10" s="8">
        <f>Table1[[#This Row],[regressedFanPts/82]]-Table1[[#This Row],[fanPts/82]]</f>
        <v>0.78818605037250222</v>
      </c>
      <c r="T10" s="6">
        <f>_xlfn.RANK.EQ(Table1[[#This Row],[regressedFanPts/82]],Table1[regressedFanPts/82])</f>
        <v>8</v>
      </c>
      <c r="U10" s="9">
        <f>_xlfn.RANK.EQ(Table1[[#This Row],[fanPts/82]],Table1[fanPts/82])</f>
        <v>9</v>
      </c>
      <c r="V10" s="9">
        <f>Table1[[#This Row],[2025 rank]]-Table1[[#This Row],[rRank]]</f>
        <v>1</v>
      </c>
    </row>
    <row r="11" spans="1:22" x14ac:dyDescent="0.3">
      <c r="A11" s="5"/>
      <c r="B11" s="6">
        <v>8479318</v>
      </c>
      <c r="C11" s="3" t="s">
        <v>210</v>
      </c>
      <c r="D11" s="1">
        <v>28</v>
      </c>
      <c r="E11" s="1" t="s">
        <v>424</v>
      </c>
      <c r="F11" s="5" t="s">
        <v>326</v>
      </c>
      <c r="G11" s="6" t="s">
        <v>161</v>
      </c>
      <c r="H11" s="7">
        <v>0.14716039189189101</v>
      </c>
      <c r="I11" s="6">
        <v>67</v>
      </c>
      <c r="J11" s="6">
        <v>33</v>
      </c>
      <c r="K11" s="6">
        <v>45</v>
      </c>
      <c r="L11" s="6">
        <v>78</v>
      </c>
      <c r="M11" s="6">
        <v>189</v>
      </c>
      <c r="N11" s="8">
        <f>82 * (3*Table1[[#This Row],[goals]]+2*Table1[[#This Row],[assists]])/Table1[[#This Row],[gp]]</f>
        <v>231.31343283582089</v>
      </c>
      <c r="O11" s="7">
        <v>0.12643699999999999</v>
      </c>
      <c r="P11" s="12">
        <f>Table1[[#This Row],[AVGshp]]/Table1[[#This Row],[shp]]</f>
        <v>1.1639029073126617</v>
      </c>
      <c r="Q11" s="8">
        <f>Table1[[#This Row],[R shp]]*Table1[[#This Row],[goals]]</f>
        <v>38.408795941317834</v>
      </c>
      <c r="R11" s="8">
        <f>82 * (3*Table1[[#This Row],[R goals]]+2*Table1[[#This Row],[assists]])/Table1[[#This Row],[gp]]</f>
        <v>251.17259405319686</v>
      </c>
      <c r="S11" s="8">
        <f>Table1[[#This Row],[regressedFanPts/82]]-Table1[[#This Row],[fanPts/82]]</f>
        <v>19.85916121737597</v>
      </c>
      <c r="T11" s="6">
        <f>_xlfn.RANK.EQ(Table1[[#This Row],[regressedFanPts/82]],Table1[regressedFanPts/82])</f>
        <v>7</v>
      </c>
      <c r="U11" s="9">
        <f>_xlfn.RANK.EQ(Table1[[#This Row],[fanPts/82]],Table1[fanPts/82])</f>
        <v>10</v>
      </c>
      <c r="V11" s="9">
        <f>Table1[[#This Row],[2025 rank]]-Table1[[#This Row],[rRank]]</f>
        <v>3</v>
      </c>
    </row>
    <row r="12" spans="1:22" x14ac:dyDescent="0.3">
      <c r="A12" s="5"/>
      <c r="B12" s="6">
        <v>8478403</v>
      </c>
      <c r="C12" s="3" t="s">
        <v>210</v>
      </c>
      <c r="D12" s="1">
        <v>29</v>
      </c>
      <c r="E12" s="1" t="s">
        <v>434</v>
      </c>
      <c r="F12" s="5" t="s">
        <v>304</v>
      </c>
      <c r="G12" s="6" t="s">
        <v>180</v>
      </c>
      <c r="H12" s="7">
        <v>0.117828642512077</v>
      </c>
      <c r="I12" s="6">
        <v>77</v>
      </c>
      <c r="J12" s="6">
        <v>28</v>
      </c>
      <c r="K12" s="6">
        <v>66</v>
      </c>
      <c r="L12" s="6">
        <v>94</v>
      </c>
      <c r="M12" s="6">
        <v>216</v>
      </c>
      <c r="N12" s="8">
        <f>82 * (3*Table1[[#This Row],[goals]]+2*Table1[[#This Row],[assists]])/Table1[[#This Row],[gp]]</f>
        <v>230.02597402597402</v>
      </c>
      <c r="O12" s="7">
        <v>0.120172</v>
      </c>
      <c r="P12" s="12">
        <f>Table1[[#This Row],[AVGshp]]/Table1[[#This Row],[shp]]</f>
        <v>0.98049997097557673</v>
      </c>
      <c r="Q12" s="8">
        <f>Table1[[#This Row],[R shp]]*Table1[[#This Row],[goals]]</f>
        <v>27.45399918731615</v>
      </c>
      <c r="R12" s="8">
        <f>82 * (3*Table1[[#This Row],[R goals]]+2*Table1[[#This Row],[assists]])/Table1[[#This Row],[gp]]</f>
        <v>228.28160779324381</v>
      </c>
      <c r="S12" s="8">
        <f>Table1[[#This Row],[regressedFanPts/82]]-Table1[[#This Row],[fanPts/82]]</f>
        <v>-1.744366232730215</v>
      </c>
      <c r="T12" s="6">
        <f>_xlfn.RANK.EQ(Table1[[#This Row],[regressedFanPts/82]],Table1[regressedFanPts/82])</f>
        <v>9</v>
      </c>
      <c r="U12" s="9">
        <f>_xlfn.RANK.EQ(Table1[[#This Row],[fanPts/82]],Table1[fanPts/82])</f>
        <v>11</v>
      </c>
      <c r="V12" s="9">
        <f>Table1[[#This Row],[2025 rank]]-Table1[[#This Row],[rRank]]</f>
        <v>2</v>
      </c>
    </row>
    <row r="13" spans="1:22" x14ac:dyDescent="0.3">
      <c r="A13" s="5"/>
      <c r="B13" s="6">
        <v>8481559</v>
      </c>
      <c r="C13" s="3" t="s">
        <v>409</v>
      </c>
      <c r="D13" s="1">
        <v>24</v>
      </c>
      <c r="E13" s="1" t="s">
        <v>420</v>
      </c>
      <c r="F13" s="5" t="s">
        <v>369</v>
      </c>
      <c r="G13" s="6" t="s">
        <v>101</v>
      </c>
      <c r="H13" s="7">
        <v>0.115849782178217</v>
      </c>
      <c r="I13" s="6">
        <v>62</v>
      </c>
      <c r="J13" s="6">
        <v>27</v>
      </c>
      <c r="K13" s="6">
        <v>43</v>
      </c>
      <c r="L13" s="6">
        <v>70</v>
      </c>
      <c r="M13" s="6">
        <v>167</v>
      </c>
      <c r="N13" s="8">
        <f>82 * (3*Table1[[#This Row],[goals]]+2*Table1[[#This Row],[assists]])/Table1[[#This Row],[gp]]</f>
        <v>220.87096774193549</v>
      </c>
      <c r="O13" s="7">
        <v>0.11790399999999999</v>
      </c>
      <c r="P13" s="12">
        <f>Table1[[#This Row],[AVGshp]]/Table1[[#This Row],[shp]]</f>
        <v>0.98257719991024051</v>
      </c>
      <c r="Q13" s="8">
        <f>Table1[[#This Row],[R shp]]*Table1[[#This Row],[goals]]</f>
        <v>26.529584397576492</v>
      </c>
      <c r="R13" s="8">
        <f>82 * (3*Table1[[#This Row],[R goals]]+2*Table1[[#This Row],[assists]])/Table1[[#This Row],[gp]]</f>
        <v>219.00448002909383</v>
      </c>
      <c r="S13" s="8">
        <f>Table1[[#This Row],[regressedFanPts/82]]-Table1[[#This Row],[fanPts/82]]</f>
        <v>-1.8664877128416606</v>
      </c>
      <c r="T13" s="6">
        <f>_xlfn.RANK.EQ(Table1[[#This Row],[regressedFanPts/82]],Table1[regressedFanPts/82])</f>
        <v>13</v>
      </c>
      <c r="U13" s="9">
        <f>_xlfn.RANK.EQ(Table1[[#This Row],[fanPts/82]],Table1[fanPts/82])</f>
        <v>12</v>
      </c>
      <c r="V13" s="9">
        <f>Table1[[#This Row],[2025 rank]]-Table1[[#This Row],[rRank]]</f>
        <v>-1</v>
      </c>
    </row>
    <row r="14" spans="1:22" x14ac:dyDescent="0.3">
      <c r="A14" s="5"/>
      <c r="B14" s="6">
        <v>8478550</v>
      </c>
      <c r="C14" s="3" t="s">
        <v>208</v>
      </c>
      <c r="D14" s="1">
        <v>34</v>
      </c>
      <c r="E14" s="1" t="s">
        <v>435</v>
      </c>
      <c r="F14" s="5" t="s">
        <v>318</v>
      </c>
      <c r="G14" s="6" t="s">
        <v>117</v>
      </c>
      <c r="H14" s="7">
        <v>0.15330748360655699</v>
      </c>
      <c r="I14" s="6">
        <v>80</v>
      </c>
      <c r="J14" s="6">
        <v>37</v>
      </c>
      <c r="K14" s="6">
        <v>52</v>
      </c>
      <c r="L14" s="6">
        <v>89</v>
      </c>
      <c r="M14" s="6">
        <v>215</v>
      </c>
      <c r="N14" s="8">
        <f>82 * (3*Table1[[#This Row],[goals]]+2*Table1[[#This Row],[assists]])/Table1[[#This Row],[gp]]</f>
        <v>220.375</v>
      </c>
      <c r="O14" s="7">
        <v>0.15611800000000001</v>
      </c>
      <c r="P14" s="12">
        <f>Table1[[#This Row],[AVGshp]]/Table1[[#This Row],[shp]]</f>
        <v>0.98199748655860941</v>
      </c>
      <c r="Q14" s="8">
        <f>Table1[[#This Row],[R shp]]*Table1[[#This Row],[goals]]</f>
        <v>36.333907002668546</v>
      </c>
      <c r="R14" s="8">
        <f>82 * (3*Table1[[#This Row],[R goals]]+2*Table1[[#This Row],[assists]])/Table1[[#This Row],[gp]]</f>
        <v>218.32676403320579</v>
      </c>
      <c r="S14" s="8">
        <f>Table1[[#This Row],[regressedFanPts/82]]-Table1[[#This Row],[fanPts/82]]</f>
        <v>-2.0482359667942092</v>
      </c>
      <c r="T14" s="6">
        <f>_xlfn.RANK.EQ(Table1[[#This Row],[regressedFanPts/82]],Table1[regressedFanPts/82])</f>
        <v>14</v>
      </c>
      <c r="U14" s="9">
        <f>_xlfn.RANK.EQ(Table1[[#This Row],[fanPts/82]],Table1[fanPts/82])</f>
        <v>13</v>
      </c>
      <c r="V14" s="9">
        <f>Table1[[#This Row],[2025 rank]]-Table1[[#This Row],[rRank]]</f>
        <v>-1</v>
      </c>
    </row>
    <row r="15" spans="1:22" x14ac:dyDescent="0.3">
      <c r="A15" s="5"/>
      <c r="B15" s="6">
        <v>8471675</v>
      </c>
      <c r="C15" s="3" t="s">
        <v>210</v>
      </c>
      <c r="D15" s="1">
        <v>38</v>
      </c>
      <c r="E15" s="1" t="s">
        <v>414</v>
      </c>
      <c r="F15" s="5" t="s">
        <v>212</v>
      </c>
      <c r="G15" s="6" t="s">
        <v>129</v>
      </c>
      <c r="H15" s="7">
        <v>0.14192697540983601</v>
      </c>
      <c r="I15" s="6">
        <v>80</v>
      </c>
      <c r="J15" s="6">
        <v>33</v>
      </c>
      <c r="K15" s="6">
        <v>58</v>
      </c>
      <c r="L15" s="6">
        <v>91</v>
      </c>
      <c r="M15" s="6">
        <v>215</v>
      </c>
      <c r="N15" s="8">
        <f>82 * (3*Table1[[#This Row],[goals]]+2*Table1[[#This Row],[assists]])/Table1[[#This Row],[gp]]</f>
        <v>220.375</v>
      </c>
      <c r="O15" s="7">
        <v>0.145374</v>
      </c>
      <c r="P15" s="12">
        <f>Table1[[#This Row],[AVGshp]]/Table1[[#This Row],[shp]]</f>
        <v>0.97628857574143935</v>
      </c>
      <c r="Q15" s="8">
        <f>Table1[[#This Row],[R shp]]*Table1[[#This Row],[goals]]</f>
        <v>32.217522999467498</v>
      </c>
      <c r="R15" s="8">
        <f>82 * (3*Table1[[#This Row],[R goals]]+2*Table1[[#This Row],[assists]])/Table1[[#This Row],[gp]]</f>
        <v>217.96888322336258</v>
      </c>
      <c r="S15" s="8">
        <f>Table1[[#This Row],[regressedFanPts/82]]-Table1[[#This Row],[fanPts/82]]</f>
        <v>-2.4061167766374183</v>
      </c>
      <c r="T15" s="6">
        <f>_xlfn.RANK.EQ(Table1[[#This Row],[regressedFanPts/82]],Table1[regressedFanPts/82])</f>
        <v>15</v>
      </c>
      <c r="U15" s="9">
        <f>_xlfn.RANK.EQ(Table1[[#This Row],[fanPts/82]],Table1[fanPts/82])</f>
        <v>13</v>
      </c>
      <c r="V15" s="9">
        <f>Table1[[#This Row],[2025 rank]]-Table1[[#This Row],[rRank]]</f>
        <v>-2</v>
      </c>
    </row>
    <row r="16" spans="1:22" x14ac:dyDescent="0.3">
      <c r="A16" s="5"/>
      <c r="B16" s="6">
        <v>8478010</v>
      </c>
      <c r="C16" s="3" t="s">
        <v>210</v>
      </c>
      <c r="D16" s="1">
        <v>29</v>
      </c>
      <c r="E16" s="1" t="s">
        <v>425</v>
      </c>
      <c r="F16" s="5" t="s">
        <v>296</v>
      </c>
      <c r="G16" s="6" t="s">
        <v>158</v>
      </c>
      <c r="H16" s="7">
        <v>0.213837079166666</v>
      </c>
      <c r="I16" s="6">
        <v>77</v>
      </c>
      <c r="J16" s="6">
        <v>42</v>
      </c>
      <c r="K16" s="6">
        <v>40</v>
      </c>
      <c r="L16" s="6">
        <v>82</v>
      </c>
      <c r="M16" s="6">
        <v>206</v>
      </c>
      <c r="N16" s="8">
        <f>82 * (3*Table1[[#This Row],[goals]]+2*Table1[[#This Row],[assists]])/Table1[[#This Row],[gp]]</f>
        <v>219.37662337662337</v>
      </c>
      <c r="O16" s="7">
        <v>0.222222</v>
      </c>
      <c r="P16" s="12">
        <f>Table1[[#This Row],[AVGshp]]/Table1[[#This Row],[shp]]</f>
        <v>0.96226781851781551</v>
      </c>
      <c r="Q16" s="8">
        <f>Table1[[#This Row],[R shp]]*Table1[[#This Row],[goals]]</f>
        <v>40.415248377748249</v>
      </c>
      <c r="R16" s="8">
        <f>82 * (3*Table1[[#This Row],[R goals]]+2*Table1[[#This Row],[assists]])/Table1[[#This Row],[gp]]</f>
        <v>214.31365066137752</v>
      </c>
      <c r="S16" s="8">
        <f>Table1[[#This Row],[regressedFanPts/82]]-Table1[[#This Row],[fanPts/82]]</f>
        <v>-5.0629727152458486</v>
      </c>
      <c r="T16" s="6">
        <f>_xlfn.RANK.EQ(Table1[[#This Row],[regressedFanPts/82]],Table1[regressedFanPts/82])</f>
        <v>17</v>
      </c>
      <c r="U16" s="9">
        <f>_xlfn.RANK.EQ(Table1[[#This Row],[fanPts/82]],Table1[fanPts/82])</f>
        <v>15</v>
      </c>
      <c r="V16" s="9">
        <f>Table1[[#This Row],[2025 rank]]-Table1[[#This Row],[rRank]]</f>
        <v>-2</v>
      </c>
    </row>
    <row r="17" spans="1:22" x14ac:dyDescent="0.3">
      <c r="A17" s="5"/>
      <c r="B17" s="6">
        <v>8480069</v>
      </c>
      <c r="C17" s="3" t="s">
        <v>226</v>
      </c>
      <c r="D17" s="1">
        <v>27</v>
      </c>
      <c r="E17" s="1" t="s">
        <v>439</v>
      </c>
      <c r="F17" s="5" t="s">
        <v>350</v>
      </c>
      <c r="G17" s="6" t="s">
        <v>53</v>
      </c>
      <c r="H17" s="7">
        <v>0.10392411520737301</v>
      </c>
      <c r="I17" s="6">
        <v>80</v>
      </c>
      <c r="J17" s="6">
        <v>30</v>
      </c>
      <c r="K17" s="6">
        <v>62</v>
      </c>
      <c r="L17" s="6">
        <v>92</v>
      </c>
      <c r="M17" s="6">
        <v>214</v>
      </c>
      <c r="N17" s="8">
        <f>82 * (3*Table1[[#This Row],[goals]]+2*Table1[[#This Row],[assists]])/Table1[[#This Row],[gp]]</f>
        <v>219.35</v>
      </c>
      <c r="O17" s="7">
        <v>0.121951</v>
      </c>
      <c r="P17" s="12">
        <f>Table1[[#This Row],[AVGshp]]/Table1[[#This Row],[shp]]</f>
        <v>0.85217927862316012</v>
      </c>
      <c r="Q17" s="8">
        <f>Table1[[#This Row],[R shp]]*Table1[[#This Row],[goals]]</f>
        <v>25.565378358694804</v>
      </c>
      <c r="R17" s="8">
        <f>82 * (3*Table1[[#This Row],[R goals]]+2*Table1[[#This Row],[assists]])/Table1[[#This Row],[gp]]</f>
        <v>205.71353845298654</v>
      </c>
      <c r="S17" s="8">
        <f>Table1[[#This Row],[regressedFanPts/82]]-Table1[[#This Row],[fanPts/82]]</f>
        <v>-13.636461547013454</v>
      </c>
      <c r="T17" s="6">
        <f>_xlfn.RANK.EQ(Table1[[#This Row],[regressedFanPts/82]],Table1[regressedFanPts/82])</f>
        <v>20</v>
      </c>
      <c r="U17" s="9">
        <f>_xlfn.RANK.EQ(Table1[[#This Row],[fanPts/82]],Table1[fanPts/82])</f>
        <v>16</v>
      </c>
      <c r="V17" s="9">
        <f>Table1[[#This Row],[2025 rank]]-Table1[[#This Row],[rRank]]</f>
        <v>-4</v>
      </c>
    </row>
    <row r="18" spans="1:22" x14ac:dyDescent="0.3">
      <c r="A18" s="5"/>
      <c r="B18" s="6">
        <v>8479542</v>
      </c>
      <c r="C18" s="3" t="s">
        <v>408</v>
      </c>
      <c r="D18" s="1">
        <v>27</v>
      </c>
      <c r="E18" s="1" t="s">
        <v>425</v>
      </c>
      <c r="F18" s="5" t="s">
        <v>338</v>
      </c>
      <c r="G18" s="6" t="s">
        <v>155</v>
      </c>
      <c r="H18" s="7">
        <v>0.154393163265306</v>
      </c>
      <c r="I18" s="6">
        <v>82</v>
      </c>
      <c r="J18" s="6">
        <v>35</v>
      </c>
      <c r="K18" s="6">
        <v>55</v>
      </c>
      <c r="L18" s="6">
        <v>90</v>
      </c>
      <c r="M18" s="6">
        <v>215</v>
      </c>
      <c r="N18" s="8">
        <f>82 * (3*Table1[[#This Row],[goals]]+2*Table1[[#This Row],[assists]])/Table1[[#This Row],[gp]]</f>
        <v>215</v>
      </c>
      <c r="O18" s="7">
        <v>0.15350900000000001</v>
      </c>
      <c r="P18" s="12">
        <f>Table1[[#This Row],[AVGshp]]/Table1[[#This Row],[shp]]</f>
        <v>1.005759683571035</v>
      </c>
      <c r="Q18" s="8">
        <f>Table1[[#This Row],[R shp]]*Table1[[#This Row],[goals]]</f>
        <v>35.201588924986225</v>
      </c>
      <c r="R18" s="8">
        <f>82 * (3*Table1[[#This Row],[R goals]]+2*Table1[[#This Row],[assists]])/Table1[[#This Row],[gp]]</f>
        <v>215.60476677495868</v>
      </c>
      <c r="S18" s="8">
        <f>Table1[[#This Row],[regressedFanPts/82]]-Table1[[#This Row],[fanPts/82]]</f>
        <v>0.60476677495867648</v>
      </c>
      <c r="T18" s="6">
        <f>_xlfn.RANK.EQ(Table1[[#This Row],[regressedFanPts/82]],Table1[regressedFanPts/82])</f>
        <v>16</v>
      </c>
      <c r="U18" s="9">
        <f>_xlfn.RANK.EQ(Table1[[#This Row],[fanPts/82]],Table1[fanPts/82])</f>
        <v>17</v>
      </c>
      <c r="V18" s="9">
        <f>Table1[[#This Row],[2025 rank]]-Table1[[#This Row],[rRank]]</f>
        <v>1</v>
      </c>
    </row>
    <row r="19" spans="1:22" x14ac:dyDescent="0.3">
      <c r="A19" s="5"/>
      <c r="B19" s="6">
        <v>8479314</v>
      </c>
      <c r="C19" s="3" t="s">
        <v>408</v>
      </c>
      <c r="D19" s="1">
        <v>28</v>
      </c>
      <c r="E19" s="1" t="s">
        <v>438</v>
      </c>
      <c r="F19" s="5" t="s">
        <v>325</v>
      </c>
      <c r="G19" s="6" t="s">
        <v>76</v>
      </c>
      <c r="H19" s="7">
        <v>0.116472075829383</v>
      </c>
      <c r="I19" s="6">
        <v>52</v>
      </c>
      <c r="J19" s="6">
        <v>22</v>
      </c>
      <c r="K19" s="6">
        <v>35</v>
      </c>
      <c r="L19" s="6">
        <v>57</v>
      </c>
      <c r="M19" s="6">
        <v>136</v>
      </c>
      <c r="N19" s="8">
        <f>82 * (3*Table1[[#This Row],[goals]]+2*Table1[[#This Row],[assists]])/Table1[[#This Row],[gp]]</f>
        <v>214.46153846153845</v>
      </c>
      <c r="O19" s="7">
        <v>0.14102600000000001</v>
      </c>
      <c r="P19" s="12">
        <f>Table1[[#This Row],[AVGshp]]/Table1[[#This Row],[shp]]</f>
        <v>0.82589079906813634</v>
      </c>
      <c r="Q19" s="8">
        <f>Table1[[#This Row],[R shp]]*Table1[[#This Row],[goals]]</f>
        <v>18.169597579498998</v>
      </c>
      <c r="R19" s="8">
        <f>82 * (3*Table1[[#This Row],[R goals]]+2*Table1[[#This Row],[assists]])/Table1[[#This Row],[gp]]</f>
        <v>196.34078854916834</v>
      </c>
      <c r="S19" s="8">
        <f>Table1[[#This Row],[regressedFanPts/82]]-Table1[[#This Row],[fanPts/82]]</f>
        <v>-18.120749912370115</v>
      </c>
      <c r="T19" s="6">
        <f>_xlfn.RANK.EQ(Table1[[#This Row],[regressedFanPts/82]],Table1[regressedFanPts/82])</f>
        <v>25</v>
      </c>
      <c r="U19" s="9">
        <f>_xlfn.RANK.EQ(Table1[[#This Row],[fanPts/82]],Table1[fanPts/82])</f>
        <v>18</v>
      </c>
      <c r="V19" s="9">
        <f>Table1[[#This Row],[2025 rank]]-Table1[[#This Row],[rRank]]</f>
        <v>-7</v>
      </c>
    </row>
    <row r="20" spans="1:22" x14ac:dyDescent="0.3">
      <c r="A20" s="5"/>
      <c r="B20" s="6">
        <v>8480023</v>
      </c>
      <c r="C20" s="3" t="s">
        <v>210</v>
      </c>
      <c r="D20" s="1">
        <v>26</v>
      </c>
      <c r="E20" s="1" t="s">
        <v>426</v>
      </c>
      <c r="F20" s="5" t="s">
        <v>348</v>
      </c>
      <c r="G20" s="6" t="s">
        <v>151</v>
      </c>
      <c r="H20" s="7">
        <v>0.15589033333333299</v>
      </c>
      <c r="I20" s="6">
        <v>70</v>
      </c>
      <c r="J20" s="6">
        <v>21</v>
      </c>
      <c r="K20" s="6">
        <v>60</v>
      </c>
      <c r="L20" s="6">
        <v>81</v>
      </c>
      <c r="M20" s="6">
        <v>183</v>
      </c>
      <c r="N20" s="8">
        <f>82 * (3*Table1[[#This Row],[goals]]+2*Table1[[#This Row],[assists]])/Table1[[#This Row],[gp]]</f>
        <v>214.37142857142857</v>
      </c>
      <c r="O20" s="7">
        <v>0.14482800000000001</v>
      </c>
      <c r="P20" s="12">
        <f>Table1[[#This Row],[AVGshp]]/Table1[[#This Row],[shp]]</f>
        <v>1.076382559541891</v>
      </c>
      <c r="Q20" s="8">
        <f>Table1[[#This Row],[R shp]]*Table1[[#This Row],[goals]]</f>
        <v>22.60403375037971</v>
      </c>
      <c r="R20" s="8">
        <f>82 * (3*Table1[[#This Row],[R goals]]+2*Table1[[#This Row],[assists]])/Table1[[#This Row],[gp]]</f>
        <v>220.00846146562012</v>
      </c>
      <c r="S20" s="8">
        <f>Table1[[#This Row],[regressedFanPts/82]]-Table1[[#This Row],[fanPts/82]]</f>
        <v>5.6370328941915488</v>
      </c>
      <c r="T20" s="6">
        <f>_xlfn.RANK.EQ(Table1[[#This Row],[regressedFanPts/82]],Table1[regressedFanPts/82])</f>
        <v>12</v>
      </c>
      <c r="U20" s="9">
        <f>_xlfn.RANK.EQ(Table1[[#This Row],[fanPts/82]],Table1[fanPts/82])</f>
        <v>19</v>
      </c>
      <c r="V20" s="9">
        <f>Table1[[#This Row],[2025 rank]]-Table1[[#This Row],[rRank]]</f>
        <v>7</v>
      </c>
    </row>
    <row r="21" spans="1:22" x14ac:dyDescent="0.3">
      <c r="A21" s="5"/>
      <c r="B21" s="6">
        <v>8476460</v>
      </c>
      <c r="C21" s="3" t="s">
        <v>210</v>
      </c>
      <c r="D21" s="1">
        <v>32</v>
      </c>
      <c r="E21" s="1" t="s">
        <v>432</v>
      </c>
      <c r="F21" s="5" t="s">
        <v>254</v>
      </c>
      <c r="G21" s="6" t="s">
        <v>190</v>
      </c>
      <c r="H21" s="7">
        <v>0.194920147679324</v>
      </c>
      <c r="I21" s="6">
        <v>82</v>
      </c>
      <c r="J21" s="6">
        <v>39</v>
      </c>
      <c r="K21" s="6">
        <v>48</v>
      </c>
      <c r="L21" s="6">
        <v>87</v>
      </c>
      <c r="M21" s="6">
        <v>213</v>
      </c>
      <c r="N21" s="8">
        <f>82 * (3*Table1[[#This Row],[goals]]+2*Table1[[#This Row],[assists]])/Table1[[#This Row],[gp]]</f>
        <v>213</v>
      </c>
      <c r="O21" s="7">
        <v>0.21546999999999999</v>
      </c>
      <c r="P21" s="12">
        <f>Table1[[#This Row],[AVGshp]]/Table1[[#This Row],[shp]]</f>
        <v>0.90462777964136076</v>
      </c>
      <c r="Q21" s="8">
        <f>Table1[[#This Row],[R shp]]*Table1[[#This Row],[goals]]</f>
        <v>35.280483406013069</v>
      </c>
      <c r="R21" s="8">
        <f>82 * (3*Table1[[#This Row],[R goals]]+2*Table1[[#This Row],[assists]])/Table1[[#This Row],[gp]]</f>
        <v>201.84145021803917</v>
      </c>
      <c r="S21" s="8">
        <f>Table1[[#This Row],[regressedFanPts/82]]-Table1[[#This Row],[fanPts/82]]</f>
        <v>-11.158549781960829</v>
      </c>
      <c r="T21" s="6">
        <f>_xlfn.RANK.EQ(Table1[[#This Row],[regressedFanPts/82]],Table1[regressedFanPts/82])</f>
        <v>24</v>
      </c>
      <c r="U21" s="9">
        <f>_xlfn.RANK.EQ(Table1[[#This Row],[fanPts/82]],Table1[fanPts/82])</f>
        <v>20</v>
      </c>
      <c r="V21" s="9">
        <f>Table1[[#This Row],[2025 rank]]-Table1[[#This Row],[rRank]]</f>
        <v>-4</v>
      </c>
    </row>
    <row r="22" spans="1:22" x14ac:dyDescent="0.3">
      <c r="A22" s="5"/>
      <c r="B22" s="6">
        <v>8477939</v>
      </c>
      <c r="C22" s="3" t="s">
        <v>411</v>
      </c>
      <c r="D22" s="1">
        <v>29</v>
      </c>
      <c r="E22" s="1" t="s">
        <v>424</v>
      </c>
      <c r="F22" s="5" t="s">
        <v>283</v>
      </c>
      <c r="G22" s="6" t="s">
        <v>163</v>
      </c>
      <c r="H22" s="7">
        <v>0.14698900000000001</v>
      </c>
      <c r="I22" s="6">
        <v>82</v>
      </c>
      <c r="J22" s="6">
        <v>45</v>
      </c>
      <c r="K22" s="6">
        <v>39</v>
      </c>
      <c r="L22" s="6">
        <v>84</v>
      </c>
      <c r="M22" s="6">
        <v>213</v>
      </c>
      <c r="N22" s="8">
        <f>82 * (3*Table1[[#This Row],[goals]]+2*Table1[[#This Row],[assists]])/Table1[[#This Row],[gp]]</f>
        <v>213</v>
      </c>
      <c r="O22" s="7">
        <v>0.177866</v>
      </c>
      <c r="P22" s="12">
        <f>Table1[[#This Row],[AVGshp]]/Table1[[#This Row],[shp]]</f>
        <v>0.82640302250008435</v>
      </c>
      <c r="Q22" s="8">
        <f>Table1[[#This Row],[R shp]]*Table1[[#This Row],[goals]]</f>
        <v>37.188136012503797</v>
      </c>
      <c r="R22" s="8">
        <f>82 * (3*Table1[[#This Row],[R goals]]+2*Table1[[#This Row],[assists]])/Table1[[#This Row],[gp]]</f>
        <v>189.56440803751138</v>
      </c>
      <c r="S22" s="8">
        <f>Table1[[#This Row],[regressedFanPts/82]]-Table1[[#This Row],[fanPts/82]]</f>
        <v>-23.435591962488616</v>
      </c>
      <c r="T22" s="6">
        <f>_xlfn.RANK.EQ(Table1[[#This Row],[regressedFanPts/82]],Table1[regressedFanPts/82])</f>
        <v>32</v>
      </c>
      <c r="U22" s="9">
        <f>_xlfn.RANK.EQ(Table1[[#This Row],[fanPts/82]],Table1[fanPts/82])</f>
        <v>20</v>
      </c>
      <c r="V22" s="9">
        <f>Table1[[#This Row],[2025 rank]]-Table1[[#This Row],[rRank]]</f>
        <v>-12</v>
      </c>
    </row>
    <row r="23" spans="1:22" x14ac:dyDescent="0.3">
      <c r="A23" s="5"/>
      <c r="B23" s="6">
        <v>8479343</v>
      </c>
      <c r="C23" s="3" t="s">
        <v>408</v>
      </c>
      <c r="D23" s="1">
        <v>27</v>
      </c>
      <c r="E23" s="1" t="s">
        <v>442</v>
      </c>
      <c r="F23" s="5" t="s">
        <v>329</v>
      </c>
      <c r="G23" s="6" t="s">
        <v>168</v>
      </c>
      <c r="H23" s="7">
        <v>0.14955045228215699</v>
      </c>
      <c r="I23" s="6">
        <v>81</v>
      </c>
      <c r="J23" s="6">
        <v>30</v>
      </c>
      <c r="K23" s="6">
        <v>60</v>
      </c>
      <c r="L23" s="6">
        <v>90</v>
      </c>
      <c r="M23" s="6">
        <v>210</v>
      </c>
      <c r="N23" s="8">
        <f>82 * (3*Table1[[#This Row],[goals]]+2*Table1[[#This Row],[assists]])/Table1[[#This Row],[gp]]</f>
        <v>212.59259259259258</v>
      </c>
      <c r="O23" s="7">
        <v>0.13761499999999999</v>
      </c>
      <c r="P23" s="12">
        <f>Table1[[#This Row],[AVGshp]]/Table1[[#This Row],[shp]]</f>
        <v>1.0867307508785888</v>
      </c>
      <c r="Q23" s="8">
        <f>Table1[[#This Row],[R shp]]*Table1[[#This Row],[goals]]</f>
        <v>32.601922526357669</v>
      </c>
      <c r="R23" s="8">
        <f>82 * (3*Table1[[#This Row],[R goals]]+2*Table1[[#This Row],[assists]])/Table1[[#This Row],[gp]]</f>
        <v>220.49472767264183</v>
      </c>
      <c r="S23" s="8">
        <f>Table1[[#This Row],[regressedFanPts/82]]-Table1[[#This Row],[fanPts/82]]</f>
        <v>7.9021350800492485</v>
      </c>
      <c r="T23" s="6">
        <f>_xlfn.RANK.EQ(Table1[[#This Row],[regressedFanPts/82]],Table1[regressedFanPts/82])</f>
        <v>11</v>
      </c>
      <c r="U23" s="9">
        <f>_xlfn.RANK.EQ(Table1[[#This Row],[fanPts/82]],Table1[fanPts/82])</f>
        <v>22</v>
      </c>
      <c r="V23" s="9">
        <f>Table1[[#This Row],[2025 rank]]-Table1[[#This Row],[rRank]]</f>
        <v>11</v>
      </c>
    </row>
    <row r="24" spans="1:22" x14ac:dyDescent="0.3">
      <c r="A24" s="5"/>
      <c r="B24" s="6">
        <v>8477933</v>
      </c>
      <c r="C24" s="3" t="s">
        <v>411</v>
      </c>
      <c r="D24" s="1">
        <v>30</v>
      </c>
      <c r="E24" s="1" t="s">
        <v>438</v>
      </c>
      <c r="F24" s="5" t="s">
        <v>280</v>
      </c>
      <c r="G24" s="6" t="s">
        <v>74</v>
      </c>
      <c r="H24" s="7">
        <v>0.18816106584362099</v>
      </c>
      <c r="I24" s="6">
        <v>79</v>
      </c>
      <c r="J24" s="6">
        <v>39</v>
      </c>
      <c r="K24" s="6">
        <v>42</v>
      </c>
      <c r="L24" s="6">
        <v>81</v>
      </c>
      <c r="M24" s="6">
        <v>201</v>
      </c>
      <c r="N24" s="8">
        <f>82 * (3*Table1[[#This Row],[goals]]+2*Table1[[#This Row],[assists]])/Table1[[#This Row],[gp]]</f>
        <v>208.63291139240508</v>
      </c>
      <c r="O24" s="7">
        <v>0.18309900000000001</v>
      </c>
      <c r="P24" s="12">
        <f>Table1[[#This Row],[AVGshp]]/Table1[[#This Row],[shp]]</f>
        <v>1.0276466056265789</v>
      </c>
      <c r="Q24" s="8">
        <f>Table1[[#This Row],[R shp]]*Table1[[#This Row],[goals]]</f>
        <v>40.078217619436579</v>
      </c>
      <c r="R24" s="8">
        <f>82 * (3*Table1[[#This Row],[R goals]]+2*Table1[[#This Row],[assists]])/Table1[[#This Row],[gp]]</f>
        <v>211.9903991693848</v>
      </c>
      <c r="S24" s="8">
        <f>Table1[[#This Row],[regressedFanPts/82]]-Table1[[#This Row],[fanPts/82]]</f>
        <v>3.357487776979724</v>
      </c>
      <c r="T24" s="6">
        <f>_xlfn.RANK.EQ(Table1[[#This Row],[regressedFanPts/82]],Table1[regressedFanPts/82])</f>
        <v>18</v>
      </c>
      <c r="U24" s="9">
        <f>_xlfn.RANK.EQ(Table1[[#This Row],[fanPts/82]],Table1[fanPts/82])</f>
        <v>23</v>
      </c>
      <c r="V24" s="9">
        <f>Table1[[#This Row],[2025 rank]]-Table1[[#This Row],[rRank]]</f>
        <v>5</v>
      </c>
    </row>
    <row r="25" spans="1:22" x14ac:dyDescent="0.3">
      <c r="A25" s="5"/>
      <c r="B25" s="6">
        <v>8480018</v>
      </c>
      <c r="C25" s="3" t="s">
        <v>210</v>
      </c>
      <c r="D25" s="1">
        <v>26</v>
      </c>
      <c r="E25" s="1" t="s">
        <v>433</v>
      </c>
      <c r="F25" s="5" t="s">
        <v>347</v>
      </c>
      <c r="G25" s="6" t="s">
        <v>96</v>
      </c>
      <c r="H25" s="7">
        <v>0.171097</v>
      </c>
      <c r="I25" s="6">
        <v>82</v>
      </c>
      <c r="J25" s="6">
        <v>30</v>
      </c>
      <c r="K25" s="6">
        <v>59</v>
      </c>
      <c r="L25" s="6">
        <v>89</v>
      </c>
      <c r="M25" s="6">
        <v>208</v>
      </c>
      <c r="N25" s="8">
        <f>82 * (3*Table1[[#This Row],[goals]]+2*Table1[[#This Row],[assists]])/Table1[[#This Row],[gp]]</f>
        <v>208</v>
      </c>
      <c r="O25" s="7">
        <v>0.17441899999999999</v>
      </c>
      <c r="P25" s="12">
        <f>Table1[[#This Row],[AVGshp]]/Table1[[#This Row],[shp]]</f>
        <v>0.98095390983780439</v>
      </c>
      <c r="Q25" s="8">
        <f>Table1[[#This Row],[R shp]]*Table1[[#This Row],[goals]]</f>
        <v>29.428617295134131</v>
      </c>
      <c r="R25" s="8">
        <f>82 * (3*Table1[[#This Row],[R goals]]+2*Table1[[#This Row],[assists]])/Table1[[#This Row],[gp]]</f>
        <v>206.28585188540239</v>
      </c>
      <c r="S25" s="8">
        <f>Table1[[#This Row],[regressedFanPts/82]]-Table1[[#This Row],[fanPts/82]]</f>
        <v>-1.7141481145976059</v>
      </c>
      <c r="T25" s="6">
        <f>_xlfn.RANK.EQ(Table1[[#This Row],[regressedFanPts/82]],Table1[regressedFanPts/82])</f>
        <v>19</v>
      </c>
      <c r="U25" s="9">
        <f>_xlfn.RANK.EQ(Table1[[#This Row],[fanPts/82]],Table1[fanPts/82])</f>
        <v>24</v>
      </c>
      <c r="V25" s="9">
        <f>Table1[[#This Row],[2025 rank]]-Table1[[#This Row],[rRank]]</f>
        <v>5</v>
      </c>
    </row>
    <row r="26" spans="1:22" x14ac:dyDescent="0.3">
      <c r="A26" s="5"/>
      <c r="B26" s="6">
        <v>8477404</v>
      </c>
      <c r="C26" s="3" t="s">
        <v>208</v>
      </c>
      <c r="D26" s="1">
        <v>31</v>
      </c>
      <c r="E26" s="1" t="s">
        <v>425</v>
      </c>
      <c r="F26" s="5" t="s">
        <v>267</v>
      </c>
      <c r="G26" s="6" t="s">
        <v>154</v>
      </c>
      <c r="H26" s="7">
        <v>0.166796737142857</v>
      </c>
      <c r="I26" s="6">
        <v>80</v>
      </c>
      <c r="J26" s="6">
        <v>41</v>
      </c>
      <c r="K26" s="6">
        <v>39</v>
      </c>
      <c r="L26" s="6">
        <v>80</v>
      </c>
      <c r="M26" s="6">
        <v>201</v>
      </c>
      <c r="N26" s="8">
        <f>82 * (3*Table1[[#This Row],[goals]]+2*Table1[[#This Row],[assists]])/Table1[[#This Row],[gp]]</f>
        <v>206.02500000000001</v>
      </c>
      <c r="O26" s="7">
        <v>0.18894</v>
      </c>
      <c r="P26" s="12">
        <f>Table1[[#This Row],[AVGshp]]/Table1[[#This Row],[shp]]</f>
        <v>0.88280267356227904</v>
      </c>
      <c r="Q26" s="8">
        <f>Table1[[#This Row],[R shp]]*Table1[[#This Row],[goals]]</f>
        <v>36.194909616053444</v>
      </c>
      <c r="R26" s="8">
        <f>82 * (3*Table1[[#This Row],[R goals]]+2*Table1[[#This Row],[assists]])/Table1[[#This Row],[gp]]</f>
        <v>191.24934706936432</v>
      </c>
      <c r="S26" s="8">
        <f>Table1[[#This Row],[regressedFanPts/82]]-Table1[[#This Row],[fanPts/82]]</f>
        <v>-14.775652930635687</v>
      </c>
      <c r="T26" s="6">
        <f>_xlfn.RANK.EQ(Table1[[#This Row],[regressedFanPts/82]],Table1[regressedFanPts/82])</f>
        <v>30</v>
      </c>
      <c r="U26" s="9">
        <f>_xlfn.RANK.EQ(Table1[[#This Row],[fanPts/82]],Table1[fanPts/82])</f>
        <v>25</v>
      </c>
      <c r="V26" s="9">
        <f>Table1[[#This Row],[2025 rank]]-Table1[[#This Row],[rRank]]</f>
        <v>-5</v>
      </c>
    </row>
    <row r="27" spans="1:22" x14ac:dyDescent="0.3">
      <c r="A27" s="5"/>
      <c r="B27" s="6">
        <v>8475166</v>
      </c>
      <c r="C27" s="3" t="s">
        <v>210</v>
      </c>
      <c r="D27" s="1">
        <v>35</v>
      </c>
      <c r="E27" s="1" t="s">
        <v>424</v>
      </c>
      <c r="F27" s="5" t="s">
        <v>225</v>
      </c>
      <c r="G27" s="6" t="s">
        <v>165</v>
      </c>
      <c r="H27" s="7">
        <v>0.14026621276595699</v>
      </c>
      <c r="I27" s="6">
        <v>75</v>
      </c>
      <c r="J27" s="6">
        <v>38</v>
      </c>
      <c r="K27" s="6">
        <v>36</v>
      </c>
      <c r="L27" s="6">
        <v>74</v>
      </c>
      <c r="M27" s="6">
        <v>186</v>
      </c>
      <c r="N27" s="8">
        <f>82 * (3*Table1[[#This Row],[goals]]+2*Table1[[#This Row],[assists]])/Table1[[#This Row],[gp]]</f>
        <v>203.36</v>
      </c>
      <c r="O27" s="7">
        <v>0.19</v>
      </c>
      <c r="P27" s="12">
        <f>Table1[[#This Row],[AVGshp]]/Table1[[#This Row],[shp]]</f>
        <v>0.73824322508398421</v>
      </c>
      <c r="Q27" s="8">
        <f>Table1[[#This Row],[R shp]]*Table1[[#This Row],[goals]]</f>
        <v>28.053242553191399</v>
      </c>
      <c r="R27" s="8">
        <f>82 * (3*Table1[[#This Row],[R goals]]+2*Table1[[#This Row],[assists]])/Table1[[#This Row],[gp]]</f>
        <v>170.7346355744678</v>
      </c>
      <c r="S27" s="8">
        <f>Table1[[#This Row],[regressedFanPts/82]]-Table1[[#This Row],[fanPts/82]]</f>
        <v>-32.625364425532211</v>
      </c>
      <c r="T27" s="6">
        <f>_xlfn.RANK.EQ(Table1[[#This Row],[regressedFanPts/82]],Table1[regressedFanPts/82])</f>
        <v>48</v>
      </c>
      <c r="U27" s="9">
        <f>_xlfn.RANK.EQ(Table1[[#This Row],[fanPts/82]],Table1[fanPts/82])</f>
        <v>26</v>
      </c>
      <c r="V27" s="9">
        <f>Table1[[#This Row],[2025 rank]]-Table1[[#This Row],[rRank]]</f>
        <v>-22</v>
      </c>
    </row>
    <row r="28" spans="1:22" x14ac:dyDescent="0.3">
      <c r="A28" s="5"/>
      <c r="B28" s="6">
        <v>8479420</v>
      </c>
      <c r="C28" s="3" t="s">
        <v>411</v>
      </c>
      <c r="D28" s="1">
        <v>28</v>
      </c>
      <c r="E28" s="1" t="s">
        <v>428</v>
      </c>
      <c r="F28" s="5" t="s">
        <v>336</v>
      </c>
      <c r="G28" s="6" t="s">
        <v>21</v>
      </c>
      <c r="H28" s="7">
        <v>0.15384528888888799</v>
      </c>
      <c r="I28" s="6">
        <v>76</v>
      </c>
      <c r="J28" s="6">
        <v>44</v>
      </c>
      <c r="K28" s="6">
        <v>28</v>
      </c>
      <c r="L28" s="6">
        <v>72</v>
      </c>
      <c r="M28" s="6">
        <v>188</v>
      </c>
      <c r="N28" s="8">
        <f>82 * (3*Table1[[#This Row],[goals]]+2*Table1[[#This Row],[assists]])/Table1[[#This Row],[gp]]</f>
        <v>202.84210526315789</v>
      </c>
      <c r="O28" s="7">
        <v>0.18181800000000001</v>
      </c>
      <c r="P28" s="12">
        <f>Table1[[#This Row],[AVGshp]]/Table1[[#This Row],[shp]]</f>
        <v>0.84614993503881897</v>
      </c>
      <c r="Q28" s="8">
        <f>Table1[[#This Row],[R shp]]*Table1[[#This Row],[goals]]</f>
        <v>37.230597141708031</v>
      </c>
      <c r="R28" s="8">
        <f>82 * (3*Table1[[#This Row],[R goals]]+2*Table1[[#This Row],[assists]])/Table1[[#This Row],[gp]]</f>
        <v>180.93061706394968</v>
      </c>
      <c r="S28" s="8">
        <f>Table1[[#This Row],[regressedFanPts/82]]-Table1[[#This Row],[fanPts/82]]</f>
        <v>-21.911488199208208</v>
      </c>
      <c r="T28" s="6">
        <f>_xlfn.RANK.EQ(Table1[[#This Row],[regressedFanPts/82]],Table1[regressedFanPts/82])</f>
        <v>38</v>
      </c>
      <c r="U28" s="9">
        <f>_xlfn.RANK.EQ(Table1[[#This Row],[fanPts/82]],Table1[fanPts/82])</f>
        <v>27</v>
      </c>
      <c r="V28" s="9">
        <f>Table1[[#This Row],[2025 rank]]-Table1[[#This Row],[rRank]]</f>
        <v>-11</v>
      </c>
    </row>
    <row r="29" spans="1:22" x14ac:dyDescent="0.3">
      <c r="A29" s="5"/>
      <c r="B29" s="6">
        <v>8480800</v>
      </c>
      <c r="C29" s="3" t="s">
        <v>226</v>
      </c>
      <c r="D29" s="1">
        <v>26</v>
      </c>
      <c r="E29" s="1" t="s">
        <v>443</v>
      </c>
      <c r="F29" s="5" t="s">
        <v>357</v>
      </c>
      <c r="G29" s="6" t="s">
        <v>101</v>
      </c>
      <c r="H29" s="7">
        <v>7.11278421052631E-2</v>
      </c>
      <c r="I29" s="6">
        <v>68</v>
      </c>
      <c r="J29" s="6">
        <v>16</v>
      </c>
      <c r="K29" s="6">
        <v>60</v>
      </c>
      <c r="L29" s="6">
        <v>76</v>
      </c>
      <c r="M29" s="6">
        <v>168</v>
      </c>
      <c r="N29" s="8">
        <f>82 * (3*Table1[[#This Row],[goals]]+2*Table1[[#This Row],[assists]])/Table1[[#This Row],[gp]]</f>
        <v>202.58823529411765</v>
      </c>
      <c r="O29" s="7">
        <v>8.3333000000000004E-2</v>
      </c>
      <c r="P29" s="12">
        <f>Table1[[#This Row],[AVGshp]]/Table1[[#This Row],[shp]]</f>
        <v>0.85353751941323486</v>
      </c>
      <c r="Q29" s="8">
        <f>Table1[[#This Row],[R shp]]*Table1[[#This Row],[goals]]</f>
        <v>13.656600310611758</v>
      </c>
      <c r="R29" s="8">
        <f>82 * (3*Table1[[#This Row],[R goals]]+2*Table1[[#This Row],[assists]])/Table1[[#This Row],[gp]]</f>
        <v>194.1106423001543</v>
      </c>
      <c r="S29" s="8">
        <f>Table1[[#This Row],[regressedFanPts/82]]-Table1[[#This Row],[fanPts/82]]</f>
        <v>-8.4775929939633556</v>
      </c>
      <c r="T29" s="6">
        <f>_xlfn.RANK.EQ(Table1[[#This Row],[regressedFanPts/82]],Table1[regressedFanPts/82])</f>
        <v>29</v>
      </c>
      <c r="U29" s="9">
        <f>_xlfn.RANK.EQ(Table1[[#This Row],[fanPts/82]],Table1[fanPts/82])</f>
        <v>28</v>
      </c>
      <c r="V29" s="9">
        <f>Table1[[#This Row],[2025 rank]]-Table1[[#This Row],[rRank]]</f>
        <v>-1</v>
      </c>
    </row>
    <row r="30" spans="1:22" x14ac:dyDescent="0.3">
      <c r="A30" s="5"/>
      <c r="B30" s="6">
        <v>8477497</v>
      </c>
      <c r="C30" s="3" t="s">
        <v>210</v>
      </c>
      <c r="D30" s="1">
        <v>31</v>
      </c>
      <c r="E30" s="1" t="s">
        <v>441</v>
      </c>
      <c r="F30" s="5" t="s">
        <v>275</v>
      </c>
      <c r="G30" s="6" t="s">
        <v>33</v>
      </c>
      <c r="H30" s="7">
        <v>0.153450858407079</v>
      </c>
      <c r="I30" s="6">
        <v>54</v>
      </c>
      <c r="J30" s="6">
        <v>19</v>
      </c>
      <c r="K30" s="6">
        <v>38</v>
      </c>
      <c r="L30" s="6">
        <v>57</v>
      </c>
      <c r="M30" s="6">
        <v>133</v>
      </c>
      <c r="N30" s="8">
        <f>82 * (3*Table1[[#This Row],[goals]]+2*Table1[[#This Row],[assists]])/Table1[[#This Row],[gp]]</f>
        <v>201.96296296296296</v>
      </c>
      <c r="O30" s="7">
        <v>0.14843799999999999</v>
      </c>
      <c r="P30" s="12">
        <f>Table1[[#This Row],[AVGshp]]/Table1[[#This Row],[shp]]</f>
        <v>1.0337707218305219</v>
      </c>
      <c r="Q30" s="8">
        <f>Table1[[#This Row],[R shp]]*Table1[[#This Row],[goals]]</f>
        <v>19.641643714779917</v>
      </c>
      <c r="R30" s="8">
        <f>82 * (3*Table1[[#This Row],[R goals]]+2*Table1[[#This Row],[assists]])/Table1[[#This Row],[gp]]</f>
        <v>204.88600655251591</v>
      </c>
      <c r="S30" s="8">
        <f>Table1[[#This Row],[regressedFanPts/82]]-Table1[[#This Row],[fanPts/82]]</f>
        <v>2.9230435895529467</v>
      </c>
      <c r="T30" s="6">
        <f>_xlfn.RANK.EQ(Table1[[#This Row],[regressedFanPts/82]],Table1[regressedFanPts/82])</f>
        <v>21</v>
      </c>
      <c r="U30" s="9">
        <f>_xlfn.RANK.EQ(Table1[[#This Row],[fanPts/82]],Table1[fanPts/82])</f>
        <v>29</v>
      </c>
      <c r="V30" s="9">
        <f>Table1[[#This Row],[2025 rank]]-Table1[[#This Row],[rRank]]</f>
        <v>8</v>
      </c>
    </row>
    <row r="31" spans="1:22" x14ac:dyDescent="0.3">
      <c r="A31" s="5"/>
      <c r="B31" s="6">
        <v>8479407</v>
      </c>
      <c r="C31" s="3" t="s">
        <v>408</v>
      </c>
      <c r="D31" s="1">
        <v>27</v>
      </c>
      <c r="E31" s="1" t="s">
        <v>420</v>
      </c>
      <c r="F31" s="5" t="s">
        <v>334</v>
      </c>
      <c r="G31" s="6" t="s">
        <v>97</v>
      </c>
      <c r="H31" s="7">
        <v>0.125529693877551</v>
      </c>
      <c r="I31" s="6">
        <v>81</v>
      </c>
      <c r="J31" s="6">
        <v>21</v>
      </c>
      <c r="K31" s="6">
        <v>67</v>
      </c>
      <c r="L31" s="6">
        <v>88</v>
      </c>
      <c r="M31" s="6">
        <v>197</v>
      </c>
      <c r="N31" s="8">
        <f>82 * (3*Table1[[#This Row],[goals]]+2*Table1[[#This Row],[assists]])/Table1[[#This Row],[gp]]</f>
        <v>199.4320987654321</v>
      </c>
      <c r="O31" s="7">
        <v>0.11666700000000001</v>
      </c>
      <c r="P31" s="12">
        <f>Table1[[#This Row],[AVGshp]]/Table1[[#This Row],[shp]]</f>
        <v>1.0759657304769215</v>
      </c>
      <c r="Q31" s="8">
        <f>Table1[[#This Row],[R shp]]*Table1[[#This Row],[goals]]</f>
        <v>22.59528034001535</v>
      </c>
      <c r="R31" s="8">
        <f>82 * (3*Table1[[#This Row],[R goals]]+2*Table1[[#This Row],[assists]])/Table1[[#This Row],[gp]]</f>
        <v>204.27702424251578</v>
      </c>
      <c r="S31" s="8">
        <f>Table1[[#This Row],[regressedFanPts/82]]-Table1[[#This Row],[fanPts/82]]</f>
        <v>4.8449254770836774</v>
      </c>
      <c r="T31" s="6">
        <f>_xlfn.RANK.EQ(Table1[[#This Row],[regressedFanPts/82]],Table1[regressedFanPts/82])</f>
        <v>22</v>
      </c>
      <c r="U31" s="9">
        <f>_xlfn.RANK.EQ(Table1[[#This Row],[fanPts/82]],Table1[fanPts/82])</f>
        <v>30</v>
      </c>
      <c r="V31" s="9">
        <f>Table1[[#This Row],[2025 rank]]-Table1[[#This Row],[rRank]]</f>
        <v>8</v>
      </c>
    </row>
    <row r="32" spans="1:22" x14ac:dyDescent="0.3">
      <c r="A32" s="5"/>
      <c r="B32" s="6">
        <v>8477493</v>
      </c>
      <c r="C32" s="3" t="s">
        <v>210</v>
      </c>
      <c r="D32" s="1">
        <v>30</v>
      </c>
      <c r="E32" s="1" t="s">
        <v>438</v>
      </c>
      <c r="F32" s="5" t="s">
        <v>273</v>
      </c>
      <c r="G32" s="6" t="s">
        <v>71</v>
      </c>
      <c r="H32" s="7">
        <v>0.121211514423076</v>
      </c>
      <c r="I32" s="6">
        <v>67</v>
      </c>
      <c r="J32" s="6">
        <v>20</v>
      </c>
      <c r="K32" s="6">
        <v>51</v>
      </c>
      <c r="L32" s="6">
        <v>71</v>
      </c>
      <c r="M32" s="6">
        <v>162</v>
      </c>
      <c r="N32" s="8">
        <f>82 * (3*Table1[[#This Row],[goals]]+2*Table1[[#This Row],[assists]])/Table1[[#This Row],[gp]]</f>
        <v>198.26865671641792</v>
      </c>
      <c r="O32" s="7">
        <v>0.13422799999999999</v>
      </c>
      <c r="P32" s="12">
        <f>Table1[[#This Row],[AVGshp]]/Table1[[#This Row],[shp]]</f>
        <v>0.90302704668978162</v>
      </c>
      <c r="Q32" s="8">
        <f>Table1[[#This Row],[R shp]]*Table1[[#This Row],[goals]]</f>
        <v>18.060540933795632</v>
      </c>
      <c r="R32" s="8">
        <f>82 * (3*Table1[[#This Row],[R goals]]+2*Table1[[#This Row],[assists]])/Table1[[#This Row],[gp]]</f>
        <v>191.14765775692126</v>
      </c>
      <c r="S32" s="8">
        <f>Table1[[#This Row],[regressedFanPts/82]]-Table1[[#This Row],[fanPts/82]]</f>
        <v>-7.1209989594966601</v>
      </c>
      <c r="T32" s="6">
        <f>_xlfn.RANK.EQ(Table1[[#This Row],[regressedFanPts/82]],Table1[regressedFanPts/82])</f>
        <v>31</v>
      </c>
      <c r="U32" s="9">
        <f>_xlfn.RANK.EQ(Table1[[#This Row],[fanPts/82]],Table1[fanPts/82])</f>
        <v>31</v>
      </c>
      <c r="V32" s="9">
        <f>Table1[[#This Row],[2025 rank]]-Table1[[#This Row],[rRank]]</f>
        <v>0</v>
      </c>
    </row>
    <row r="33" spans="1:22" x14ac:dyDescent="0.3">
      <c r="A33" s="5"/>
      <c r="B33" s="6">
        <v>8480027</v>
      </c>
      <c r="C33" s="3" t="s">
        <v>408</v>
      </c>
      <c r="D33" s="1">
        <v>26</v>
      </c>
      <c r="E33" s="1" t="s">
        <v>418</v>
      </c>
      <c r="F33" s="5" t="s">
        <v>349</v>
      </c>
      <c r="G33" s="6" t="s">
        <v>58</v>
      </c>
      <c r="H33" s="7">
        <v>0.14612766666666599</v>
      </c>
      <c r="I33" s="6">
        <v>82</v>
      </c>
      <c r="J33" s="6">
        <v>35</v>
      </c>
      <c r="K33" s="6">
        <v>45</v>
      </c>
      <c r="L33" s="6">
        <v>80</v>
      </c>
      <c r="M33" s="6">
        <v>195</v>
      </c>
      <c r="N33" s="8">
        <f>82 * (3*Table1[[#This Row],[goals]]+2*Table1[[#This Row],[assists]])/Table1[[#This Row],[gp]]</f>
        <v>195</v>
      </c>
      <c r="O33" s="7">
        <v>0.165877</v>
      </c>
      <c r="P33" s="12">
        <f>Table1[[#This Row],[AVGshp]]/Table1[[#This Row],[shp]]</f>
        <v>0.88093989321404409</v>
      </c>
      <c r="Q33" s="8">
        <f>Table1[[#This Row],[R shp]]*Table1[[#This Row],[goals]]</f>
        <v>30.832896262491545</v>
      </c>
      <c r="R33" s="8">
        <f>82 * (3*Table1[[#This Row],[R goals]]+2*Table1[[#This Row],[assists]])/Table1[[#This Row],[gp]]</f>
        <v>182.49868878747463</v>
      </c>
      <c r="S33" s="8">
        <f>Table1[[#This Row],[regressedFanPts/82]]-Table1[[#This Row],[fanPts/82]]</f>
        <v>-12.501311212525366</v>
      </c>
      <c r="T33" s="6">
        <f>_xlfn.RANK.EQ(Table1[[#This Row],[regressedFanPts/82]],Table1[regressedFanPts/82])</f>
        <v>36</v>
      </c>
      <c r="U33" s="9">
        <f>_xlfn.RANK.EQ(Table1[[#This Row],[fanPts/82]],Table1[fanPts/82])</f>
        <v>32</v>
      </c>
      <c r="V33" s="9">
        <f>Table1[[#This Row],[2025 rank]]-Table1[[#This Row],[rRank]]</f>
        <v>-4</v>
      </c>
    </row>
    <row r="34" spans="1:22" x14ac:dyDescent="0.3">
      <c r="A34" s="5"/>
      <c r="B34" s="6">
        <v>8475168</v>
      </c>
      <c r="C34" s="3" t="s">
        <v>411</v>
      </c>
      <c r="D34" s="1">
        <v>34</v>
      </c>
      <c r="E34" s="1" t="s">
        <v>418</v>
      </c>
      <c r="F34" s="5" t="s">
        <v>228</v>
      </c>
      <c r="G34" s="6" t="s">
        <v>55</v>
      </c>
      <c r="H34" s="7">
        <v>0.1592690472103</v>
      </c>
      <c r="I34" s="6">
        <v>82</v>
      </c>
      <c r="J34" s="6">
        <v>30</v>
      </c>
      <c r="K34" s="6">
        <v>52</v>
      </c>
      <c r="L34" s="6">
        <v>82</v>
      </c>
      <c r="M34" s="6">
        <v>194</v>
      </c>
      <c r="N34" s="8">
        <f>82 * (3*Table1[[#This Row],[goals]]+2*Table1[[#This Row],[assists]])/Table1[[#This Row],[gp]]</f>
        <v>194</v>
      </c>
      <c r="O34" s="7">
        <v>0.19736799999999999</v>
      </c>
      <c r="P34" s="12">
        <f>Table1[[#This Row],[AVGshp]]/Table1[[#This Row],[shp]]</f>
        <v>0.80696489405729399</v>
      </c>
      <c r="Q34" s="8">
        <f>Table1[[#This Row],[R shp]]*Table1[[#This Row],[goals]]</f>
        <v>24.208946821718818</v>
      </c>
      <c r="R34" s="8">
        <f>82 * (3*Table1[[#This Row],[R goals]]+2*Table1[[#This Row],[assists]])/Table1[[#This Row],[gp]]</f>
        <v>176.62684046515645</v>
      </c>
      <c r="S34" s="8">
        <f>Table1[[#This Row],[regressedFanPts/82]]-Table1[[#This Row],[fanPts/82]]</f>
        <v>-17.373159534843552</v>
      </c>
      <c r="T34" s="6">
        <f>_xlfn.RANK.EQ(Table1[[#This Row],[regressedFanPts/82]],Table1[regressedFanPts/82])</f>
        <v>44</v>
      </c>
      <c r="U34" s="9">
        <f>_xlfn.RANK.EQ(Table1[[#This Row],[fanPts/82]],Table1[fanPts/82])</f>
        <v>33</v>
      </c>
      <c r="V34" s="9">
        <f>Table1[[#This Row],[2025 rank]]-Table1[[#This Row],[rRank]]</f>
        <v>-11</v>
      </c>
    </row>
    <row r="35" spans="1:22" x14ac:dyDescent="0.3">
      <c r="A35" s="5"/>
      <c r="B35" s="6">
        <v>8478440</v>
      </c>
      <c r="C35" s="3" t="s">
        <v>210</v>
      </c>
      <c r="D35" s="1">
        <v>28</v>
      </c>
      <c r="E35" s="1" t="s">
        <v>413</v>
      </c>
      <c r="F35" s="5" t="s">
        <v>308</v>
      </c>
      <c r="G35" s="6" t="s">
        <v>198</v>
      </c>
      <c r="H35" s="7">
        <v>0.167990771428571</v>
      </c>
      <c r="I35" s="6">
        <v>82</v>
      </c>
      <c r="J35" s="6">
        <v>29</v>
      </c>
      <c r="K35" s="6">
        <v>53</v>
      </c>
      <c r="L35" s="6">
        <v>82</v>
      </c>
      <c r="M35" s="6">
        <v>193</v>
      </c>
      <c r="N35" s="8">
        <f>82 * (3*Table1[[#This Row],[goals]]+2*Table1[[#This Row],[assists]])/Table1[[#This Row],[gp]]</f>
        <v>193</v>
      </c>
      <c r="O35" s="7">
        <v>0.194631</v>
      </c>
      <c r="P35" s="12">
        <f>Table1[[#This Row],[AVGshp]]/Table1[[#This Row],[shp]]</f>
        <v>0.86312443253423654</v>
      </c>
      <c r="Q35" s="8">
        <f>Table1[[#This Row],[R shp]]*Table1[[#This Row],[goals]]</f>
        <v>25.03060854349286</v>
      </c>
      <c r="R35" s="8">
        <f>82 * (3*Table1[[#This Row],[R goals]]+2*Table1[[#This Row],[assists]])/Table1[[#This Row],[gp]]</f>
        <v>181.09182563047858</v>
      </c>
      <c r="S35" s="8">
        <f>Table1[[#This Row],[regressedFanPts/82]]-Table1[[#This Row],[fanPts/82]]</f>
        <v>-11.908174369521419</v>
      </c>
      <c r="T35" s="6">
        <f>_xlfn.RANK.EQ(Table1[[#This Row],[regressedFanPts/82]],Table1[regressedFanPts/82])</f>
        <v>37</v>
      </c>
      <c r="U35" s="9">
        <f>_xlfn.RANK.EQ(Table1[[#This Row],[fanPts/82]],Table1[fanPts/82])</f>
        <v>34</v>
      </c>
      <c r="V35" s="9">
        <f>Table1[[#This Row],[2025 rank]]-Table1[[#This Row],[rRank]]</f>
        <v>-3</v>
      </c>
    </row>
    <row r="36" spans="1:22" x14ac:dyDescent="0.3">
      <c r="A36" s="5"/>
      <c r="B36" s="6">
        <v>8475913</v>
      </c>
      <c r="C36" s="3" t="s">
        <v>206</v>
      </c>
      <c r="D36" s="1">
        <v>33</v>
      </c>
      <c r="E36" s="1" t="s">
        <v>434</v>
      </c>
      <c r="F36" s="5" t="s">
        <v>244</v>
      </c>
      <c r="G36" s="6" t="s">
        <v>184</v>
      </c>
      <c r="H36" s="7">
        <v>0.14363409696969601</v>
      </c>
      <c r="I36" s="6">
        <v>66</v>
      </c>
      <c r="J36" s="6">
        <v>19</v>
      </c>
      <c r="K36" s="6">
        <v>48</v>
      </c>
      <c r="L36" s="6">
        <v>67</v>
      </c>
      <c r="M36" s="6">
        <v>153</v>
      </c>
      <c r="N36" s="8">
        <f>82 * (3*Table1[[#This Row],[goals]]+2*Table1[[#This Row],[assists]])/Table1[[#This Row],[gp]]</f>
        <v>190.09090909090909</v>
      </c>
      <c r="O36" s="7">
        <v>0.145038</v>
      </c>
      <c r="P36" s="12">
        <f>Table1[[#This Row],[AVGshp]]/Table1[[#This Row],[shp]]</f>
        <v>0.99032044684631615</v>
      </c>
      <c r="Q36" s="8">
        <f>Table1[[#This Row],[R shp]]*Table1[[#This Row],[goals]]</f>
        <v>18.816088490080006</v>
      </c>
      <c r="R36" s="8">
        <f>82 * (3*Table1[[#This Row],[R goals]]+2*Table1[[#This Row],[assists]])/Table1[[#This Row],[gp]]</f>
        <v>189.40542073575273</v>
      </c>
      <c r="S36" s="8">
        <f>Table1[[#This Row],[regressedFanPts/82]]-Table1[[#This Row],[fanPts/82]]</f>
        <v>-0.68548835515636597</v>
      </c>
      <c r="T36" s="6">
        <f>_xlfn.RANK.EQ(Table1[[#This Row],[regressedFanPts/82]],Table1[regressedFanPts/82])</f>
        <v>33</v>
      </c>
      <c r="U36" s="9">
        <f>_xlfn.RANK.EQ(Table1[[#This Row],[fanPts/82]],Table1[fanPts/82])</f>
        <v>35</v>
      </c>
      <c r="V36" s="9">
        <f>Table1[[#This Row],[2025 rank]]-Table1[[#This Row],[rRank]]</f>
        <v>2</v>
      </c>
    </row>
    <row r="37" spans="1:22" x14ac:dyDescent="0.3">
      <c r="A37" s="5"/>
      <c r="B37" s="6">
        <v>8478460</v>
      </c>
      <c r="C37" s="3" t="s">
        <v>226</v>
      </c>
      <c r="D37" s="1">
        <v>28</v>
      </c>
      <c r="E37" s="1" t="s">
        <v>441</v>
      </c>
      <c r="F37" s="5" t="s">
        <v>311</v>
      </c>
      <c r="G37" s="6" t="s">
        <v>35</v>
      </c>
      <c r="H37" s="7">
        <v>6.7163012195121899E-2</v>
      </c>
      <c r="I37" s="6">
        <v>81</v>
      </c>
      <c r="J37" s="6">
        <v>23</v>
      </c>
      <c r="K37" s="6">
        <v>59</v>
      </c>
      <c r="L37" s="6">
        <v>82</v>
      </c>
      <c r="M37" s="6">
        <v>187</v>
      </c>
      <c r="N37" s="8">
        <f>82 * (3*Table1[[#This Row],[goals]]+2*Table1[[#This Row],[assists]])/Table1[[#This Row],[gp]]</f>
        <v>189.30864197530863</v>
      </c>
      <c r="O37" s="7">
        <v>7.7181E-2</v>
      </c>
      <c r="P37" s="12">
        <f>Table1[[#This Row],[AVGshp]]/Table1[[#This Row],[shp]]</f>
        <v>0.87020137333180314</v>
      </c>
      <c r="Q37" s="8">
        <f>Table1[[#This Row],[R shp]]*Table1[[#This Row],[goals]]</f>
        <v>20.014631586631474</v>
      </c>
      <c r="R37" s="8">
        <f>82 * (3*Table1[[#This Row],[R goals]]+2*Table1[[#This Row],[assists]])/Table1[[#This Row],[gp]]</f>
        <v>180.24196753470792</v>
      </c>
      <c r="S37" s="8">
        <f>Table1[[#This Row],[regressedFanPts/82]]-Table1[[#This Row],[fanPts/82]]</f>
        <v>-9.0666744406007069</v>
      </c>
      <c r="T37" s="6">
        <f>_xlfn.RANK.EQ(Table1[[#This Row],[regressedFanPts/82]],Table1[regressedFanPts/82])</f>
        <v>40</v>
      </c>
      <c r="U37" s="9">
        <f>_xlfn.RANK.EQ(Table1[[#This Row],[fanPts/82]],Table1[fanPts/82])</f>
        <v>36</v>
      </c>
      <c r="V37" s="9">
        <f>Table1[[#This Row],[2025 rank]]-Table1[[#This Row],[rRank]]</f>
        <v>-4</v>
      </c>
    </row>
    <row r="38" spans="1:22" x14ac:dyDescent="0.3">
      <c r="A38" s="5"/>
      <c r="B38" s="6">
        <v>8480002</v>
      </c>
      <c r="C38" s="3" t="s">
        <v>210</v>
      </c>
      <c r="D38" s="1">
        <v>26</v>
      </c>
      <c r="E38" s="1" t="s">
        <v>420</v>
      </c>
      <c r="F38" s="5" t="s">
        <v>342</v>
      </c>
      <c r="G38" s="6" t="s">
        <v>100</v>
      </c>
      <c r="H38" s="7">
        <v>0.15144958590308299</v>
      </c>
      <c r="I38" s="6">
        <v>75</v>
      </c>
      <c r="J38" s="6">
        <v>35</v>
      </c>
      <c r="K38" s="6">
        <v>34</v>
      </c>
      <c r="L38" s="6">
        <v>69</v>
      </c>
      <c r="M38" s="6">
        <v>173</v>
      </c>
      <c r="N38" s="8">
        <f>82 * (3*Table1[[#This Row],[goals]]+2*Table1[[#This Row],[assists]])/Table1[[#This Row],[gp]]</f>
        <v>189.14666666666668</v>
      </c>
      <c r="O38" s="7">
        <v>0.187166</v>
      </c>
      <c r="P38" s="12">
        <f>Table1[[#This Row],[AVGshp]]/Table1[[#This Row],[shp]]</f>
        <v>0.80917253081800644</v>
      </c>
      <c r="Q38" s="8">
        <f>Table1[[#This Row],[R shp]]*Table1[[#This Row],[goals]]</f>
        <v>28.321038578630226</v>
      </c>
      <c r="R38" s="8">
        <f>82 * (3*Table1[[#This Row],[R goals]]+2*Table1[[#This Row],[assists]])/Table1[[#This Row],[gp]]</f>
        <v>167.23967320457382</v>
      </c>
      <c r="S38" s="8">
        <f>Table1[[#This Row],[regressedFanPts/82]]-Table1[[#This Row],[fanPts/82]]</f>
        <v>-21.906993462092856</v>
      </c>
      <c r="T38" s="6">
        <f>_xlfn.RANK.EQ(Table1[[#This Row],[regressedFanPts/82]],Table1[regressedFanPts/82])</f>
        <v>51</v>
      </c>
      <c r="U38" s="9">
        <f>_xlfn.RANK.EQ(Table1[[#This Row],[fanPts/82]],Table1[fanPts/82])</f>
        <v>37</v>
      </c>
      <c r="V38" s="9">
        <f>Table1[[#This Row],[2025 rank]]-Table1[[#This Row],[rRank]]</f>
        <v>-14</v>
      </c>
    </row>
    <row r="39" spans="1:22" x14ac:dyDescent="0.3">
      <c r="A39" s="5"/>
      <c r="B39" s="6">
        <v>8482078</v>
      </c>
      <c r="C39" s="3" t="s">
        <v>206</v>
      </c>
      <c r="D39" s="1">
        <v>23</v>
      </c>
      <c r="E39" s="1" t="s">
        <v>419</v>
      </c>
      <c r="F39" s="5" t="s">
        <v>382</v>
      </c>
      <c r="G39" s="6" t="s">
        <v>63</v>
      </c>
      <c r="H39" s="7">
        <v>0.15342194117647001</v>
      </c>
      <c r="I39" s="6">
        <v>82</v>
      </c>
      <c r="J39" s="6">
        <v>27</v>
      </c>
      <c r="K39" s="6">
        <v>53</v>
      </c>
      <c r="L39" s="6">
        <v>80</v>
      </c>
      <c r="M39" s="6">
        <v>187</v>
      </c>
      <c r="N39" s="8">
        <f>82 * (3*Table1[[#This Row],[goals]]+2*Table1[[#This Row],[assists]])/Table1[[#This Row],[gp]]</f>
        <v>187</v>
      </c>
      <c r="O39" s="7">
        <v>0.140625</v>
      </c>
      <c r="P39" s="12">
        <f>Table1[[#This Row],[AVGshp]]/Table1[[#This Row],[shp]]</f>
        <v>1.0910004705882312</v>
      </c>
      <c r="Q39" s="8">
        <f>Table1[[#This Row],[R shp]]*Table1[[#This Row],[goals]]</f>
        <v>29.457012705882242</v>
      </c>
      <c r="R39" s="8">
        <f>82 * (3*Table1[[#This Row],[R goals]]+2*Table1[[#This Row],[assists]])/Table1[[#This Row],[gp]]</f>
        <v>194.37103811764672</v>
      </c>
      <c r="S39" s="8">
        <f>Table1[[#This Row],[regressedFanPts/82]]-Table1[[#This Row],[fanPts/82]]</f>
        <v>7.3710381176467195</v>
      </c>
      <c r="T39" s="6">
        <f>_xlfn.RANK.EQ(Table1[[#This Row],[regressedFanPts/82]],Table1[regressedFanPts/82])</f>
        <v>27</v>
      </c>
      <c r="U39" s="9">
        <f>_xlfn.RANK.EQ(Table1[[#This Row],[fanPts/82]],Table1[fanPts/82])</f>
        <v>38</v>
      </c>
      <c r="V39" s="9">
        <f>Table1[[#This Row],[2025 rank]]-Table1[[#This Row],[rRank]]</f>
        <v>11</v>
      </c>
    </row>
    <row r="40" spans="1:22" x14ac:dyDescent="0.3">
      <c r="A40" s="5"/>
      <c r="B40" s="6">
        <v>8482093</v>
      </c>
      <c r="C40" s="3" t="s">
        <v>410</v>
      </c>
      <c r="D40" s="1">
        <v>23</v>
      </c>
      <c r="E40" s="1" t="s">
        <v>437</v>
      </c>
      <c r="F40" s="5" t="s">
        <v>385</v>
      </c>
      <c r="G40" s="6" t="s">
        <v>27</v>
      </c>
      <c r="H40" s="7">
        <v>0.13888775847457599</v>
      </c>
      <c r="I40" s="6">
        <v>73</v>
      </c>
      <c r="J40" s="6">
        <v>32</v>
      </c>
      <c r="K40" s="6">
        <v>35</v>
      </c>
      <c r="L40" s="6">
        <v>67</v>
      </c>
      <c r="M40" s="6">
        <v>166</v>
      </c>
      <c r="N40" s="8">
        <f>82 * (3*Table1[[#This Row],[goals]]+2*Table1[[#This Row],[assists]])/Table1[[#This Row],[gp]]</f>
        <v>186.46575342465752</v>
      </c>
      <c r="O40" s="7">
        <v>0.156863</v>
      </c>
      <c r="P40" s="12">
        <f>Table1[[#This Row],[AVGshp]]/Table1[[#This Row],[shp]]</f>
        <v>0.88540802148738695</v>
      </c>
      <c r="Q40" s="8">
        <f>Table1[[#This Row],[R shp]]*Table1[[#This Row],[goals]]</f>
        <v>28.333056687596383</v>
      </c>
      <c r="R40" s="8">
        <f>82 * (3*Table1[[#This Row],[R goals]]+2*Table1[[#This Row],[assists]])/Table1[[#This Row],[gp]]</f>
        <v>174.10865678285904</v>
      </c>
      <c r="S40" s="8">
        <f>Table1[[#This Row],[regressedFanPts/82]]-Table1[[#This Row],[fanPts/82]]</f>
        <v>-12.357096641798478</v>
      </c>
      <c r="T40" s="6">
        <f>_xlfn.RANK.EQ(Table1[[#This Row],[regressedFanPts/82]],Table1[regressedFanPts/82])</f>
        <v>46</v>
      </c>
      <c r="U40" s="9">
        <f>_xlfn.RANK.EQ(Table1[[#This Row],[fanPts/82]],Table1[fanPts/82])</f>
        <v>39</v>
      </c>
      <c r="V40" s="9">
        <f>Table1[[#This Row],[2025 rank]]-Table1[[#This Row],[rRank]]</f>
        <v>-7</v>
      </c>
    </row>
    <row r="41" spans="1:22" x14ac:dyDescent="0.3">
      <c r="A41" s="5"/>
      <c r="B41" s="6">
        <v>8475810</v>
      </c>
      <c r="C41" s="3" t="s">
        <v>206</v>
      </c>
      <c r="D41" s="1">
        <v>33</v>
      </c>
      <c r="E41" s="1" t="s">
        <v>414</v>
      </c>
      <c r="F41" s="5" t="s">
        <v>242</v>
      </c>
      <c r="G41" s="6" t="s">
        <v>132</v>
      </c>
      <c r="H41" s="7">
        <v>0.13111432242990601</v>
      </c>
      <c r="I41" s="6">
        <v>71</v>
      </c>
      <c r="J41" s="6">
        <v>31</v>
      </c>
      <c r="K41" s="6">
        <v>34</v>
      </c>
      <c r="L41" s="6">
        <v>65</v>
      </c>
      <c r="M41" s="6">
        <v>161</v>
      </c>
      <c r="N41" s="8">
        <f>82 * (3*Table1[[#This Row],[goals]]+2*Table1[[#This Row],[assists]])/Table1[[#This Row],[gp]]</f>
        <v>185.94366197183098</v>
      </c>
      <c r="O41" s="7">
        <v>0.162304</v>
      </c>
      <c r="P41" s="12">
        <f>Table1[[#This Row],[AVGshp]]/Table1[[#This Row],[shp]]</f>
        <v>0.80783173815744524</v>
      </c>
      <c r="Q41" s="8">
        <f>Table1[[#This Row],[R shp]]*Table1[[#This Row],[goals]]</f>
        <v>25.042783882880801</v>
      </c>
      <c r="R41" s="8">
        <f>82 * (3*Table1[[#This Row],[R goals]]+2*Table1[[#This Row],[assists]])/Table1[[#This Row],[gp]]</f>
        <v>165.3031666927983</v>
      </c>
      <c r="S41" s="8">
        <f>Table1[[#This Row],[regressedFanPts/82]]-Table1[[#This Row],[fanPts/82]]</f>
        <v>-20.640495279032677</v>
      </c>
      <c r="T41" s="6">
        <f>_xlfn.RANK.EQ(Table1[[#This Row],[regressedFanPts/82]],Table1[regressedFanPts/82])</f>
        <v>54</v>
      </c>
      <c r="U41" s="9">
        <f>_xlfn.RANK.EQ(Table1[[#This Row],[fanPts/82]],Table1[fanPts/82])</f>
        <v>40</v>
      </c>
      <c r="V41" s="9">
        <f>Table1[[#This Row],[2025 rank]]-Table1[[#This Row],[rRank]]</f>
        <v>-14</v>
      </c>
    </row>
    <row r="42" spans="1:22" x14ac:dyDescent="0.3">
      <c r="A42" s="5"/>
      <c r="B42" s="6">
        <v>8480893</v>
      </c>
      <c r="C42" s="3" t="s">
        <v>206</v>
      </c>
      <c r="D42" s="1">
        <v>25</v>
      </c>
      <c r="E42" s="1" t="s">
        <v>441</v>
      </c>
      <c r="F42" s="5" t="s">
        <v>364</v>
      </c>
      <c r="G42" s="6" t="s">
        <v>32</v>
      </c>
      <c r="H42" s="7">
        <v>0.14159358796296201</v>
      </c>
      <c r="I42" s="6">
        <v>79</v>
      </c>
      <c r="J42" s="6">
        <v>31</v>
      </c>
      <c r="K42" s="6">
        <v>43</v>
      </c>
      <c r="L42" s="6">
        <v>74</v>
      </c>
      <c r="M42" s="6">
        <v>179</v>
      </c>
      <c r="N42" s="8">
        <f>82 * (3*Table1[[#This Row],[goals]]+2*Table1[[#This Row],[assists]])/Table1[[#This Row],[gp]]</f>
        <v>185.79746835443038</v>
      </c>
      <c r="O42" s="7">
        <v>0.149758</v>
      </c>
      <c r="P42" s="12">
        <f>Table1[[#This Row],[AVGshp]]/Table1[[#This Row],[shp]]</f>
        <v>0.94548263173227476</v>
      </c>
      <c r="Q42" s="8">
        <f>Table1[[#This Row],[R shp]]*Table1[[#This Row],[goals]]</f>
        <v>29.309961583700517</v>
      </c>
      <c r="R42" s="8">
        <f>82 * (3*Table1[[#This Row],[R goals]]+2*Table1[[#This Row],[assists]])/Table1[[#This Row],[gp]]</f>
        <v>180.53481708342187</v>
      </c>
      <c r="S42" s="8">
        <f>Table1[[#This Row],[regressedFanPts/82]]-Table1[[#This Row],[fanPts/82]]</f>
        <v>-5.262651271008508</v>
      </c>
      <c r="T42" s="6">
        <f>_xlfn.RANK.EQ(Table1[[#This Row],[regressedFanPts/82]],Table1[regressedFanPts/82])</f>
        <v>39</v>
      </c>
      <c r="U42" s="9">
        <f>_xlfn.RANK.EQ(Table1[[#This Row],[fanPts/82]],Table1[fanPts/82])</f>
        <v>41</v>
      </c>
      <c r="V42" s="9">
        <f>Table1[[#This Row],[2025 rank]]-Table1[[#This Row],[rRank]]</f>
        <v>2</v>
      </c>
    </row>
    <row r="43" spans="1:22" x14ac:dyDescent="0.3">
      <c r="A43" s="5"/>
      <c r="B43" s="6">
        <v>8478427</v>
      </c>
      <c r="C43" s="3" t="s">
        <v>210</v>
      </c>
      <c r="D43" s="1">
        <v>28</v>
      </c>
      <c r="E43" s="1" t="s">
        <v>437</v>
      </c>
      <c r="F43" s="5" t="s">
        <v>306</v>
      </c>
      <c r="G43" s="6" t="s">
        <v>25</v>
      </c>
      <c r="H43" s="7">
        <v>0.15712516810344801</v>
      </c>
      <c r="I43" s="6">
        <v>79</v>
      </c>
      <c r="J43" s="6">
        <v>29</v>
      </c>
      <c r="K43" s="6">
        <v>45</v>
      </c>
      <c r="L43" s="6">
        <v>74</v>
      </c>
      <c r="M43" s="6">
        <v>177</v>
      </c>
      <c r="N43" s="8">
        <f>82 * (3*Table1[[#This Row],[goals]]+2*Table1[[#This Row],[assists]])/Table1[[#This Row],[gp]]</f>
        <v>183.72151898734177</v>
      </c>
      <c r="O43" s="7">
        <v>0.140097</v>
      </c>
      <c r="P43" s="12">
        <f>Table1[[#This Row],[AVGshp]]/Table1[[#This Row],[shp]]</f>
        <v>1.1215455584591247</v>
      </c>
      <c r="Q43" s="8">
        <f>Table1[[#This Row],[R shp]]*Table1[[#This Row],[goals]]</f>
        <v>32.524821195314615</v>
      </c>
      <c r="R43" s="8">
        <f>82 * (3*Table1[[#This Row],[R goals]]+2*Table1[[#This Row],[assists]])/Table1[[#This Row],[gp]]</f>
        <v>194.6975444816126</v>
      </c>
      <c r="S43" s="8">
        <f>Table1[[#This Row],[regressedFanPts/82]]-Table1[[#This Row],[fanPts/82]]</f>
        <v>10.976025494270829</v>
      </c>
      <c r="T43" s="6">
        <f>_xlfn.RANK.EQ(Table1[[#This Row],[regressedFanPts/82]],Table1[regressedFanPts/82])</f>
        <v>26</v>
      </c>
      <c r="U43" s="9">
        <f>_xlfn.RANK.EQ(Table1[[#This Row],[fanPts/82]],Table1[fanPts/82])</f>
        <v>42</v>
      </c>
      <c r="V43" s="9">
        <f>Table1[[#This Row],[2025 rank]]-Table1[[#This Row],[rRank]]</f>
        <v>16</v>
      </c>
    </row>
    <row r="44" spans="1:22" x14ac:dyDescent="0.3">
      <c r="A44" s="5"/>
      <c r="B44" s="6">
        <v>8477960</v>
      </c>
      <c r="C44" s="3" t="s">
        <v>206</v>
      </c>
      <c r="D44" s="1">
        <v>29</v>
      </c>
      <c r="E44" s="1" t="s">
        <v>412</v>
      </c>
      <c r="F44" s="5" t="s">
        <v>291</v>
      </c>
      <c r="G44" s="6" t="s">
        <v>81</v>
      </c>
      <c r="H44" s="7">
        <v>0.142392566666666</v>
      </c>
      <c r="I44" s="6">
        <v>81</v>
      </c>
      <c r="J44" s="6">
        <v>35</v>
      </c>
      <c r="K44" s="6">
        <v>38</v>
      </c>
      <c r="L44" s="6">
        <v>73</v>
      </c>
      <c r="M44" s="6">
        <v>181</v>
      </c>
      <c r="N44" s="8">
        <f>82 * (3*Table1[[#This Row],[goals]]+2*Table1[[#This Row],[assists]])/Table1[[#This Row],[gp]]</f>
        <v>183.23456790123456</v>
      </c>
      <c r="O44" s="7">
        <v>0.147679</v>
      </c>
      <c r="P44" s="12">
        <f>Table1[[#This Row],[AVGshp]]/Table1[[#This Row],[shp]]</f>
        <v>0.96420321553278387</v>
      </c>
      <c r="Q44" s="8">
        <f>Table1[[#This Row],[R shp]]*Table1[[#This Row],[goals]]</f>
        <v>33.747112543647432</v>
      </c>
      <c r="R44" s="8">
        <f>82 * (3*Table1[[#This Row],[R goals]]+2*Table1[[#This Row],[assists]])/Table1[[#This Row],[gp]]</f>
        <v>179.42950229305271</v>
      </c>
      <c r="S44" s="8">
        <f>Table1[[#This Row],[regressedFanPts/82]]-Table1[[#This Row],[fanPts/82]]</f>
        <v>-3.8050656081818488</v>
      </c>
      <c r="T44" s="6">
        <f>_xlfn.RANK.EQ(Table1[[#This Row],[regressedFanPts/82]],Table1[regressedFanPts/82])</f>
        <v>41</v>
      </c>
      <c r="U44" s="9">
        <f>_xlfn.RANK.EQ(Table1[[#This Row],[fanPts/82]],Table1[fanPts/82])</f>
        <v>43</v>
      </c>
      <c r="V44" s="9">
        <f>Table1[[#This Row],[2025 rank]]-Table1[[#This Row],[rRank]]</f>
        <v>2</v>
      </c>
    </row>
    <row r="45" spans="1:22" x14ac:dyDescent="0.3">
      <c r="A45" s="5"/>
      <c r="B45" s="6">
        <v>8476887</v>
      </c>
      <c r="C45" s="3" t="s">
        <v>208</v>
      </c>
      <c r="D45" s="1">
        <v>31</v>
      </c>
      <c r="E45" s="1" t="s">
        <v>422</v>
      </c>
      <c r="F45" s="5" t="s">
        <v>262</v>
      </c>
      <c r="G45" s="6" t="s">
        <v>106</v>
      </c>
      <c r="H45" s="7">
        <v>0.123552186915887</v>
      </c>
      <c r="I45" s="6">
        <v>82</v>
      </c>
      <c r="J45" s="6">
        <v>31</v>
      </c>
      <c r="K45" s="6">
        <v>45</v>
      </c>
      <c r="L45" s="6">
        <v>76</v>
      </c>
      <c r="M45" s="6">
        <v>183</v>
      </c>
      <c r="N45" s="8">
        <f>82 * (3*Table1[[#This Row],[goals]]+2*Table1[[#This Row],[assists]])/Table1[[#This Row],[gp]]</f>
        <v>183</v>
      </c>
      <c r="O45" s="7">
        <v>0.11032</v>
      </c>
      <c r="P45" s="12">
        <f>Table1[[#This Row],[AVGshp]]/Table1[[#This Row],[shp]]</f>
        <v>1.119943681253508</v>
      </c>
      <c r="Q45" s="8">
        <f>Table1[[#This Row],[R shp]]*Table1[[#This Row],[goals]]</f>
        <v>34.718254118858745</v>
      </c>
      <c r="R45" s="8">
        <f>82 * (3*Table1[[#This Row],[R goals]]+2*Table1[[#This Row],[assists]])/Table1[[#This Row],[gp]]</f>
        <v>194.15476235657624</v>
      </c>
      <c r="S45" s="8">
        <f>Table1[[#This Row],[regressedFanPts/82]]-Table1[[#This Row],[fanPts/82]]</f>
        <v>11.154762356576242</v>
      </c>
      <c r="T45" s="6">
        <f>_xlfn.RANK.EQ(Table1[[#This Row],[regressedFanPts/82]],Table1[regressedFanPts/82])</f>
        <v>28</v>
      </c>
      <c r="U45" s="9">
        <f>_xlfn.RANK.EQ(Table1[[#This Row],[fanPts/82]],Table1[fanPts/82])</f>
        <v>44</v>
      </c>
      <c r="V45" s="9">
        <f>Table1[[#This Row],[2025 rank]]-Table1[[#This Row],[rRank]]</f>
        <v>16</v>
      </c>
    </row>
    <row r="46" spans="1:22" x14ac:dyDescent="0.3">
      <c r="A46" s="5"/>
      <c r="B46" s="6">
        <v>8482116</v>
      </c>
      <c r="C46" s="3" t="s">
        <v>409</v>
      </c>
      <c r="D46" s="1">
        <v>23</v>
      </c>
      <c r="E46" s="1" t="s">
        <v>416</v>
      </c>
      <c r="F46" s="5" t="s">
        <v>390</v>
      </c>
      <c r="G46" s="6" t="s">
        <v>123</v>
      </c>
      <c r="H46" s="7">
        <v>0.13838944680851001</v>
      </c>
      <c r="I46" s="6">
        <v>82</v>
      </c>
      <c r="J46" s="6">
        <v>24</v>
      </c>
      <c r="K46" s="6">
        <v>55</v>
      </c>
      <c r="L46" s="6">
        <v>79</v>
      </c>
      <c r="M46" s="6">
        <v>182</v>
      </c>
      <c r="N46" s="8">
        <f>82 * (3*Table1[[#This Row],[goals]]+2*Table1[[#This Row],[assists]])/Table1[[#This Row],[gp]]</f>
        <v>182</v>
      </c>
      <c r="O46" s="7">
        <v>0.148148</v>
      </c>
      <c r="P46" s="12">
        <f>Table1[[#This Row],[AVGshp]]/Table1[[#This Row],[shp]]</f>
        <v>0.93412970008714258</v>
      </c>
      <c r="Q46" s="8">
        <f>Table1[[#This Row],[R shp]]*Table1[[#This Row],[goals]]</f>
        <v>22.419112802091423</v>
      </c>
      <c r="R46" s="8">
        <f>82 * (3*Table1[[#This Row],[R goals]]+2*Table1[[#This Row],[assists]])/Table1[[#This Row],[gp]]</f>
        <v>177.25733840627427</v>
      </c>
      <c r="S46" s="8">
        <f>Table1[[#This Row],[regressedFanPts/82]]-Table1[[#This Row],[fanPts/82]]</f>
        <v>-4.7426615937257282</v>
      </c>
      <c r="T46" s="6">
        <f>_xlfn.RANK.EQ(Table1[[#This Row],[regressedFanPts/82]],Table1[regressedFanPts/82])</f>
        <v>42</v>
      </c>
      <c r="U46" s="9">
        <f>_xlfn.RANK.EQ(Table1[[#This Row],[fanPts/82]],Table1[fanPts/82])</f>
        <v>45</v>
      </c>
      <c r="V46" s="9">
        <f>Table1[[#This Row],[2025 rank]]-Table1[[#This Row],[rRank]]</f>
        <v>3</v>
      </c>
    </row>
    <row r="47" spans="1:22" x14ac:dyDescent="0.3">
      <c r="A47" s="5"/>
      <c r="B47" s="6">
        <v>8479337</v>
      </c>
      <c r="C47" s="3" t="s">
        <v>408</v>
      </c>
      <c r="D47" s="1">
        <v>28</v>
      </c>
      <c r="E47" s="1" t="s">
        <v>419</v>
      </c>
      <c r="F47" s="5" t="s">
        <v>327</v>
      </c>
      <c r="G47" s="6" t="s">
        <v>60</v>
      </c>
      <c r="H47" s="7">
        <v>0.125474</v>
      </c>
      <c r="I47" s="6">
        <v>82</v>
      </c>
      <c r="J47" s="6">
        <v>39</v>
      </c>
      <c r="K47" s="6">
        <v>31</v>
      </c>
      <c r="L47" s="6">
        <v>70</v>
      </c>
      <c r="M47" s="6">
        <v>179</v>
      </c>
      <c r="N47" s="8">
        <f>82 * (3*Table1[[#This Row],[goals]]+2*Table1[[#This Row],[assists]])/Table1[[#This Row],[gp]]</f>
        <v>179</v>
      </c>
      <c r="O47" s="7">
        <v>0.15983600000000001</v>
      </c>
      <c r="P47" s="12">
        <f>Table1[[#This Row],[AVGshp]]/Table1[[#This Row],[shp]]</f>
        <v>0.78501714257113542</v>
      </c>
      <c r="Q47" s="8">
        <f>Table1[[#This Row],[R shp]]*Table1[[#This Row],[goals]]</f>
        <v>30.61566856027428</v>
      </c>
      <c r="R47" s="8">
        <f>82 * (3*Table1[[#This Row],[R goals]]+2*Table1[[#This Row],[assists]])/Table1[[#This Row],[gp]]</f>
        <v>153.84700568082283</v>
      </c>
      <c r="S47" s="8">
        <f>Table1[[#This Row],[regressedFanPts/82]]-Table1[[#This Row],[fanPts/82]]</f>
        <v>-25.152994319177168</v>
      </c>
      <c r="T47" s="6">
        <f>_xlfn.RANK.EQ(Table1[[#This Row],[regressedFanPts/82]],Table1[regressedFanPts/82])</f>
        <v>67</v>
      </c>
      <c r="U47" s="9">
        <f>_xlfn.RANK.EQ(Table1[[#This Row],[fanPts/82]],Table1[fanPts/82])</f>
        <v>46</v>
      </c>
      <c r="V47" s="9">
        <f>Table1[[#This Row],[2025 rank]]-Table1[[#This Row],[rRank]]</f>
        <v>-21</v>
      </c>
    </row>
    <row r="48" spans="1:22" x14ac:dyDescent="0.3">
      <c r="A48" s="5"/>
      <c r="B48" s="6">
        <v>8477940</v>
      </c>
      <c r="C48" s="3" t="s">
        <v>408</v>
      </c>
      <c r="D48" s="1">
        <v>29</v>
      </c>
      <c r="E48" s="1" t="s">
        <v>437</v>
      </c>
      <c r="F48" s="5" t="s">
        <v>284</v>
      </c>
      <c r="G48" s="6" t="s">
        <v>26</v>
      </c>
      <c r="H48" s="7">
        <v>0.11431844897959099</v>
      </c>
      <c r="I48" s="6">
        <v>69</v>
      </c>
      <c r="J48" s="6">
        <v>24</v>
      </c>
      <c r="K48" s="6">
        <v>39</v>
      </c>
      <c r="L48" s="6">
        <v>63</v>
      </c>
      <c r="M48" s="6">
        <v>150</v>
      </c>
      <c r="N48" s="8">
        <f>82 * (3*Table1[[#This Row],[goals]]+2*Table1[[#This Row],[assists]])/Table1[[#This Row],[gp]]</f>
        <v>178.2608695652174</v>
      </c>
      <c r="O48" s="7">
        <v>0.137931</v>
      </c>
      <c r="P48" s="12">
        <f>Table1[[#This Row],[AVGshp]]/Table1[[#This Row],[shp]]</f>
        <v>0.82880896230427525</v>
      </c>
      <c r="Q48" s="8">
        <f>Table1[[#This Row],[R shp]]*Table1[[#This Row],[goals]]</f>
        <v>19.891415095302605</v>
      </c>
      <c r="R48" s="8">
        <f>82 * (3*Table1[[#This Row],[R goals]]+2*Table1[[#This Row],[assists]])/Table1[[#This Row],[gp]]</f>
        <v>163.61287120933974</v>
      </c>
      <c r="S48" s="8">
        <f>Table1[[#This Row],[regressedFanPts/82]]-Table1[[#This Row],[fanPts/82]]</f>
        <v>-14.647998355877661</v>
      </c>
      <c r="T48" s="6">
        <f>_xlfn.RANK.EQ(Table1[[#This Row],[regressedFanPts/82]],Table1[regressedFanPts/82])</f>
        <v>56</v>
      </c>
      <c r="U48" s="9">
        <f>_xlfn.RANK.EQ(Table1[[#This Row],[fanPts/82]],Table1[fanPts/82])</f>
        <v>47</v>
      </c>
      <c r="V48" s="9">
        <f>Table1[[#This Row],[2025 rank]]-Table1[[#This Row],[rRank]]</f>
        <v>-9</v>
      </c>
    </row>
    <row r="49" spans="1:22" x14ac:dyDescent="0.3">
      <c r="A49" s="5"/>
      <c r="B49" s="6">
        <v>8476483</v>
      </c>
      <c r="C49" s="3" t="s">
        <v>410</v>
      </c>
      <c r="D49" s="1">
        <v>32</v>
      </c>
      <c r="E49" s="1" t="s">
        <v>414</v>
      </c>
      <c r="F49" s="5" t="s">
        <v>257</v>
      </c>
      <c r="G49" s="6" t="s">
        <v>131</v>
      </c>
      <c r="H49" s="7">
        <v>0.12780127038626601</v>
      </c>
      <c r="I49" s="6">
        <v>81</v>
      </c>
      <c r="J49" s="6">
        <v>35</v>
      </c>
      <c r="K49" s="6">
        <v>35</v>
      </c>
      <c r="L49" s="6">
        <v>70</v>
      </c>
      <c r="M49" s="6">
        <v>175</v>
      </c>
      <c r="N49" s="8">
        <f>82 * (3*Table1[[#This Row],[goals]]+2*Table1[[#This Row],[assists]])/Table1[[#This Row],[gp]]</f>
        <v>177.16049382716051</v>
      </c>
      <c r="O49" s="7">
        <v>0.17241400000000001</v>
      </c>
      <c r="P49" s="12">
        <f>Table1[[#This Row],[AVGshp]]/Table1[[#This Row],[shp]]</f>
        <v>0.74124647874456828</v>
      </c>
      <c r="Q49" s="8">
        <f>Table1[[#This Row],[R shp]]*Table1[[#This Row],[goals]]</f>
        <v>25.943626756059889</v>
      </c>
      <c r="R49" s="8">
        <f>82 * (3*Table1[[#This Row],[R goals]]+2*Table1[[#This Row],[assists]])/Table1[[#This Row],[gp]]</f>
        <v>149.65595286408313</v>
      </c>
      <c r="S49" s="8">
        <f>Table1[[#This Row],[regressedFanPts/82]]-Table1[[#This Row],[fanPts/82]]</f>
        <v>-27.504540963077375</v>
      </c>
      <c r="T49" s="6">
        <f>_xlfn.RANK.EQ(Table1[[#This Row],[regressedFanPts/82]],Table1[regressedFanPts/82])</f>
        <v>74</v>
      </c>
      <c r="U49" s="9">
        <f>_xlfn.RANK.EQ(Table1[[#This Row],[fanPts/82]],Table1[fanPts/82])</f>
        <v>48</v>
      </c>
      <c r="V49" s="9">
        <f>Table1[[#This Row],[2025 rank]]-Table1[[#This Row],[rRank]]</f>
        <v>-26</v>
      </c>
    </row>
    <row r="50" spans="1:22" x14ac:dyDescent="0.3">
      <c r="A50" s="5"/>
      <c r="B50" s="6">
        <v>8481540</v>
      </c>
      <c r="C50" s="3" t="s">
        <v>408</v>
      </c>
      <c r="D50" s="1">
        <v>24</v>
      </c>
      <c r="E50" s="1" t="s">
        <v>433</v>
      </c>
      <c r="F50" s="5" t="s">
        <v>367</v>
      </c>
      <c r="G50" s="6" t="s">
        <v>91</v>
      </c>
      <c r="H50" s="7">
        <v>0.13106390476190399</v>
      </c>
      <c r="I50" s="6">
        <v>82</v>
      </c>
      <c r="J50" s="6">
        <v>37</v>
      </c>
      <c r="K50" s="6">
        <v>33</v>
      </c>
      <c r="L50" s="6">
        <v>70</v>
      </c>
      <c r="M50" s="6">
        <v>177</v>
      </c>
      <c r="N50" s="8">
        <f>82 * (3*Table1[[#This Row],[goals]]+2*Table1[[#This Row],[assists]])/Table1[[#This Row],[gp]]</f>
        <v>177</v>
      </c>
      <c r="O50" s="7">
        <v>0.154167</v>
      </c>
      <c r="P50" s="12">
        <f>Table1[[#This Row],[AVGshp]]/Table1[[#This Row],[shp]]</f>
        <v>0.85014240895849302</v>
      </c>
      <c r="Q50" s="8">
        <f>Table1[[#This Row],[R shp]]*Table1[[#This Row],[goals]]</f>
        <v>31.455269131464242</v>
      </c>
      <c r="R50" s="8">
        <f>82 * (3*Table1[[#This Row],[R goals]]+2*Table1[[#This Row],[assists]])/Table1[[#This Row],[gp]]</f>
        <v>160.36580739439273</v>
      </c>
      <c r="S50" s="8">
        <f>Table1[[#This Row],[regressedFanPts/82]]-Table1[[#This Row],[fanPts/82]]</f>
        <v>-16.634192605607268</v>
      </c>
      <c r="T50" s="6">
        <f>_xlfn.RANK.EQ(Table1[[#This Row],[regressedFanPts/82]],Table1[regressedFanPts/82])</f>
        <v>60</v>
      </c>
      <c r="U50" s="9">
        <f>_xlfn.RANK.EQ(Table1[[#This Row],[fanPts/82]],Table1[fanPts/82])</f>
        <v>49</v>
      </c>
      <c r="V50" s="9">
        <f>Table1[[#This Row],[2025 rank]]-Table1[[#This Row],[rRank]]</f>
        <v>-11</v>
      </c>
    </row>
    <row r="51" spans="1:22" x14ac:dyDescent="0.3">
      <c r="A51" s="5"/>
      <c r="B51" s="6">
        <v>8478439</v>
      </c>
      <c r="C51" s="3" t="s">
        <v>408</v>
      </c>
      <c r="D51" s="1">
        <v>28</v>
      </c>
      <c r="E51" s="1" t="s">
        <v>436</v>
      </c>
      <c r="F51" s="5" t="s">
        <v>307</v>
      </c>
      <c r="G51" s="6" t="s">
        <v>127</v>
      </c>
      <c r="H51" s="7">
        <v>0.13983970642201801</v>
      </c>
      <c r="I51" s="6">
        <v>82</v>
      </c>
      <c r="J51" s="6">
        <v>24</v>
      </c>
      <c r="K51" s="6">
        <v>52</v>
      </c>
      <c r="L51" s="6">
        <v>76</v>
      </c>
      <c r="M51" s="6">
        <v>176</v>
      </c>
      <c r="N51" s="8">
        <f>82 * (3*Table1[[#This Row],[goals]]+2*Table1[[#This Row],[assists]])/Table1[[#This Row],[gp]]</f>
        <v>176</v>
      </c>
      <c r="O51" s="7">
        <v>0.12766</v>
      </c>
      <c r="P51" s="12">
        <f>Table1[[#This Row],[AVGshp]]/Table1[[#This Row],[shp]]</f>
        <v>1.0954073822812003</v>
      </c>
      <c r="Q51" s="8">
        <f>Table1[[#This Row],[R shp]]*Table1[[#This Row],[goals]]</f>
        <v>26.289777174748806</v>
      </c>
      <c r="R51" s="8">
        <f>82 * (3*Table1[[#This Row],[R goals]]+2*Table1[[#This Row],[assists]])/Table1[[#This Row],[gp]]</f>
        <v>182.86933152424643</v>
      </c>
      <c r="S51" s="8">
        <f>Table1[[#This Row],[regressedFanPts/82]]-Table1[[#This Row],[fanPts/82]]</f>
        <v>6.8693315242464337</v>
      </c>
      <c r="T51" s="6">
        <f>_xlfn.RANK.EQ(Table1[[#This Row],[regressedFanPts/82]],Table1[regressedFanPts/82])</f>
        <v>35</v>
      </c>
      <c r="U51" s="9">
        <f>_xlfn.RANK.EQ(Table1[[#This Row],[fanPts/82]],Table1[fanPts/82])</f>
        <v>50</v>
      </c>
      <c r="V51" s="9">
        <f>Table1[[#This Row],[2025 rank]]-Table1[[#This Row],[rRank]]</f>
        <v>15</v>
      </c>
    </row>
    <row r="52" spans="1:22" x14ac:dyDescent="0.3">
      <c r="A52" s="5"/>
      <c r="B52" s="6">
        <v>8479385</v>
      </c>
      <c r="C52" s="3" t="s">
        <v>206</v>
      </c>
      <c r="D52" s="1">
        <v>27</v>
      </c>
      <c r="E52" s="1" t="s">
        <v>426</v>
      </c>
      <c r="F52" s="5" t="s">
        <v>332</v>
      </c>
      <c r="G52" s="6" t="s">
        <v>147</v>
      </c>
      <c r="H52" s="7">
        <v>0.13672954320987599</v>
      </c>
      <c r="I52" s="6">
        <v>82</v>
      </c>
      <c r="J52" s="6">
        <v>36</v>
      </c>
      <c r="K52" s="6">
        <v>34</v>
      </c>
      <c r="L52" s="6">
        <v>70</v>
      </c>
      <c r="M52" s="6">
        <v>176</v>
      </c>
      <c r="N52" s="8">
        <f>82 * (3*Table1[[#This Row],[goals]]+2*Table1[[#This Row],[assists]])/Table1[[#This Row],[gp]]</f>
        <v>176</v>
      </c>
      <c r="O52" s="7">
        <v>0.15062800000000001</v>
      </c>
      <c r="P52" s="12">
        <f>Table1[[#This Row],[AVGshp]]/Table1[[#This Row],[shp]]</f>
        <v>0.90772992544464493</v>
      </c>
      <c r="Q52" s="8">
        <f>Table1[[#This Row],[R shp]]*Table1[[#This Row],[goals]]</f>
        <v>32.678277316007218</v>
      </c>
      <c r="R52" s="8">
        <f>82 * (3*Table1[[#This Row],[R goals]]+2*Table1[[#This Row],[assists]])/Table1[[#This Row],[gp]]</f>
        <v>166.03483194802166</v>
      </c>
      <c r="S52" s="8">
        <f>Table1[[#This Row],[regressedFanPts/82]]-Table1[[#This Row],[fanPts/82]]</f>
        <v>-9.9651680519783383</v>
      </c>
      <c r="T52" s="6">
        <f>_xlfn.RANK.EQ(Table1[[#This Row],[regressedFanPts/82]],Table1[regressedFanPts/82])</f>
        <v>53</v>
      </c>
      <c r="U52" s="9">
        <f>_xlfn.RANK.EQ(Table1[[#This Row],[fanPts/82]],Table1[fanPts/82])</f>
        <v>50</v>
      </c>
      <c r="V52" s="9">
        <f>Table1[[#This Row],[2025 rank]]-Table1[[#This Row],[rRank]]</f>
        <v>-3</v>
      </c>
    </row>
    <row r="53" spans="1:22" x14ac:dyDescent="0.3">
      <c r="A53" s="5"/>
      <c r="B53" s="6">
        <v>8482740</v>
      </c>
      <c r="C53" s="3" t="s">
        <v>411</v>
      </c>
      <c r="D53" s="1">
        <v>22</v>
      </c>
      <c r="E53" s="1" t="s">
        <v>418</v>
      </c>
      <c r="F53" s="5" t="s">
        <v>403</v>
      </c>
      <c r="G53" s="6" t="s">
        <v>57</v>
      </c>
      <c r="H53" s="7">
        <v>0.153837999999999</v>
      </c>
      <c r="I53" s="6">
        <v>82</v>
      </c>
      <c r="J53" s="6">
        <v>33</v>
      </c>
      <c r="K53" s="6">
        <v>38</v>
      </c>
      <c r="L53" s="6">
        <v>71</v>
      </c>
      <c r="M53" s="6">
        <v>175</v>
      </c>
      <c r="N53" s="8">
        <f>82 * (3*Table1[[#This Row],[goals]]+2*Table1[[#This Row],[assists]])/Table1[[#This Row],[gp]]</f>
        <v>175</v>
      </c>
      <c r="O53" s="7">
        <v>0.16336600000000001</v>
      </c>
      <c r="P53" s="12">
        <f>Table1[[#This Row],[AVGshp]]/Table1[[#This Row],[shp]]</f>
        <v>0.94167697072829715</v>
      </c>
      <c r="Q53" s="8">
        <f>Table1[[#This Row],[R shp]]*Table1[[#This Row],[goals]]</f>
        <v>31.075340034033808</v>
      </c>
      <c r="R53" s="8">
        <f>82 * (3*Table1[[#This Row],[R goals]]+2*Table1[[#This Row],[assists]])/Table1[[#This Row],[gp]]</f>
        <v>169.22602010210142</v>
      </c>
      <c r="S53" s="8">
        <f>Table1[[#This Row],[regressedFanPts/82]]-Table1[[#This Row],[fanPts/82]]</f>
        <v>-5.7739798978985846</v>
      </c>
      <c r="T53" s="6">
        <f>_xlfn.RANK.EQ(Table1[[#This Row],[regressedFanPts/82]],Table1[regressedFanPts/82])</f>
        <v>50</v>
      </c>
      <c r="U53" s="9">
        <f>_xlfn.RANK.EQ(Table1[[#This Row],[fanPts/82]],Table1[fanPts/82])</f>
        <v>52</v>
      </c>
      <c r="V53" s="9">
        <f>Table1[[#This Row],[2025 rank]]-Table1[[#This Row],[rRank]]</f>
        <v>2</v>
      </c>
    </row>
    <row r="54" spans="1:22" x14ac:dyDescent="0.3">
      <c r="A54" s="5"/>
      <c r="B54" s="6">
        <v>8478449</v>
      </c>
      <c r="C54" s="3" t="s">
        <v>210</v>
      </c>
      <c r="D54" s="1">
        <v>29</v>
      </c>
      <c r="E54" s="1" t="s">
        <v>418</v>
      </c>
      <c r="F54" s="5" t="s">
        <v>310</v>
      </c>
      <c r="G54" s="6" t="s">
        <v>56</v>
      </c>
      <c r="H54" s="7">
        <v>0.17976485152838401</v>
      </c>
      <c r="I54" s="6">
        <v>76</v>
      </c>
      <c r="J54" s="6">
        <v>28</v>
      </c>
      <c r="K54" s="6">
        <v>39</v>
      </c>
      <c r="L54" s="6">
        <v>67</v>
      </c>
      <c r="M54" s="6">
        <v>162</v>
      </c>
      <c r="N54" s="8">
        <f>82 * (3*Table1[[#This Row],[goals]]+2*Table1[[#This Row],[assists]])/Table1[[#This Row],[gp]]</f>
        <v>174.78947368421052</v>
      </c>
      <c r="O54" s="7">
        <v>0.17499999999999999</v>
      </c>
      <c r="P54" s="12">
        <f>Table1[[#This Row],[AVGshp]]/Table1[[#This Row],[shp]]</f>
        <v>1.0272277230193372</v>
      </c>
      <c r="Q54" s="8">
        <f>Table1[[#This Row],[R shp]]*Table1[[#This Row],[goals]]</f>
        <v>28.762376244541443</v>
      </c>
      <c r="R54" s="8">
        <f>82 * (3*Table1[[#This Row],[R goals]]+2*Table1[[#This Row],[assists]])/Table1[[#This Row],[gp]]</f>
        <v>177.25716521259469</v>
      </c>
      <c r="S54" s="8">
        <f>Table1[[#This Row],[regressedFanPts/82]]-Table1[[#This Row],[fanPts/82]]</f>
        <v>2.4676915283841652</v>
      </c>
      <c r="T54" s="6">
        <f>_xlfn.RANK.EQ(Table1[[#This Row],[regressedFanPts/82]],Table1[regressedFanPts/82])</f>
        <v>43</v>
      </c>
      <c r="U54" s="9">
        <f>_xlfn.RANK.EQ(Table1[[#This Row],[fanPts/82]],Table1[fanPts/82])</f>
        <v>53</v>
      </c>
      <c r="V54" s="9">
        <f>Table1[[#This Row],[2025 rank]]-Table1[[#This Row],[rRank]]</f>
        <v>10</v>
      </c>
    </row>
    <row r="55" spans="1:22" x14ac:dyDescent="0.3">
      <c r="A55" s="5"/>
      <c r="B55" s="6">
        <v>8481656</v>
      </c>
      <c r="C55" s="3" t="s">
        <v>408</v>
      </c>
      <c r="D55" s="1">
        <v>24</v>
      </c>
      <c r="E55" s="1" t="s">
        <v>413</v>
      </c>
      <c r="F55" s="5" t="s">
        <v>380</v>
      </c>
      <c r="G55" s="6" t="s">
        <v>197</v>
      </c>
      <c r="H55" s="7">
        <v>0.108458150943396</v>
      </c>
      <c r="I55" s="6">
        <v>76</v>
      </c>
      <c r="J55" s="6">
        <v>30</v>
      </c>
      <c r="K55" s="6">
        <v>36</v>
      </c>
      <c r="L55" s="6">
        <v>66</v>
      </c>
      <c r="M55" s="6">
        <v>162</v>
      </c>
      <c r="N55" s="8">
        <f>82 * (3*Table1[[#This Row],[goals]]+2*Table1[[#This Row],[assists]])/Table1[[#This Row],[gp]]</f>
        <v>174.78947368421052</v>
      </c>
      <c r="O55" s="7">
        <v>0.21126800000000001</v>
      </c>
      <c r="P55" s="12">
        <f>Table1[[#This Row],[AVGshp]]/Table1[[#This Row],[shp]]</f>
        <v>0.51336762284584503</v>
      </c>
      <c r="Q55" s="8">
        <f>Table1[[#This Row],[R shp]]*Table1[[#This Row],[goals]]</f>
        <v>15.401028685375351</v>
      </c>
      <c r="R55" s="8">
        <f>82 * (3*Table1[[#This Row],[R goals]]+2*Table1[[#This Row],[assists]])/Table1[[#This Row],[gp]]</f>
        <v>127.53490863950442</v>
      </c>
      <c r="S55" s="8">
        <f>Table1[[#This Row],[regressedFanPts/82]]-Table1[[#This Row],[fanPts/82]]</f>
        <v>-47.254565044706098</v>
      </c>
      <c r="T55" s="6">
        <f>_xlfn.RANK.EQ(Table1[[#This Row],[regressedFanPts/82]],Table1[regressedFanPts/82])</f>
        <v>110</v>
      </c>
      <c r="U55" s="9">
        <f>_xlfn.RANK.EQ(Table1[[#This Row],[fanPts/82]],Table1[fanPts/82])</f>
        <v>53</v>
      </c>
      <c r="V55" s="9">
        <f>Table1[[#This Row],[2025 rank]]-Table1[[#This Row],[rRank]]</f>
        <v>-57</v>
      </c>
    </row>
    <row r="56" spans="1:22" x14ac:dyDescent="0.3">
      <c r="A56" s="5"/>
      <c r="B56" s="6">
        <v>8482175</v>
      </c>
      <c r="C56" s="3" t="s">
        <v>408</v>
      </c>
      <c r="D56" s="1">
        <v>23</v>
      </c>
      <c r="E56" s="1" t="s">
        <v>442</v>
      </c>
      <c r="F56" s="5" t="s">
        <v>395</v>
      </c>
      <c r="G56" s="6" t="s">
        <v>169</v>
      </c>
      <c r="H56" s="7">
        <v>0.125290766949152</v>
      </c>
      <c r="I56" s="6">
        <v>77</v>
      </c>
      <c r="J56" s="6">
        <v>27</v>
      </c>
      <c r="K56" s="6">
        <v>41</v>
      </c>
      <c r="L56" s="6">
        <v>68</v>
      </c>
      <c r="M56" s="6">
        <v>163</v>
      </c>
      <c r="N56" s="8">
        <f>82 * (3*Table1[[#This Row],[goals]]+2*Table1[[#This Row],[assists]])/Table1[[#This Row],[gp]]</f>
        <v>173.58441558441558</v>
      </c>
      <c r="O56" s="7">
        <v>0.15606900000000001</v>
      </c>
      <c r="P56" s="12">
        <f>Table1[[#This Row],[AVGshp]]/Table1[[#This Row],[shp]]</f>
        <v>0.80279086140842826</v>
      </c>
      <c r="Q56" s="8">
        <f>Table1[[#This Row],[R shp]]*Table1[[#This Row],[goals]]</f>
        <v>21.675353258027563</v>
      </c>
      <c r="R56" s="8">
        <f>82 * (3*Table1[[#This Row],[R goals]]+2*Table1[[#This Row],[assists]])/Table1[[#This Row],[gp]]</f>
        <v>156.57320651265948</v>
      </c>
      <c r="S56" s="8">
        <f>Table1[[#This Row],[regressedFanPts/82]]-Table1[[#This Row],[fanPts/82]]</f>
        <v>-17.011209071756099</v>
      </c>
      <c r="T56" s="6">
        <f>_xlfn.RANK.EQ(Table1[[#This Row],[regressedFanPts/82]],Table1[regressedFanPts/82])</f>
        <v>62</v>
      </c>
      <c r="U56" s="9">
        <f>_xlfn.RANK.EQ(Table1[[#This Row],[fanPts/82]],Table1[fanPts/82])</f>
        <v>55</v>
      </c>
      <c r="V56" s="9">
        <f>Table1[[#This Row],[2025 rank]]-Table1[[#This Row],[rRank]]</f>
        <v>-7</v>
      </c>
    </row>
    <row r="57" spans="1:22" x14ac:dyDescent="0.3">
      <c r="A57" s="5"/>
      <c r="B57" s="6">
        <v>8481557</v>
      </c>
      <c r="C57" s="3" t="s">
        <v>408</v>
      </c>
      <c r="D57" s="1">
        <v>24</v>
      </c>
      <c r="E57" s="1" t="s">
        <v>427</v>
      </c>
      <c r="F57" s="5" t="s">
        <v>368</v>
      </c>
      <c r="G57" s="6" t="s">
        <v>85</v>
      </c>
      <c r="H57" s="7">
        <v>0.115959268907563</v>
      </c>
      <c r="I57" s="6">
        <v>82</v>
      </c>
      <c r="J57" s="6">
        <v>27</v>
      </c>
      <c r="K57" s="6">
        <v>46</v>
      </c>
      <c r="L57" s="6">
        <v>73</v>
      </c>
      <c r="M57" s="6">
        <v>173</v>
      </c>
      <c r="N57" s="8">
        <f>82 * (3*Table1[[#This Row],[goals]]+2*Table1[[#This Row],[assists]])/Table1[[#This Row],[gp]]</f>
        <v>173</v>
      </c>
      <c r="O57" s="7">
        <v>9.9630999999999997E-2</v>
      </c>
      <c r="P57" s="12">
        <f>Table1[[#This Row],[AVGshp]]/Table1[[#This Row],[shp]]</f>
        <v>1.1638874337060052</v>
      </c>
      <c r="Q57" s="8">
        <f>Table1[[#This Row],[R shp]]*Table1[[#This Row],[goals]]</f>
        <v>31.424960710062141</v>
      </c>
      <c r="R57" s="8">
        <f>82 * (3*Table1[[#This Row],[R goals]]+2*Table1[[#This Row],[assists]])/Table1[[#This Row],[gp]]</f>
        <v>186.27488213018643</v>
      </c>
      <c r="S57" s="8">
        <f>Table1[[#This Row],[regressedFanPts/82]]-Table1[[#This Row],[fanPts/82]]</f>
        <v>13.274882130186427</v>
      </c>
      <c r="T57" s="6">
        <f>_xlfn.RANK.EQ(Table1[[#This Row],[regressedFanPts/82]],Table1[regressedFanPts/82])</f>
        <v>34</v>
      </c>
      <c r="U57" s="9">
        <f>_xlfn.RANK.EQ(Table1[[#This Row],[fanPts/82]],Table1[fanPts/82])</f>
        <v>56</v>
      </c>
      <c r="V57" s="9">
        <f>Table1[[#This Row],[2025 rank]]-Table1[[#This Row],[rRank]]</f>
        <v>22</v>
      </c>
    </row>
    <row r="58" spans="1:22" x14ac:dyDescent="0.3">
      <c r="A58" s="5"/>
      <c r="B58" s="6">
        <v>8476881</v>
      </c>
      <c r="C58" s="3" t="s">
        <v>409</v>
      </c>
      <c r="D58" s="1">
        <v>32</v>
      </c>
      <c r="E58" s="1" t="s">
        <v>434</v>
      </c>
      <c r="F58" s="5" t="s">
        <v>260</v>
      </c>
      <c r="G58" s="6" t="s">
        <v>181</v>
      </c>
      <c r="H58" s="7">
        <v>0.15054400000000001</v>
      </c>
      <c r="I58" s="6">
        <v>73</v>
      </c>
      <c r="J58" s="6">
        <v>32</v>
      </c>
      <c r="K58" s="6">
        <v>29</v>
      </c>
      <c r="L58" s="6">
        <v>61</v>
      </c>
      <c r="M58" s="6">
        <v>154</v>
      </c>
      <c r="N58" s="8">
        <f>82 * (3*Table1[[#This Row],[goals]]+2*Table1[[#This Row],[assists]])/Table1[[#This Row],[gp]]</f>
        <v>172.98630136986301</v>
      </c>
      <c r="O58" s="7">
        <v>0.18079100000000001</v>
      </c>
      <c r="P58" s="12">
        <f>Table1[[#This Row],[AVGshp]]/Table1[[#This Row],[shp]]</f>
        <v>0.8326963178476805</v>
      </c>
      <c r="Q58" s="8">
        <f>Table1[[#This Row],[R shp]]*Table1[[#This Row],[goals]]</f>
        <v>26.646282171125776</v>
      </c>
      <c r="R58" s="8">
        <f>82 * (3*Table1[[#This Row],[R goals]]+2*Table1[[#This Row],[assists]])/Table1[[#This Row],[gp]]</f>
        <v>154.94500567256082</v>
      </c>
      <c r="S58" s="8">
        <f>Table1[[#This Row],[regressedFanPts/82]]-Table1[[#This Row],[fanPts/82]]</f>
        <v>-18.041295697302189</v>
      </c>
      <c r="T58" s="6">
        <f>_xlfn.RANK.EQ(Table1[[#This Row],[regressedFanPts/82]],Table1[regressedFanPts/82])</f>
        <v>64</v>
      </c>
      <c r="U58" s="9">
        <f>_xlfn.RANK.EQ(Table1[[#This Row],[fanPts/82]],Table1[fanPts/82])</f>
        <v>57</v>
      </c>
      <c r="V58" s="9">
        <f>Table1[[#This Row],[2025 rank]]-Table1[[#This Row],[rRank]]</f>
        <v>-7</v>
      </c>
    </row>
    <row r="59" spans="1:22" x14ac:dyDescent="0.3">
      <c r="A59" s="5"/>
      <c r="B59" s="6">
        <v>8482699</v>
      </c>
      <c r="C59" s="3" t="s">
        <v>206</v>
      </c>
      <c r="D59" s="1">
        <v>22</v>
      </c>
      <c r="E59" s="1" t="s">
        <v>442</v>
      </c>
      <c r="F59" s="5" t="s">
        <v>401</v>
      </c>
      <c r="G59" s="6" t="s">
        <v>166</v>
      </c>
      <c r="H59" s="7">
        <v>0.13307279729729701</v>
      </c>
      <c r="I59" s="6">
        <v>70</v>
      </c>
      <c r="J59" s="6">
        <v>27</v>
      </c>
      <c r="K59" s="6">
        <v>33</v>
      </c>
      <c r="L59" s="6">
        <v>60</v>
      </c>
      <c r="M59" s="6">
        <v>147</v>
      </c>
      <c r="N59" s="8">
        <f>82 * (3*Table1[[#This Row],[goals]]+2*Table1[[#This Row],[assists]])/Table1[[#This Row],[gp]]</f>
        <v>172.2</v>
      </c>
      <c r="O59" s="7">
        <v>0.132353</v>
      </c>
      <c r="P59" s="12">
        <f>Table1[[#This Row],[AVGshp]]/Table1[[#This Row],[shp]]</f>
        <v>1.0054384660513702</v>
      </c>
      <c r="Q59" s="8">
        <f>Table1[[#This Row],[R shp]]*Table1[[#This Row],[goals]]</f>
        <v>27.146838583386995</v>
      </c>
      <c r="R59" s="8">
        <f>82 * (3*Table1[[#This Row],[R goals]]+2*Table1[[#This Row],[assists]])/Table1[[#This Row],[gp]]</f>
        <v>172.71603273590287</v>
      </c>
      <c r="S59" s="8">
        <f>Table1[[#This Row],[regressedFanPts/82]]-Table1[[#This Row],[fanPts/82]]</f>
        <v>0.51603273590288268</v>
      </c>
      <c r="T59" s="6">
        <f>_xlfn.RANK.EQ(Table1[[#This Row],[regressedFanPts/82]],Table1[regressedFanPts/82])</f>
        <v>47</v>
      </c>
      <c r="U59" s="9">
        <f>_xlfn.RANK.EQ(Table1[[#This Row],[fanPts/82]],Table1[fanPts/82])</f>
        <v>58</v>
      </c>
      <c r="V59" s="9">
        <f>Table1[[#This Row],[2025 rank]]-Table1[[#This Row],[rRank]]</f>
        <v>11</v>
      </c>
    </row>
    <row r="60" spans="1:22" x14ac:dyDescent="0.3">
      <c r="A60" s="5"/>
      <c r="B60" s="6">
        <v>8480014</v>
      </c>
      <c r="C60" s="3" t="s">
        <v>411</v>
      </c>
      <c r="D60" s="1">
        <v>26</v>
      </c>
      <c r="E60" s="1" t="s">
        <v>432</v>
      </c>
      <c r="F60" s="5" t="s">
        <v>345</v>
      </c>
      <c r="G60" s="6" t="s">
        <v>191</v>
      </c>
      <c r="H60" s="7">
        <v>0.19591604972375601</v>
      </c>
      <c r="I60" s="6">
        <v>71</v>
      </c>
      <c r="J60" s="6">
        <v>27</v>
      </c>
      <c r="K60" s="6">
        <v>34</v>
      </c>
      <c r="L60" s="6">
        <v>61</v>
      </c>
      <c r="M60" s="6">
        <v>149</v>
      </c>
      <c r="N60" s="8">
        <f>82 * (3*Table1[[#This Row],[goals]]+2*Table1[[#This Row],[assists]])/Table1[[#This Row],[gp]]</f>
        <v>172.08450704225353</v>
      </c>
      <c r="O60" s="7">
        <v>0.20769199999999999</v>
      </c>
      <c r="P60" s="12">
        <f>Table1[[#This Row],[AVGshp]]/Table1[[#This Row],[shp]]</f>
        <v>0.94330089615274548</v>
      </c>
      <c r="Q60" s="8">
        <f>Table1[[#This Row],[R shp]]*Table1[[#This Row],[goals]]</f>
        <v>25.469124196124127</v>
      </c>
      <c r="R60" s="8">
        <f>82 * (3*Table1[[#This Row],[R goals]]+2*Table1[[#This Row],[assists]])/Table1[[#This Row],[gp]]</f>
        <v>166.78034580628923</v>
      </c>
      <c r="S60" s="8">
        <f>Table1[[#This Row],[regressedFanPts/82]]-Table1[[#This Row],[fanPts/82]]</f>
        <v>-5.3041612359643011</v>
      </c>
      <c r="T60" s="6">
        <f>_xlfn.RANK.EQ(Table1[[#This Row],[regressedFanPts/82]],Table1[regressedFanPts/82])</f>
        <v>52</v>
      </c>
      <c r="U60" s="9">
        <f>_xlfn.RANK.EQ(Table1[[#This Row],[fanPts/82]],Table1[fanPts/82])</f>
        <v>59</v>
      </c>
      <c r="V60" s="9">
        <f>Table1[[#This Row],[2025 rank]]-Table1[[#This Row],[rRank]]</f>
        <v>7</v>
      </c>
    </row>
    <row r="61" spans="1:22" x14ac:dyDescent="0.3">
      <c r="A61" s="5"/>
      <c r="B61" s="6">
        <v>8480839</v>
      </c>
      <c r="C61" s="3" t="s">
        <v>226</v>
      </c>
      <c r="D61" s="1">
        <v>25</v>
      </c>
      <c r="E61" s="1" t="s">
        <v>428</v>
      </c>
      <c r="F61" s="5" t="s">
        <v>362</v>
      </c>
      <c r="G61" s="6" t="s">
        <v>24</v>
      </c>
      <c r="H61" s="7">
        <v>8.1180379310344802E-2</v>
      </c>
      <c r="I61" s="6">
        <v>73</v>
      </c>
      <c r="J61" s="6">
        <v>17</v>
      </c>
      <c r="K61" s="6">
        <v>51</v>
      </c>
      <c r="L61" s="6">
        <v>68</v>
      </c>
      <c r="M61" s="6">
        <v>153</v>
      </c>
      <c r="N61" s="8">
        <f>82 * (3*Table1[[#This Row],[goals]]+2*Table1[[#This Row],[assists]])/Table1[[#This Row],[gp]]</f>
        <v>171.86301369863014</v>
      </c>
      <c r="O61" s="7">
        <v>8.5000000000000006E-2</v>
      </c>
      <c r="P61" s="12">
        <f>Table1[[#This Row],[AVGshp]]/Table1[[#This Row],[shp]]</f>
        <v>0.95506328600405643</v>
      </c>
      <c r="Q61" s="8">
        <f>Table1[[#This Row],[R shp]]*Table1[[#This Row],[goals]]</f>
        <v>16.236075862068958</v>
      </c>
      <c r="R61" s="8">
        <f>82 * (3*Table1[[#This Row],[R goals]]+2*Table1[[#This Row],[assists]])/Table1[[#This Row],[gp]]</f>
        <v>169.2886940009447</v>
      </c>
      <c r="S61" s="8">
        <f>Table1[[#This Row],[regressedFanPts/82]]-Table1[[#This Row],[fanPts/82]]</f>
        <v>-2.5743196976854392</v>
      </c>
      <c r="T61" s="6">
        <f>_xlfn.RANK.EQ(Table1[[#This Row],[regressedFanPts/82]],Table1[regressedFanPts/82])</f>
        <v>49</v>
      </c>
      <c r="U61" s="9">
        <f>_xlfn.RANK.EQ(Table1[[#This Row],[fanPts/82]],Table1[fanPts/82])</f>
        <v>60</v>
      </c>
      <c r="V61" s="9">
        <f>Table1[[#This Row],[2025 rank]]-Table1[[#This Row],[rRank]]</f>
        <v>11</v>
      </c>
    </row>
    <row r="62" spans="1:22" x14ac:dyDescent="0.3">
      <c r="A62" s="5"/>
      <c r="B62" s="6">
        <v>8477946</v>
      </c>
      <c r="C62" s="3" t="s">
        <v>210</v>
      </c>
      <c r="D62" s="1">
        <v>29</v>
      </c>
      <c r="E62" s="1" t="s">
        <v>419</v>
      </c>
      <c r="F62" s="5" t="s">
        <v>286</v>
      </c>
      <c r="G62" s="6" t="s">
        <v>62</v>
      </c>
      <c r="H62" s="7">
        <v>0.13547164347825999</v>
      </c>
      <c r="I62" s="6">
        <v>82</v>
      </c>
      <c r="J62" s="6">
        <v>30</v>
      </c>
      <c r="K62" s="6">
        <v>40</v>
      </c>
      <c r="L62" s="6">
        <v>70</v>
      </c>
      <c r="M62" s="6">
        <v>170</v>
      </c>
      <c r="N62" s="8">
        <f>82 * (3*Table1[[#This Row],[goals]]+2*Table1[[#This Row],[assists]])/Table1[[#This Row],[gp]]</f>
        <v>170</v>
      </c>
      <c r="O62" s="7">
        <v>0.12820500000000001</v>
      </c>
      <c r="P62" s="12">
        <f>Table1[[#This Row],[AVGshp]]/Table1[[#This Row],[shp]]</f>
        <v>1.0566798758103035</v>
      </c>
      <c r="Q62" s="8">
        <f>Table1[[#This Row],[R shp]]*Table1[[#This Row],[goals]]</f>
        <v>31.700396274309107</v>
      </c>
      <c r="R62" s="8">
        <f>82 * (3*Table1[[#This Row],[R goals]]+2*Table1[[#This Row],[assists]])/Table1[[#This Row],[gp]]</f>
        <v>175.10118882292733</v>
      </c>
      <c r="S62" s="8">
        <f>Table1[[#This Row],[regressedFanPts/82]]-Table1[[#This Row],[fanPts/82]]</f>
        <v>5.1011888229273268</v>
      </c>
      <c r="T62" s="6">
        <f>_xlfn.RANK.EQ(Table1[[#This Row],[regressedFanPts/82]],Table1[regressedFanPts/82])</f>
        <v>45</v>
      </c>
      <c r="U62" s="9">
        <f>_xlfn.RANK.EQ(Table1[[#This Row],[fanPts/82]],Table1[fanPts/82])</f>
        <v>61</v>
      </c>
      <c r="V62" s="9">
        <f>Table1[[#This Row],[2025 rank]]-Table1[[#This Row],[rRank]]</f>
        <v>16</v>
      </c>
    </row>
    <row r="63" spans="1:22" x14ac:dyDescent="0.3">
      <c r="A63" s="5"/>
      <c r="B63" s="6">
        <v>8477949</v>
      </c>
      <c r="C63" s="3" t="s">
        <v>206</v>
      </c>
      <c r="D63" s="1">
        <v>29</v>
      </c>
      <c r="E63" s="1" t="s">
        <v>428</v>
      </c>
      <c r="F63" s="5" t="s">
        <v>287</v>
      </c>
      <c r="G63" s="6" t="s">
        <v>22</v>
      </c>
      <c r="H63" s="7">
        <v>0.15530356277056201</v>
      </c>
      <c r="I63" s="6">
        <v>82</v>
      </c>
      <c r="J63" s="6">
        <v>36</v>
      </c>
      <c r="K63" s="6">
        <v>31</v>
      </c>
      <c r="L63" s="6">
        <v>67</v>
      </c>
      <c r="M63" s="6">
        <v>170</v>
      </c>
      <c r="N63" s="8">
        <f>82 * (3*Table1[[#This Row],[goals]]+2*Table1[[#This Row],[assists]])/Table1[[#This Row],[gp]]</f>
        <v>170</v>
      </c>
      <c r="O63" s="7">
        <v>0.183673</v>
      </c>
      <c r="P63" s="12">
        <f>Table1[[#This Row],[AVGshp]]/Table1[[#This Row],[shp]]</f>
        <v>0.84554378036272071</v>
      </c>
      <c r="Q63" s="8">
        <f>Table1[[#This Row],[R shp]]*Table1[[#This Row],[goals]]</f>
        <v>30.439576093057944</v>
      </c>
      <c r="R63" s="8">
        <f>82 * (3*Table1[[#This Row],[R goals]]+2*Table1[[#This Row],[assists]])/Table1[[#This Row],[gp]]</f>
        <v>153.31872827917383</v>
      </c>
      <c r="S63" s="8">
        <f>Table1[[#This Row],[regressedFanPts/82]]-Table1[[#This Row],[fanPts/82]]</f>
        <v>-16.681271720826174</v>
      </c>
      <c r="T63" s="6">
        <f>_xlfn.RANK.EQ(Table1[[#This Row],[regressedFanPts/82]],Table1[regressedFanPts/82])</f>
        <v>68</v>
      </c>
      <c r="U63" s="9">
        <f>_xlfn.RANK.EQ(Table1[[#This Row],[fanPts/82]],Table1[fanPts/82])</f>
        <v>61</v>
      </c>
      <c r="V63" s="9">
        <f>Table1[[#This Row],[2025 rank]]-Table1[[#This Row],[rRank]]</f>
        <v>-7</v>
      </c>
    </row>
    <row r="64" spans="1:22" x14ac:dyDescent="0.3">
      <c r="A64" s="5"/>
      <c r="B64" s="6">
        <v>8477501</v>
      </c>
      <c r="C64" s="3" t="s">
        <v>408</v>
      </c>
      <c r="D64" s="1">
        <v>30</v>
      </c>
      <c r="E64" s="1" t="s">
        <v>439</v>
      </c>
      <c r="F64" s="5" t="s">
        <v>277</v>
      </c>
      <c r="G64" s="6" t="s">
        <v>51</v>
      </c>
      <c r="H64" s="7">
        <v>0.15283121999999999</v>
      </c>
      <c r="I64" s="6">
        <v>43</v>
      </c>
      <c r="J64" s="6">
        <v>21</v>
      </c>
      <c r="K64" s="6">
        <v>13</v>
      </c>
      <c r="L64" s="6">
        <v>34</v>
      </c>
      <c r="M64" s="6">
        <v>89</v>
      </c>
      <c r="N64" s="8">
        <f>82 * (3*Table1[[#This Row],[goals]]+2*Table1[[#This Row],[assists]])/Table1[[#This Row],[gp]]</f>
        <v>169.72093023255815</v>
      </c>
      <c r="O64" s="7">
        <v>0.17796600000000001</v>
      </c>
      <c r="P64" s="12">
        <f>Table1[[#This Row],[AVGshp]]/Table1[[#This Row],[shp]]</f>
        <v>0.85876639358079621</v>
      </c>
      <c r="Q64" s="8">
        <f>Table1[[#This Row],[R shp]]*Table1[[#This Row],[goals]]</f>
        <v>18.034094265196721</v>
      </c>
      <c r="R64" s="8">
        <f>82 * (3*Table1[[#This Row],[R goals]]+2*Table1[[#This Row],[assists]])/Table1[[#This Row],[gp]]</f>
        <v>152.75319044740448</v>
      </c>
      <c r="S64" s="8">
        <f>Table1[[#This Row],[regressedFanPts/82]]-Table1[[#This Row],[fanPts/82]]</f>
        <v>-16.967739785153668</v>
      </c>
      <c r="T64" s="6">
        <f>_xlfn.RANK.EQ(Table1[[#This Row],[regressedFanPts/82]],Table1[regressedFanPts/82])</f>
        <v>71</v>
      </c>
      <c r="U64" s="9">
        <f>_xlfn.RANK.EQ(Table1[[#This Row],[fanPts/82]],Table1[fanPts/82])</f>
        <v>63</v>
      </c>
      <c r="V64" s="9">
        <f>Table1[[#This Row],[2025 rank]]-Table1[[#This Row],[rRank]]</f>
        <v>-8</v>
      </c>
    </row>
    <row r="65" spans="1:22" x14ac:dyDescent="0.3">
      <c r="A65" s="5"/>
      <c r="B65" s="6">
        <v>8475172</v>
      </c>
      <c r="C65" s="3" t="s">
        <v>210</v>
      </c>
      <c r="D65" s="1">
        <v>35</v>
      </c>
      <c r="E65" s="1" t="s">
        <v>421</v>
      </c>
      <c r="F65" s="5" t="s">
        <v>230</v>
      </c>
      <c r="G65" s="6" t="s">
        <v>40</v>
      </c>
      <c r="H65" s="7">
        <v>0.106676333333333</v>
      </c>
      <c r="I65" s="6">
        <v>82</v>
      </c>
      <c r="J65" s="6">
        <v>35</v>
      </c>
      <c r="K65" s="6">
        <v>32</v>
      </c>
      <c r="L65" s="6">
        <v>67</v>
      </c>
      <c r="M65" s="6">
        <v>169</v>
      </c>
      <c r="N65" s="8">
        <f>82 * (3*Table1[[#This Row],[goals]]+2*Table1[[#This Row],[assists]])/Table1[[#This Row],[gp]]</f>
        <v>169</v>
      </c>
      <c r="O65" s="7">
        <v>0.125448</v>
      </c>
      <c r="P65" s="12">
        <f>Table1[[#This Row],[AVGshp]]/Table1[[#This Row],[shp]]</f>
        <v>0.85036296579724657</v>
      </c>
      <c r="Q65" s="8">
        <f>Table1[[#This Row],[R shp]]*Table1[[#This Row],[goals]]</f>
        <v>29.76270380290363</v>
      </c>
      <c r="R65" s="8">
        <f>82 * (3*Table1[[#This Row],[R goals]]+2*Table1[[#This Row],[assists]])/Table1[[#This Row],[gp]]</f>
        <v>153.2881114087109</v>
      </c>
      <c r="S65" s="8">
        <f>Table1[[#This Row],[regressedFanPts/82]]-Table1[[#This Row],[fanPts/82]]</f>
        <v>-15.711888591289096</v>
      </c>
      <c r="T65" s="6">
        <f>_xlfn.RANK.EQ(Table1[[#This Row],[regressedFanPts/82]],Table1[regressedFanPts/82])</f>
        <v>69</v>
      </c>
      <c r="U65" s="9">
        <f>_xlfn.RANK.EQ(Table1[[#This Row],[fanPts/82]],Table1[fanPts/82])</f>
        <v>64</v>
      </c>
      <c r="V65" s="9">
        <f>Table1[[#This Row],[2025 rank]]-Table1[[#This Row],[rRank]]</f>
        <v>-5</v>
      </c>
    </row>
    <row r="66" spans="1:22" x14ac:dyDescent="0.3">
      <c r="A66" s="5"/>
      <c r="B66" s="6">
        <v>8482660</v>
      </c>
      <c r="C66" s="3" t="s">
        <v>410</v>
      </c>
      <c r="D66" s="1">
        <v>23</v>
      </c>
      <c r="E66" s="1" t="s">
        <v>441</v>
      </c>
      <c r="F66" s="5" t="s">
        <v>397</v>
      </c>
      <c r="G66" s="6" t="s">
        <v>31</v>
      </c>
      <c r="H66" s="7">
        <v>0.14478592592592501</v>
      </c>
      <c r="I66" s="6">
        <v>68</v>
      </c>
      <c r="J66" s="6">
        <v>24</v>
      </c>
      <c r="K66" s="6">
        <v>33</v>
      </c>
      <c r="L66" s="6">
        <v>57</v>
      </c>
      <c r="M66" s="6">
        <v>138</v>
      </c>
      <c r="N66" s="8">
        <f>82 * (3*Table1[[#This Row],[goals]]+2*Table1[[#This Row],[assists]])/Table1[[#This Row],[gp]]</f>
        <v>166.41176470588235</v>
      </c>
      <c r="O66" s="7">
        <v>0.19512199999999999</v>
      </c>
      <c r="P66" s="12">
        <f>Table1[[#This Row],[AVGshp]]/Table1[[#This Row],[shp]]</f>
        <v>0.7420276848634445</v>
      </c>
      <c r="Q66" s="8">
        <f>Table1[[#This Row],[R shp]]*Table1[[#This Row],[goals]]</f>
        <v>17.808664436722669</v>
      </c>
      <c r="R66" s="8">
        <f>82 * (3*Table1[[#This Row],[R goals]]+2*Table1[[#This Row],[assists]])/Table1[[#This Row],[gp]]</f>
        <v>144.01369781520259</v>
      </c>
      <c r="S66" s="8">
        <f>Table1[[#This Row],[regressedFanPts/82]]-Table1[[#This Row],[fanPts/82]]</f>
        <v>-22.398066890679758</v>
      </c>
      <c r="T66" s="6">
        <f>_xlfn.RANK.EQ(Table1[[#This Row],[regressedFanPts/82]],Table1[regressedFanPts/82])</f>
        <v>82</v>
      </c>
      <c r="U66" s="9">
        <f>_xlfn.RANK.EQ(Table1[[#This Row],[fanPts/82]],Table1[fanPts/82])</f>
        <v>65</v>
      </c>
      <c r="V66" s="9">
        <f>Table1[[#This Row],[2025 rank]]-Table1[[#This Row],[rRank]]</f>
        <v>-17</v>
      </c>
    </row>
    <row r="67" spans="1:22" x14ac:dyDescent="0.3">
      <c r="A67" s="5"/>
      <c r="B67" s="6">
        <v>8476880</v>
      </c>
      <c r="C67" s="3" t="s">
        <v>206</v>
      </c>
      <c r="D67" s="1">
        <v>31</v>
      </c>
      <c r="E67" s="1" t="s">
        <v>413</v>
      </c>
      <c r="F67" s="5" t="s">
        <v>259</v>
      </c>
      <c r="G67" s="6" t="s">
        <v>199</v>
      </c>
      <c r="H67" s="7">
        <v>0.15388262234042499</v>
      </c>
      <c r="I67" s="6">
        <v>81</v>
      </c>
      <c r="J67" s="6">
        <v>33</v>
      </c>
      <c r="K67" s="6">
        <v>32</v>
      </c>
      <c r="L67" s="6">
        <v>65</v>
      </c>
      <c r="M67" s="6">
        <v>163</v>
      </c>
      <c r="N67" s="8">
        <f>82 * (3*Table1[[#This Row],[goals]]+2*Table1[[#This Row],[assists]])/Table1[[#This Row],[gp]]</f>
        <v>165.01234567901236</v>
      </c>
      <c r="O67" s="7">
        <v>0.195266</v>
      </c>
      <c r="P67" s="12">
        <f>Table1[[#This Row],[AVGshp]]/Table1[[#This Row],[shp]]</f>
        <v>0.78806664929083914</v>
      </c>
      <c r="Q67" s="8">
        <f>Table1[[#This Row],[R shp]]*Table1[[#This Row],[goals]]</f>
        <v>26.006199426597693</v>
      </c>
      <c r="R67" s="8">
        <f>82 * (3*Table1[[#This Row],[R goals]]+2*Table1[[#This Row],[assists]])/Table1[[#This Row],[gp]]</f>
        <v>143.77191430793869</v>
      </c>
      <c r="S67" s="8">
        <f>Table1[[#This Row],[regressedFanPts/82]]-Table1[[#This Row],[fanPts/82]]</f>
        <v>-21.240431371073669</v>
      </c>
      <c r="T67" s="6">
        <f>_xlfn.RANK.EQ(Table1[[#This Row],[regressedFanPts/82]],Table1[regressedFanPts/82])</f>
        <v>83</v>
      </c>
      <c r="U67" s="9">
        <f>_xlfn.RANK.EQ(Table1[[#This Row],[fanPts/82]],Table1[fanPts/82])</f>
        <v>66</v>
      </c>
      <c r="V67" s="9">
        <f>Table1[[#This Row],[2025 rank]]-Table1[[#This Row],[rRank]]</f>
        <v>-17</v>
      </c>
    </row>
    <row r="68" spans="1:22" x14ac:dyDescent="0.3">
      <c r="A68" s="5"/>
      <c r="B68" s="6">
        <v>8480208</v>
      </c>
      <c r="C68" s="3" t="s">
        <v>408</v>
      </c>
      <c r="D68" s="1">
        <v>27</v>
      </c>
      <c r="E68" s="1" t="s">
        <v>416</v>
      </c>
      <c r="F68" s="5" t="s">
        <v>352</v>
      </c>
      <c r="G68" s="6" t="s">
        <v>120</v>
      </c>
      <c r="H68" s="7">
        <v>0.122209</v>
      </c>
      <c r="I68" s="6">
        <v>82</v>
      </c>
      <c r="J68" s="6">
        <v>26</v>
      </c>
      <c r="K68" s="6">
        <v>42</v>
      </c>
      <c r="L68" s="6">
        <v>68</v>
      </c>
      <c r="M68" s="6">
        <v>162</v>
      </c>
      <c r="N68" s="8">
        <f>82 * (3*Table1[[#This Row],[goals]]+2*Table1[[#This Row],[assists]])/Table1[[#This Row],[gp]]</f>
        <v>162</v>
      </c>
      <c r="O68" s="7">
        <v>0.13541700000000001</v>
      </c>
      <c r="P68" s="12">
        <f>Table1[[#This Row],[AVGshp]]/Table1[[#This Row],[shp]]</f>
        <v>0.90246424008802428</v>
      </c>
      <c r="Q68" s="8">
        <f>Table1[[#This Row],[R shp]]*Table1[[#This Row],[goals]]</f>
        <v>23.464070242288631</v>
      </c>
      <c r="R68" s="8">
        <f>82 * (3*Table1[[#This Row],[R goals]]+2*Table1[[#This Row],[assists]])/Table1[[#This Row],[gp]]</f>
        <v>154.3922107268659</v>
      </c>
      <c r="S68" s="8">
        <f>Table1[[#This Row],[regressedFanPts/82]]-Table1[[#This Row],[fanPts/82]]</f>
        <v>-7.6077892731341024</v>
      </c>
      <c r="T68" s="6">
        <f>_xlfn.RANK.EQ(Table1[[#This Row],[regressedFanPts/82]],Table1[regressedFanPts/82])</f>
        <v>65</v>
      </c>
      <c r="U68" s="9">
        <f>_xlfn.RANK.EQ(Table1[[#This Row],[fanPts/82]],Table1[fanPts/82])</f>
        <v>67</v>
      </c>
      <c r="V68" s="9">
        <f>Table1[[#This Row],[2025 rank]]-Table1[[#This Row],[rRank]]</f>
        <v>2</v>
      </c>
    </row>
    <row r="69" spans="1:22" x14ac:dyDescent="0.3">
      <c r="A69" s="5"/>
      <c r="B69" s="6">
        <v>8482077</v>
      </c>
      <c r="C69" s="3" t="s">
        <v>409</v>
      </c>
      <c r="D69" s="1">
        <v>24</v>
      </c>
      <c r="E69" s="1" t="s">
        <v>426</v>
      </c>
      <c r="F69" s="5" t="s">
        <v>381</v>
      </c>
      <c r="G69" s="6" t="s">
        <v>146</v>
      </c>
      <c r="H69" s="7">
        <v>0.113228162650602</v>
      </c>
      <c r="I69" s="6">
        <v>77</v>
      </c>
      <c r="J69" s="6">
        <v>26</v>
      </c>
      <c r="K69" s="6">
        <v>37</v>
      </c>
      <c r="L69" s="6">
        <v>63</v>
      </c>
      <c r="M69" s="6">
        <v>152</v>
      </c>
      <c r="N69" s="8">
        <f>82 * (3*Table1[[#This Row],[goals]]+2*Table1[[#This Row],[assists]])/Table1[[#This Row],[gp]]</f>
        <v>161.87012987012986</v>
      </c>
      <c r="O69" s="7">
        <v>0.146067</v>
      </c>
      <c r="P69" s="12">
        <f>Table1[[#This Row],[AVGshp]]/Table1[[#This Row],[shp]]</f>
        <v>0.7751796275038304</v>
      </c>
      <c r="Q69" s="8">
        <f>Table1[[#This Row],[R shp]]*Table1[[#This Row],[goals]]</f>
        <v>20.15467031509959</v>
      </c>
      <c r="R69" s="8">
        <f>82 * (3*Table1[[#This Row],[R goals]]+2*Table1[[#This Row],[assists]])/Table1[[#This Row],[gp]]</f>
        <v>143.19544022746101</v>
      </c>
      <c r="S69" s="8">
        <f>Table1[[#This Row],[regressedFanPts/82]]-Table1[[#This Row],[fanPts/82]]</f>
        <v>-18.674689642668852</v>
      </c>
      <c r="T69" s="6">
        <f>_xlfn.RANK.EQ(Table1[[#This Row],[regressedFanPts/82]],Table1[regressedFanPts/82])</f>
        <v>85</v>
      </c>
      <c r="U69" s="9">
        <f>_xlfn.RANK.EQ(Table1[[#This Row],[fanPts/82]],Table1[fanPts/82])</f>
        <v>68</v>
      </c>
      <c r="V69" s="9">
        <f>Table1[[#This Row],[2025 rank]]-Table1[[#This Row],[rRank]]</f>
        <v>-17</v>
      </c>
    </row>
    <row r="70" spans="1:22" x14ac:dyDescent="0.3">
      <c r="A70" s="5"/>
      <c r="B70" s="6">
        <v>8477987</v>
      </c>
      <c r="C70" s="3" t="s">
        <v>410</v>
      </c>
      <c r="D70" s="1">
        <v>29</v>
      </c>
      <c r="E70" s="1" t="s">
        <v>415</v>
      </c>
      <c r="F70" s="5" t="s">
        <v>294</v>
      </c>
      <c r="G70" s="6" t="s">
        <v>43</v>
      </c>
      <c r="H70" s="7">
        <v>0.122514497816593</v>
      </c>
      <c r="I70" s="6">
        <v>80</v>
      </c>
      <c r="J70" s="6">
        <v>31</v>
      </c>
      <c r="K70" s="6">
        <v>31</v>
      </c>
      <c r="L70" s="6">
        <v>62</v>
      </c>
      <c r="M70" s="6">
        <v>155</v>
      </c>
      <c r="N70" s="8">
        <f>82 * (3*Table1[[#This Row],[goals]]+2*Table1[[#This Row],[assists]])/Table1[[#This Row],[gp]]</f>
        <v>158.875</v>
      </c>
      <c r="O70" s="7">
        <v>0.17033000000000001</v>
      </c>
      <c r="P70" s="12">
        <f>Table1[[#This Row],[AVGshp]]/Table1[[#This Row],[shp]]</f>
        <v>0.71927727245108319</v>
      </c>
      <c r="Q70" s="8">
        <f>Table1[[#This Row],[R shp]]*Table1[[#This Row],[goals]]</f>
        <v>22.297595445983578</v>
      </c>
      <c r="R70" s="8">
        <f>82 * (3*Table1[[#This Row],[R goals]]+2*Table1[[#This Row],[assists]])/Table1[[#This Row],[gp]]</f>
        <v>132.11510599639948</v>
      </c>
      <c r="S70" s="8">
        <f>Table1[[#This Row],[regressedFanPts/82]]-Table1[[#This Row],[fanPts/82]]</f>
        <v>-26.759894003600522</v>
      </c>
      <c r="T70" s="6">
        <f>_xlfn.RANK.EQ(Table1[[#This Row],[regressedFanPts/82]],Table1[regressedFanPts/82])</f>
        <v>103</v>
      </c>
      <c r="U70" s="9">
        <f>_xlfn.RANK.EQ(Table1[[#This Row],[fanPts/82]],Table1[fanPts/82])</f>
        <v>69</v>
      </c>
      <c r="V70" s="9">
        <f>Table1[[#This Row],[2025 rank]]-Table1[[#This Row],[rRank]]</f>
        <v>-34</v>
      </c>
    </row>
    <row r="71" spans="1:22" x14ac:dyDescent="0.3">
      <c r="A71" s="5"/>
      <c r="B71" s="6">
        <v>8480801</v>
      </c>
      <c r="C71" s="3" t="s">
        <v>409</v>
      </c>
      <c r="D71" s="1">
        <v>26</v>
      </c>
      <c r="E71" s="1" t="s">
        <v>416</v>
      </c>
      <c r="F71" s="5" t="s">
        <v>358</v>
      </c>
      <c r="G71" s="6" t="s">
        <v>76</v>
      </c>
      <c r="H71" s="7">
        <v>0.10093577446808499</v>
      </c>
      <c r="I71" s="6">
        <v>72</v>
      </c>
      <c r="J71" s="6">
        <v>29</v>
      </c>
      <c r="K71" s="6">
        <v>26</v>
      </c>
      <c r="L71" s="6">
        <v>55</v>
      </c>
      <c r="M71" s="6">
        <v>139</v>
      </c>
      <c r="N71" s="8">
        <f>82 * (3*Table1[[#This Row],[goals]]+2*Table1[[#This Row],[assists]])/Table1[[#This Row],[gp]]</f>
        <v>158.30555555555554</v>
      </c>
      <c r="O71" s="7">
        <v>9.7973000000000005E-2</v>
      </c>
      <c r="P71" s="12">
        <f>Table1[[#This Row],[AVGshp]]/Table1[[#This Row],[shp]]</f>
        <v>1.0302407241595644</v>
      </c>
      <c r="Q71" s="8">
        <f>Table1[[#This Row],[R shp]]*Table1[[#This Row],[goals]]</f>
        <v>29.876981000627367</v>
      </c>
      <c r="R71" s="8">
        <f>82 * (3*Table1[[#This Row],[R goals]]+2*Table1[[#This Row],[assists]])/Table1[[#This Row],[gp]]</f>
        <v>161.30190730769903</v>
      </c>
      <c r="S71" s="8">
        <f>Table1[[#This Row],[regressedFanPts/82]]-Table1[[#This Row],[fanPts/82]]</f>
        <v>2.9963517521434824</v>
      </c>
      <c r="T71" s="6">
        <f>_xlfn.RANK.EQ(Table1[[#This Row],[regressedFanPts/82]],Table1[regressedFanPts/82])</f>
        <v>58</v>
      </c>
      <c r="U71" s="9">
        <f>_xlfn.RANK.EQ(Table1[[#This Row],[fanPts/82]],Table1[fanPts/82])</f>
        <v>70</v>
      </c>
      <c r="V71" s="9">
        <f>Table1[[#This Row],[2025 rank]]-Table1[[#This Row],[rRank]]</f>
        <v>12</v>
      </c>
    </row>
    <row r="72" spans="1:22" x14ac:dyDescent="0.3">
      <c r="A72" s="5"/>
      <c r="B72" s="6">
        <v>8474141</v>
      </c>
      <c r="C72" s="3" t="s">
        <v>206</v>
      </c>
      <c r="D72" s="1">
        <v>37</v>
      </c>
      <c r="E72" s="1" t="s">
        <v>419</v>
      </c>
      <c r="F72" s="5" t="s">
        <v>219</v>
      </c>
      <c r="G72" s="6" t="s">
        <v>61</v>
      </c>
      <c r="H72" s="7">
        <v>0.12449509929078</v>
      </c>
      <c r="I72" s="6">
        <v>72</v>
      </c>
      <c r="J72" s="6">
        <v>21</v>
      </c>
      <c r="K72" s="6">
        <v>38</v>
      </c>
      <c r="L72" s="6">
        <v>59</v>
      </c>
      <c r="M72" s="6">
        <v>139</v>
      </c>
      <c r="N72" s="8">
        <f>82 * (3*Table1[[#This Row],[goals]]+2*Table1[[#This Row],[assists]])/Table1[[#This Row],[gp]]</f>
        <v>158.30555555555554</v>
      </c>
      <c r="O72" s="7">
        <v>0.12</v>
      </c>
      <c r="P72" s="12">
        <f>Table1[[#This Row],[AVGshp]]/Table1[[#This Row],[shp]]</f>
        <v>1.0374591607565</v>
      </c>
      <c r="Q72" s="8">
        <f>Table1[[#This Row],[R shp]]*Table1[[#This Row],[goals]]</f>
        <v>21.786642375886501</v>
      </c>
      <c r="R72" s="8">
        <f>82 * (3*Table1[[#This Row],[R goals]]+2*Table1[[#This Row],[assists]])/Table1[[#This Row],[gp]]</f>
        <v>160.99325033983442</v>
      </c>
      <c r="S72" s="8">
        <f>Table1[[#This Row],[regressedFanPts/82]]-Table1[[#This Row],[fanPts/82]]</f>
        <v>2.6876947842788752</v>
      </c>
      <c r="T72" s="6">
        <f>_xlfn.RANK.EQ(Table1[[#This Row],[regressedFanPts/82]],Table1[regressedFanPts/82])</f>
        <v>59</v>
      </c>
      <c r="U72" s="9">
        <f>_xlfn.RANK.EQ(Table1[[#This Row],[fanPts/82]],Table1[fanPts/82])</f>
        <v>70</v>
      </c>
      <c r="V72" s="9">
        <f>Table1[[#This Row],[2025 rank]]-Table1[[#This Row],[rRank]]</f>
        <v>11</v>
      </c>
    </row>
    <row r="73" spans="1:22" x14ac:dyDescent="0.3">
      <c r="A73" s="5"/>
      <c r="B73" s="6">
        <v>8471685</v>
      </c>
      <c r="C73" s="3" t="s">
        <v>210</v>
      </c>
      <c r="D73" s="1">
        <v>38</v>
      </c>
      <c r="E73" s="1" t="s">
        <v>412</v>
      </c>
      <c r="F73" s="5" t="s">
        <v>213</v>
      </c>
      <c r="G73" s="6" t="s">
        <v>82</v>
      </c>
      <c r="H73" s="7">
        <v>0.19171120901639299</v>
      </c>
      <c r="I73" s="6">
        <v>81</v>
      </c>
      <c r="J73" s="6">
        <v>21</v>
      </c>
      <c r="K73" s="6">
        <v>46</v>
      </c>
      <c r="L73" s="6">
        <v>67</v>
      </c>
      <c r="M73" s="6">
        <v>155</v>
      </c>
      <c r="N73" s="8">
        <f>82 * (3*Table1[[#This Row],[goals]]+2*Table1[[#This Row],[assists]])/Table1[[#This Row],[gp]]</f>
        <v>156.91358024691357</v>
      </c>
      <c r="O73" s="7">
        <v>0.214286</v>
      </c>
      <c r="P73" s="12">
        <f>Table1[[#This Row],[AVGshp]]/Table1[[#This Row],[shp]]</f>
        <v>0.89465111587501278</v>
      </c>
      <c r="Q73" s="8">
        <f>Table1[[#This Row],[R shp]]*Table1[[#This Row],[goals]]</f>
        <v>18.787673433375268</v>
      </c>
      <c r="R73" s="8">
        <f>82 * (3*Table1[[#This Row],[R goals]]+2*Table1[[#This Row],[assists]])/Table1[[#This Row],[gp]]</f>
        <v>150.19466252605329</v>
      </c>
      <c r="S73" s="8">
        <f>Table1[[#This Row],[regressedFanPts/82]]-Table1[[#This Row],[fanPts/82]]</f>
        <v>-6.7189177208602757</v>
      </c>
      <c r="T73" s="6">
        <f>_xlfn.RANK.EQ(Table1[[#This Row],[regressedFanPts/82]],Table1[regressedFanPts/82])</f>
        <v>73</v>
      </c>
      <c r="U73" s="9">
        <f>_xlfn.RANK.EQ(Table1[[#This Row],[fanPts/82]],Table1[fanPts/82])</f>
        <v>72</v>
      </c>
      <c r="V73" s="9">
        <f>Table1[[#This Row],[2025 rank]]-Table1[[#This Row],[rRank]]</f>
        <v>-1</v>
      </c>
    </row>
    <row r="74" spans="1:22" x14ac:dyDescent="0.3">
      <c r="A74" s="5"/>
      <c r="B74" s="6">
        <v>8477942</v>
      </c>
      <c r="C74" s="3" t="s">
        <v>208</v>
      </c>
      <c r="D74" s="1">
        <v>29</v>
      </c>
      <c r="E74" s="1" t="s">
        <v>412</v>
      </c>
      <c r="F74" s="5" t="s">
        <v>285</v>
      </c>
      <c r="G74" s="6" t="s">
        <v>79</v>
      </c>
      <c r="H74" s="7">
        <v>0.128524112068965</v>
      </c>
      <c r="I74" s="6">
        <v>81</v>
      </c>
      <c r="J74" s="6">
        <v>35</v>
      </c>
      <c r="K74" s="6">
        <v>25</v>
      </c>
      <c r="L74" s="6">
        <v>60</v>
      </c>
      <c r="M74" s="6">
        <v>155</v>
      </c>
      <c r="N74" s="8">
        <f>82 * (3*Table1[[#This Row],[goals]]+2*Table1[[#This Row],[assists]])/Table1[[#This Row],[gp]]</f>
        <v>156.91358024691357</v>
      </c>
      <c r="O74" s="7">
        <v>0.14344299999999999</v>
      </c>
      <c r="P74" s="12">
        <f>Table1[[#This Row],[AVGshp]]/Table1[[#This Row],[shp]]</f>
        <v>0.8959943118100222</v>
      </c>
      <c r="Q74" s="8">
        <f>Table1[[#This Row],[R shp]]*Table1[[#This Row],[goals]]</f>
        <v>31.359800913350778</v>
      </c>
      <c r="R74" s="8">
        <f>82 * (3*Table1[[#This Row],[R goals]]+2*Table1[[#This Row],[assists]])/Table1[[#This Row],[gp]]</f>
        <v>145.85816079857148</v>
      </c>
      <c r="S74" s="8">
        <f>Table1[[#This Row],[regressedFanPts/82]]-Table1[[#This Row],[fanPts/82]]</f>
        <v>-11.055419448342093</v>
      </c>
      <c r="T74" s="6">
        <f>_xlfn.RANK.EQ(Table1[[#This Row],[regressedFanPts/82]],Table1[regressedFanPts/82])</f>
        <v>76</v>
      </c>
      <c r="U74" s="9">
        <f>_xlfn.RANK.EQ(Table1[[#This Row],[fanPts/82]],Table1[fanPts/82])</f>
        <v>72</v>
      </c>
      <c r="V74" s="9">
        <f>Table1[[#This Row],[2025 rank]]-Table1[[#This Row],[rRank]]</f>
        <v>-4</v>
      </c>
    </row>
    <row r="75" spans="1:22" x14ac:dyDescent="0.3">
      <c r="A75" s="5"/>
      <c r="B75" s="6">
        <v>8479987</v>
      </c>
      <c r="C75" s="3" t="s">
        <v>410</v>
      </c>
      <c r="D75" s="1">
        <v>27</v>
      </c>
      <c r="E75" s="1" t="s">
        <v>440</v>
      </c>
      <c r="F75" s="5" t="s">
        <v>341</v>
      </c>
      <c r="G75" s="6" t="s">
        <v>15</v>
      </c>
      <c r="H75" s="7">
        <v>0.15560857207207199</v>
      </c>
      <c r="I75" s="6">
        <v>77</v>
      </c>
      <c r="J75" s="6">
        <v>33</v>
      </c>
      <c r="K75" s="6">
        <v>24</v>
      </c>
      <c r="L75" s="6">
        <v>57</v>
      </c>
      <c r="M75" s="6">
        <v>147</v>
      </c>
      <c r="N75" s="8">
        <f>82 * (3*Table1[[#This Row],[goals]]+2*Table1[[#This Row],[assists]])/Table1[[#This Row],[gp]]</f>
        <v>156.54545454545453</v>
      </c>
      <c r="O75" s="7">
        <v>0.22</v>
      </c>
      <c r="P75" s="12">
        <f>Table1[[#This Row],[AVGshp]]/Table1[[#This Row],[shp]]</f>
        <v>0.7073116912366908</v>
      </c>
      <c r="Q75" s="8">
        <f>Table1[[#This Row],[R shp]]*Table1[[#This Row],[goals]]</f>
        <v>23.341285810810795</v>
      </c>
      <c r="R75" s="8">
        <f>82 * (3*Table1[[#This Row],[R goals]]+2*Table1[[#This Row],[assists]])/Table1[[#This Row],[gp]]</f>
        <v>125.68774427869424</v>
      </c>
      <c r="S75" s="8">
        <f>Table1[[#This Row],[regressedFanPts/82]]-Table1[[#This Row],[fanPts/82]]</f>
        <v>-30.857710266760293</v>
      </c>
      <c r="T75" s="6">
        <f>_xlfn.RANK.EQ(Table1[[#This Row],[regressedFanPts/82]],Table1[regressedFanPts/82])</f>
        <v>114</v>
      </c>
      <c r="U75" s="9">
        <f>_xlfn.RANK.EQ(Table1[[#This Row],[fanPts/82]],Table1[fanPts/82])</f>
        <v>74</v>
      </c>
      <c r="V75" s="9">
        <f>Table1[[#This Row],[2025 rank]]-Table1[[#This Row],[rRank]]</f>
        <v>-40</v>
      </c>
    </row>
    <row r="76" spans="1:22" x14ac:dyDescent="0.3">
      <c r="A76" s="5"/>
      <c r="B76" s="6">
        <v>8476456</v>
      </c>
      <c r="C76" s="3" t="s">
        <v>409</v>
      </c>
      <c r="D76" s="1">
        <v>32</v>
      </c>
      <c r="E76" s="1" t="s">
        <v>421</v>
      </c>
      <c r="F76" s="5" t="s">
        <v>252</v>
      </c>
      <c r="G76" s="6" t="s">
        <v>39</v>
      </c>
      <c r="H76" s="7">
        <v>0.12873674273858901</v>
      </c>
      <c r="I76" s="6">
        <v>81</v>
      </c>
      <c r="J76" s="6">
        <v>28</v>
      </c>
      <c r="K76" s="6">
        <v>34</v>
      </c>
      <c r="L76" s="6">
        <v>62</v>
      </c>
      <c r="M76" s="6">
        <v>152</v>
      </c>
      <c r="N76" s="8">
        <f>82 * (3*Table1[[#This Row],[goals]]+2*Table1[[#This Row],[assists]])/Table1[[#This Row],[gp]]</f>
        <v>153.87654320987653</v>
      </c>
      <c r="O76" s="7">
        <v>0.183007</v>
      </c>
      <c r="P76" s="12">
        <f>Table1[[#This Row],[AVGshp]]/Table1[[#This Row],[shp]]</f>
        <v>0.70345256049544014</v>
      </c>
      <c r="Q76" s="8">
        <f>Table1[[#This Row],[R shp]]*Table1[[#This Row],[goals]]</f>
        <v>19.696671693872325</v>
      </c>
      <c r="R76" s="8">
        <f>82 * (3*Table1[[#This Row],[R goals]]+2*Table1[[#This Row],[assists]])/Table1[[#This Row],[gp]]</f>
        <v>128.6590276134888</v>
      </c>
      <c r="S76" s="8">
        <f>Table1[[#This Row],[regressedFanPts/82]]-Table1[[#This Row],[fanPts/82]]</f>
        <v>-25.217515596387727</v>
      </c>
      <c r="T76" s="6">
        <f>_xlfn.RANK.EQ(Table1[[#This Row],[regressedFanPts/82]],Table1[regressedFanPts/82])</f>
        <v>109</v>
      </c>
      <c r="U76" s="9">
        <f>_xlfn.RANK.EQ(Table1[[#This Row],[fanPts/82]],Table1[fanPts/82])</f>
        <v>75</v>
      </c>
      <c r="V76" s="9">
        <f>Table1[[#This Row],[2025 rank]]-Table1[[#This Row],[rRank]]</f>
        <v>-34</v>
      </c>
    </row>
    <row r="77" spans="1:22" x14ac:dyDescent="0.3">
      <c r="A77" s="5"/>
      <c r="B77" s="6">
        <v>8478975</v>
      </c>
      <c r="C77" s="3" t="s">
        <v>208</v>
      </c>
      <c r="D77" s="1">
        <v>30</v>
      </c>
      <c r="E77" s="1" t="s">
        <v>430</v>
      </c>
      <c r="F77" s="5" t="s">
        <v>324</v>
      </c>
      <c r="G77" s="6" t="s">
        <v>135</v>
      </c>
      <c r="H77" s="7">
        <v>0.13067598578199</v>
      </c>
      <c r="I77" s="6">
        <v>62</v>
      </c>
      <c r="J77" s="6">
        <v>22</v>
      </c>
      <c r="K77" s="6">
        <v>25</v>
      </c>
      <c r="L77" s="6">
        <v>47</v>
      </c>
      <c r="M77" s="6">
        <v>116</v>
      </c>
      <c r="N77" s="8">
        <f>82 * (3*Table1[[#This Row],[goals]]+2*Table1[[#This Row],[assists]])/Table1[[#This Row],[gp]]</f>
        <v>153.41935483870967</v>
      </c>
      <c r="O77" s="7">
        <v>0.16417899999999999</v>
      </c>
      <c r="P77" s="12">
        <f>Table1[[#This Row],[AVGshp]]/Table1[[#This Row],[shp]]</f>
        <v>0.79593605626779307</v>
      </c>
      <c r="Q77" s="8">
        <f>Table1[[#This Row],[R shp]]*Table1[[#This Row],[goals]]</f>
        <v>17.510593237891449</v>
      </c>
      <c r="R77" s="8">
        <f>82 * (3*Table1[[#This Row],[R goals]]+2*Table1[[#This Row],[assists]])/Table1[[#This Row],[gp]]</f>
        <v>135.60654736324673</v>
      </c>
      <c r="S77" s="8">
        <f>Table1[[#This Row],[regressedFanPts/82]]-Table1[[#This Row],[fanPts/82]]</f>
        <v>-17.812807475462932</v>
      </c>
      <c r="T77" s="6">
        <f>_xlfn.RANK.EQ(Table1[[#This Row],[regressedFanPts/82]],Table1[regressedFanPts/82])</f>
        <v>96</v>
      </c>
      <c r="U77" s="9">
        <f>_xlfn.RANK.EQ(Table1[[#This Row],[fanPts/82]],Table1[fanPts/82])</f>
        <v>76</v>
      </c>
      <c r="V77" s="9">
        <f>Table1[[#This Row],[2025 rank]]-Table1[[#This Row],[rRank]]</f>
        <v>-20</v>
      </c>
    </row>
    <row r="78" spans="1:22" x14ac:dyDescent="0.3">
      <c r="A78" s="5"/>
      <c r="B78" s="6">
        <v>8475167</v>
      </c>
      <c r="C78" s="3" t="s">
        <v>226</v>
      </c>
      <c r="D78" s="1">
        <v>35</v>
      </c>
      <c r="E78" s="1" t="s">
        <v>425</v>
      </c>
      <c r="F78" s="5" t="s">
        <v>227</v>
      </c>
      <c r="G78" s="6" t="s">
        <v>159</v>
      </c>
      <c r="H78" s="7">
        <v>6.9871283261802503E-2</v>
      </c>
      <c r="I78" s="6">
        <v>79</v>
      </c>
      <c r="J78" s="6">
        <v>15</v>
      </c>
      <c r="K78" s="6">
        <v>51</v>
      </c>
      <c r="L78" s="6">
        <v>66</v>
      </c>
      <c r="M78" s="6">
        <v>147</v>
      </c>
      <c r="N78" s="8">
        <f>82 * (3*Table1[[#This Row],[goals]]+2*Table1[[#This Row],[assists]])/Table1[[#This Row],[gp]]</f>
        <v>152.58227848101265</v>
      </c>
      <c r="O78" s="7">
        <v>8.2873000000000002E-2</v>
      </c>
      <c r="P78" s="12">
        <f>Table1[[#This Row],[AVGshp]]/Table1[[#This Row],[shp]]</f>
        <v>0.84311275399469676</v>
      </c>
      <c r="Q78" s="8">
        <f>Table1[[#This Row],[R shp]]*Table1[[#This Row],[goals]]</f>
        <v>12.646691309920451</v>
      </c>
      <c r="R78" s="8">
        <f>82 * (3*Table1[[#This Row],[R goals]]+2*Table1[[#This Row],[assists]])/Table1[[#This Row],[gp]]</f>
        <v>145.25425395241052</v>
      </c>
      <c r="S78" s="8">
        <f>Table1[[#This Row],[regressedFanPts/82]]-Table1[[#This Row],[fanPts/82]]</f>
        <v>-7.3280245286021284</v>
      </c>
      <c r="T78" s="6">
        <f>_xlfn.RANK.EQ(Table1[[#This Row],[regressedFanPts/82]],Table1[regressedFanPts/82])</f>
        <v>79</v>
      </c>
      <c r="U78" s="9">
        <f>_xlfn.RANK.EQ(Table1[[#This Row],[fanPts/82]],Table1[fanPts/82])</f>
        <v>77</v>
      </c>
      <c r="V78" s="9">
        <f>Table1[[#This Row],[2025 rank]]-Table1[[#This Row],[rRank]]</f>
        <v>-2</v>
      </c>
    </row>
    <row r="79" spans="1:22" x14ac:dyDescent="0.3">
      <c r="A79" s="5"/>
      <c r="B79" s="6">
        <v>8482720</v>
      </c>
      <c r="C79" s="3" t="s">
        <v>208</v>
      </c>
      <c r="D79" s="1">
        <v>23</v>
      </c>
      <c r="E79" s="1" t="s">
        <v>424</v>
      </c>
      <c r="F79" s="5" t="s">
        <v>402</v>
      </c>
      <c r="G79" s="6" t="s">
        <v>160</v>
      </c>
      <c r="H79" s="7">
        <v>0.15724436024844701</v>
      </c>
      <c r="I79" s="6">
        <v>78</v>
      </c>
      <c r="J79" s="6">
        <v>29</v>
      </c>
      <c r="K79" s="6">
        <v>29</v>
      </c>
      <c r="L79" s="6">
        <v>58</v>
      </c>
      <c r="M79" s="6">
        <v>145</v>
      </c>
      <c r="N79" s="8">
        <f>82 * (3*Table1[[#This Row],[goals]]+2*Table1[[#This Row],[assists]])/Table1[[#This Row],[gp]]</f>
        <v>152.43589743589743</v>
      </c>
      <c r="O79" s="7">
        <v>0.19078899999999999</v>
      </c>
      <c r="P79" s="12">
        <f>Table1[[#This Row],[AVGshp]]/Table1[[#This Row],[shp]]</f>
        <v>0.82417938271308633</v>
      </c>
      <c r="Q79" s="8">
        <f>Table1[[#This Row],[R shp]]*Table1[[#This Row],[goals]]</f>
        <v>23.901202098679505</v>
      </c>
      <c r="R79" s="8">
        <f>82 * (3*Table1[[#This Row],[R goals]]+2*Table1[[#This Row],[assists]])/Table1[[#This Row],[gp]]</f>
        <v>136.35507328557895</v>
      </c>
      <c r="S79" s="8">
        <f>Table1[[#This Row],[regressedFanPts/82]]-Table1[[#This Row],[fanPts/82]]</f>
        <v>-16.080824150318477</v>
      </c>
      <c r="T79" s="6">
        <f>_xlfn.RANK.EQ(Table1[[#This Row],[regressedFanPts/82]],Table1[regressedFanPts/82])</f>
        <v>94</v>
      </c>
      <c r="U79" s="9">
        <f>_xlfn.RANK.EQ(Table1[[#This Row],[fanPts/82]],Table1[fanPts/82])</f>
        <v>78</v>
      </c>
      <c r="V79" s="9">
        <f>Table1[[#This Row],[2025 rank]]-Table1[[#This Row],[rRank]]</f>
        <v>-16</v>
      </c>
    </row>
    <row r="80" spans="1:22" x14ac:dyDescent="0.3">
      <c r="A80" s="5"/>
      <c r="B80" s="6">
        <v>8479400</v>
      </c>
      <c r="C80" s="3" t="s">
        <v>409</v>
      </c>
      <c r="D80" s="1">
        <v>27</v>
      </c>
      <c r="E80" s="1" t="s">
        <v>413</v>
      </c>
      <c r="F80" s="5" t="s">
        <v>333</v>
      </c>
      <c r="G80" s="6" t="s">
        <v>194</v>
      </c>
      <c r="H80" s="7">
        <v>0.127216029535864</v>
      </c>
      <c r="I80" s="6">
        <v>82</v>
      </c>
      <c r="J80" s="6">
        <v>20</v>
      </c>
      <c r="K80" s="6">
        <v>46</v>
      </c>
      <c r="L80" s="6">
        <v>66</v>
      </c>
      <c r="M80" s="6">
        <v>152</v>
      </c>
      <c r="N80" s="8">
        <f>82 * (3*Table1[[#This Row],[goals]]+2*Table1[[#This Row],[assists]])/Table1[[#This Row],[gp]]</f>
        <v>152</v>
      </c>
      <c r="O80" s="7">
        <v>0.140845</v>
      </c>
      <c r="P80" s="12">
        <f>Table1[[#This Row],[AVGshp]]/Table1[[#This Row],[shp]]</f>
        <v>0.9032342613217651</v>
      </c>
      <c r="Q80" s="8">
        <f>Table1[[#This Row],[R shp]]*Table1[[#This Row],[goals]]</f>
        <v>18.064685226435302</v>
      </c>
      <c r="R80" s="8">
        <f>82 * (3*Table1[[#This Row],[R goals]]+2*Table1[[#This Row],[assists]])/Table1[[#This Row],[gp]]</f>
        <v>146.1940556793059</v>
      </c>
      <c r="S80" s="8">
        <f>Table1[[#This Row],[regressedFanPts/82]]-Table1[[#This Row],[fanPts/82]]</f>
        <v>-5.8059443206940955</v>
      </c>
      <c r="T80" s="6">
        <f>_xlfn.RANK.EQ(Table1[[#This Row],[regressedFanPts/82]],Table1[regressedFanPts/82])</f>
        <v>75</v>
      </c>
      <c r="U80" s="9">
        <f>_xlfn.RANK.EQ(Table1[[#This Row],[fanPts/82]],Table1[fanPts/82])</f>
        <v>79</v>
      </c>
      <c r="V80" s="9">
        <f>Table1[[#This Row],[2025 rank]]-Table1[[#This Row],[rRank]]</f>
        <v>4</v>
      </c>
    </row>
    <row r="81" spans="1:22" x14ac:dyDescent="0.3">
      <c r="A81" s="5"/>
      <c r="B81" s="6">
        <v>8475692</v>
      </c>
      <c r="C81" s="3" t="s">
        <v>206</v>
      </c>
      <c r="D81" s="1">
        <v>38</v>
      </c>
      <c r="E81" s="1" t="s">
        <v>427</v>
      </c>
      <c r="F81" s="5" t="s">
        <v>235</v>
      </c>
      <c r="G81" s="6" t="s">
        <v>89</v>
      </c>
      <c r="H81" s="7">
        <v>0.102476416666666</v>
      </c>
      <c r="I81" s="6">
        <v>69</v>
      </c>
      <c r="J81" s="6">
        <v>19</v>
      </c>
      <c r="K81" s="6">
        <v>35</v>
      </c>
      <c r="L81" s="6">
        <v>54</v>
      </c>
      <c r="M81" s="6">
        <v>127</v>
      </c>
      <c r="N81" s="8">
        <f>82 * (3*Table1[[#This Row],[goals]]+2*Table1[[#This Row],[assists]])/Table1[[#This Row],[gp]]</f>
        <v>150.92753623188406</v>
      </c>
      <c r="O81" s="7">
        <v>0.125828</v>
      </c>
      <c r="P81" s="12">
        <f>Table1[[#This Row],[AVGshp]]/Table1[[#This Row],[shp]]</f>
        <v>0.81441663752635352</v>
      </c>
      <c r="Q81" s="8">
        <f>Table1[[#This Row],[R shp]]*Table1[[#This Row],[goals]]</f>
        <v>15.473916113000717</v>
      </c>
      <c r="R81" s="8">
        <f>82 * (3*Table1[[#This Row],[R goals]]+2*Table1[[#This Row],[assists]])/Table1[[#This Row],[gp]]</f>
        <v>138.35628063475616</v>
      </c>
      <c r="S81" s="8">
        <f>Table1[[#This Row],[regressedFanPts/82]]-Table1[[#This Row],[fanPts/82]]</f>
        <v>-12.571255597127902</v>
      </c>
      <c r="T81" s="6">
        <f>_xlfn.RANK.EQ(Table1[[#This Row],[regressedFanPts/82]],Table1[regressedFanPts/82])</f>
        <v>91</v>
      </c>
      <c r="U81" s="9">
        <f>_xlfn.RANK.EQ(Table1[[#This Row],[fanPts/82]],Table1[fanPts/82])</f>
        <v>80</v>
      </c>
      <c r="V81" s="9">
        <f>Table1[[#This Row],[2025 rank]]-Table1[[#This Row],[rRank]]</f>
        <v>-11</v>
      </c>
    </row>
    <row r="82" spans="1:22" x14ac:dyDescent="0.3">
      <c r="A82" s="5"/>
      <c r="B82" s="6">
        <v>8478519</v>
      </c>
      <c r="C82" s="3" t="s">
        <v>210</v>
      </c>
      <c r="D82" s="1">
        <v>28</v>
      </c>
      <c r="E82" s="1" t="s">
        <v>425</v>
      </c>
      <c r="F82" s="5" t="s">
        <v>316</v>
      </c>
      <c r="G82" s="6" t="s">
        <v>153</v>
      </c>
      <c r="H82" s="7">
        <v>0.14514204147465401</v>
      </c>
      <c r="I82" s="6">
        <v>80</v>
      </c>
      <c r="J82" s="6">
        <v>27</v>
      </c>
      <c r="K82" s="6">
        <v>32</v>
      </c>
      <c r="L82" s="6">
        <v>59</v>
      </c>
      <c r="M82" s="6">
        <v>145</v>
      </c>
      <c r="N82" s="8">
        <f>82 * (3*Table1[[#This Row],[goals]]+2*Table1[[#This Row],[assists]])/Table1[[#This Row],[gp]]</f>
        <v>148.625</v>
      </c>
      <c r="O82" s="7">
        <v>0.16875000000000001</v>
      </c>
      <c r="P82" s="12">
        <f>Table1[[#This Row],[AVGshp]]/Table1[[#This Row],[shp]]</f>
        <v>0.86010098651646816</v>
      </c>
      <c r="Q82" s="8">
        <f>Table1[[#This Row],[R shp]]*Table1[[#This Row],[goals]]</f>
        <v>23.222726635944639</v>
      </c>
      <c r="R82" s="8">
        <f>82 * (3*Table1[[#This Row],[R goals]]+2*Table1[[#This Row],[assists]])/Table1[[#This Row],[gp]]</f>
        <v>137.00988440552976</v>
      </c>
      <c r="S82" s="8">
        <f>Table1[[#This Row],[regressedFanPts/82]]-Table1[[#This Row],[fanPts/82]]</f>
        <v>-11.61511559447024</v>
      </c>
      <c r="T82" s="6">
        <f>_xlfn.RANK.EQ(Table1[[#This Row],[regressedFanPts/82]],Table1[regressedFanPts/82])</f>
        <v>93</v>
      </c>
      <c r="U82" s="9">
        <f>_xlfn.RANK.EQ(Table1[[#This Row],[fanPts/82]],Table1[fanPts/82])</f>
        <v>81</v>
      </c>
      <c r="V82" s="9">
        <f>Table1[[#This Row],[2025 rank]]-Table1[[#This Row],[rRank]]</f>
        <v>-12</v>
      </c>
    </row>
    <row r="83" spans="1:22" x14ac:dyDescent="0.3">
      <c r="A83" s="5"/>
      <c r="B83" s="6">
        <v>8480803</v>
      </c>
      <c r="C83" s="3" t="s">
        <v>226</v>
      </c>
      <c r="D83" s="1">
        <v>26</v>
      </c>
      <c r="E83" s="1" t="s">
        <v>431</v>
      </c>
      <c r="F83" s="5" t="s">
        <v>360</v>
      </c>
      <c r="G83" s="6" t="s">
        <v>70</v>
      </c>
      <c r="H83" s="7">
        <v>6.4152857142857095E-2</v>
      </c>
      <c r="I83" s="6">
        <v>82</v>
      </c>
      <c r="J83" s="6">
        <v>14</v>
      </c>
      <c r="K83" s="6">
        <v>53</v>
      </c>
      <c r="L83" s="6">
        <v>67</v>
      </c>
      <c r="M83" s="6">
        <v>148</v>
      </c>
      <c r="N83" s="8">
        <f>82 * (3*Table1[[#This Row],[goals]]+2*Table1[[#This Row],[assists]])/Table1[[#This Row],[gp]]</f>
        <v>148</v>
      </c>
      <c r="O83" s="7">
        <v>5.9574000000000002E-2</v>
      </c>
      <c r="P83" s="12">
        <f>Table1[[#This Row],[AVGshp]]/Table1[[#This Row],[shp]]</f>
        <v>1.0768599916550357</v>
      </c>
      <c r="Q83" s="8">
        <f>Table1[[#This Row],[R shp]]*Table1[[#This Row],[goals]]</f>
        <v>15.076039883170498</v>
      </c>
      <c r="R83" s="8">
        <f>82 * (3*Table1[[#This Row],[R goals]]+2*Table1[[#This Row],[assists]])/Table1[[#This Row],[gp]]</f>
        <v>151.22811964951148</v>
      </c>
      <c r="S83" s="8">
        <f>Table1[[#This Row],[regressedFanPts/82]]-Table1[[#This Row],[fanPts/82]]</f>
        <v>3.2281196495114841</v>
      </c>
      <c r="T83" s="6">
        <f>_xlfn.RANK.EQ(Table1[[#This Row],[regressedFanPts/82]],Table1[regressedFanPts/82])</f>
        <v>72</v>
      </c>
      <c r="U83" s="9">
        <f>_xlfn.RANK.EQ(Table1[[#This Row],[fanPts/82]],Table1[fanPts/82])</f>
        <v>82</v>
      </c>
      <c r="V83" s="9">
        <f>Table1[[#This Row],[2025 rank]]-Table1[[#This Row],[rRank]]</f>
        <v>10</v>
      </c>
    </row>
    <row r="84" spans="1:22" x14ac:dyDescent="0.3">
      <c r="A84" s="5"/>
      <c r="B84" s="6">
        <v>8477964</v>
      </c>
      <c r="C84" s="3" t="s">
        <v>208</v>
      </c>
      <c r="D84" s="1">
        <v>30</v>
      </c>
      <c r="E84" s="1" t="s">
        <v>434</v>
      </c>
      <c r="F84" s="5" t="s">
        <v>292</v>
      </c>
      <c r="G84" s="6" t="s">
        <v>178</v>
      </c>
      <c r="H84" s="7">
        <v>0.17838784571428501</v>
      </c>
      <c r="I84" s="6">
        <v>70</v>
      </c>
      <c r="J84" s="6">
        <v>23</v>
      </c>
      <c r="K84" s="6">
        <v>28</v>
      </c>
      <c r="L84" s="6">
        <v>51</v>
      </c>
      <c r="M84" s="6">
        <v>125</v>
      </c>
      <c r="N84" s="8">
        <f>82 * (3*Table1[[#This Row],[goals]]+2*Table1[[#This Row],[assists]])/Table1[[#This Row],[gp]]</f>
        <v>146.42857142857142</v>
      </c>
      <c r="O84" s="7">
        <v>0.207207</v>
      </c>
      <c r="P84" s="12">
        <f>Table1[[#This Row],[AVGshp]]/Table1[[#This Row],[shp]]</f>
        <v>0.86091611631983966</v>
      </c>
      <c r="Q84" s="8">
        <f>Table1[[#This Row],[R shp]]*Table1[[#This Row],[goals]]</f>
        <v>19.801070675356311</v>
      </c>
      <c r="R84" s="8">
        <f>82 * (3*Table1[[#This Row],[R goals]]+2*Table1[[#This Row],[assists]])/Table1[[#This Row],[gp]]</f>
        <v>135.18661980196646</v>
      </c>
      <c r="S84" s="8">
        <f>Table1[[#This Row],[regressedFanPts/82]]-Table1[[#This Row],[fanPts/82]]</f>
        <v>-11.241951626604958</v>
      </c>
      <c r="T84" s="6">
        <f>_xlfn.RANK.EQ(Table1[[#This Row],[regressedFanPts/82]],Table1[regressedFanPts/82])</f>
        <v>99</v>
      </c>
      <c r="U84" s="9">
        <f>_xlfn.RANK.EQ(Table1[[#This Row],[fanPts/82]],Table1[fanPts/82])</f>
        <v>83</v>
      </c>
      <c r="V84" s="9">
        <f>Table1[[#This Row],[2025 rank]]-Table1[[#This Row],[rRank]]</f>
        <v>-16</v>
      </c>
    </row>
    <row r="85" spans="1:22" x14ac:dyDescent="0.3">
      <c r="A85" s="5"/>
      <c r="B85" s="6">
        <v>8477951</v>
      </c>
      <c r="C85" s="3" t="s">
        <v>411</v>
      </c>
      <c r="D85" s="1">
        <v>29</v>
      </c>
      <c r="E85" s="1" t="s">
        <v>442</v>
      </c>
      <c r="F85" s="5" t="s">
        <v>288</v>
      </c>
      <c r="G85" s="6" t="s">
        <v>170</v>
      </c>
      <c r="H85" s="7">
        <v>0.13534497321428501</v>
      </c>
      <c r="I85" s="6">
        <v>82</v>
      </c>
      <c r="J85" s="6">
        <v>20</v>
      </c>
      <c r="K85" s="6">
        <v>43</v>
      </c>
      <c r="L85" s="6">
        <v>63</v>
      </c>
      <c r="M85" s="6">
        <v>146</v>
      </c>
      <c r="N85" s="8">
        <f>82 * (3*Table1[[#This Row],[goals]]+2*Table1[[#This Row],[assists]])/Table1[[#This Row],[gp]]</f>
        <v>146</v>
      </c>
      <c r="O85" s="7">
        <v>0.107527</v>
      </c>
      <c r="P85" s="12">
        <f>Table1[[#This Row],[AVGshp]]/Table1[[#This Row],[shp]]</f>
        <v>1.2587068663152976</v>
      </c>
      <c r="Q85" s="8">
        <f>Table1[[#This Row],[R shp]]*Table1[[#This Row],[goals]]</f>
        <v>25.174137326305953</v>
      </c>
      <c r="R85" s="8">
        <f>82 * (3*Table1[[#This Row],[R goals]]+2*Table1[[#This Row],[assists]])/Table1[[#This Row],[gp]]</f>
        <v>161.52241197891786</v>
      </c>
      <c r="S85" s="8">
        <f>Table1[[#This Row],[regressedFanPts/82]]-Table1[[#This Row],[fanPts/82]]</f>
        <v>15.522411978917859</v>
      </c>
      <c r="T85" s="6">
        <f>_xlfn.RANK.EQ(Table1[[#This Row],[regressedFanPts/82]],Table1[regressedFanPts/82])</f>
        <v>57</v>
      </c>
      <c r="U85" s="9">
        <f>_xlfn.RANK.EQ(Table1[[#This Row],[fanPts/82]],Table1[fanPts/82])</f>
        <v>84</v>
      </c>
      <c r="V85" s="9">
        <f>Table1[[#This Row],[2025 rank]]-Table1[[#This Row],[rRank]]</f>
        <v>27</v>
      </c>
    </row>
    <row r="86" spans="1:22" x14ac:dyDescent="0.3">
      <c r="A86" s="5"/>
      <c r="B86" s="6">
        <v>8475726</v>
      </c>
      <c r="C86" s="3" t="s">
        <v>408</v>
      </c>
      <c r="D86" s="1">
        <v>33</v>
      </c>
      <c r="E86" s="1" t="s">
        <v>429</v>
      </c>
      <c r="F86" s="5" t="s">
        <v>237</v>
      </c>
      <c r="G86" s="6" t="s">
        <v>144</v>
      </c>
      <c r="H86" s="7">
        <v>0.129021921348314</v>
      </c>
      <c r="I86" s="6">
        <v>78</v>
      </c>
      <c r="J86" s="6">
        <v>30</v>
      </c>
      <c r="K86" s="6">
        <v>24</v>
      </c>
      <c r="L86" s="6">
        <v>54</v>
      </c>
      <c r="M86" s="6">
        <v>138</v>
      </c>
      <c r="N86" s="8">
        <f>82 * (3*Table1[[#This Row],[goals]]+2*Table1[[#This Row],[assists]])/Table1[[#This Row],[gp]]</f>
        <v>145.07692307692307</v>
      </c>
      <c r="O86" s="7">
        <v>0.12875500000000001</v>
      </c>
      <c r="P86" s="12">
        <f>Table1[[#This Row],[AVGshp]]/Table1[[#This Row],[shp]]</f>
        <v>1.0020730950123411</v>
      </c>
      <c r="Q86" s="8">
        <f>Table1[[#This Row],[R shp]]*Table1[[#This Row],[goals]]</f>
        <v>30.062192850370234</v>
      </c>
      <c r="R86" s="8">
        <f>82 * (3*Table1[[#This Row],[R goals]]+2*Table1[[#This Row],[assists]])/Table1[[#This Row],[gp]]</f>
        <v>145.27306975885995</v>
      </c>
      <c r="S86" s="8">
        <f>Table1[[#This Row],[regressedFanPts/82]]-Table1[[#This Row],[fanPts/82]]</f>
        <v>0.1961466819368809</v>
      </c>
      <c r="T86" s="6">
        <f>_xlfn.RANK.EQ(Table1[[#This Row],[regressedFanPts/82]],Table1[regressedFanPts/82])</f>
        <v>78</v>
      </c>
      <c r="U86" s="9">
        <f>_xlfn.RANK.EQ(Table1[[#This Row],[fanPts/82]],Table1[fanPts/82])</f>
        <v>85</v>
      </c>
      <c r="V86" s="9">
        <f>Table1[[#This Row],[2025 rank]]-Table1[[#This Row],[rRank]]</f>
        <v>7</v>
      </c>
    </row>
    <row r="87" spans="1:22" x14ac:dyDescent="0.3">
      <c r="A87" s="5"/>
      <c r="B87" s="6">
        <v>8477402</v>
      </c>
      <c r="C87" s="3" t="s">
        <v>410</v>
      </c>
      <c r="D87" s="1">
        <v>30</v>
      </c>
      <c r="E87" s="1" t="s">
        <v>426</v>
      </c>
      <c r="F87" s="5" t="s">
        <v>266</v>
      </c>
      <c r="G87" s="6" t="s">
        <v>145</v>
      </c>
      <c r="H87" s="7">
        <v>0.156322474885844</v>
      </c>
      <c r="I87" s="6">
        <v>76</v>
      </c>
      <c r="J87" s="6">
        <v>20</v>
      </c>
      <c r="K87" s="6">
        <v>37</v>
      </c>
      <c r="L87" s="6">
        <v>57</v>
      </c>
      <c r="M87" s="6">
        <v>134</v>
      </c>
      <c r="N87" s="8">
        <f>82 * (3*Table1[[#This Row],[goals]]+2*Table1[[#This Row],[assists]])/Table1[[#This Row],[gp]]</f>
        <v>144.57894736842104</v>
      </c>
      <c r="O87" s="7">
        <v>0.137931</v>
      </c>
      <c r="P87" s="12">
        <f>Table1[[#This Row],[AVGshp]]/Table1[[#This Row],[shp]]</f>
        <v>1.1333382262569256</v>
      </c>
      <c r="Q87" s="8">
        <f>Table1[[#This Row],[R shp]]*Table1[[#This Row],[goals]]</f>
        <v>22.666764525138511</v>
      </c>
      <c r="R87" s="8">
        <f>82 * (3*Table1[[#This Row],[R goals]]+2*Table1[[#This Row],[assists]])/Table1[[#This Row],[gp]]</f>
        <v>153.21084306821149</v>
      </c>
      <c r="S87" s="8">
        <f>Table1[[#This Row],[regressedFanPts/82]]-Table1[[#This Row],[fanPts/82]]</f>
        <v>8.6318956997904479</v>
      </c>
      <c r="T87" s="6">
        <f>_xlfn.RANK.EQ(Table1[[#This Row],[regressedFanPts/82]],Table1[regressedFanPts/82])</f>
        <v>70</v>
      </c>
      <c r="U87" s="9">
        <f>_xlfn.RANK.EQ(Table1[[#This Row],[fanPts/82]],Table1[fanPts/82])</f>
        <v>86</v>
      </c>
      <c r="V87" s="9">
        <f>Table1[[#This Row],[2025 rank]]-Table1[[#This Row],[rRank]]</f>
        <v>16</v>
      </c>
    </row>
    <row r="88" spans="1:22" x14ac:dyDescent="0.3">
      <c r="A88" s="5"/>
      <c r="B88" s="6">
        <v>8477955</v>
      </c>
      <c r="C88" s="3" t="s">
        <v>409</v>
      </c>
      <c r="D88" s="1">
        <v>29</v>
      </c>
      <c r="E88" s="1" t="s">
        <v>430</v>
      </c>
      <c r="F88" s="5" t="s">
        <v>289</v>
      </c>
      <c r="G88" s="6" t="s">
        <v>136</v>
      </c>
      <c r="H88" s="7">
        <v>0.14406234854771699</v>
      </c>
      <c r="I88" s="6">
        <v>82</v>
      </c>
      <c r="J88" s="6">
        <v>22</v>
      </c>
      <c r="K88" s="6">
        <v>39</v>
      </c>
      <c r="L88" s="6">
        <v>61</v>
      </c>
      <c r="M88" s="6">
        <v>144</v>
      </c>
      <c r="N88" s="8">
        <f>82 * (3*Table1[[#This Row],[goals]]+2*Table1[[#This Row],[assists]])/Table1[[#This Row],[gp]]</f>
        <v>144</v>
      </c>
      <c r="O88" s="7">
        <v>0.10891099999999999</v>
      </c>
      <c r="P88" s="12">
        <f>Table1[[#This Row],[AVGshp]]/Table1[[#This Row],[shp]]</f>
        <v>1.3227529684578876</v>
      </c>
      <c r="Q88" s="8">
        <f>Table1[[#This Row],[R shp]]*Table1[[#This Row],[goals]]</f>
        <v>29.100565306073527</v>
      </c>
      <c r="R88" s="8">
        <f>82 * (3*Table1[[#This Row],[R goals]]+2*Table1[[#This Row],[assists]])/Table1[[#This Row],[gp]]</f>
        <v>165.30169591822059</v>
      </c>
      <c r="S88" s="8">
        <f>Table1[[#This Row],[regressedFanPts/82]]-Table1[[#This Row],[fanPts/82]]</f>
        <v>21.301695918220588</v>
      </c>
      <c r="T88" s="6">
        <f>_xlfn.RANK.EQ(Table1[[#This Row],[regressedFanPts/82]],Table1[regressedFanPts/82])</f>
        <v>55</v>
      </c>
      <c r="U88" s="9">
        <f>_xlfn.RANK.EQ(Table1[[#This Row],[fanPts/82]],Table1[fanPts/82])</f>
        <v>87</v>
      </c>
      <c r="V88" s="9">
        <f>Table1[[#This Row],[2025 rank]]-Table1[[#This Row],[rRank]]</f>
        <v>32</v>
      </c>
    </row>
    <row r="89" spans="1:22" x14ac:dyDescent="0.3">
      <c r="A89" s="5"/>
      <c r="B89" s="6">
        <v>8476459</v>
      </c>
      <c r="C89" s="3" t="s">
        <v>411</v>
      </c>
      <c r="D89" s="1">
        <v>32</v>
      </c>
      <c r="E89" s="1" t="s">
        <v>435</v>
      </c>
      <c r="F89" s="5" t="s">
        <v>253</v>
      </c>
      <c r="G89" s="6" t="s">
        <v>119</v>
      </c>
      <c r="H89" s="7">
        <v>0.127478297959183</v>
      </c>
      <c r="I89" s="6">
        <v>82</v>
      </c>
      <c r="J89" s="6">
        <v>20</v>
      </c>
      <c r="K89" s="6">
        <v>42</v>
      </c>
      <c r="L89" s="6">
        <v>62</v>
      </c>
      <c r="M89" s="6">
        <v>144</v>
      </c>
      <c r="N89" s="8">
        <f>82 * (3*Table1[[#This Row],[goals]]+2*Table1[[#This Row],[assists]])/Table1[[#This Row],[gp]]</f>
        <v>144</v>
      </c>
      <c r="O89" s="7">
        <v>0.10929</v>
      </c>
      <c r="P89" s="12">
        <f>Table1[[#This Row],[AVGshp]]/Table1[[#This Row],[shp]]</f>
        <v>1.166422343848321</v>
      </c>
      <c r="Q89" s="8">
        <f>Table1[[#This Row],[R shp]]*Table1[[#This Row],[goals]]</f>
        <v>23.328446876966421</v>
      </c>
      <c r="R89" s="8">
        <f>82 * (3*Table1[[#This Row],[R goals]]+2*Table1[[#This Row],[assists]])/Table1[[#This Row],[gp]]</f>
        <v>153.98534063089926</v>
      </c>
      <c r="S89" s="8">
        <f>Table1[[#This Row],[regressedFanPts/82]]-Table1[[#This Row],[fanPts/82]]</f>
        <v>9.9853406308992589</v>
      </c>
      <c r="T89" s="6">
        <f>_xlfn.RANK.EQ(Table1[[#This Row],[regressedFanPts/82]],Table1[regressedFanPts/82])</f>
        <v>66</v>
      </c>
      <c r="U89" s="9">
        <f>_xlfn.RANK.EQ(Table1[[#This Row],[fanPts/82]],Table1[fanPts/82])</f>
        <v>87</v>
      </c>
      <c r="V89" s="9">
        <f>Table1[[#This Row],[2025 rank]]-Table1[[#This Row],[rRank]]</f>
        <v>21</v>
      </c>
    </row>
    <row r="90" spans="1:22" x14ac:dyDescent="0.3">
      <c r="A90" s="5"/>
      <c r="B90" s="6">
        <v>8476389</v>
      </c>
      <c r="C90" s="3" t="s">
        <v>210</v>
      </c>
      <c r="D90" s="1">
        <v>32</v>
      </c>
      <c r="E90" s="1" t="s">
        <v>435</v>
      </c>
      <c r="F90" s="5" t="s">
        <v>246</v>
      </c>
      <c r="G90" s="6" t="s">
        <v>118</v>
      </c>
      <c r="H90" s="7">
        <v>0.11425666666666601</v>
      </c>
      <c r="I90" s="6">
        <v>82</v>
      </c>
      <c r="J90" s="6">
        <v>26</v>
      </c>
      <c r="K90" s="6">
        <v>33</v>
      </c>
      <c r="L90" s="6">
        <v>59</v>
      </c>
      <c r="M90" s="6">
        <v>144</v>
      </c>
      <c r="N90" s="8">
        <f>82 * (3*Table1[[#This Row],[goals]]+2*Table1[[#This Row],[assists]])/Table1[[#This Row],[gp]]</f>
        <v>144</v>
      </c>
      <c r="O90" s="7">
        <v>0.12871299999999999</v>
      </c>
      <c r="P90" s="12">
        <f>Table1[[#This Row],[AVGshp]]/Table1[[#This Row],[shp]]</f>
        <v>0.88768552257088262</v>
      </c>
      <c r="Q90" s="8">
        <f>Table1[[#This Row],[R shp]]*Table1[[#This Row],[goals]]</f>
        <v>23.079823586842949</v>
      </c>
      <c r="R90" s="8">
        <f>82 * (3*Table1[[#This Row],[R goals]]+2*Table1[[#This Row],[assists]])/Table1[[#This Row],[gp]]</f>
        <v>135.23947076052883</v>
      </c>
      <c r="S90" s="8">
        <f>Table1[[#This Row],[regressedFanPts/82]]-Table1[[#This Row],[fanPts/82]]</f>
        <v>-8.7605292394711682</v>
      </c>
      <c r="T90" s="6">
        <f>_xlfn.RANK.EQ(Table1[[#This Row],[regressedFanPts/82]],Table1[regressedFanPts/82])</f>
        <v>98</v>
      </c>
      <c r="U90" s="9">
        <f>_xlfn.RANK.EQ(Table1[[#This Row],[fanPts/82]],Table1[fanPts/82])</f>
        <v>87</v>
      </c>
      <c r="V90" s="9">
        <f>Table1[[#This Row],[2025 rank]]-Table1[[#This Row],[rRank]]</f>
        <v>-11</v>
      </c>
    </row>
    <row r="91" spans="1:22" x14ac:dyDescent="0.3">
      <c r="A91" s="5"/>
      <c r="B91" s="6">
        <v>8482079</v>
      </c>
      <c r="C91" s="3" t="s">
        <v>210</v>
      </c>
      <c r="D91" s="1">
        <v>24</v>
      </c>
      <c r="E91" s="1" t="s">
        <v>427</v>
      </c>
      <c r="F91" s="5" t="s">
        <v>383</v>
      </c>
      <c r="G91" s="6" t="s">
        <v>88</v>
      </c>
      <c r="H91" s="7">
        <v>0.13542098360655699</v>
      </c>
      <c r="I91" s="6">
        <v>82</v>
      </c>
      <c r="J91" s="6">
        <v>24</v>
      </c>
      <c r="K91" s="6">
        <v>36</v>
      </c>
      <c r="L91" s="6">
        <v>60</v>
      </c>
      <c r="M91" s="6">
        <v>144</v>
      </c>
      <c r="N91" s="8">
        <f>82 * (3*Table1[[#This Row],[goals]]+2*Table1[[#This Row],[assists]])/Table1[[#This Row],[gp]]</f>
        <v>144</v>
      </c>
      <c r="O91" s="7">
        <v>0.17647099999999999</v>
      </c>
      <c r="P91" s="12">
        <f>Table1[[#This Row],[AVGshp]]/Table1[[#This Row],[shp]]</f>
        <v>0.7673837832083289</v>
      </c>
      <c r="Q91" s="8">
        <f>Table1[[#This Row],[R shp]]*Table1[[#This Row],[goals]]</f>
        <v>18.417210796999893</v>
      </c>
      <c r="R91" s="8">
        <f>82 * (3*Table1[[#This Row],[R goals]]+2*Table1[[#This Row],[assists]])/Table1[[#This Row],[gp]]</f>
        <v>127.25163239099967</v>
      </c>
      <c r="S91" s="8">
        <f>Table1[[#This Row],[regressedFanPts/82]]-Table1[[#This Row],[fanPts/82]]</f>
        <v>-16.748367609000326</v>
      </c>
      <c r="T91" s="6">
        <f>_xlfn.RANK.EQ(Table1[[#This Row],[regressedFanPts/82]],Table1[regressedFanPts/82])</f>
        <v>112</v>
      </c>
      <c r="U91" s="9">
        <f>_xlfn.RANK.EQ(Table1[[#This Row],[fanPts/82]],Table1[fanPts/82])</f>
        <v>87</v>
      </c>
      <c r="V91" s="9">
        <f>Table1[[#This Row],[2025 rank]]-Table1[[#This Row],[rRank]]</f>
        <v>-25</v>
      </c>
    </row>
    <row r="92" spans="1:22" x14ac:dyDescent="0.3">
      <c r="A92" s="5"/>
      <c r="B92" s="6">
        <v>8477500</v>
      </c>
      <c r="C92" s="3" t="s">
        <v>210</v>
      </c>
      <c r="D92" s="1">
        <v>30</v>
      </c>
      <c r="E92" s="1" t="s">
        <v>423</v>
      </c>
      <c r="F92" s="5" t="s">
        <v>276</v>
      </c>
      <c r="G92" s="6" t="s">
        <v>111</v>
      </c>
      <c r="H92" s="7">
        <v>0.11746573437500001</v>
      </c>
      <c r="I92" s="6">
        <v>81</v>
      </c>
      <c r="J92" s="6">
        <v>28</v>
      </c>
      <c r="K92" s="6">
        <v>29</v>
      </c>
      <c r="L92" s="6">
        <v>57</v>
      </c>
      <c r="M92" s="6">
        <v>142</v>
      </c>
      <c r="N92" s="8">
        <f>82 * (3*Table1[[#This Row],[goals]]+2*Table1[[#This Row],[assists]])/Table1[[#This Row],[gp]]</f>
        <v>143.75308641975309</v>
      </c>
      <c r="O92" s="7">
        <v>0.115226</v>
      </c>
      <c r="P92" s="12">
        <f>Table1[[#This Row],[AVGshp]]/Table1[[#This Row],[shp]]</f>
        <v>1.0194377516793085</v>
      </c>
      <c r="Q92" s="8">
        <f>Table1[[#This Row],[R shp]]*Table1[[#This Row],[goals]]</f>
        <v>28.544257047020636</v>
      </c>
      <c r="R92" s="8">
        <f>82 * (3*Table1[[#This Row],[R goals]]+2*Table1[[#This Row],[assists]])/Table1[[#This Row],[gp]]</f>
        <v>145.40601522922316</v>
      </c>
      <c r="S92" s="8">
        <f>Table1[[#This Row],[regressedFanPts/82]]-Table1[[#This Row],[fanPts/82]]</f>
        <v>1.6529288094700689</v>
      </c>
      <c r="T92" s="6">
        <f>_xlfn.RANK.EQ(Table1[[#This Row],[regressedFanPts/82]],Table1[regressedFanPts/82])</f>
        <v>77</v>
      </c>
      <c r="U92" s="9">
        <f>_xlfn.RANK.EQ(Table1[[#This Row],[fanPts/82]],Table1[fanPts/82])</f>
        <v>91</v>
      </c>
      <c r="V92" s="9">
        <f>Table1[[#This Row],[2025 rank]]-Table1[[#This Row],[rRank]]</f>
        <v>14</v>
      </c>
    </row>
    <row r="93" spans="1:22" x14ac:dyDescent="0.3">
      <c r="A93" s="5"/>
      <c r="B93" s="6">
        <v>8475722</v>
      </c>
      <c r="C93" s="3" t="s">
        <v>208</v>
      </c>
      <c r="D93" s="1">
        <v>33</v>
      </c>
      <c r="E93" s="1" t="s">
        <v>428</v>
      </c>
      <c r="F93" s="5" t="s">
        <v>236</v>
      </c>
      <c r="G93" s="6" t="s">
        <v>23</v>
      </c>
      <c r="H93" s="7">
        <v>0.13826724852071001</v>
      </c>
      <c r="I93" s="6">
        <v>73</v>
      </c>
      <c r="J93" s="6">
        <v>21</v>
      </c>
      <c r="K93" s="6">
        <v>32</v>
      </c>
      <c r="L93" s="6">
        <v>53</v>
      </c>
      <c r="M93" s="6">
        <v>127</v>
      </c>
      <c r="N93" s="8">
        <f>82 * (3*Table1[[#This Row],[goals]]+2*Table1[[#This Row],[assists]])/Table1[[#This Row],[gp]]</f>
        <v>142.65753424657535</v>
      </c>
      <c r="O93" s="7">
        <v>0.14685300000000001</v>
      </c>
      <c r="P93" s="12">
        <f>Table1[[#This Row],[AVGshp]]/Table1[[#This Row],[shp]]</f>
        <v>0.94153506241418294</v>
      </c>
      <c r="Q93" s="8">
        <f>Table1[[#This Row],[R shp]]*Table1[[#This Row],[goals]]</f>
        <v>19.772236310697842</v>
      </c>
      <c r="R93" s="8">
        <f>82 * (3*Table1[[#This Row],[R goals]]+2*Table1[[#This Row],[assists]])/Table1[[#This Row],[gp]]</f>
        <v>138.52013880043381</v>
      </c>
      <c r="S93" s="8">
        <f>Table1[[#This Row],[regressedFanPts/82]]-Table1[[#This Row],[fanPts/82]]</f>
        <v>-4.1373954461415394</v>
      </c>
      <c r="T93" s="6">
        <f>_xlfn.RANK.EQ(Table1[[#This Row],[regressedFanPts/82]],Table1[regressedFanPts/82])</f>
        <v>90</v>
      </c>
      <c r="U93" s="9">
        <f>_xlfn.RANK.EQ(Table1[[#This Row],[fanPts/82]],Table1[fanPts/82])</f>
        <v>92</v>
      </c>
      <c r="V93" s="9">
        <f>Table1[[#This Row],[2025 rank]]-Table1[[#This Row],[rRank]]</f>
        <v>2</v>
      </c>
    </row>
    <row r="94" spans="1:22" x14ac:dyDescent="0.3">
      <c r="A94" s="5"/>
      <c r="B94" s="6">
        <v>8482667</v>
      </c>
      <c r="C94" s="3" t="s">
        <v>208</v>
      </c>
      <c r="D94" s="1">
        <v>23</v>
      </c>
      <c r="E94" s="1" t="s">
        <v>429</v>
      </c>
      <c r="F94" s="5" t="s">
        <v>399</v>
      </c>
      <c r="G94" s="6" t="s">
        <v>141</v>
      </c>
      <c r="H94" s="7">
        <v>0.118531993939393</v>
      </c>
      <c r="I94" s="6">
        <v>77</v>
      </c>
      <c r="J94" s="6">
        <v>17</v>
      </c>
      <c r="K94" s="6">
        <v>41</v>
      </c>
      <c r="L94" s="6">
        <v>58</v>
      </c>
      <c r="M94" s="6">
        <v>133</v>
      </c>
      <c r="N94" s="8">
        <f>82 * (3*Table1[[#This Row],[goals]]+2*Table1[[#This Row],[assists]])/Table1[[#This Row],[gp]]</f>
        <v>141.63636363636363</v>
      </c>
      <c r="O94" s="7">
        <v>0.112583</v>
      </c>
      <c r="P94" s="12">
        <f>Table1[[#This Row],[AVGshp]]/Table1[[#This Row],[shp]]</f>
        <v>1.0528409612409777</v>
      </c>
      <c r="Q94" s="8">
        <f>Table1[[#This Row],[R shp]]*Table1[[#This Row],[goals]]</f>
        <v>17.898296341096621</v>
      </c>
      <c r="R94" s="8">
        <f>82 * (3*Table1[[#This Row],[R goals]]+2*Table1[[#This Row],[assists]])/Table1[[#This Row],[gp]]</f>
        <v>144.50624545337362</v>
      </c>
      <c r="S94" s="8">
        <f>Table1[[#This Row],[regressedFanPts/82]]-Table1[[#This Row],[fanPts/82]]</f>
        <v>2.8698818170099969</v>
      </c>
      <c r="T94" s="6">
        <f>_xlfn.RANK.EQ(Table1[[#This Row],[regressedFanPts/82]],Table1[regressedFanPts/82])</f>
        <v>81</v>
      </c>
      <c r="U94" s="9">
        <f>_xlfn.RANK.EQ(Table1[[#This Row],[fanPts/82]],Table1[fanPts/82])</f>
        <v>93</v>
      </c>
      <c r="V94" s="9">
        <f>Table1[[#This Row],[2025 rank]]-Table1[[#This Row],[rRank]]</f>
        <v>12</v>
      </c>
    </row>
    <row r="95" spans="1:22" x14ac:dyDescent="0.3">
      <c r="A95" s="5"/>
      <c r="B95" s="6">
        <v>8477504</v>
      </c>
      <c r="C95" s="3" t="s">
        <v>226</v>
      </c>
      <c r="D95" s="1">
        <v>30</v>
      </c>
      <c r="E95" s="1" t="s">
        <v>432</v>
      </c>
      <c r="F95" s="5" t="s">
        <v>278</v>
      </c>
      <c r="G95" s="6" t="s">
        <v>192</v>
      </c>
      <c r="H95" s="7">
        <v>7.4895456066945601E-2</v>
      </c>
      <c r="I95" s="6">
        <v>80</v>
      </c>
      <c r="J95" s="6">
        <v>14</v>
      </c>
      <c r="K95" s="6">
        <v>48</v>
      </c>
      <c r="L95" s="6">
        <v>62</v>
      </c>
      <c r="M95" s="6">
        <v>138</v>
      </c>
      <c r="N95" s="8">
        <f>82 * (3*Table1[[#This Row],[goals]]+2*Table1[[#This Row],[assists]])/Table1[[#This Row],[gp]]</f>
        <v>141.44999999999999</v>
      </c>
      <c r="O95" s="7">
        <v>8.1394999999999995E-2</v>
      </c>
      <c r="P95" s="12">
        <f>Table1[[#This Row],[AVGshp]]/Table1[[#This Row],[shp]]</f>
        <v>0.92014811802869467</v>
      </c>
      <c r="Q95" s="8">
        <f>Table1[[#This Row],[R shp]]*Table1[[#This Row],[goals]]</f>
        <v>12.882073652401726</v>
      </c>
      <c r="R95" s="8">
        <f>82 * (3*Table1[[#This Row],[R goals]]+2*Table1[[#This Row],[assists]])/Table1[[#This Row],[gp]]</f>
        <v>138.01237648113531</v>
      </c>
      <c r="S95" s="8">
        <f>Table1[[#This Row],[regressedFanPts/82]]-Table1[[#This Row],[fanPts/82]]</f>
        <v>-3.4376235188646831</v>
      </c>
      <c r="T95" s="6">
        <f>_xlfn.RANK.EQ(Table1[[#This Row],[regressedFanPts/82]],Table1[regressedFanPts/82])</f>
        <v>92</v>
      </c>
      <c r="U95" s="9">
        <f>_xlfn.RANK.EQ(Table1[[#This Row],[fanPts/82]],Table1[fanPts/82])</f>
        <v>94</v>
      </c>
      <c r="V95" s="9">
        <f>Table1[[#This Row],[2025 rank]]-Table1[[#This Row],[rRank]]</f>
        <v>2</v>
      </c>
    </row>
    <row r="96" spans="1:22" x14ac:dyDescent="0.3">
      <c r="A96" s="5"/>
      <c r="B96" s="6">
        <v>8481580</v>
      </c>
      <c r="C96" s="3" t="s">
        <v>208</v>
      </c>
      <c r="D96" s="1">
        <v>24</v>
      </c>
      <c r="E96" s="1" t="s">
        <v>413</v>
      </c>
      <c r="F96" s="5" t="s">
        <v>370</v>
      </c>
      <c r="G96" s="6" t="s">
        <v>195</v>
      </c>
      <c r="H96" s="7">
        <v>0.135189678571428</v>
      </c>
      <c r="I96" s="6">
        <v>82</v>
      </c>
      <c r="J96" s="6">
        <v>26</v>
      </c>
      <c r="K96" s="6">
        <v>31</v>
      </c>
      <c r="L96" s="6">
        <v>57</v>
      </c>
      <c r="M96" s="6">
        <v>140</v>
      </c>
      <c r="N96" s="8">
        <f>82 * (3*Table1[[#This Row],[goals]]+2*Table1[[#This Row],[assists]])/Table1[[#This Row],[gp]]</f>
        <v>140</v>
      </c>
      <c r="O96" s="7">
        <v>0.146893</v>
      </c>
      <c r="P96" s="12">
        <f>Table1[[#This Row],[AVGshp]]/Table1[[#This Row],[shp]]</f>
        <v>0.92032757566002465</v>
      </c>
      <c r="Q96" s="8">
        <f>Table1[[#This Row],[R shp]]*Table1[[#This Row],[goals]]</f>
        <v>23.92851696716064</v>
      </c>
      <c r="R96" s="8">
        <f>82 * (3*Table1[[#This Row],[R goals]]+2*Table1[[#This Row],[assists]])/Table1[[#This Row],[gp]]</f>
        <v>133.78555090148191</v>
      </c>
      <c r="S96" s="8">
        <f>Table1[[#This Row],[regressedFanPts/82]]-Table1[[#This Row],[fanPts/82]]</f>
        <v>-6.214449098518088</v>
      </c>
      <c r="T96" s="6">
        <f>_xlfn.RANK.EQ(Table1[[#This Row],[regressedFanPts/82]],Table1[regressedFanPts/82])</f>
        <v>102</v>
      </c>
      <c r="U96" s="9">
        <f>_xlfn.RANK.EQ(Table1[[#This Row],[fanPts/82]],Table1[fanPts/82])</f>
        <v>95</v>
      </c>
      <c r="V96" s="9">
        <f>Table1[[#This Row],[2025 rank]]-Table1[[#This Row],[rRank]]</f>
        <v>-7</v>
      </c>
    </row>
    <row r="97" spans="1:22" x14ac:dyDescent="0.3">
      <c r="A97" s="5"/>
      <c r="B97" s="6">
        <v>8471215</v>
      </c>
      <c r="C97" s="3" t="s">
        <v>409</v>
      </c>
      <c r="D97" s="1">
        <v>39</v>
      </c>
      <c r="E97" s="1" t="s">
        <v>414</v>
      </c>
      <c r="F97" s="5" t="s">
        <v>211</v>
      </c>
      <c r="G97" s="6" t="s">
        <v>130</v>
      </c>
      <c r="H97" s="7">
        <v>0.12523532758620601</v>
      </c>
      <c r="I97" s="6">
        <v>68</v>
      </c>
      <c r="J97" s="6">
        <v>16</v>
      </c>
      <c r="K97" s="6">
        <v>34</v>
      </c>
      <c r="L97" s="6">
        <v>50</v>
      </c>
      <c r="M97" s="6">
        <v>116</v>
      </c>
      <c r="N97" s="8">
        <f>82 * (3*Table1[[#This Row],[goals]]+2*Table1[[#This Row],[assists]])/Table1[[#This Row],[gp]]</f>
        <v>139.88235294117646</v>
      </c>
      <c r="O97" s="7">
        <v>0.128</v>
      </c>
      <c r="P97" s="12">
        <f>Table1[[#This Row],[AVGshp]]/Table1[[#This Row],[shp]]</f>
        <v>0.97840099676723447</v>
      </c>
      <c r="Q97" s="8">
        <f>Table1[[#This Row],[R shp]]*Table1[[#This Row],[goals]]</f>
        <v>15.654415948275751</v>
      </c>
      <c r="R97" s="8">
        <f>82 * (3*Table1[[#This Row],[R goals]]+2*Table1[[#This Row],[assists]])/Table1[[#This Row],[gp]]</f>
        <v>138.63215181287993</v>
      </c>
      <c r="S97" s="8">
        <f>Table1[[#This Row],[regressedFanPts/82]]-Table1[[#This Row],[fanPts/82]]</f>
        <v>-1.2502011282965384</v>
      </c>
      <c r="T97" s="6">
        <f>_xlfn.RANK.EQ(Table1[[#This Row],[regressedFanPts/82]],Table1[regressedFanPts/82])</f>
        <v>89</v>
      </c>
      <c r="U97" s="9">
        <f>_xlfn.RANK.EQ(Table1[[#This Row],[fanPts/82]],Table1[fanPts/82])</f>
        <v>96</v>
      </c>
      <c r="V97" s="9">
        <f>Table1[[#This Row],[2025 rank]]-Table1[[#This Row],[rRank]]</f>
        <v>7</v>
      </c>
    </row>
    <row r="98" spans="1:22" x14ac:dyDescent="0.3">
      <c r="A98" s="5"/>
      <c r="B98" s="6">
        <v>8476539</v>
      </c>
      <c r="C98" s="3" t="s">
        <v>206</v>
      </c>
      <c r="D98" s="1">
        <v>35</v>
      </c>
      <c r="E98" s="1" t="s">
        <v>422</v>
      </c>
      <c r="F98" s="5" t="s">
        <v>258</v>
      </c>
      <c r="G98" s="6" t="s">
        <v>107</v>
      </c>
      <c r="H98" s="7">
        <v>0.127088449152542</v>
      </c>
      <c r="I98" s="6">
        <v>78</v>
      </c>
      <c r="J98" s="6">
        <v>21</v>
      </c>
      <c r="K98" s="6">
        <v>35</v>
      </c>
      <c r="L98" s="6">
        <v>56</v>
      </c>
      <c r="M98" s="6">
        <v>133</v>
      </c>
      <c r="N98" s="8">
        <f>82 * (3*Table1[[#This Row],[goals]]+2*Table1[[#This Row],[assists]])/Table1[[#This Row],[gp]]</f>
        <v>139.82051282051282</v>
      </c>
      <c r="O98" s="7">
        <v>0.101942</v>
      </c>
      <c r="P98" s="12">
        <f>Table1[[#This Row],[AVGshp]]/Table1[[#This Row],[shp]]</f>
        <v>1.2466740808748307</v>
      </c>
      <c r="Q98" s="8">
        <f>Table1[[#This Row],[R shp]]*Table1[[#This Row],[goals]]</f>
        <v>26.180155698371443</v>
      </c>
      <c r="R98" s="8">
        <f>82 * (3*Table1[[#This Row],[R goals]]+2*Table1[[#This Row],[assists]])/Table1[[#This Row],[gp]]</f>
        <v>156.15792694614584</v>
      </c>
      <c r="S98" s="8">
        <f>Table1[[#This Row],[regressedFanPts/82]]-Table1[[#This Row],[fanPts/82]]</f>
        <v>16.337414125633018</v>
      </c>
      <c r="T98" s="6">
        <f>_xlfn.RANK.EQ(Table1[[#This Row],[regressedFanPts/82]],Table1[regressedFanPts/82])</f>
        <v>63</v>
      </c>
      <c r="U98" s="9">
        <f>_xlfn.RANK.EQ(Table1[[#This Row],[fanPts/82]],Table1[fanPts/82])</f>
        <v>97</v>
      </c>
      <c r="V98" s="9">
        <f>Table1[[#This Row],[2025 rank]]-Table1[[#This Row],[rRank]]</f>
        <v>34</v>
      </c>
    </row>
    <row r="99" spans="1:22" x14ac:dyDescent="0.3">
      <c r="A99" s="5"/>
      <c r="B99" s="6">
        <v>8478873</v>
      </c>
      <c r="C99" s="3" t="s">
        <v>206</v>
      </c>
      <c r="D99" s="1">
        <v>28</v>
      </c>
      <c r="E99" s="1" t="s">
        <v>417</v>
      </c>
      <c r="F99" s="5" t="s">
        <v>322</v>
      </c>
      <c r="G99" s="6" t="s">
        <v>11</v>
      </c>
      <c r="H99" s="7">
        <v>0.116601156950672</v>
      </c>
      <c r="I99" s="6">
        <v>77</v>
      </c>
      <c r="J99" s="6">
        <v>21</v>
      </c>
      <c r="K99" s="6">
        <v>34</v>
      </c>
      <c r="L99" s="6">
        <v>55</v>
      </c>
      <c r="M99" s="6">
        <v>131</v>
      </c>
      <c r="N99" s="8">
        <f>82 * (3*Table1[[#This Row],[goals]]+2*Table1[[#This Row],[assists]])/Table1[[#This Row],[gp]]</f>
        <v>139.50649350649351</v>
      </c>
      <c r="O99" s="7">
        <v>0.111702</v>
      </c>
      <c r="P99" s="12">
        <f>Table1[[#This Row],[AVGshp]]/Table1[[#This Row],[shp]]</f>
        <v>1.043859169492686</v>
      </c>
      <c r="Q99" s="8">
        <f>Table1[[#This Row],[R shp]]*Table1[[#This Row],[goals]]</f>
        <v>21.921042559346404</v>
      </c>
      <c r="R99" s="8">
        <f>82 * (3*Table1[[#This Row],[R goals]]+2*Table1[[#This Row],[assists]])/Table1[[#This Row],[gp]]</f>
        <v>142.44904505973005</v>
      </c>
      <c r="S99" s="8">
        <f>Table1[[#This Row],[regressedFanPts/82]]-Table1[[#This Row],[fanPts/82]]</f>
        <v>2.9425515532365409</v>
      </c>
      <c r="T99" s="6">
        <f>_xlfn.RANK.EQ(Table1[[#This Row],[regressedFanPts/82]],Table1[regressedFanPts/82])</f>
        <v>86</v>
      </c>
      <c r="U99" s="9">
        <f>_xlfn.RANK.EQ(Table1[[#This Row],[fanPts/82]],Table1[fanPts/82])</f>
        <v>98</v>
      </c>
      <c r="V99" s="9">
        <f>Table1[[#This Row],[2025 rank]]-Table1[[#This Row],[rRank]]</f>
        <v>12</v>
      </c>
    </row>
    <row r="100" spans="1:22" x14ac:dyDescent="0.3">
      <c r="A100" s="5"/>
      <c r="B100" s="6">
        <v>8477476</v>
      </c>
      <c r="C100" s="3" t="s">
        <v>408</v>
      </c>
      <c r="D100" s="1">
        <v>30</v>
      </c>
      <c r="E100" s="1" t="s">
        <v>439</v>
      </c>
      <c r="F100" s="5" t="s">
        <v>270</v>
      </c>
      <c r="G100" s="6" t="s">
        <v>49</v>
      </c>
      <c r="H100" s="7">
        <v>0.16032644943820201</v>
      </c>
      <c r="I100" s="6">
        <v>69</v>
      </c>
      <c r="J100" s="6">
        <v>27</v>
      </c>
      <c r="K100" s="6">
        <v>18</v>
      </c>
      <c r="L100" s="6">
        <v>45</v>
      </c>
      <c r="M100" s="6">
        <v>117</v>
      </c>
      <c r="N100" s="8">
        <f>82 * (3*Table1[[#This Row],[goals]]+2*Table1[[#This Row],[assists]])/Table1[[#This Row],[gp]]</f>
        <v>139.04347826086956</v>
      </c>
      <c r="O100" s="7">
        <v>0.18243200000000001</v>
      </c>
      <c r="P100" s="12">
        <f>Table1[[#This Row],[AVGshp]]/Table1[[#This Row],[shp]]</f>
        <v>0.87882854673632915</v>
      </c>
      <c r="Q100" s="8">
        <f>Table1[[#This Row],[R shp]]*Table1[[#This Row],[goals]]</f>
        <v>23.728370761880885</v>
      </c>
      <c r="R100" s="8">
        <f>82 * (3*Table1[[#This Row],[R goals]]+2*Table1[[#This Row],[assists]])/Table1[[#This Row],[gp]]</f>
        <v>127.37940880322751</v>
      </c>
      <c r="S100" s="8">
        <f>Table1[[#This Row],[regressedFanPts/82]]-Table1[[#This Row],[fanPts/82]]</f>
        <v>-11.664069457642057</v>
      </c>
      <c r="T100" s="6">
        <f>_xlfn.RANK.EQ(Table1[[#This Row],[regressedFanPts/82]],Table1[regressedFanPts/82])</f>
        <v>111</v>
      </c>
      <c r="U100" s="9">
        <f>_xlfn.RANK.EQ(Table1[[#This Row],[fanPts/82]],Table1[fanPts/82])</f>
        <v>99</v>
      </c>
      <c r="V100" s="9">
        <f>Table1[[#This Row],[2025 rank]]-Table1[[#This Row],[rRank]]</f>
        <v>-12</v>
      </c>
    </row>
    <row r="101" spans="1:22" x14ac:dyDescent="0.3">
      <c r="A101" s="5"/>
      <c r="B101" s="6">
        <v>8481604</v>
      </c>
      <c r="C101" s="3" t="s">
        <v>408</v>
      </c>
      <c r="D101" s="1">
        <v>25</v>
      </c>
      <c r="E101" s="1" t="s">
        <v>434</v>
      </c>
      <c r="F101" s="5" t="s">
        <v>375</v>
      </c>
      <c r="G101" s="6" t="s">
        <v>179</v>
      </c>
      <c r="H101" s="7">
        <v>0.141144061224489</v>
      </c>
      <c r="I101" s="6">
        <v>82</v>
      </c>
      <c r="J101" s="6">
        <v>35</v>
      </c>
      <c r="K101" s="6">
        <v>17</v>
      </c>
      <c r="L101" s="6">
        <v>52</v>
      </c>
      <c r="M101" s="6">
        <v>139</v>
      </c>
      <c r="N101" s="8">
        <f>82 * (3*Table1[[#This Row],[goals]]+2*Table1[[#This Row],[assists]])/Table1[[#This Row],[gp]]</f>
        <v>139</v>
      </c>
      <c r="O101" s="7">
        <v>0.137795</v>
      </c>
      <c r="P101" s="12">
        <f>Table1[[#This Row],[AVGshp]]/Table1[[#This Row],[shp]]</f>
        <v>1.0243046643527631</v>
      </c>
      <c r="Q101" s="8">
        <f>Table1[[#This Row],[R shp]]*Table1[[#This Row],[goals]]</f>
        <v>35.850663252346706</v>
      </c>
      <c r="R101" s="8">
        <f>82 * (3*Table1[[#This Row],[R goals]]+2*Table1[[#This Row],[assists]])/Table1[[#This Row],[gp]]</f>
        <v>141.55198975704013</v>
      </c>
      <c r="S101" s="8">
        <f>Table1[[#This Row],[regressedFanPts/82]]-Table1[[#This Row],[fanPts/82]]</f>
        <v>2.5519897570401326</v>
      </c>
      <c r="T101" s="6">
        <f>_xlfn.RANK.EQ(Table1[[#This Row],[regressedFanPts/82]],Table1[regressedFanPts/82])</f>
        <v>87</v>
      </c>
      <c r="U101" s="9">
        <f>_xlfn.RANK.EQ(Table1[[#This Row],[fanPts/82]],Table1[fanPts/82])</f>
        <v>100</v>
      </c>
      <c r="V101" s="9">
        <f>Table1[[#This Row],[2025 rank]]-Table1[[#This Row],[rRank]]</f>
        <v>13</v>
      </c>
    </row>
    <row r="102" spans="1:22" x14ac:dyDescent="0.3">
      <c r="A102" s="5"/>
      <c r="B102" s="6">
        <v>8477935</v>
      </c>
      <c r="C102" s="3" t="s">
        <v>210</v>
      </c>
      <c r="D102" s="1">
        <v>29</v>
      </c>
      <c r="E102" s="1" t="s">
        <v>438</v>
      </c>
      <c r="F102" s="5" t="s">
        <v>282</v>
      </c>
      <c r="G102" s="6" t="s">
        <v>72</v>
      </c>
      <c r="H102" s="7">
        <v>0.10181144711538399</v>
      </c>
      <c r="I102" s="6">
        <v>76</v>
      </c>
      <c r="J102" s="6">
        <v>25</v>
      </c>
      <c r="K102" s="6">
        <v>26</v>
      </c>
      <c r="L102" s="6">
        <v>51</v>
      </c>
      <c r="M102" s="6">
        <v>127</v>
      </c>
      <c r="N102" s="8">
        <f>82 * (3*Table1[[#This Row],[goals]]+2*Table1[[#This Row],[assists]])/Table1[[#This Row],[gp]]</f>
        <v>137.02631578947367</v>
      </c>
      <c r="O102" s="7">
        <v>0.10373400000000001</v>
      </c>
      <c r="P102" s="12">
        <f>Table1[[#This Row],[AVGshp]]/Table1[[#This Row],[shp]]</f>
        <v>0.98146651161031084</v>
      </c>
      <c r="Q102" s="8">
        <f>Table1[[#This Row],[R shp]]*Table1[[#This Row],[goals]]</f>
        <v>24.536662790257772</v>
      </c>
      <c r="R102" s="8">
        <f>82 * (3*Table1[[#This Row],[R goals]]+2*Table1[[#This Row],[assists]])/Table1[[#This Row],[gp]]</f>
        <v>135.52656640004491</v>
      </c>
      <c r="S102" s="8">
        <f>Table1[[#This Row],[regressedFanPts/82]]-Table1[[#This Row],[fanPts/82]]</f>
        <v>-1.4997493894287572</v>
      </c>
      <c r="T102" s="6">
        <f>_xlfn.RANK.EQ(Table1[[#This Row],[regressedFanPts/82]],Table1[regressedFanPts/82])</f>
        <v>97</v>
      </c>
      <c r="U102" s="9">
        <f>_xlfn.RANK.EQ(Table1[[#This Row],[fanPts/82]],Table1[fanPts/82])</f>
        <v>101</v>
      </c>
      <c r="V102" s="9">
        <f>Table1[[#This Row],[2025 rank]]-Table1[[#This Row],[rRank]]</f>
        <v>4</v>
      </c>
    </row>
    <row r="103" spans="1:22" x14ac:dyDescent="0.3">
      <c r="A103" s="5"/>
      <c r="B103" s="6">
        <v>8475314</v>
      </c>
      <c r="C103" s="3" t="s">
        <v>208</v>
      </c>
      <c r="D103" s="1">
        <v>35</v>
      </c>
      <c r="E103" s="1" t="s">
        <v>423</v>
      </c>
      <c r="F103" s="5" t="s">
        <v>233</v>
      </c>
      <c r="G103" s="6" t="s">
        <v>112</v>
      </c>
      <c r="H103" s="7">
        <v>0.121190848979591</v>
      </c>
      <c r="I103" s="6">
        <v>82</v>
      </c>
      <c r="J103" s="6">
        <v>29</v>
      </c>
      <c r="K103" s="6">
        <v>25</v>
      </c>
      <c r="L103" s="6">
        <v>54</v>
      </c>
      <c r="M103" s="6">
        <v>137</v>
      </c>
      <c r="N103" s="8">
        <f>82 * (3*Table1[[#This Row],[goals]]+2*Table1[[#This Row],[assists]])/Table1[[#This Row],[gp]]</f>
        <v>137</v>
      </c>
      <c r="O103" s="7">
        <v>0.12446400000000001</v>
      </c>
      <c r="P103" s="12">
        <f>Table1[[#This Row],[AVGshp]]/Table1[[#This Row],[shp]]</f>
        <v>0.97370202612475087</v>
      </c>
      <c r="Q103" s="8">
        <f>Table1[[#This Row],[R shp]]*Table1[[#This Row],[goals]]</f>
        <v>28.237358757617777</v>
      </c>
      <c r="R103" s="8">
        <f>82 * (3*Table1[[#This Row],[R goals]]+2*Table1[[#This Row],[assists]])/Table1[[#This Row],[gp]]</f>
        <v>134.71207627285332</v>
      </c>
      <c r="S103" s="8">
        <f>Table1[[#This Row],[regressedFanPts/82]]-Table1[[#This Row],[fanPts/82]]</f>
        <v>-2.2879237271466764</v>
      </c>
      <c r="T103" s="6">
        <f>_xlfn.RANK.EQ(Table1[[#This Row],[regressedFanPts/82]],Table1[regressedFanPts/82])</f>
        <v>100</v>
      </c>
      <c r="U103" s="9">
        <f>_xlfn.RANK.EQ(Table1[[#This Row],[fanPts/82]],Table1[fanPts/82])</f>
        <v>102</v>
      </c>
      <c r="V103" s="9">
        <f>Table1[[#This Row],[2025 rank]]-Table1[[#This Row],[rRank]]</f>
        <v>2</v>
      </c>
    </row>
    <row r="104" spans="1:22" x14ac:dyDescent="0.3">
      <c r="A104" s="5"/>
      <c r="B104" s="6">
        <v>8478444</v>
      </c>
      <c r="C104" s="3" t="s">
        <v>206</v>
      </c>
      <c r="D104" s="1">
        <v>28</v>
      </c>
      <c r="E104" s="1" t="s">
        <v>443</v>
      </c>
      <c r="F104" s="5" t="s">
        <v>309</v>
      </c>
      <c r="G104" s="6" t="s">
        <v>173</v>
      </c>
      <c r="H104" s="7">
        <v>0.15781106086956501</v>
      </c>
      <c r="I104" s="6">
        <v>75</v>
      </c>
      <c r="J104" s="6">
        <v>25</v>
      </c>
      <c r="K104" s="6">
        <v>25</v>
      </c>
      <c r="L104" s="6">
        <v>50</v>
      </c>
      <c r="M104" s="6">
        <v>125</v>
      </c>
      <c r="N104" s="8">
        <f>82 * (3*Table1[[#This Row],[goals]]+2*Table1[[#This Row],[assists]])/Table1[[#This Row],[gp]]</f>
        <v>136.66666666666666</v>
      </c>
      <c r="O104" s="7">
        <v>0.17241400000000001</v>
      </c>
      <c r="P104" s="12">
        <f>Table1[[#This Row],[AVGshp]]/Table1[[#This Row],[shp]]</f>
        <v>0.91530305467981132</v>
      </c>
      <c r="Q104" s="8">
        <f>Table1[[#This Row],[R shp]]*Table1[[#This Row],[goals]]</f>
        <v>22.882576366995284</v>
      </c>
      <c r="R104" s="8">
        <f>82 * (3*Table1[[#This Row],[R goals]]+2*Table1[[#This Row],[assists]])/Table1[[#This Row],[gp]]</f>
        <v>129.72151715041122</v>
      </c>
      <c r="S104" s="8">
        <f>Table1[[#This Row],[regressedFanPts/82]]-Table1[[#This Row],[fanPts/82]]</f>
        <v>-6.9451495162554409</v>
      </c>
      <c r="T104" s="6">
        <f>_xlfn.RANK.EQ(Table1[[#This Row],[regressedFanPts/82]],Table1[regressedFanPts/82])</f>
        <v>108</v>
      </c>
      <c r="U104" s="9">
        <f>_xlfn.RANK.EQ(Table1[[#This Row],[fanPts/82]],Table1[fanPts/82])</f>
        <v>103</v>
      </c>
      <c r="V104" s="9">
        <f>Table1[[#This Row],[2025 rank]]-Table1[[#This Row],[rRank]]</f>
        <v>-5</v>
      </c>
    </row>
    <row r="105" spans="1:22" x14ac:dyDescent="0.3">
      <c r="A105" s="5"/>
      <c r="B105" s="6">
        <v>8479339</v>
      </c>
      <c r="C105" s="3" t="s">
        <v>408</v>
      </c>
      <c r="D105" s="1">
        <v>27</v>
      </c>
      <c r="E105" s="1" t="s">
        <v>433</v>
      </c>
      <c r="F105" s="5" t="s">
        <v>328</v>
      </c>
      <c r="G105" s="6" t="s">
        <v>93</v>
      </c>
      <c r="H105" s="7">
        <v>0.14540592799999999</v>
      </c>
      <c r="I105" s="6">
        <v>52</v>
      </c>
      <c r="J105" s="6">
        <v>20</v>
      </c>
      <c r="K105" s="6">
        <v>13</v>
      </c>
      <c r="L105" s="6">
        <v>33</v>
      </c>
      <c r="M105" s="6">
        <v>86</v>
      </c>
      <c r="N105" s="8">
        <f>82 * (3*Table1[[#This Row],[goals]]+2*Table1[[#This Row],[assists]])/Table1[[#This Row],[gp]]</f>
        <v>135.61538461538461</v>
      </c>
      <c r="O105" s="7">
        <v>0.17241400000000001</v>
      </c>
      <c r="P105" s="12">
        <f>Table1[[#This Row],[AVGshp]]/Table1[[#This Row],[shp]]</f>
        <v>0.84335337037595548</v>
      </c>
      <c r="Q105" s="8">
        <f>Table1[[#This Row],[R shp]]*Table1[[#This Row],[goals]]</f>
        <v>16.867067407519109</v>
      </c>
      <c r="R105" s="8">
        <f>82 * (3*Table1[[#This Row],[R goals]]+2*Table1[[#This Row],[assists]])/Table1[[#This Row],[gp]]</f>
        <v>120.79420350480194</v>
      </c>
      <c r="S105" s="8">
        <f>Table1[[#This Row],[regressedFanPts/82]]-Table1[[#This Row],[fanPts/82]]</f>
        <v>-14.821181110582671</v>
      </c>
      <c r="T105" s="6">
        <f>_xlfn.RANK.EQ(Table1[[#This Row],[regressedFanPts/82]],Table1[regressedFanPts/82])</f>
        <v>118</v>
      </c>
      <c r="U105" s="9">
        <f>_xlfn.RANK.EQ(Table1[[#This Row],[fanPts/82]],Table1[fanPts/82])</f>
        <v>104</v>
      </c>
      <c r="V105" s="9">
        <f>Table1[[#This Row],[2025 rank]]-Table1[[#This Row],[rRank]]</f>
        <v>-14</v>
      </c>
    </row>
    <row r="106" spans="1:22" x14ac:dyDescent="0.3">
      <c r="A106" s="5"/>
      <c r="B106" s="6">
        <v>8478414</v>
      </c>
      <c r="C106" s="3" t="s">
        <v>408</v>
      </c>
      <c r="D106" s="1">
        <v>29</v>
      </c>
      <c r="E106" s="1" t="s">
        <v>420</v>
      </c>
      <c r="F106" s="5" t="s">
        <v>305</v>
      </c>
      <c r="G106" s="6" t="s">
        <v>102</v>
      </c>
      <c r="H106" s="7">
        <v>0.12153714117647001</v>
      </c>
      <c r="I106" s="6">
        <v>80</v>
      </c>
      <c r="J106" s="6">
        <v>26</v>
      </c>
      <c r="K106" s="6">
        <v>27</v>
      </c>
      <c r="L106" s="6">
        <v>53</v>
      </c>
      <c r="M106" s="6">
        <v>132</v>
      </c>
      <c r="N106" s="8">
        <f>82 * (3*Table1[[#This Row],[goals]]+2*Table1[[#This Row],[assists]])/Table1[[#This Row],[gp]]</f>
        <v>135.30000000000001</v>
      </c>
      <c r="O106" s="7">
        <v>0.10878699999999999</v>
      </c>
      <c r="P106" s="12">
        <f>Table1[[#This Row],[AVGshp]]/Table1[[#This Row],[shp]]</f>
        <v>1.1172028015890687</v>
      </c>
      <c r="Q106" s="8">
        <f>Table1[[#This Row],[R shp]]*Table1[[#This Row],[goals]]</f>
        <v>29.047272841315788</v>
      </c>
      <c r="R106" s="8">
        <f>82 * (3*Table1[[#This Row],[R goals]]+2*Table1[[#This Row],[assists]])/Table1[[#This Row],[gp]]</f>
        <v>144.67036398704604</v>
      </c>
      <c r="S106" s="8">
        <f>Table1[[#This Row],[regressedFanPts/82]]-Table1[[#This Row],[fanPts/82]]</f>
        <v>9.3703639870460336</v>
      </c>
      <c r="T106" s="6">
        <f>_xlfn.RANK.EQ(Table1[[#This Row],[regressedFanPts/82]],Table1[regressedFanPts/82])</f>
        <v>80</v>
      </c>
      <c r="U106" s="9">
        <f>_xlfn.RANK.EQ(Table1[[#This Row],[fanPts/82]],Table1[fanPts/82])</f>
        <v>105</v>
      </c>
      <c r="V106" s="9">
        <f>Table1[[#This Row],[2025 rank]]-Table1[[#This Row],[rRank]]</f>
        <v>25</v>
      </c>
    </row>
    <row r="107" spans="1:22" x14ac:dyDescent="0.3">
      <c r="A107" s="5"/>
      <c r="B107" s="6">
        <v>8480012</v>
      </c>
      <c r="C107" s="3" t="s">
        <v>409</v>
      </c>
      <c r="D107" s="1">
        <v>27</v>
      </c>
      <c r="E107" s="1" t="s">
        <v>443</v>
      </c>
      <c r="F107" s="5" t="s">
        <v>344</v>
      </c>
      <c r="G107" s="6" t="s">
        <v>176</v>
      </c>
      <c r="H107" s="7">
        <v>0.15228328318584</v>
      </c>
      <c r="I107" s="6">
        <v>64</v>
      </c>
      <c r="J107" s="6">
        <v>15</v>
      </c>
      <c r="K107" s="6">
        <v>30</v>
      </c>
      <c r="L107" s="6">
        <v>45</v>
      </c>
      <c r="M107" s="6">
        <v>105</v>
      </c>
      <c r="N107" s="8">
        <f>82 * (3*Table1[[#This Row],[goals]]+2*Table1[[#This Row],[assists]])/Table1[[#This Row],[gp]]</f>
        <v>134.53125</v>
      </c>
      <c r="O107" s="7">
        <v>0.13761499999999999</v>
      </c>
      <c r="P107" s="12">
        <f>Table1[[#This Row],[AVGshp]]/Table1[[#This Row],[shp]]</f>
        <v>1.1065892757754607</v>
      </c>
      <c r="Q107" s="8">
        <f>Table1[[#This Row],[R shp]]*Table1[[#This Row],[goals]]</f>
        <v>16.598839136631909</v>
      </c>
      <c r="R107" s="8">
        <f>82 * (3*Table1[[#This Row],[R goals]]+2*Table1[[#This Row],[assists]])/Table1[[#This Row],[gp]]</f>
        <v>140.67678793142889</v>
      </c>
      <c r="S107" s="8">
        <f>Table1[[#This Row],[regressedFanPts/82]]-Table1[[#This Row],[fanPts/82]]</f>
        <v>6.1455379314288905</v>
      </c>
      <c r="T107" s="6">
        <f>_xlfn.RANK.EQ(Table1[[#This Row],[regressedFanPts/82]],Table1[regressedFanPts/82])</f>
        <v>88</v>
      </c>
      <c r="U107" s="9">
        <f>_xlfn.RANK.EQ(Table1[[#This Row],[fanPts/82]],Table1[fanPts/82])</f>
        <v>106</v>
      </c>
      <c r="V107" s="9">
        <f>Table1[[#This Row],[2025 rank]]-Table1[[#This Row],[rRank]]</f>
        <v>18</v>
      </c>
    </row>
    <row r="108" spans="1:22" x14ac:dyDescent="0.3">
      <c r="A108" s="5"/>
      <c r="B108" s="6">
        <v>8474564</v>
      </c>
      <c r="C108" s="3" t="s">
        <v>410</v>
      </c>
      <c r="D108" s="1">
        <v>35</v>
      </c>
      <c r="E108" s="1" t="s">
        <v>422</v>
      </c>
      <c r="F108" s="5" t="s">
        <v>222</v>
      </c>
      <c r="G108" s="6" t="s">
        <v>109</v>
      </c>
      <c r="H108" s="7">
        <v>0.149835615702479</v>
      </c>
      <c r="I108" s="6">
        <v>82</v>
      </c>
      <c r="J108" s="6">
        <v>27</v>
      </c>
      <c r="K108" s="6">
        <v>26</v>
      </c>
      <c r="L108" s="6">
        <v>53</v>
      </c>
      <c r="M108" s="6">
        <v>133</v>
      </c>
      <c r="N108" s="8">
        <f>82 * (3*Table1[[#This Row],[goals]]+2*Table1[[#This Row],[assists]])/Table1[[#This Row],[gp]]</f>
        <v>133</v>
      </c>
      <c r="O108" s="7">
        <v>0.155172</v>
      </c>
      <c r="P108" s="12">
        <f>Table1[[#This Row],[AVGshp]]/Table1[[#This Row],[shp]]</f>
        <v>0.9656098761534232</v>
      </c>
      <c r="Q108" s="8">
        <f>Table1[[#This Row],[R shp]]*Table1[[#This Row],[goals]]</f>
        <v>26.071466656142427</v>
      </c>
      <c r="R108" s="8">
        <f>82 * (3*Table1[[#This Row],[R goals]]+2*Table1[[#This Row],[assists]])/Table1[[#This Row],[gp]]</f>
        <v>130.21439996842727</v>
      </c>
      <c r="S108" s="8">
        <f>Table1[[#This Row],[regressedFanPts/82]]-Table1[[#This Row],[fanPts/82]]</f>
        <v>-2.7856000315727272</v>
      </c>
      <c r="T108" s="6">
        <f>_xlfn.RANK.EQ(Table1[[#This Row],[regressedFanPts/82]],Table1[regressedFanPts/82])</f>
        <v>106</v>
      </c>
      <c r="U108" s="9">
        <f>_xlfn.RANK.EQ(Table1[[#This Row],[fanPts/82]],Table1[fanPts/82])</f>
        <v>107</v>
      </c>
      <c r="V108" s="9">
        <f>Table1[[#This Row],[2025 rank]]-Table1[[#This Row],[rRank]]</f>
        <v>1</v>
      </c>
    </row>
    <row r="109" spans="1:22" x14ac:dyDescent="0.3">
      <c r="A109" s="5"/>
      <c r="B109" s="6">
        <v>8482124</v>
      </c>
      <c r="C109" s="3" t="s">
        <v>409</v>
      </c>
      <c r="D109" s="1">
        <v>23</v>
      </c>
      <c r="E109" s="1" t="s">
        <v>412</v>
      </c>
      <c r="F109" s="5" t="s">
        <v>391</v>
      </c>
      <c r="G109" s="6" t="s">
        <v>78</v>
      </c>
      <c r="H109" s="7">
        <v>0.111929205607476</v>
      </c>
      <c r="I109" s="6">
        <v>81</v>
      </c>
      <c r="J109" s="6">
        <v>23</v>
      </c>
      <c r="K109" s="6">
        <v>31</v>
      </c>
      <c r="L109" s="6">
        <v>54</v>
      </c>
      <c r="M109" s="6">
        <v>131</v>
      </c>
      <c r="N109" s="8">
        <f>82 * (3*Table1[[#This Row],[goals]]+2*Table1[[#This Row],[assists]])/Table1[[#This Row],[gp]]</f>
        <v>132.61728395061729</v>
      </c>
      <c r="O109" s="7">
        <v>0.14649699999999999</v>
      </c>
      <c r="P109" s="12">
        <f>Table1[[#This Row],[AVGshp]]/Table1[[#This Row],[shp]]</f>
        <v>0.76403752709936734</v>
      </c>
      <c r="Q109" s="8">
        <f>Table1[[#This Row],[R shp]]*Table1[[#This Row],[goals]]</f>
        <v>17.572863123285448</v>
      </c>
      <c r="R109" s="8">
        <f>82 * (3*Table1[[#This Row],[R goals]]+2*Table1[[#This Row],[assists]])/Table1[[#This Row],[gp]]</f>
        <v>116.1348682509657</v>
      </c>
      <c r="S109" s="8">
        <f>Table1[[#This Row],[regressedFanPts/82]]-Table1[[#This Row],[fanPts/82]]</f>
        <v>-16.482415699651597</v>
      </c>
      <c r="T109" s="6">
        <f>_xlfn.RANK.EQ(Table1[[#This Row],[regressedFanPts/82]],Table1[regressedFanPts/82])</f>
        <v>125</v>
      </c>
      <c r="U109" s="9">
        <f>_xlfn.RANK.EQ(Table1[[#This Row],[fanPts/82]],Table1[fanPts/82])</f>
        <v>108</v>
      </c>
      <c r="V109" s="9">
        <f>Table1[[#This Row],[2025 rank]]-Table1[[#This Row],[rRank]]</f>
        <v>-17</v>
      </c>
    </row>
    <row r="110" spans="1:22" x14ac:dyDescent="0.3">
      <c r="A110" s="5"/>
      <c r="B110" s="6">
        <v>8480830</v>
      </c>
      <c r="C110" s="3" t="s">
        <v>408</v>
      </c>
      <c r="D110" s="1">
        <v>25</v>
      </c>
      <c r="E110" s="1" t="s">
        <v>437</v>
      </c>
      <c r="F110" s="5" t="s">
        <v>361</v>
      </c>
      <c r="G110" s="6" t="s">
        <v>30</v>
      </c>
      <c r="H110" s="7">
        <v>0.117770092307692</v>
      </c>
      <c r="I110" s="6">
        <v>72</v>
      </c>
      <c r="J110" s="6">
        <v>20</v>
      </c>
      <c r="K110" s="6">
        <v>28</v>
      </c>
      <c r="L110" s="6">
        <v>48</v>
      </c>
      <c r="M110" s="6">
        <v>116</v>
      </c>
      <c r="N110" s="8">
        <f>82 * (3*Table1[[#This Row],[goals]]+2*Table1[[#This Row],[assists]])/Table1[[#This Row],[gp]]</f>
        <v>132.11111111111111</v>
      </c>
      <c r="O110" s="7">
        <v>0.111111</v>
      </c>
      <c r="P110" s="12">
        <f>Table1[[#This Row],[AVGshp]]/Table1[[#This Row],[shp]]</f>
        <v>1.0599318907011188</v>
      </c>
      <c r="Q110" s="8">
        <f>Table1[[#This Row],[R shp]]*Table1[[#This Row],[goals]]</f>
        <v>21.198637814022376</v>
      </c>
      <c r="R110" s="8">
        <f>82 * (3*Table1[[#This Row],[R goals]]+2*Table1[[#This Row],[assists]])/Table1[[#This Row],[gp]]</f>
        <v>136.20645697568756</v>
      </c>
      <c r="S110" s="8">
        <f>Table1[[#This Row],[regressedFanPts/82]]-Table1[[#This Row],[fanPts/82]]</f>
        <v>4.0953458645764442</v>
      </c>
      <c r="T110" s="6">
        <f>_xlfn.RANK.EQ(Table1[[#This Row],[regressedFanPts/82]],Table1[regressedFanPts/82])</f>
        <v>95</v>
      </c>
      <c r="U110" s="9">
        <f>_xlfn.RANK.EQ(Table1[[#This Row],[fanPts/82]],Table1[fanPts/82])</f>
        <v>109</v>
      </c>
      <c r="V110" s="9">
        <f>Table1[[#This Row],[2025 rank]]-Table1[[#This Row],[rRank]]</f>
        <v>14</v>
      </c>
    </row>
    <row r="111" spans="1:22" x14ac:dyDescent="0.3">
      <c r="A111" s="5"/>
      <c r="B111" s="6">
        <v>8475158</v>
      </c>
      <c r="C111" s="3" t="s">
        <v>210</v>
      </c>
      <c r="D111" s="1">
        <v>34</v>
      </c>
      <c r="E111" s="1" t="s">
        <v>422</v>
      </c>
      <c r="F111" s="5" t="s">
        <v>224</v>
      </c>
      <c r="G111" s="6" t="s">
        <v>108</v>
      </c>
      <c r="H111" s="7">
        <v>0.144797752873563</v>
      </c>
      <c r="I111" s="6">
        <v>79</v>
      </c>
      <c r="J111" s="6">
        <v>21</v>
      </c>
      <c r="K111" s="6">
        <v>32</v>
      </c>
      <c r="L111" s="6">
        <v>53</v>
      </c>
      <c r="M111" s="6">
        <v>127</v>
      </c>
      <c r="N111" s="8">
        <f>82 * (3*Table1[[#This Row],[goals]]+2*Table1[[#This Row],[assists]])/Table1[[#This Row],[gp]]</f>
        <v>131.82278481012659</v>
      </c>
      <c r="O111" s="7">
        <v>0.139073</v>
      </c>
      <c r="P111" s="12">
        <f>Table1[[#This Row],[AVGshp]]/Table1[[#This Row],[shp]]</f>
        <v>1.0411636541497127</v>
      </c>
      <c r="Q111" s="8">
        <f>Table1[[#This Row],[R shp]]*Table1[[#This Row],[goals]]</f>
        <v>21.864436737143965</v>
      </c>
      <c r="R111" s="8">
        <f>82 * (3*Table1[[#This Row],[R goals]]+2*Table1[[#This Row],[assists]])/Table1[[#This Row],[gp]]</f>
        <v>134.51457515616985</v>
      </c>
      <c r="S111" s="8">
        <f>Table1[[#This Row],[regressedFanPts/82]]-Table1[[#This Row],[fanPts/82]]</f>
        <v>2.6917903460432626</v>
      </c>
      <c r="T111" s="6">
        <f>_xlfn.RANK.EQ(Table1[[#This Row],[regressedFanPts/82]],Table1[regressedFanPts/82])</f>
        <v>101</v>
      </c>
      <c r="U111" s="9">
        <f>_xlfn.RANK.EQ(Table1[[#This Row],[fanPts/82]],Table1[fanPts/82])</f>
        <v>110</v>
      </c>
      <c r="V111" s="9">
        <f>Table1[[#This Row],[2025 rank]]-Table1[[#This Row],[rRank]]</f>
        <v>9</v>
      </c>
    </row>
    <row r="112" spans="1:22" x14ac:dyDescent="0.3">
      <c r="A112" s="5"/>
      <c r="B112" s="6">
        <v>8476882</v>
      </c>
      <c r="C112" s="3" t="s">
        <v>408</v>
      </c>
      <c r="D112" s="1">
        <v>31</v>
      </c>
      <c r="E112" s="1" t="s">
        <v>415</v>
      </c>
      <c r="F112" s="5" t="s">
        <v>261</v>
      </c>
      <c r="G112" s="6" t="s">
        <v>46</v>
      </c>
      <c r="H112" s="7">
        <v>0.133309601769911</v>
      </c>
      <c r="I112" s="6">
        <v>82</v>
      </c>
      <c r="J112" s="6">
        <v>15</v>
      </c>
      <c r="K112" s="6">
        <v>43</v>
      </c>
      <c r="L112" s="6">
        <v>58</v>
      </c>
      <c r="M112" s="6">
        <v>131</v>
      </c>
      <c r="N112" s="8">
        <f>82 * (3*Table1[[#This Row],[goals]]+2*Table1[[#This Row],[assists]])/Table1[[#This Row],[gp]]</f>
        <v>131</v>
      </c>
      <c r="O112" s="7">
        <v>0.13513500000000001</v>
      </c>
      <c r="P112" s="12">
        <f>Table1[[#This Row],[AVGshp]]/Table1[[#This Row],[shp]]</f>
        <v>0.98649203958938092</v>
      </c>
      <c r="Q112" s="8">
        <f>Table1[[#This Row],[R shp]]*Table1[[#This Row],[goals]]</f>
        <v>14.797380593840714</v>
      </c>
      <c r="R112" s="8">
        <f>82 * (3*Table1[[#This Row],[R goals]]+2*Table1[[#This Row],[assists]])/Table1[[#This Row],[gp]]</f>
        <v>130.39214178152213</v>
      </c>
      <c r="S112" s="8">
        <f>Table1[[#This Row],[regressedFanPts/82]]-Table1[[#This Row],[fanPts/82]]</f>
        <v>-0.60785821847787247</v>
      </c>
      <c r="T112" s="6">
        <f>_xlfn.RANK.EQ(Table1[[#This Row],[regressedFanPts/82]],Table1[regressedFanPts/82])</f>
        <v>105</v>
      </c>
      <c r="U112" s="9">
        <f>_xlfn.RANK.EQ(Table1[[#This Row],[fanPts/82]],Table1[fanPts/82])</f>
        <v>111</v>
      </c>
      <c r="V112" s="9">
        <f>Table1[[#This Row],[2025 rank]]-Table1[[#This Row],[rRank]]</f>
        <v>6</v>
      </c>
    </row>
    <row r="113" spans="1:22" x14ac:dyDescent="0.3">
      <c r="A113" s="5"/>
      <c r="B113" s="6">
        <v>8480802</v>
      </c>
      <c r="C113" s="3" t="s">
        <v>210</v>
      </c>
      <c r="D113" s="1">
        <v>26</v>
      </c>
      <c r="E113" s="1" t="s">
        <v>428</v>
      </c>
      <c r="F113" s="5" t="s">
        <v>359</v>
      </c>
      <c r="G113" s="6" t="s">
        <v>19</v>
      </c>
      <c r="H113" s="7">
        <v>0.15436416589861701</v>
      </c>
      <c r="I113" s="6">
        <v>79</v>
      </c>
      <c r="J113" s="6">
        <v>20</v>
      </c>
      <c r="K113" s="6">
        <v>33</v>
      </c>
      <c r="L113" s="6">
        <v>53</v>
      </c>
      <c r="M113" s="6">
        <v>126</v>
      </c>
      <c r="N113" s="8">
        <f>82 * (3*Table1[[#This Row],[goals]]+2*Table1[[#This Row],[assists]])/Table1[[#This Row],[gp]]</f>
        <v>130.78481012658227</v>
      </c>
      <c r="O113" s="7">
        <v>0.20618600000000001</v>
      </c>
      <c r="P113" s="12">
        <f>Table1[[#This Row],[AVGshp]]/Table1[[#This Row],[shp]]</f>
        <v>0.74866463241256442</v>
      </c>
      <c r="Q113" s="8">
        <f>Table1[[#This Row],[R shp]]*Table1[[#This Row],[goals]]</f>
        <v>14.973292648251288</v>
      </c>
      <c r="R113" s="8">
        <f>82 * (3*Table1[[#This Row],[R goals]]+2*Table1[[#This Row],[assists]])/Table1[[#This Row],[gp]]</f>
        <v>115.13202520847869</v>
      </c>
      <c r="S113" s="8">
        <f>Table1[[#This Row],[regressedFanPts/82]]-Table1[[#This Row],[fanPts/82]]</f>
        <v>-15.652784918103578</v>
      </c>
      <c r="T113" s="6">
        <f>_xlfn.RANK.EQ(Table1[[#This Row],[regressedFanPts/82]],Table1[regressedFanPts/82])</f>
        <v>128</v>
      </c>
      <c r="U113" s="9">
        <f>_xlfn.RANK.EQ(Table1[[#This Row],[fanPts/82]],Table1[fanPts/82])</f>
        <v>112</v>
      </c>
      <c r="V113" s="9">
        <f>Table1[[#This Row],[2025 rank]]-Table1[[#This Row],[rRank]]</f>
        <v>-16</v>
      </c>
    </row>
    <row r="114" spans="1:22" x14ac:dyDescent="0.3">
      <c r="A114" s="5"/>
      <c r="B114" s="6">
        <v>8475786</v>
      </c>
      <c r="C114" s="3" t="s">
        <v>408</v>
      </c>
      <c r="D114" s="1">
        <v>33</v>
      </c>
      <c r="E114" s="1" t="s">
        <v>431</v>
      </c>
      <c r="F114" s="5" t="s">
        <v>240</v>
      </c>
      <c r="G114" s="6" t="s">
        <v>66</v>
      </c>
      <c r="H114" s="7">
        <v>0.14908020689655099</v>
      </c>
      <c r="I114" s="6">
        <v>73</v>
      </c>
      <c r="J114" s="6">
        <v>27</v>
      </c>
      <c r="K114" s="6">
        <v>17</v>
      </c>
      <c r="L114" s="6">
        <v>44</v>
      </c>
      <c r="M114" s="6">
        <v>115</v>
      </c>
      <c r="N114" s="8">
        <f>82 * (3*Table1[[#This Row],[goals]]+2*Table1[[#This Row],[assists]])/Table1[[#This Row],[gp]]</f>
        <v>129.17808219178082</v>
      </c>
      <c r="O114" s="7">
        <v>0.12857099999999999</v>
      </c>
      <c r="P114" s="12">
        <f>Table1[[#This Row],[AVGshp]]/Table1[[#This Row],[shp]]</f>
        <v>1.1595165853617924</v>
      </c>
      <c r="Q114" s="8">
        <f>Table1[[#This Row],[R shp]]*Table1[[#This Row],[goals]]</f>
        <v>31.306947804768395</v>
      </c>
      <c r="R114" s="8">
        <f>82 * (3*Table1[[#This Row],[R goals]]+2*Table1[[#This Row],[assists]])/Table1[[#This Row],[gp]]</f>
        <v>143.69190630100036</v>
      </c>
      <c r="S114" s="8">
        <f>Table1[[#This Row],[regressedFanPts/82]]-Table1[[#This Row],[fanPts/82]]</f>
        <v>14.513824109219541</v>
      </c>
      <c r="T114" s="6">
        <f>_xlfn.RANK.EQ(Table1[[#This Row],[regressedFanPts/82]],Table1[regressedFanPts/82])</f>
        <v>84</v>
      </c>
      <c r="U114" s="9">
        <f>_xlfn.RANK.EQ(Table1[[#This Row],[fanPts/82]],Table1[fanPts/82])</f>
        <v>113</v>
      </c>
      <c r="V114" s="9">
        <f>Table1[[#This Row],[2025 rank]]-Table1[[#This Row],[rRank]]</f>
        <v>29</v>
      </c>
    </row>
    <row r="115" spans="1:22" x14ac:dyDescent="0.3">
      <c r="A115" s="5"/>
      <c r="B115" s="6">
        <v>8479410</v>
      </c>
      <c r="C115" s="3" t="s">
        <v>226</v>
      </c>
      <c r="D115" s="1">
        <v>27</v>
      </c>
      <c r="E115" s="1" t="s">
        <v>442</v>
      </c>
      <c r="F115" s="5" t="s">
        <v>335</v>
      </c>
      <c r="G115" s="6" t="s">
        <v>172</v>
      </c>
      <c r="H115" s="7">
        <v>7.9458594736842095E-2</v>
      </c>
      <c r="I115" s="6">
        <v>77</v>
      </c>
      <c r="J115" s="6">
        <v>15</v>
      </c>
      <c r="K115" s="6">
        <v>38</v>
      </c>
      <c r="L115" s="6">
        <v>53</v>
      </c>
      <c r="M115" s="6">
        <v>121</v>
      </c>
      <c r="N115" s="8">
        <f>82 * (3*Table1[[#This Row],[goals]]+2*Table1[[#This Row],[assists]])/Table1[[#This Row],[gp]]</f>
        <v>128.85714285714286</v>
      </c>
      <c r="O115" s="7">
        <v>0.113636</v>
      </c>
      <c r="P115" s="12">
        <f>Table1[[#This Row],[AVGshp]]/Table1[[#This Row],[shp]]</f>
        <v>0.69923787124539838</v>
      </c>
      <c r="Q115" s="8">
        <f>Table1[[#This Row],[R shp]]*Table1[[#This Row],[goals]]</f>
        <v>10.488568068680976</v>
      </c>
      <c r="R115" s="8">
        <f>82 * (3*Table1[[#This Row],[R goals]]+2*Table1[[#This Row],[assists]])/Table1[[#This Row],[gp]]</f>
        <v>114.4439966869548</v>
      </c>
      <c r="S115" s="8">
        <f>Table1[[#This Row],[regressedFanPts/82]]-Table1[[#This Row],[fanPts/82]]</f>
        <v>-14.413146170188057</v>
      </c>
      <c r="T115" s="6">
        <f>_xlfn.RANK.EQ(Table1[[#This Row],[regressedFanPts/82]],Table1[regressedFanPts/82])</f>
        <v>130</v>
      </c>
      <c r="U115" s="9">
        <f>_xlfn.RANK.EQ(Table1[[#This Row],[fanPts/82]],Table1[fanPts/82])</f>
        <v>114</v>
      </c>
      <c r="V115" s="9">
        <f>Table1[[#This Row],[2025 rank]]-Table1[[#This Row],[rRank]]</f>
        <v>-16</v>
      </c>
    </row>
    <row r="116" spans="1:22" x14ac:dyDescent="0.3">
      <c r="A116" s="5"/>
      <c r="B116" s="6">
        <v>8478493</v>
      </c>
      <c r="C116" s="3" t="s">
        <v>210</v>
      </c>
      <c r="D116" s="1">
        <v>28</v>
      </c>
      <c r="E116" s="1" t="s">
        <v>427</v>
      </c>
      <c r="F116" s="5" t="s">
        <v>314</v>
      </c>
      <c r="G116" s="6" t="s">
        <v>86</v>
      </c>
      <c r="H116" s="7">
        <v>0.102063910447761</v>
      </c>
      <c r="I116" s="6">
        <v>46</v>
      </c>
      <c r="J116" s="6">
        <v>14</v>
      </c>
      <c r="K116" s="6">
        <v>15</v>
      </c>
      <c r="L116" s="6">
        <v>29</v>
      </c>
      <c r="M116" s="6">
        <v>72</v>
      </c>
      <c r="N116" s="8">
        <f>82 * (3*Table1[[#This Row],[goals]]+2*Table1[[#This Row],[assists]])/Table1[[#This Row],[gp]]</f>
        <v>128.34782608695653</v>
      </c>
      <c r="O116" s="7">
        <v>0.1</v>
      </c>
      <c r="P116" s="12">
        <f>Table1[[#This Row],[AVGshp]]/Table1[[#This Row],[shp]]</f>
        <v>1.02063910447761</v>
      </c>
      <c r="Q116" s="8">
        <f>Table1[[#This Row],[R shp]]*Table1[[#This Row],[goals]]</f>
        <v>14.28894746268654</v>
      </c>
      <c r="R116" s="8">
        <f>82 * (3*Table1[[#This Row],[R goals]]+2*Table1[[#This Row],[assists]])/Table1[[#This Row],[gp]]</f>
        <v>129.8930668656715</v>
      </c>
      <c r="S116" s="8">
        <f>Table1[[#This Row],[regressedFanPts/82]]-Table1[[#This Row],[fanPts/82]]</f>
        <v>1.5452407787149696</v>
      </c>
      <c r="T116" s="6">
        <f>_xlfn.RANK.EQ(Table1[[#This Row],[regressedFanPts/82]],Table1[regressedFanPts/82])</f>
        <v>107</v>
      </c>
      <c r="U116" s="9">
        <f>_xlfn.RANK.EQ(Table1[[#This Row],[fanPts/82]],Table1[fanPts/82])</f>
        <v>115</v>
      </c>
      <c r="V116" s="9">
        <f>Table1[[#This Row],[2025 rank]]-Table1[[#This Row],[rRank]]</f>
        <v>8</v>
      </c>
    </row>
    <row r="117" spans="1:22" x14ac:dyDescent="0.3">
      <c r="A117" s="5"/>
      <c r="B117" s="6">
        <v>8477409</v>
      </c>
      <c r="C117" s="3" t="s">
        <v>208</v>
      </c>
      <c r="D117" s="1">
        <v>30</v>
      </c>
      <c r="E117" s="1" t="s">
        <v>438</v>
      </c>
      <c r="F117" s="5" t="s">
        <v>268</v>
      </c>
      <c r="G117" s="6" t="s">
        <v>77</v>
      </c>
      <c r="H117" s="7">
        <v>0.124240201680672</v>
      </c>
      <c r="I117" s="6">
        <v>81</v>
      </c>
      <c r="J117" s="6">
        <v>20</v>
      </c>
      <c r="K117" s="6">
        <v>33</v>
      </c>
      <c r="L117" s="6">
        <v>53</v>
      </c>
      <c r="M117" s="6">
        <v>126</v>
      </c>
      <c r="N117" s="8">
        <f>82 * (3*Table1[[#This Row],[goals]]+2*Table1[[#This Row],[assists]])/Table1[[#This Row],[gp]]</f>
        <v>127.55555555555556</v>
      </c>
      <c r="O117" s="7">
        <v>8.2644999999999996E-2</v>
      </c>
      <c r="P117" s="12">
        <f>Table1[[#This Row],[AVGshp]]/Table1[[#This Row],[shp]]</f>
        <v>1.5032996754875916</v>
      </c>
      <c r="Q117" s="8">
        <f>Table1[[#This Row],[R shp]]*Table1[[#This Row],[goals]]</f>
        <v>30.065993509751831</v>
      </c>
      <c r="R117" s="8">
        <f>82 * (3*Table1[[#This Row],[R goals]]+2*Table1[[#This Row],[assists]])/Table1[[#This Row],[gp]]</f>
        <v>158.1263506592463</v>
      </c>
      <c r="S117" s="8">
        <f>Table1[[#This Row],[regressedFanPts/82]]-Table1[[#This Row],[fanPts/82]]</f>
        <v>30.570795103690742</v>
      </c>
      <c r="T117" s="6">
        <f>_xlfn.RANK.EQ(Table1[[#This Row],[regressedFanPts/82]],Table1[regressedFanPts/82])</f>
        <v>61</v>
      </c>
      <c r="U117" s="9">
        <f>_xlfn.RANK.EQ(Table1[[#This Row],[fanPts/82]],Table1[fanPts/82])</f>
        <v>116</v>
      </c>
      <c r="V117" s="9">
        <f>Table1[[#This Row],[2025 rank]]-Table1[[#This Row],[rRank]]</f>
        <v>55</v>
      </c>
    </row>
    <row r="118" spans="1:22" x14ac:dyDescent="0.3">
      <c r="A118" s="5"/>
      <c r="B118" s="6">
        <v>8479345</v>
      </c>
      <c r="C118" s="3" t="s">
        <v>226</v>
      </c>
      <c r="D118" s="1">
        <v>27</v>
      </c>
      <c r="E118" s="1" t="s">
        <v>413</v>
      </c>
      <c r="F118" s="5" t="s">
        <v>330</v>
      </c>
      <c r="G118" s="6" t="s">
        <v>200</v>
      </c>
      <c r="H118" s="7">
        <v>8.7473726190476095E-2</v>
      </c>
      <c r="I118" s="6">
        <v>74</v>
      </c>
      <c r="J118" s="6">
        <v>20</v>
      </c>
      <c r="K118" s="6">
        <v>27</v>
      </c>
      <c r="L118" s="6">
        <v>47</v>
      </c>
      <c r="M118" s="6">
        <v>114</v>
      </c>
      <c r="N118" s="8">
        <f>82 * (3*Table1[[#This Row],[goals]]+2*Table1[[#This Row],[assists]])/Table1[[#This Row],[gp]]</f>
        <v>126.32432432432432</v>
      </c>
      <c r="O118" s="7">
        <v>0.111732</v>
      </c>
      <c r="P118" s="12">
        <f>Table1[[#This Row],[AVGshp]]/Table1[[#This Row],[shp]]</f>
        <v>0.78288875336050634</v>
      </c>
      <c r="Q118" s="8">
        <f>Table1[[#This Row],[R shp]]*Table1[[#This Row],[goals]]</f>
        <v>15.657775067210126</v>
      </c>
      <c r="R118" s="8">
        <f>82 * (3*Table1[[#This Row],[R goals]]+2*Table1[[#This Row],[assists]])/Table1[[#This Row],[gp]]</f>
        <v>111.88936035856339</v>
      </c>
      <c r="S118" s="8">
        <f>Table1[[#This Row],[regressedFanPts/82]]-Table1[[#This Row],[fanPts/82]]</f>
        <v>-14.434963965760929</v>
      </c>
      <c r="T118" s="6">
        <f>_xlfn.RANK.EQ(Table1[[#This Row],[regressedFanPts/82]],Table1[regressedFanPts/82])</f>
        <v>133</v>
      </c>
      <c r="U118" s="9">
        <f>_xlfn.RANK.EQ(Table1[[#This Row],[fanPts/82]],Table1[fanPts/82])</f>
        <v>117</v>
      </c>
      <c r="V118" s="9">
        <f>Table1[[#This Row],[2025 rank]]-Table1[[#This Row],[rRank]]</f>
        <v>-16</v>
      </c>
    </row>
    <row r="119" spans="1:22" x14ac:dyDescent="0.3">
      <c r="A119" s="5"/>
      <c r="B119" s="6">
        <v>8482679</v>
      </c>
      <c r="C119" s="3" t="s">
        <v>206</v>
      </c>
      <c r="D119" s="1">
        <v>23</v>
      </c>
      <c r="E119" s="1" t="s">
        <v>421</v>
      </c>
      <c r="F119" s="5" t="s">
        <v>400</v>
      </c>
      <c r="G119" s="6" t="s">
        <v>38</v>
      </c>
      <c r="H119" s="7">
        <v>0.107368366071428</v>
      </c>
      <c r="I119" s="6">
        <v>77</v>
      </c>
      <c r="J119" s="6">
        <v>24</v>
      </c>
      <c r="K119" s="6">
        <v>23</v>
      </c>
      <c r="L119" s="6">
        <v>47</v>
      </c>
      <c r="M119" s="6">
        <v>118</v>
      </c>
      <c r="N119" s="8">
        <f>82 * (3*Table1[[#This Row],[goals]]+2*Table1[[#This Row],[assists]])/Table1[[#This Row],[gp]]</f>
        <v>125.66233766233766</v>
      </c>
      <c r="O119" s="7">
        <v>0.13333300000000001</v>
      </c>
      <c r="P119" s="12">
        <f>Table1[[#This Row],[AVGshp]]/Table1[[#This Row],[shp]]</f>
        <v>0.80526475869760672</v>
      </c>
      <c r="Q119" s="8">
        <f>Table1[[#This Row],[R shp]]*Table1[[#This Row],[goals]]</f>
        <v>19.326354208742561</v>
      </c>
      <c r="R119" s="8">
        <f>82 * (3*Table1[[#This Row],[R goals]]+2*Table1[[#This Row],[assists]])/Table1[[#This Row],[gp]]</f>
        <v>110.73094980974896</v>
      </c>
      <c r="S119" s="8">
        <f>Table1[[#This Row],[regressedFanPts/82]]-Table1[[#This Row],[fanPts/82]]</f>
        <v>-14.931387852588699</v>
      </c>
      <c r="T119" s="6">
        <f>_xlfn.RANK.EQ(Table1[[#This Row],[regressedFanPts/82]],Table1[regressedFanPts/82])</f>
        <v>136</v>
      </c>
      <c r="U119" s="9">
        <f>_xlfn.RANK.EQ(Table1[[#This Row],[fanPts/82]],Table1[fanPts/82])</f>
        <v>118</v>
      </c>
      <c r="V119" s="9">
        <f>Table1[[#This Row],[2025 rank]]-Table1[[#This Row],[rRank]]</f>
        <v>-18</v>
      </c>
    </row>
    <row r="120" spans="1:22" x14ac:dyDescent="0.3">
      <c r="A120" s="5"/>
      <c r="B120" s="6">
        <v>8475768</v>
      </c>
      <c r="C120" s="3" t="s">
        <v>409</v>
      </c>
      <c r="D120" s="1">
        <v>33</v>
      </c>
      <c r="E120" s="1" t="s">
        <v>430</v>
      </c>
      <c r="F120" s="5" t="s">
        <v>238</v>
      </c>
      <c r="G120" s="6" t="s">
        <v>137</v>
      </c>
      <c r="H120" s="7">
        <v>0.124639074766355</v>
      </c>
      <c r="I120" s="6">
        <v>81</v>
      </c>
      <c r="J120" s="6">
        <v>26</v>
      </c>
      <c r="K120" s="6">
        <v>23</v>
      </c>
      <c r="L120" s="6">
        <v>49</v>
      </c>
      <c r="M120" s="6">
        <v>124</v>
      </c>
      <c r="N120" s="8">
        <f>82 * (3*Table1[[#This Row],[goals]]+2*Table1[[#This Row],[assists]])/Table1[[#This Row],[gp]]</f>
        <v>125.53086419753086</v>
      </c>
      <c r="O120" s="7">
        <v>0.134021</v>
      </c>
      <c r="P120" s="12">
        <f>Table1[[#This Row],[AVGshp]]/Table1[[#This Row],[shp]]</f>
        <v>0.92999660326631639</v>
      </c>
      <c r="Q120" s="8">
        <f>Table1[[#This Row],[R shp]]*Table1[[#This Row],[goals]]</f>
        <v>24.179911684924225</v>
      </c>
      <c r="R120" s="8">
        <f>82 * (3*Table1[[#This Row],[R goals]]+2*Table1[[#This Row],[assists]])/Table1[[#This Row],[gp]]</f>
        <v>120.00318857396741</v>
      </c>
      <c r="S120" s="8">
        <f>Table1[[#This Row],[regressedFanPts/82]]-Table1[[#This Row],[fanPts/82]]</f>
        <v>-5.5276756235634537</v>
      </c>
      <c r="T120" s="6">
        <f>_xlfn.RANK.EQ(Table1[[#This Row],[regressedFanPts/82]],Table1[regressedFanPts/82])</f>
        <v>121</v>
      </c>
      <c r="U120" s="9">
        <f>_xlfn.RANK.EQ(Table1[[#This Row],[fanPts/82]],Table1[fanPts/82])</f>
        <v>119</v>
      </c>
      <c r="V120" s="9">
        <f>Table1[[#This Row],[2025 rank]]-Table1[[#This Row],[rRank]]</f>
        <v>-2</v>
      </c>
    </row>
    <row r="121" spans="1:22" x14ac:dyDescent="0.3">
      <c r="A121" s="5"/>
      <c r="B121" s="6">
        <v>8483515</v>
      </c>
      <c r="C121" s="3" t="s">
        <v>408</v>
      </c>
      <c r="D121" s="1">
        <v>21</v>
      </c>
      <c r="E121" s="1" t="s">
        <v>433</v>
      </c>
      <c r="F121" s="5" t="s">
        <v>404</v>
      </c>
      <c r="G121" s="6" t="s">
        <v>95</v>
      </c>
      <c r="H121" s="7">
        <v>0.12597731000000001</v>
      </c>
      <c r="I121" s="6">
        <v>79</v>
      </c>
      <c r="J121" s="6">
        <v>18</v>
      </c>
      <c r="K121" s="6">
        <v>33</v>
      </c>
      <c r="L121" s="6">
        <v>51</v>
      </c>
      <c r="M121" s="6">
        <v>120</v>
      </c>
      <c r="N121" s="8">
        <f>82 * (3*Table1[[#This Row],[goals]]+2*Table1[[#This Row],[assists]])/Table1[[#This Row],[gp]]</f>
        <v>124.55696202531645</v>
      </c>
      <c r="O121" s="7">
        <v>0.13533800000000001</v>
      </c>
      <c r="P121" s="12">
        <f>Table1[[#This Row],[AVGshp]]/Table1[[#This Row],[shp]]</f>
        <v>0.93083472491096364</v>
      </c>
      <c r="Q121" s="8">
        <f>Table1[[#This Row],[R shp]]*Table1[[#This Row],[goals]]</f>
        <v>16.755025048397346</v>
      </c>
      <c r="R121" s="8">
        <f>82 * (3*Table1[[#This Row],[R goals]]+2*Table1[[#This Row],[assists]])/Table1[[#This Row],[gp]]</f>
        <v>120.68020458108542</v>
      </c>
      <c r="S121" s="8">
        <f>Table1[[#This Row],[regressedFanPts/82]]-Table1[[#This Row],[fanPts/82]]</f>
        <v>-3.876757444231032</v>
      </c>
      <c r="T121" s="6">
        <f>_xlfn.RANK.EQ(Table1[[#This Row],[regressedFanPts/82]],Table1[regressedFanPts/82])</f>
        <v>119</v>
      </c>
      <c r="U121" s="9">
        <f>_xlfn.RANK.EQ(Table1[[#This Row],[fanPts/82]],Table1[fanPts/82])</f>
        <v>120</v>
      </c>
      <c r="V121" s="9">
        <f>Table1[[#This Row],[2025 rank]]-Table1[[#This Row],[rRank]]</f>
        <v>1</v>
      </c>
    </row>
    <row r="122" spans="1:22" x14ac:dyDescent="0.3">
      <c r="A122" s="5"/>
      <c r="B122" s="6">
        <v>8476454</v>
      </c>
      <c r="C122" s="3" t="s">
        <v>409</v>
      </c>
      <c r="D122" s="1">
        <v>32</v>
      </c>
      <c r="E122" s="1" t="s">
        <v>431</v>
      </c>
      <c r="F122" s="5" t="s">
        <v>251</v>
      </c>
      <c r="G122" s="6" t="s">
        <v>69</v>
      </c>
      <c r="H122" s="7">
        <v>0.13531507499999901</v>
      </c>
      <c r="I122" s="6">
        <v>78</v>
      </c>
      <c r="J122" s="6">
        <v>20</v>
      </c>
      <c r="K122" s="6">
        <v>29</v>
      </c>
      <c r="L122" s="6">
        <v>49</v>
      </c>
      <c r="M122" s="6">
        <v>118</v>
      </c>
      <c r="N122" s="8">
        <f>82 * (3*Table1[[#This Row],[goals]]+2*Table1[[#This Row],[assists]])/Table1[[#This Row],[gp]]</f>
        <v>124.05128205128206</v>
      </c>
      <c r="O122" s="7">
        <v>0.121951</v>
      </c>
      <c r="P122" s="12">
        <f>Table1[[#This Row],[AVGshp]]/Table1[[#This Row],[shp]]</f>
        <v>1.1095856122540939</v>
      </c>
      <c r="Q122" s="8">
        <f>Table1[[#This Row],[R shp]]*Table1[[#This Row],[goals]]</f>
        <v>22.191712245081877</v>
      </c>
      <c r="R122" s="8">
        <f>82 * (3*Table1[[#This Row],[R goals]]+2*Table1[[#This Row],[assists]])/Table1[[#This Row],[gp]]</f>
        <v>130.96360528577105</v>
      </c>
      <c r="S122" s="8">
        <f>Table1[[#This Row],[regressedFanPts/82]]-Table1[[#This Row],[fanPts/82]]</f>
        <v>6.9123232344889942</v>
      </c>
      <c r="T122" s="6">
        <f>_xlfn.RANK.EQ(Table1[[#This Row],[regressedFanPts/82]],Table1[regressedFanPts/82])</f>
        <v>104</v>
      </c>
      <c r="U122" s="9">
        <f>_xlfn.RANK.EQ(Table1[[#This Row],[fanPts/82]],Table1[fanPts/82])</f>
        <v>121</v>
      </c>
      <c r="V122" s="9">
        <f>Table1[[#This Row],[2025 rank]]-Table1[[#This Row],[rRank]]</f>
        <v>17</v>
      </c>
    </row>
    <row r="123" spans="1:22" x14ac:dyDescent="0.3">
      <c r="A123" s="5"/>
      <c r="B123" s="6">
        <v>8478498</v>
      </c>
      <c r="C123" s="3" t="s">
        <v>408</v>
      </c>
      <c r="D123" s="1">
        <v>29</v>
      </c>
      <c r="E123" s="1" t="s">
        <v>443</v>
      </c>
      <c r="F123" s="5" t="s">
        <v>315</v>
      </c>
      <c r="G123" s="6" t="s">
        <v>174</v>
      </c>
      <c r="H123" s="7">
        <v>0.136194823008849</v>
      </c>
      <c r="I123" s="6">
        <v>82</v>
      </c>
      <c r="J123" s="6">
        <v>28</v>
      </c>
      <c r="K123" s="6">
        <v>20</v>
      </c>
      <c r="L123" s="6">
        <v>48</v>
      </c>
      <c r="M123" s="6">
        <v>124</v>
      </c>
      <c r="N123" s="8">
        <f>82 * (3*Table1[[#This Row],[goals]]+2*Table1[[#This Row],[assists]])/Table1[[#This Row],[gp]]</f>
        <v>124</v>
      </c>
      <c r="O123" s="7">
        <v>0.163743</v>
      </c>
      <c r="P123" s="12">
        <f>Table1[[#This Row],[AVGshp]]/Table1[[#This Row],[shp]]</f>
        <v>0.83175966611610264</v>
      </c>
      <c r="Q123" s="8">
        <f>Table1[[#This Row],[R shp]]*Table1[[#This Row],[goals]]</f>
        <v>23.289270651250874</v>
      </c>
      <c r="R123" s="8">
        <f>82 * (3*Table1[[#This Row],[R goals]]+2*Table1[[#This Row],[assists]])/Table1[[#This Row],[gp]]</f>
        <v>109.86781195375264</v>
      </c>
      <c r="S123" s="8">
        <f>Table1[[#This Row],[regressedFanPts/82]]-Table1[[#This Row],[fanPts/82]]</f>
        <v>-14.132188046247364</v>
      </c>
      <c r="T123" s="6">
        <f>_xlfn.RANK.EQ(Table1[[#This Row],[regressedFanPts/82]],Table1[regressedFanPts/82])</f>
        <v>138</v>
      </c>
      <c r="U123" s="9">
        <f>_xlfn.RANK.EQ(Table1[[#This Row],[fanPts/82]],Table1[fanPts/82])</f>
        <v>122</v>
      </c>
      <c r="V123" s="9">
        <f>Table1[[#This Row],[2025 rank]]-Table1[[#This Row],[rRank]]</f>
        <v>-16</v>
      </c>
    </row>
    <row r="124" spans="1:22" x14ac:dyDescent="0.3">
      <c r="A124" s="5"/>
      <c r="B124" s="6">
        <v>8481581</v>
      </c>
      <c r="C124" s="3" t="s">
        <v>226</v>
      </c>
      <c r="D124" s="1">
        <v>24</v>
      </c>
      <c r="E124" s="1" t="s">
        <v>418</v>
      </c>
      <c r="F124" s="5" t="s">
        <v>371</v>
      </c>
      <c r="G124" s="6" t="s">
        <v>59</v>
      </c>
      <c r="H124" s="7">
        <v>9.5260239263803601E-2</v>
      </c>
      <c r="I124" s="6">
        <v>78</v>
      </c>
      <c r="J124" s="6">
        <v>16</v>
      </c>
      <c r="K124" s="6">
        <v>34</v>
      </c>
      <c r="L124" s="6">
        <v>50</v>
      </c>
      <c r="M124" s="6">
        <v>116</v>
      </c>
      <c r="N124" s="8">
        <f>82 * (3*Table1[[#This Row],[goals]]+2*Table1[[#This Row],[assists]])/Table1[[#This Row],[gp]]</f>
        <v>121.94871794871794</v>
      </c>
      <c r="O124" s="7">
        <v>9.3566999999999997E-2</v>
      </c>
      <c r="P124" s="12">
        <f>Table1[[#This Row],[AVGshp]]/Table1[[#This Row],[shp]]</f>
        <v>1.0180965432663611</v>
      </c>
      <c r="Q124" s="8">
        <f>Table1[[#This Row],[R shp]]*Table1[[#This Row],[goals]]</f>
        <v>16.289544692261778</v>
      </c>
      <c r="R124" s="8">
        <f>82 * (3*Table1[[#This Row],[R goals]]+2*Table1[[#This Row],[assists]])/Table1[[#This Row],[gp]]</f>
        <v>122.86189736277431</v>
      </c>
      <c r="S124" s="8">
        <f>Table1[[#This Row],[regressedFanPts/82]]-Table1[[#This Row],[fanPts/82]]</f>
        <v>0.91317941405637271</v>
      </c>
      <c r="T124" s="6">
        <f>_xlfn.RANK.EQ(Table1[[#This Row],[regressedFanPts/82]],Table1[regressedFanPts/82])</f>
        <v>117</v>
      </c>
      <c r="U124" s="9">
        <f>_xlfn.RANK.EQ(Table1[[#This Row],[fanPts/82]],Table1[fanPts/82])</f>
        <v>123</v>
      </c>
      <c r="V124" s="9">
        <f>Table1[[#This Row],[2025 rank]]-Table1[[#This Row],[rRank]]</f>
        <v>6</v>
      </c>
    </row>
    <row r="125" spans="1:22" x14ac:dyDescent="0.3">
      <c r="A125" s="5"/>
      <c r="B125" s="6">
        <v>8478856</v>
      </c>
      <c r="C125" s="3" t="s">
        <v>206</v>
      </c>
      <c r="D125" s="1">
        <v>29</v>
      </c>
      <c r="E125" s="1" t="s">
        <v>443</v>
      </c>
      <c r="F125" s="5" t="s">
        <v>320</v>
      </c>
      <c r="G125" s="6" t="s">
        <v>175</v>
      </c>
      <c r="H125" s="7">
        <v>0.104284700819672</v>
      </c>
      <c r="I125" s="6">
        <v>81</v>
      </c>
      <c r="J125" s="6">
        <v>19</v>
      </c>
      <c r="K125" s="6">
        <v>31</v>
      </c>
      <c r="L125" s="6">
        <v>50</v>
      </c>
      <c r="M125" s="6">
        <v>119</v>
      </c>
      <c r="N125" s="8">
        <f>82 * (3*Table1[[#This Row],[goals]]+2*Table1[[#This Row],[assists]])/Table1[[#This Row],[gp]]</f>
        <v>120.46913580246914</v>
      </c>
      <c r="O125" s="7">
        <v>0.111111</v>
      </c>
      <c r="P125" s="12">
        <f>Table1[[#This Row],[AVGshp]]/Table1[[#This Row],[shp]]</f>
        <v>0.93856324594029394</v>
      </c>
      <c r="Q125" s="8">
        <f>Table1[[#This Row],[R shp]]*Table1[[#This Row],[goals]]</f>
        <v>17.832701672865586</v>
      </c>
      <c r="R125" s="8">
        <f>82 * (3*Table1[[#This Row],[R goals]]+2*Table1[[#This Row],[assists]])/Table1[[#This Row],[gp]]</f>
        <v>116.92400754969054</v>
      </c>
      <c r="S125" s="8">
        <f>Table1[[#This Row],[regressedFanPts/82]]-Table1[[#This Row],[fanPts/82]]</f>
        <v>-3.5451282527785963</v>
      </c>
      <c r="T125" s="6">
        <f>_xlfn.RANK.EQ(Table1[[#This Row],[regressedFanPts/82]],Table1[regressedFanPts/82])</f>
        <v>124</v>
      </c>
      <c r="U125" s="9">
        <f>_xlfn.RANK.EQ(Table1[[#This Row],[fanPts/82]],Table1[fanPts/82])</f>
        <v>124</v>
      </c>
      <c r="V125" s="9">
        <f>Table1[[#This Row],[2025 rank]]-Table1[[#This Row],[rRank]]</f>
        <v>0</v>
      </c>
    </row>
    <row r="126" spans="1:22" x14ac:dyDescent="0.3">
      <c r="A126" s="5"/>
      <c r="B126" s="6">
        <v>8481601</v>
      </c>
      <c r="C126" s="3" t="s">
        <v>206</v>
      </c>
      <c r="D126" s="1">
        <v>24</v>
      </c>
      <c r="E126" s="1" t="s">
        <v>423</v>
      </c>
      <c r="F126" s="5" t="s">
        <v>374</v>
      </c>
      <c r="G126" s="6" t="s">
        <v>110</v>
      </c>
      <c r="H126" s="7">
        <v>0.19471125</v>
      </c>
      <c r="I126" s="6">
        <v>75</v>
      </c>
      <c r="J126" s="6">
        <v>20</v>
      </c>
      <c r="K126" s="6">
        <v>25</v>
      </c>
      <c r="L126" s="6">
        <v>45</v>
      </c>
      <c r="M126" s="6">
        <v>110</v>
      </c>
      <c r="N126" s="8">
        <f>82 * (3*Table1[[#This Row],[goals]]+2*Table1[[#This Row],[assists]])/Table1[[#This Row],[gp]]</f>
        <v>120.26666666666667</v>
      </c>
      <c r="O126" s="7">
        <v>0.20833299999999999</v>
      </c>
      <c r="P126" s="12">
        <f>Table1[[#This Row],[AVGshp]]/Table1[[#This Row],[shp]]</f>
        <v>0.93461549538479272</v>
      </c>
      <c r="Q126" s="8">
        <f>Table1[[#This Row],[R shp]]*Table1[[#This Row],[goals]]</f>
        <v>18.692309907695854</v>
      </c>
      <c r="R126" s="8">
        <f>82 * (3*Table1[[#This Row],[R goals]]+2*Table1[[#This Row],[assists]])/Table1[[#This Row],[gp]]</f>
        <v>115.97744316390907</v>
      </c>
      <c r="S126" s="8">
        <f>Table1[[#This Row],[regressedFanPts/82]]-Table1[[#This Row],[fanPts/82]]</f>
        <v>-4.2892235027575936</v>
      </c>
      <c r="T126" s="6">
        <f>_xlfn.RANK.EQ(Table1[[#This Row],[regressedFanPts/82]],Table1[regressedFanPts/82])</f>
        <v>126</v>
      </c>
      <c r="U126" s="9">
        <f>_xlfn.RANK.EQ(Table1[[#This Row],[fanPts/82]],Table1[fanPts/82])</f>
        <v>125</v>
      </c>
      <c r="V126" s="9">
        <f>Table1[[#This Row],[2025 rank]]-Table1[[#This Row],[rRank]]</f>
        <v>-1</v>
      </c>
    </row>
    <row r="127" spans="1:22" x14ac:dyDescent="0.3">
      <c r="A127" s="5"/>
      <c r="B127" s="6">
        <v>8475151</v>
      </c>
      <c r="C127" s="3" t="s">
        <v>206</v>
      </c>
      <c r="D127" s="1">
        <v>34</v>
      </c>
      <c r="E127" s="1" t="s">
        <v>423</v>
      </c>
      <c r="F127" s="5" t="s">
        <v>223</v>
      </c>
      <c r="G127" s="6" t="s">
        <v>114</v>
      </c>
      <c r="H127" s="7">
        <v>0.13763723287671201</v>
      </c>
      <c r="I127" s="6">
        <v>82</v>
      </c>
      <c r="J127" s="6">
        <v>24</v>
      </c>
      <c r="K127" s="6">
        <v>24</v>
      </c>
      <c r="L127" s="6">
        <v>48</v>
      </c>
      <c r="M127" s="6">
        <v>120</v>
      </c>
      <c r="N127" s="8">
        <f>82 * (3*Table1[[#This Row],[goals]]+2*Table1[[#This Row],[assists]])/Table1[[#This Row],[gp]]</f>
        <v>120</v>
      </c>
      <c r="O127" s="7">
        <v>0.142012</v>
      </c>
      <c r="P127" s="12">
        <f>Table1[[#This Row],[AVGshp]]/Table1[[#This Row],[shp]]</f>
        <v>0.96919438411339887</v>
      </c>
      <c r="Q127" s="8">
        <f>Table1[[#This Row],[R shp]]*Table1[[#This Row],[goals]]</f>
        <v>23.260665218721574</v>
      </c>
      <c r="R127" s="8">
        <f>82 * (3*Table1[[#This Row],[R goals]]+2*Table1[[#This Row],[assists]])/Table1[[#This Row],[gp]]</f>
        <v>117.78199565616472</v>
      </c>
      <c r="S127" s="8">
        <f>Table1[[#This Row],[regressedFanPts/82]]-Table1[[#This Row],[fanPts/82]]</f>
        <v>-2.2180043438352754</v>
      </c>
      <c r="T127" s="6">
        <f>_xlfn.RANK.EQ(Table1[[#This Row],[regressedFanPts/82]],Table1[regressedFanPts/82])</f>
        <v>123</v>
      </c>
      <c r="U127" s="9">
        <f>_xlfn.RANK.EQ(Table1[[#This Row],[fanPts/82]],Table1[fanPts/82])</f>
        <v>126</v>
      </c>
      <c r="V127" s="9">
        <f>Table1[[#This Row],[2025 rank]]-Table1[[#This Row],[rRank]]</f>
        <v>3</v>
      </c>
    </row>
    <row r="128" spans="1:22" x14ac:dyDescent="0.3">
      <c r="A128" s="5"/>
      <c r="B128" s="6">
        <v>8480459</v>
      </c>
      <c r="C128" s="3" t="s">
        <v>409</v>
      </c>
      <c r="D128" s="1">
        <v>29</v>
      </c>
      <c r="E128" s="1" t="s">
        <v>426</v>
      </c>
      <c r="F128" s="5" t="s">
        <v>354</v>
      </c>
      <c r="G128" s="6" t="s">
        <v>150</v>
      </c>
      <c r="H128" s="7">
        <v>0.149960859030837</v>
      </c>
      <c r="I128" s="6">
        <v>81</v>
      </c>
      <c r="J128" s="6">
        <v>25</v>
      </c>
      <c r="K128" s="6">
        <v>21</v>
      </c>
      <c r="L128" s="6">
        <v>46</v>
      </c>
      <c r="M128" s="6">
        <v>117</v>
      </c>
      <c r="N128" s="8">
        <f>82 * (3*Table1[[#This Row],[goals]]+2*Table1[[#This Row],[assists]])/Table1[[#This Row],[gp]]</f>
        <v>118.44444444444444</v>
      </c>
      <c r="O128" s="7">
        <v>0.18115899999999999</v>
      </c>
      <c r="P128" s="12">
        <f>Table1[[#This Row],[AVGshp]]/Table1[[#This Row],[shp]]</f>
        <v>0.82778586231342088</v>
      </c>
      <c r="Q128" s="8">
        <f>Table1[[#This Row],[R shp]]*Table1[[#This Row],[goals]]</f>
        <v>20.694646557835522</v>
      </c>
      <c r="R128" s="8">
        <f>82 * (3*Table1[[#This Row],[R goals]]+2*Table1[[#This Row],[assists]])/Table1[[#This Row],[gp]]</f>
        <v>105.36892658305604</v>
      </c>
      <c r="S128" s="8">
        <f>Table1[[#This Row],[regressedFanPts/82]]-Table1[[#This Row],[fanPts/82]]</f>
        <v>-13.075517861388406</v>
      </c>
      <c r="T128" s="6">
        <f>_xlfn.RANK.EQ(Table1[[#This Row],[regressedFanPts/82]],Table1[regressedFanPts/82])</f>
        <v>144</v>
      </c>
      <c r="U128" s="9">
        <f>_xlfn.RANK.EQ(Table1[[#This Row],[fanPts/82]],Table1[fanPts/82])</f>
        <v>127</v>
      </c>
      <c r="V128" s="9">
        <f>Table1[[#This Row],[2025 rank]]-Table1[[#This Row],[rRank]]</f>
        <v>-17</v>
      </c>
    </row>
    <row r="129" spans="1:22" x14ac:dyDescent="0.3">
      <c r="A129" s="5"/>
      <c r="B129" s="6">
        <v>8475170</v>
      </c>
      <c r="C129" s="3" t="s">
        <v>210</v>
      </c>
      <c r="D129" s="1">
        <v>34</v>
      </c>
      <c r="E129" s="1" t="s">
        <v>426</v>
      </c>
      <c r="F129" s="5" t="s">
        <v>229</v>
      </c>
      <c r="G129" s="6" t="s">
        <v>149</v>
      </c>
      <c r="H129" s="7">
        <v>0.12920599999999999</v>
      </c>
      <c r="I129" s="6">
        <v>82</v>
      </c>
      <c r="J129" s="6">
        <v>18</v>
      </c>
      <c r="K129" s="6">
        <v>32</v>
      </c>
      <c r="L129" s="6">
        <v>50</v>
      </c>
      <c r="M129" s="6">
        <v>118</v>
      </c>
      <c r="N129" s="8">
        <f>82 * (3*Table1[[#This Row],[goals]]+2*Table1[[#This Row],[assists]])/Table1[[#This Row],[gp]]</f>
        <v>118</v>
      </c>
      <c r="O129" s="7">
        <v>0.124138</v>
      </c>
      <c r="P129" s="12">
        <f>Table1[[#This Row],[AVGshp]]/Table1[[#This Row],[shp]]</f>
        <v>1.0408255328747038</v>
      </c>
      <c r="Q129" s="8">
        <f>Table1[[#This Row],[R shp]]*Table1[[#This Row],[goals]]</f>
        <v>18.734859591744669</v>
      </c>
      <c r="R129" s="8">
        <f>82 * (3*Table1[[#This Row],[R goals]]+2*Table1[[#This Row],[assists]])/Table1[[#This Row],[gp]]</f>
        <v>120.20457877523401</v>
      </c>
      <c r="S129" s="8">
        <f>Table1[[#This Row],[regressedFanPts/82]]-Table1[[#This Row],[fanPts/82]]</f>
        <v>2.2045787752340118</v>
      </c>
      <c r="T129" s="6">
        <f>_xlfn.RANK.EQ(Table1[[#This Row],[regressedFanPts/82]],Table1[regressedFanPts/82])</f>
        <v>120</v>
      </c>
      <c r="U129" s="9">
        <f>_xlfn.RANK.EQ(Table1[[#This Row],[fanPts/82]],Table1[fanPts/82])</f>
        <v>128</v>
      </c>
      <c r="V129" s="9">
        <f>Table1[[#This Row],[2025 rank]]-Table1[[#This Row],[rRank]]</f>
        <v>8</v>
      </c>
    </row>
    <row r="130" spans="1:22" x14ac:dyDescent="0.3">
      <c r="A130" s="5"/>
      <c r="B130" s="6">
        <v>8482149</v>
      </c>
      <c r="C130" s="3" t="s">
        <v>410</v>
      </c>
      <c r="D130" s="1">
        <v>23</v>
      </c>
      <c r="E130" s="1" t="s">
        <v>432</v>
      </c>
      <c r="F130" s="5" t="s">
        <v>392</v>
      </c>
      <c r="G130" s="6" t="s">
        <v>189</v>
      </c>
      <c r="H130" s="7">
        <v>0.119387352941176</v>
      </c>
      <c r="I130" s="6">
        <v>82</v>
      </c>
      <c r="J130" s="6">
        <v>18</v>
      </c>
      <c r="K130" s="6">
        <v>32</v>
      </c>
      <c r="L130" s="6">
        <v>50</v>
      </c>
      <c r="M130" s="6">
        <v>118</v>
      </c>
      <c r="N130" s="8">
        <f>82 * (3*Table1[[#This Row],[goals]]+2*Table1[[#This Row],[assists]])/Table1[[#This Row],[gp]]</f>
        <v>118</v>
      </c>
      <c r="O130" s="7">
        <v>0.12587400000000001</v>
      </c>
      <c r="P130" s="12">
        <f>Table1[[#This Row],[AVGshp]]/Table1[[#This Row],[shp]]</f>
        <v>0.94846714127759491</v>
      </c>
      <c r="Q130" s="8">
        <f>Table1[[#This Row],[R shp]]*Table1[[#This Row],[goals]]</f>
        <v>17.072408542996708</v>
      </c>
      <c r="R130" s="8">
        <f>82 * (3*Table1[[#This Row],[R goals]]+2*Table1[[#This Row],[assists]])/Table1[[#This Row],[gp]]</f>
        <v>115.21722562899011</v>
      </c>
      <c r="S130" s="8">
        <f>Table1[[#This Row],[regressedFanPts/82]]-Table1[[#This Row],[fanPts/82]]</f>
        <v>-2.7827743710098929</v>
      </c>
      <c r="T130" s="6">
        <f>_xlfn.RANK.EQ(Table1[[#This Row],[regressedFanPts/82]],Table1[regressedFanPts/82])</f>
        <v>127</v>
      </c>
      <c r="U130" s="9">
        <f>_xlfn.RANK.EQ(Table1[[#This Row],[fanPts/82]],Table1[fanPts/82])</f>
        <v>128</v>
      </c>
      <c r="V130" s="9">
        <f>Table1[[#This Row],[2025 rank]]-Table1[[#This Row],[rRank]]</f>
        <v>1</v>
      </c>
    </row>
    <row r="131" spans="1:22" x14ac:dyDescent="0.3">
      <c r="A131" s="5"/>
      <c r="B131" s="6">
        <v>8473994</v>
      </c>
      <c r="C131" s="3" t="s">
        <v>409</v>
      </c>
      <c r="D131" s="1">
        <v>36</v>
      </c>
      <c r="E131" s="1" t="s">
        <v>418</v>
      </c>
      <c r="F131" s="5" t="s">
        <v>217</v>
      </c>
      <c r="G131" s="6" t="s">
        <v>54</v>
      </c>
      <c r="H131" s="7">
        <v>0.139974860655737</v>
      </c>
      <c r="I131" s="6">
        <v>80</v>
      </c>
      <c r="J131" s="6">
        <v>16</v>
      </c>
      <c r="K131" s="6">
        <v>33</v>
      </c>
      <c r="L131" s="6">
        <v>49</v>
      </c>
      <c r="M131" s="6">
        <v>114</v>
      </c>
      <c r="N131" s="8">
        <f>82 * (3*Table1[[#This Row],[goals]]+2*Table1[[#This Row],[assists]])/Table1[[#This Row],[gp]]</f>
        <v>116.85</v>
      </c>
      <c r="O131" s="7">
        <v>0.117647</v>
      </c>
      <c r="P131" s="12">
        <f>Table1[[#This Row],[AVGshp]]/Table1[[#This Row],[shp]]</f>
        <v>1.1897869104672196</v>
      </c>
      <c r="Q131" s="8">
        <f>Table1[[#This Row],[R shp]]*Table1[[#This Row],[goals]]</f>
        <v>19.036590567475514</v>
      </c>
      <c r="R131" s="8">
        <f>82 * (3*Table1[[#This Row],[R goals]]+2*Table1[[#This Row],[assists]])/Table1[[#This Row],[gp]]</f>
        <v>126.18751599498721</v>
      </c>
      <c r="S131" s="8">
        <f>Table1[[#This Row],[regressedFanPts/82]]-Table1[[#This Row],[fanPts/82]]</f>
        <v>9.3375159949872142</v>
      </c>
      <c r="T131" s="6">
        <f>_xlfn.RANK.EQ(Table1[[#This Row],[regressedFanPts/82]],Table1[regressedFanPts/82])</f>
        <v>113</v>
      </c>
      <c r="U131" s="9">
        <f>_xlfn.RANK.EQ(Table1[[#This Row],[fanPts/82]],Table1[fanPts/82])</f>
        <v>130</v>
      </c>
      <c r="V131" s="9">
        <f>Table1[[#This Row],[2025 rank]]-Table1[[#This Row],[rRank]]</f>
        <v>17</v>
      </c>
    </row>
    <row r="132" spans="1:22" x14ac:dyDescent="0.3">
      <c r="A132" s="5"/>
      <c r="B132" s="6">
        <v>8473512</v>
      </c>
      <c r="C132" s="3" t="s">
        <v>408</v>
      </c>
      <c r="D132" s="1">
        <v>37</v>
      </c>
      <c r="E132" s="1" t="s">
        <v>416</v>
      </c>
      <c r="F132" s="5" t="s">
        <v>215</v>
      </c>
      <c r="G132" s="6" t="s">
        <v>121</v>
      </c>
      <c r="H132" s="7">
        <v>0.12908320816326499</v>
      </c>
      <c r="I132" s="6">
        <v>81</v>
      </c>
      <c r="J132" s="6">
        <v>15</v>
      </c>
      <c r="K132" s="6">
        <v>35</v>
      </c>
      <c r="L132" s="6">
        <v>50</v>
      </c>
      <c r="M132" s="6">
        <v>115</v>
      </c>
      <c r="N132" s="8">
        <f>82 * (3*Table1[[#This Row],[goals]]+2*Table1[[#This Row],[assists]])/Table1[[#This Row],[gp]]</f>
        <v>116.41975308641975</v>
      </c>
      <c r="O132" s="7">
        <v>0.108696</v>
      </c>
      <c r="P132" s="12">
        <f>Table1[[#This Row],[AVGshp]]/Table1[[#This Row],[shp]]</f>
        <v>1.1875617149045501</v>
      </c>
      <c r="Q132" s="8">
        <f>Table1[[#This Row],[R shp]]*Table1[[#This Row],[goals]]</f>
        <v>17.813425723568251</v>
      </c>
      <c r="R132" s="8">
        <f>82 * (3*Table1[[#This Row],[R goals]]+2*Table1[[#This Row],[assists]])/Table1[[#This Row],[gp]]</f>
        <v>124.96423120984926</v>
      </c>
      <c r="S132" s="8">
        <f>Table1[[#This Row],[regressedFanPts/82]]-Table1[[#This Row],[fanPts/82]]</f>
        <v>8.5444781234295135</v>
      </c>
      <c r="T132" s="6">
        <f>_xlfn.RANK.EQ(Table1[[#This Row],[regressedFanPts/82]],Table1[regressedFanPts/82])</f>
        <v>115</v>
      </c>
      <c r="U132" s="9">
        <f>_xlfn.RANK.EQ(Table1[[#This Row],[fanPts/82]],Table1[fanPts/82])</f>
        <v>131</v>
      </c>
      <c r="V132" s="9">
        <f>Table1[[#This Row],[2025 rank]]-Table1[[#This Row],[rRank]]</f>
        <v>16</v>
      </c>
    </row>
    <row r="133" spans="1:22" x14ac:dyDescent="0.3">
      <c r="A133" s="5"/>
      <c r="B133" s="6">
        <v>8477998</v>
      </c>
      <c r="C133" s="3" t="s">
        <v>408</v>
      </c>
      <c r="D133" s="1">
        <v>29</v>
      </c>
      <c r="E133" s="1" t="s">
        <v>412</v>
      </c>
      <c r="F133" s="5" t="s">
        <v>295</v>
      </c>
      <c r="G133" s="6" t="s">
        <v>80</v>
      </c>
      <c r="H133" s="7">
        <v>0.108057727272727</v>
      </c>
      <c r="I133" s="6">
        <v>82</v>
      </c>
      <c r="J133" s="6">
        <v>24</v>
      </c>
      <c r="K133" s="6">
        <v>22</v>
      </c>
      <c r="L133" s="6">
        <v>46</v>
      </c>
      <c r="M133" s="6">
        <v>116</v>
      </c>
      <c r="N133" s="8">
        <f>82 * (3*Table1[[#This Row],[goals]]+2*Table1[[#This Row],[assists]])/Table1[[#This Row],[gp]]</f>
        <v>116</v>
      </c>
      <c r="O133" s="7">
        <v>0.120603</v>
      </c>
      <c r="P133" s="12">
        <f>Table1[[#This Row],[AVGshp]]/Table1[[#This Row],[shp]]</f>
        <v>0.89597876730037396</v>
      </c>
      <c r="Q133" s="8">
        <f>Table1[[#This Row],[R shp]]*Table1[[#This Row],[goals]]</f>
        <v>21.503490415208976</v>
      </c>
      <c r="R133" s="8">
        <f>82 * (3*Table1[[#This Row],[R goals]]+2*Table1[[#This Row],[assists]])/Table1[[#This Row],[gp]]</f>
        <v>108.51047124562692</v>
      </c>
      <c r="S133" s="8">
        <f>Table1[[#This Row],[regressedFanPts/82]]-Table1[[#This Row],[fanPts/82]]</f>
        <v>-7.4895287543730831</v>
      </c>
      <c r="T133" s="6">
        <f>_xlfn.RANK.EQ(Table1[[#This Row],[regressedFanPts/82]],Table1[regressedFanPts/82])</f>
        <v>141</v>
      </c>
      <c r="U133" s="9">
        <f>_xlfn.RANK.EQ(Table1[[#This Row],[fanPts/82]],Table1[fanPts/82])</f>
        <v>132</v>
      </c>
      <c r="V133" s="9">
        <f>Table1[[#This Row],[2025 rank]]-Table1[[#This Row],[rRank]]</f>
        <v>-9</v>
      </c>
    </row>
    <row r="134" spans="1:22" x14ac:dyDescent="0.3">
      <c r="A134" s="5"/>
      <c r="B134" s="6">
        <v>8477479</v>
      </c>
      <c r="C134" s="3" t="s">
        <v>408</v>
      </c>
      <c r="D134" s="1">
        <v>30</v>
      </c>
      <c r="E134" s="1" t="s">
        <v>415</v>
      </c>
      <c r="F134" s="5" t="s">
        <v>271</v>
      </c>
      <c r="G134" s="6" t="s">
        <v>42</v>
      </c>
      <c r="H134" s="7">
        <v>0.146249480874316</v>
      </c>
      <c r="I134" s="6">
        <v>82</v>
      </c>
      <c r="J134" s="6">
        <v>23</v>
      </c>
      <c r="K134" s="6">
        <v>23</v>
      </c>
      <c r="L134" s="6">
        <v>46</v>
      </c>
      <c r="M134" s="6">
        <v>115</v>
      </c>
      <c r="N134" s="8">
        <f>82 * (3*Table1[[#This Row],[goals]]+2*Table1[[#This Row],[assists]])/Table1[[#This Row],[gp]]</f>
        <v>115</v>
      </c>
      <c r="O134" s="7">
        <v>0.17557300000000001</v>
      </c>
      <c r="P134" s="12">
        <f>Table1[[#This Row],[AVGshp]]/Table1[[#This Row],[shp]]</f>
        <v>0.83298389202392165</v>
      </c>
      <c r="Q134" s="8">
        <f>Table1[[#This Row],[R shp]]*Table1[[#This Row],[goals]]</f>
        <v>19.158629516550199</v>
      </c>
      <c r="R134" s="8">
        <f>82 * (3*Table1[[#This Row],[R goals]]+2*Table1[[#This Row],[assists]])/Table1[[#This Row],[gp]]</f>
        <v>103.47588854965061</v>
      </c>
      <c r="S134" s="8">
        <f>Table1[[#This Row],[regressedFanPts/82]]-Table1[[#This Row],[fanPts/82]]</f>
        <v>-11.524111450349395</v>
      </c>
      <c r="T134" s="6">
        <f>_xlfn.RANK.EQ(Table1[[#This Row],[regressedFanPts/82]],Table1[regressedFanPts/82])</f>
        <v>148</v>
      </c>
      <c r="U134" s="9">
        <f>_xlfn.RANK.EQ(Table1[[#This Row],[fanPts/82]],Table1[fanPts/82])</f>
        <v>133</v>
      </c>
      <c r="V134" s="9">
        <f>Table1[[#This Row],[2025 rank]]-Table1[[#This Row],[rRank]]</f>
        <v>-15</v>
      </c>
    </row>
    <row r="135" spans="1:22" x14ac:dyDescent="0.3">
      <c r="A135" s="5"/>
      <c r="B135" s="6">
        <v>8482089</v>
      </c>
      <c r="C135" s="3" t="s">
        <v>408</v>
      </c>
      <c r="D135" s="1">
        <v>23</v>
      </c>
      <c r="E135" s="1" t="s">
        <v>426</v>
      </c>
      <c r="F135" s="5" t="s">
        <v>384</v>
      </c>
      <c r="G135" s="6" t="s">
        <v>148</v>
      </c>
      <c r="H135" s="7">
        <v>0.168281084158415</v>
      </c>
      <c r="I135" s="6">
        <v>82</v>
      </c>
      <c r="J135" s="6">
        <v>22</v>
      </c>
      <c r="K135" s="6">
        <v>24</v>
      </c>
      <c r="L135" s="6">
        <v>46</v>
      </c>
      <c r="M135" s="6">
        <v>114</v>
      </c>
      <c r="N135" s="8">
        <f>82 * (3*Table1[[#This Row],[goals]]+2*Table1[[#This Row],[assists]])/Table1[[#This Row],[gp]]</f>
        <v>114</v>
      </c>
      <c r="O135" s="7">
        <v>0.18032799999999999</v>
      </c>
      <c r="P135" s="12">
        <f>Table1[[#This Row],[AVGshp]]/Table1[[#This Row],[shp]]</f>
        <v>0.93319442437344735</v>
      </c>
      <c r="Q135" s="8">
        <f>Table1[[#This Row],[R shp]]*Table1[[#This Row],[goals]]</f>
        <v>20.530277336215843</v>
      </c>
      <c r="R135" s="8">
        <f>82 * (3*Table1[[#This Row],[R goals]]+2*Table1[[#This Row],[assists]])/Table1[[#This Row],[gp]]</f>
        <v>109.59083200864751</v>
      </c>
      <c r="S135" s="8">
        <f>Table1[[#This Row],[regressedFanPts/82]]-Table1[[#This Row],[fanPts/82]]</f>
        <v>-4.4091679913524899</v>
      </c>
      <c r="T135" s="6">
        <f>_xlfn.RANK.EQ(Table1[[#This Row],[regressedFanPts/82]],Table1[regressedFanPts/82])</f>
        <v>140</v>
      </c>
      <c r="U135" s="9">
        <f>_xlfn.RANK.EQ(Table1[[#This Row],[fanPts/82]],Table1[fanPts/82])</f>
        <v>134</v>
      </c>
      <c r="V135" s="9">
        <f>Table1[[#This Row],[2025 rank]]-Table1[[#This Row],[rRank]]</f>
        <v>-6</v>
      </c>
    </row>
    <row r="136" spans="1:22" x14ac:dyDescent="0.3">
      <c r="A136" s="5"/>
      <c r="B136" s="6">
        <v>8479675</v>
      </c>
      <c r="C136" s="3" t="s">
        <v>408</v>
      </c>
      <c r="D136" s="1">
        <v>30</v>
      </c>
      <c r="E136" s="1" t="s">
        <v>412</v>
      </c>
      <c r="F136" s="5" t="s">
        <v>340</v>
      </c>
      <c r="G136" s="6" t="s">
        <v>83</v>
      </c>
      <c r="H136" s="7">
        <v>0.105616061320754</v>
      </c>
      <c r="I136" s="6">
        <v>71</v>
      </c>
      <c r="J136" s="6">
        <v>18</v>
      </c>
      <c r="K136" s="6">
        <v>22</v>
      </c>
      <c r="L136" s="6">
        <v>40</v>
      </c>
      <c r="M136" s="6">
        <v>98</v>
      </c>
      <c r="N136" s="8">
        <f>82 * (3*Table1[[#This Row],[goals]]+2*Table1[[#This Row],[assists]])/Table1[[#This Row],[gp]]</f>
        <v>113.1830985915493</v>
      </c>
      <c r="O136" s="7">
        <v>0.117647</v>
      </c>
      <c r="P136" s="12">
        <f>Table1[[#This Row],[AVGshp]]/Table1[[#This Row],[shp]]</f>
        <v>0.89773697009489406</v>
      </c>
      <c r="Q136" s="8">
        <f>Table1[[#This Row],[R shp]]*Table1[[#This Row],[goals]]</f>
        <v>16.159265461708092</v>
      </c>
      <c r="R136" s="8">
        <f>82 * (3*Table1[[#This Row],[R goals]]+2*Table1[[#This Row],[assists]])/Table1[[#This Row],[gp]]</f>
        <v>106.80534230394635</v>
      </c>
      <c r="S136" s="8">
        <f>Table1[[#This Row],[regressedFanPts/82]]-Table1[[#This Row],[fanPts/82]]</f>
        <v>-6.3777562876029492</v>
      </c>
      <c r="T136" s="6">
        <f>_xlfn.RANK.EQ(Table1[[#This Row],[regressedFanPts/82]],Table1[regressedFanPts/82])</f>
        <v>142</v>
      </c>
      <c r="U136" s="9">
        <f>_xlfn.RANK.EQ(Table1[[#This Row],[fanPts/82]],Table1[fanPts/82])</f>
        <v>135</v>
      </c>
      <c r="V136" s="9">
        <f>Table1[[#This Row],[2025 rank]]-Table1[[#This Row],[rRank]]</f>
        <v>-7</v>
      </c>
    </row>
    <row r="137" spans="1:22" x14ac:dyDescent="0.3">
      <c r="A137" s="5"/>
      <c r="B137" s="6">
        <v>8480015</v>
      </c>
      <c r="C137" s="3" t="s">
        <v>408</v>
      </c>
      <c r="D137" s="1">
        <v>26</v>
      </c>
      <c r="E137" s="1" t="s">
        <v>436</v>
      </c>
      <c r="F137" s="5" t="s">
        <v>346</v>
      </c>
      <c r="G137" s="6" t="s">
        <v>128</v>
      </c>
      <c r="H137" s="7">
        <v>0.106674956896551</v>
      </c>
      <c r="I137" s="6">
        <v>77</v>
      </c>
      <c r="J137" s="6">
        <v>20</v>
      </c>
      <c r="K137" s="6">
        <v>23</v>
      </c>
      <c r="L137" s="6">
        <v>43</v>
      </c>
      <c r="M137" s="6">
        <v>106</v>
      </c>
      <c r="N137" s="8">
        <f>82 * (3*Table1[[#This Row],[goals]]+2*Table1[[#This Row],[assists]])/Table1[[#This Row],[gp]]</f>
        <v>112.88311688311688</v>
      </c>
      <c r="O137" s="7">
        <v>0.10638300000000001</v>
      </c>
      <c r="P137" s="12">
        <f>Table1[[#This Row],[AVGshp]]/Table1[[#This Row],[shp]]</f>
        <v>1.0027443942787004</v>
      </c>
      <c r="Q137" s="8">
        <f>Table1[[#This Row],[R shp]]*Table1[[#This Row],[goals]]</f>
        <v>20.054887885574008</v>
      </c>
      <c r="R137" s="8">
        <f>82 * (3*Table1[[#This Row],[R goals]]+2*Table1[[#This Row],[assists]])/Table1[[#This Row],[gp]]</f>
        <v>113.0584729850806</v>
      </c>
      <c r="S137" s="8">
        <f>Table1[[#This Row],[regressedFanPts/82]]-Table1[[#This Row],[fanPts/82]]</f>
        <v>0.17535610196371465</v>
      </c>
      <c r="T137" s="6">
        <f>_xlfn.RANK.EQ(Table1[[#This Row],[regressedFanPts/82]],Table1[regressedFanPts/82])</f>
        <v>132</v>
      </c>
      <c r="U137" s="9">
        <f>_xlfn.RANK.EQ(Table1[[#This Row],[fanPts/82]],Table1[fanPts/82])</f>
        <v>136</v>
      </c>
      <c r="V137" s="9">
        <f>Table1[[#This Row],[2025 rank]]-Table1[[#This Row],[rRank]]</f>
        <v>4</v>
      </c>
    </row>
    <row r="138" spans="1:22" x14ac:dyDescent="0.3">
      <c r="A138" s="5"/>
      <c r="B138" s="6">
        <v>8476892</v>
      </c>
      <c r="C138" s="3" t="s">
        <v>226</v>
      </c>
      <c r="D138" s="1">
        <v>32</v>
      </c>
      <c r="E138" s="1" t="s">
        <v>426</v>
      </c>
      <c r="F138" s="5" t="s">
        <v>263</v>
      </c>
      <c r="G138" s="6" t="s">
        <v>152</v>
      </c>
      <c r="H138" s="7">
        <v>7.0633755555555497E-2</v>
      </c>
      <c r="I138" s="6">
        <v>64</v>
      </c>
      <c r="J138" s="6">
        <v>16</v>
      </c>
      <c r="K138" s="6">
        <v>20</v>
      </c>
      <c r="L138" s="6">
        <v>36</v>
      </c>
      <c r="M138" s="6">
        <v>88</v>
      </c>
      <c r="N138" s="8">
        <f>82 * (3*Table1[[#This Row],[goals]]+2*Table1[[#This Row],[assists]])/Table1[[#This Row],[gp]]</f>
        <v>112.75</v>
      </c>
      <c r="O138" s="7">
        <v>0.128</v>
      </c>
      <c r="P138" s="12">
        <f>Table1[[#This Row],[AVGshp]]/Table1[[#This Row],[shp]]</f>
        <v>0.55182621527777731</v>
      </c>
      <c r="Q138" s="8">
        <f>Table1[[#This Row],[R shp]]*Table1[[#This Row],[goals]]</f>
        <v>8.829219444444437</v>
      </c>
      <c r="R138" s="8">
        <f>82 * (3*Table1[[#This Row],[R goals]]+2*Table1[[#This Row],[assists]])/Table1[[#This Row],[gp]]</f>
        <v>85.187312239583306</v>
      </c>
      <c r="S138" s="8">
        <f>Table1[[#This Row],[regressedFanPts/82]]-Table1[[#This Row],[fanPts/82]]</f>
        <v>-27.562687760416694</v>
      </c>
      <c r="T138" s="6">
        <f>_xlfn.RANK.EQ(Table1[[#This Row],[regressedFanPts/82]],Table1[regressedFanPts/82])</f>
        <v>172</v>
      </c>
      <c r="U138" s="9">
        <f>_xlfn.RANK.EQ(Table1[[#This Row],[fanPts/82]],Table1[fanPts/82])</f>
        <v>137</v>
      </c>
      <c r="V138" s="9">
        <f>Table1[[#This Row],[2025 rank]]-Table1[[#This Row],[rRank]]</f>
        <v>-35</v>
      </c>
    </row>
    <row r="139" spans="1:22" x14ac:dyDescent="0.3">
      <c r="A139" s="5"/>
      <c r="B139" s="6">
        <v>8478366</v>
      </c>
      <c r="C139" s="3" t="s">
        <v>409</v>
      </c>
      <c r="D139" s="1">
        <v>31</v>
      </c>
      <c r="E139" s="1" t="s">
        <v>417</v>
      </c>
      <c r="F139" s="5" t="s">
        <v>300</v>
      </c>
      <c r="G139" s="6" t="s">
        <v>12</v>
      </c>
      <c r="H139" s="7">
        <v>0.10712262295081899</v>
      </c>
      <c r="I139" s="6">
        <v>81</v>
      </c>
      <c r="J139" s="6">
        <v>21</v>
      </c>
      <c r="K139" s="6">
        <v>24</v>
      </c>
      <c r="L139" s="6">
        <v>45</v>
      </c>
      <c r="M139" s="6">
        <v>111</v>
      </c>
      <c r="N139" s="8">
        <f>82 * (3*Table1[[#This Row],[goals]]+2*Table1[[#This Row],[assists]])/Table1[[#This Row],[gp]]</f>
        <v>112.37037037037037</v>
      </c>
      <c r="O139" s="7">
        <v>8.9744000000000004E-2</v>
      </c>
      <c r="P139" s="12">
        <f>Table1[[#This Row],[AVGshp]]/Table1[[#This Row],[shp]]</f>
        <v>1.193646627638828</v>
      </c>
      <c r="Q139" s="8">
        <f>Table1[[#This Row],[R shp]]*Table1[[#This Row],[goals]]</f>
        <v>25.066579180415388</v>
      </c>
      <c r="R139" s="8">
        <f>82 * (3*Table1[[#This Row],[R goals]]+2*Table1[[#This Row],[assists]])/Table1[[#This Row],[gp]]</f>
        <v>124.72072195533562</v>
      </c>
      <c r="S139" s="8">
        <f>Table1[[#This Row],[regressedFanPts/82]]-Table1[[#This Row],[fanPts/82]]</f>
        <v>12.350351584965253</v>
      </c>
      <c r="T139" s="6">
        <f>_xlfn.RANK.EQ(Table1[[#This Row],[regressedFanPts/82]],Table1[regressedFanPts/82])</f>
        <v>116</v>
      </c>
      <c r="U139" s="9">
        <f>_xlfn.RANK.EQ(Table1[[#This Row],[fanPts/82]],Table1[fanPts/82])</f>
        <v>138</v>
      </c>
      <c r="V139" s="9">
        <f>Table1[[#This Row],[2025 rank]]-Table1[[#This Row],[rRank]]</f>
        <v>22</v>
      </c>
    </row>
    <row r="140" spans="1:22" x14ac:dyDescent="0.3">
      <c r="A140" s="5"/>
      <c r="B140" s="6">
        <v>8482159</v>
      </c>
      <c r="C140" s="3" t="s">
        <v>408</v>
      </c>
      <c r="D140" s="1">
        <v>23</v>
      </c>
      <c r="E140" s="1" t="s">
        <v>436</v>
      </c>
      <c r="F140" s="5" t="s">
        <v>394</v>
      </c>
      <c r="G140" s="6" t="s">
        <v>126</v>
      </c>
      <c r="H140" s="7">
        <v>0.151096722891566</v>
      </c>
      <c r="I140" s="6">
        <v>81</v>
      </c>
      <c r="J140" s="6">
        <v>25</v>
      </c>
      <c r="K140" s="6">
        <v>18</v>
      </c>
      <c r="L140" s="6">
        <v>43</v>
      </c>
      <c r="M140" s="6">
        <v>111</v>
      </c>
      <c r="N140" s="8">
        <f>82 * (3*Table1[[#This Row],[goals]]+2*Table1[[#This Row],[assists]])/Table1[[#This Row],[gp]]</f>
        <v>112.37037037037037</v>
      </c>
      <c r="O140" s="7">
        <v>0.17605599999999999</v>
      </c>
      <c r="P140" s="12">
        <f>Table1[[#This Row],[AVGshp]]/Table1[[#This Row],[shp]]</f>
        <v>0.85823103382767996</v>
      </c>
      <c r="Q140" s="8">
        <f>Table1[[#This Row],[R shp]]*Table1[[#This Row],[goals]]</f>
        <v>21.455775845691999</v>
      </c>
      <c r="R140" s="8">
        <f>82 * (3*Table1[[#This Row],[R goals]]+2*Table1[[#This Row],[assists]])/Table1[[#This Row],[gp]]</f>
        <v>101.60643034617569</v>
      </c>
      <c r="S140" s="8">
        <f>Table1[[#This Row],[regressedFanPts/82]]-Table1[[#This Row],[fanPts/82]]</f>
        <v>-10.763940024194682</v>
      </c>
      <c r="T140" s="6">
        <f>_xlfn.RANK.EQ(Table1[[#This Row],[regressedFanPts/82]],Table1[regressedFanPts/82])</f>
        <v>151</v>
      </c>
      <c r="U140" s="9">
        <f>_xlfn.RANK.EQ(Table1[[#This Row],[fanPts/82]],Table1[fanPts/82])</f>
        <v>138</v>
      </c>
      <c r="V140" s="9">
        <f>Table1[[#This Row],[2025 rank]]-Table1[[#This Row],[rRank]]</f>
        <v>-13</v>
      </c>
    </row>
    <row r="141" spans="1:22" x14ac:dyDescent="0.3">
      <c r="A141" s="5"/>
      <c r="B141" s="6">
        <v>8477426</v>
      </c>
      <c r="C141" s="3" t="s">
        <v>409</v>
      </c>
      <c r="D141" s="1">
        <v>30</v>
      </c>
      <c r="E141" s="1" t="s">
        <v>425</v>
      </c>
      <c r="F141" s="5" t="s">
        <v>269</v>
      </c>
      <c r="G141" s="6" t="s">
        <v>157</v>
      </c>
      <c r="H141" s="7">
        <v>0.151488462184873</v>
      </c>
      <c r="I141" s="6">
        <v>76</v>
      </c>
      <c r="J141" s="6">
        <v>22</v>
      </c>
      <c r="K141" s="6">
        <v>19</v>
      </c>
      <c r="L141" s="6">
        <v>41</v>
      </c>
      <c r="M141" s="6">
        <v>104</v>
      </c>
      <c r="N141" s="8">
        <f>82 * (3*Table1[[#This Row],[goals]]+2*Table1[[#This Row],[assists]])/Table1[[#This Row],[gp]]</f>
        <v>112.21052631578948</v>
      </c>
      <c r="O141" s="7">
        <v>0.156028</v>
      </c>
      <c r="P141" s="12">
        <f>Table1[[#This Row],[AVGshp]]/Table1[[#This Row],[shp]]</f>
        <v>0.97090562068906217</v>
      </c>
      <c r="Q141" s="8">
        <f>Table1[[#This Row],[R shp]]*Table1[[#This Row],[goals]]</f>
        <v>21.359923655159367</v>
      </c>
      <c r="R141" s="8">
        <f>82 * (3*Table1[[#This Row],[R goals]]+2*Table1[[#This Row],[assists]])/Table1[[#This Row],[gp]]</f>
        <v>110.13870025222639</v>
      </c>
      <c r="S141" s="8">
        <f>Table1[[#This Row],[regressedFanPts/82]]-Table1[[#This Row],[fanPts/82]]</f>
        <v>-2.0718260635630941</v>
      </c>
      <c r="T141" s="6">
        <f>_xlfn.RANK.EQ(Table1[[#This Row],[regressedFanPts/82]],Table1[regressedFanPts/82])</f>
        <v>137</v>
      </c>
      <c r="U141" s="9">
        <f>_xlfn.RANK.EQ(Table1[[#This Row],[fanPts/82]],Table1[fanPts/82])</f>
        <v>140</v>
      </c>
      <c r="V141" s="9">
        <f>Table1[[#This Row],[2025 rank]]-Table1[[#This Row],[rRank]]</f>
        <v>3</v>
      </c>
    </row>
    <row r="142" spans="1:22" x14ac:dyDescent="0.3">
      <c r="A142" s="5"/>
      <c r="B142" s="6">
        <v>8480849</v>
      </c>
      <c r="C142" s="3" t="s">
        <v>210</v>
      </c>
      <c r="D142" s="1">
        <v>25</v>
      </c>
      <c r="E142" s="1" t="s">
        <v>442</v>
      </c>
      <c r="F142" s="5" t="s">
        <v>363</v>
      </c>
      <c r="G142" s="6" t="s">
        <v>167</v>
      </c>
      <c r="H142" s="7">
        <v>0.105753720812182</v>
      </c>
      <c r="I142" s="6">
        <v>82</v>
      </c>
      <c r="J142" s="6">
        <v>20</v>
      </c>
      <c r="K142" s="6">
        <v>26</v>
      </c>
      <c r="L142" s="6">
        <v>46</v>
      </c>
      <c r="M142" s="6">
        <v>112</v>
      </c>
      <c r="N142" s="8">
        <f>82 * (3*Table1[[#This Row],[goals]]+2*Table1[[#This Row],[assists]])/Table1[[#This Row],[gp]]</f>
        <v>112</v>
      </c>
      <c r="O142" s="7">
        <v>0.12903200000000001</v>
      </c>
      <c r="P142" s="12">
        <f>Table1[[#This Row],[AVGshp]]/Table1[[#This Row],[shp]]</f>
        <v>0.81959297548036136</v>
      </c>
      <c r="Q142" s="8">
        <f>Table1[[#This Row],[R shp]]*Table1[[#This Row],[goals]]</f>
        <v>16.391859509607226</v>
      </c>
      <c r="R142" s="8">
        <f>82 * (3*Table1[[#This Row],[R goals]]+2*Table1[[#This Row],[assists]])/Table1[[#This Row],[gp]]</f>
        <v>101.17557852882169</v>
      </c>
      <c r="S142" s="8">
        <f>Table1[[#This Row],[regressedFanPts/82]]-Table1[[#This Row],[fanPts/82]]</f>
        <v>-10.824421471178312</v>
      </c>
      <c r="T142" s="6">
        <f>_xlfn.RANK.EQ(Table1[[#This Row],[regressedFanPts/82]],Table1[regressedFanPts/82])</f>
        <v>152</v>
      </c>
      <c r="U142" s="9">
        <f>_xlfn.RANK.EQ(Table1[[#This Row],[fanPts/82]],Table1[fanPts/82])</f>
        <v>141</v>
      </c>
      <c r="V142" s="9">
        <f>Table1[[#This Row],[2025 rank]]-Table1[[#This Row],[rRank]]</f>
        <v>-11</v>
      </c>
    </row>
    <row r="143" spans="1:22" x14ac:dyDescent="0.3">
      <c r="A143" s="5"/>
      <c r="B143" s="6">
        <v>8481596</v>
      </c>
      <c r="C143" s="3" t="s">
        <v>210</v>
      </c>
      <c r="D143" s="1">
        <v>25</v>
      </c>
      <c r="E143" s="1" t="s">
        <v>416</v>
      </c>
      <c r="F143" s="5" t="s">
        <v>373</v>
      </c>
      <c r="G143" s="6" t="s">
        <v>122</v>
      </c>
      <c r="H143" s="7">
        <v>0.13113493264248699</v>
      </c>
      <c r="I143" s="6">
        <v>70</v>
      </c>
      <c r="J143" s="6">
        <v>21</v>
      </c>
      <c r="K143" s="6">
        <v>16</v>
      </c>
      <c r="L143" s="6">
        <v>37</v>
      </c>
      <c r="M143" s="6">
        <v>95</v>
      </c>
      <c r="N143" s="8">
        <f>82 * (3*Table1[[#This Row],[goals]]+2*Table1[[#This Row],[assists]])/Table1[[#This Row],[gp]]</f>
        <v>111.28571428571429</v>
      </c>
      <c r="O143" s="7">
        <v>0.165354</v>
      </c>
      <c r="P143" s="12">
        <f>Table1[[#This Row],[AVGshp]]/Table1[[#This Row],[shp]]</f>
        <v>0.79305570256835023</v>
      </c>
      <c r="Q143" s="8">
        <f>Table1[[#This Row],[R shp]]*Table1[[#This Row],[goals]]</f>
        <v>16.654169753935356</v>
      </c>
      <c r="R143" s="8">
        <f>82 * (3*Table1[[#This Row],[R goals]]+2*Table1[[#This Row],[assists]])/Table1[[#This Row],[gp]]</f>
        <v>96.013225135258551</v>
      </c>
      <c r="S143" s="8">
        <f>Table1[[#This Row],[regressedFanPts/82]]-Table1[[#This Row],[fanPts/82]]</f>
        <v>-15.272489150455741</v>
      </c>
      <c r="T143" s="6">
        <f>_xlfn.RANK.EQ(Table1[[#This Row],[regressedFanPts/82]],Table1[regressedFanPts/82])</f>
        <v>158</v>
      </c>
      <c r="U143" s="9">
        <f>_xlfn.RANK.EQ(Table1[[#This Row],[fanPts/82]],Table1[fanPts/82])</f>
        <v>142</v>
      </c>
      <c r="V143" s="9">
        <f>Table1[[#This Row],[2025 rank]]-Table1[[#This Row],[rRank]]</f>
        <v>-16</v>
      </c>
    </row>
    <row r="144" spans="1:22" x14ac:dyDescent="0.3">
      <c r="A144" s="5"/>
      <c r="B144" s="6">
        <v>8483524</v>
      </c>
      <c r="C144" s="3" t="s">
        <v>210</v>
      </c>
      <c r="D144" s="1">
        <v>21</v>
      </c>
      <c r="E144" s="1" t="s">
        <v>430</v>
      </c>
      <c r="F144" s="5" t="s">
        <v>405</v>
      </c>
      <c r="G144" s="6" t="s">
        <v>139</v>
      </c>
      <c r="H144" s="7">
        <v>0.222748978947368</v>
      </c>
      <c r="I144" s="6">
        <v>79</v>
      </c>
      <c r="J144" s="6">
        <v>19</v>
      </c>
      <c r="K144" s="6">
        <v>25</v>
      </c>
      <c r="L144" s="6">
        <v>44</v>
      </c>
      <c r="M144" s="6">
        <v>107</v>
      </c>
      <c r="N144" s="8">
        <f>82 * (3*Table1[[#This Row],[goals]]+2*Table1[[#This Row],[assists]])/Table1[[#This Row],[gp]]</f>
        <v>111.0632911392405</v>
      </c>
      <c r="O144" s="7">
        <v>0.208791</v>
      </c>
      <c r="P144" s="12">
        <f>Table1[[#This Row],[AVGshp]]/Table1[[#This Row],[shp]]</f>
        <v>1.0668514397046234</v>
      </c>
      <c r="Q144" s="8">
        <f>Table1[[#This Row],[R shp]]*Table1[[#This Row],[goals]]</f>
        <v>20.270177354387844</v>
      </c>
      <c r="R144" s="8">
        <f>82 * (3*Table1[[#This Row],[R goals]]+2*Table1[[#This Row],[assists]])/Table1[[#This Row],[gp]]</f>
        <v>115.01852695163811</v>
      </c>
      <c r="S144" s="8">
        <f>Table1[[#This Row],[regressedFanPts/82]]-Table1[[#This Row],[fanPts/82]]</f>
        <v>3.9552358123976035</v>
      </c>
      <c r="T144" s="6">
        <f>_xlfn.RANK.EQ(Table1[[#This Row],[regressedFanPts/82]],Table1[regressedFanPts/82])</f>
        <v>129</v>
      </c>
      <c r="U144" s="9">
        <f>_xlfn.RANK.EQ(Table1[[#This Row],[fanPts/82]],Table1[fanPts/82])</f>
        <v>143</v>
      </c>
      <c r="V144" s="9">
        <f>Table1[[#This Row],[2025 rank]]-Table1[[#This Row],[rRank]]</f>
        <v>14</v>
      </c>
    </row>
    <row r="145" spans="1:22" x14ac:dyDescent="0.3">
      <c r="A145" s="5"/>
      <c r="B145" s="6">
        <v>8482113</v>
      </c>
      <c r="C145" s="3" t="s">
        <v>210</v>
      </c>
      <c r="D145" s="1">
        <v>24</v>
      </c>
      <c r="E145" s="1" t="s">
        <v>438</v>
      </c>
      <c r="F145" s="5" t="s">
        <v>389</v>
      </c>
      <c r="G145" s="6" t="s">
        <v>73</v>
      </c>
      <c r="H145" s="7">
        <v>8.8571956521739104E-2</v>
      </c>
      <c r="I145" s="6">
        <v>79</v>
      </c>
      <c r="J145" s="6">
        <v>17</v>
      </c>
      <c r="K145" s="6">
        <v>28</v>
      </c>
      <c r="L145" s="6">
        <v>45</v>
      </c>
      <c r="M145" s="6">
        <v>107</v>
      </c>
      <c r="N145" s="8">
        <f>82 * (3*Table1[[#This Row],[goals]]+2*Table1[[#This Row],[assists]])/Table1[[#This Row],[gp]]</f>
        <v>111.0632911392405</v>
      </c>
      <c r="O145" s="7">
        <v>0.107595</v>
      </c>
      <c r="P145" s="12">
        <f>Table1[[#This Row],[AVGshp]]/Table1[[#This Row],[shp]]</f>
        <v>0.82319769990928116</v>
      </c>
      <c r="Q145" s="8">
        <f>Table1[[#This Row],[R shp]]*Table1[[#This Row],[goals]]</f>
        <v>13.99436089845778</v>
      </c>
      <c r="R145" s="8">
        <f>82 * (3*Table1[[#This Row],[R goals]]+2*Table1[[#This Row],[assists]])/Table1[[#This Row],[gp]]</f>
        <v>101.70395925342548</v>
      </c>
      <c r="S145" s="8">
        <f>Table1[[#This Row],[regressedFanPts/82]]-Table1[[#This Row],[fanPts/82]]</f>
        <v>-9.3593318858150241</v>
      </c>
      <c r="T145" s="6">
        <f>_xlfn.RANK.EQ(Table1[[#This Row],[regressedFanPts/82]],Table1[regressedFanPts/82])</f>
        <v>150</v>
      </c>
      <c r="U145" s="9">
        <f>_xlfn.RANK.EQ(Table1[[#This Row],[fanPts/82]],Table1[fanPts/82])</f>
        <v>143</v>
      </c>
      <c r="V145" s="9">
        <f>Table1[[#This Row],[2025 rank]]-Table1[[#This Row],[rRank]]</f>
        <v>-7</v>
      </c>
    </row>
    <row r="146" spans="1:22" x14ac:dyDescent="0.3">
      <c r="A146" s="5"/>
      <c r="B146" s="6">
        <v>8477496</v>
      </c>
      <c r="C146" s="3" t="s">
        <v>210</v>
      </c>
      <c r="D146" s="1">
        <v>31</v>
      </c>
      <c r="E146" s="1" t="s">
        <v>440</v>
      </c>
      <c r="F146" s="5" t="s">
        <v>274</v>
      </c>
      <c r="G146" s="6" t="s">
        <v>16</v>
      </c>
      <c r="H146" s="7">
        <v>0.118870882978723</v>
      </c>
      <c r="I146" s="6">
        <v>82</v>
      </c>
      <c r="J146" s="6">
        <v>17</v>
      </c>
      <c r="K146" s="6">
        <v>30</v>
      </c>
      <c r="L146" s="6">
        <v>47</v>
      </c>
      <c r="M146" s="6">
        <v>111</v>
      </c>
      <c r="N146" s="8">
        <f>82 * (3*Table1[[#This Row],[goals]]+2*Table1[[#This Row],[assists]])/Table1[[#This Row],[gp]]</f>
        <v>111</v>
      </c>
      <c r="O146" s="7">
        <v>0.111842</v>
      </c>
      <c r="P146" s="12">
        <f>Table1[[#This Row],[AVGshp]]/Table1[[#This Row],[shp]]</f>
        <v>1.0628465422535631</v>
      </c>
      <c r="Q146" s="8">
        <f>Table1[[#This Row],[R shp]]*Table1[[#This Row],[goals]]</f>
        <v>18.068391218310573</v>
      </c>
      <c r="R146" s="8">
        <f>82 * (3*Table1[[#This Row],[R goals]]+2*Table1[[#This Row],[assists]])/Table1[[#This Row],[gp]]</f>
        <v>114.2051736549317</v>
      </c>
      <c r="S146" s="8">
        <f>Table1[[#This Row],[regressedFanPts/82]]-Table1[[#This Row],[fanPts/82]]</f>
        <v>3.2051736549316985</v>
      </c>
      <c r="T146" s="6">
        <f>_xlfn.RANK.EQ(Table1[[#This Row],[regressedFanPts/82]],Table1[regressedFanPts/82])</f>
        <v>131</v>
      </c>
      <c r="U146" s="9">
        <f>_xlfn.RANK.EQ(Table1[[#This Row],[fanPts/82]],Table1[fanPts/82])</f>
        <v>145</v>
      </c>
      <c r="V146" s="9">
        <f>Table1[[#This Row],[2025 rank]]-Table1[[#This Row],[rRank]]</f>
        <v>14</v>
      </c>
    </row>
    <row r="147" spans="1:22" x14ac:dyDescent="0.3">
      <c r="A147" s="5"/>
      <c r="B147" s="6">
        <v>8482157</v>
      </c>
      <c r="C147" s="3" t="s">
        <v>408</v>
      </c>
      <c r="D147" s="1">
        <v>23</v>
      </c>
      <c r="E147" s="1" t="s">
        <v>435</v>
      </c>
      <c r="F147" s="5" t="s">
        <v>393</v>
      </c>
      <c r="G147" s="6" t="s">
        <v>115</v>
      </c>
      <c r="H147" s="7">
        <v>0.117594263473053</v>
      </c>
      <c r="I147" s="6">
        <v>82</v>
      </c>
      <c r="J147" s="6">
        <v>20</v>
      </c>
      <c r="K147" s="6">
        <v>25</v>
      </c>
      <c r="L147" s="6">
        <v>45</v>
      </c>
      <c r="M147" s="6">
        <v>110</v>
      </c>
      <c r="N147" s="8">
        <f>82 * (3*Table1[[#This Row],[goals]]+2*Table1[[#This Row],[assists]])/Table1[[#This Row],[gp]]</f>
        <v>110</v>
      </c>
      <c r="O147" s="7">
        <v>0.131579</v>
      </c>
      <c r="P147" s="12">
        <f>Table1[[#This Row],[AVGshp]]/Table1[[#This Row],[shp]]</f>
        <v>0.89371604490878487</v>
      </c>
      <c r="Q147" s="8">
        <f>Table1[[#This Row],[R shp]]*Table1[[#This Row],[goals]]</f>
        <v>17.874320898175696</v>
      </c>
      <c r="R147" s="8">
        <f>82 * (3*Table1[[#This Row],[R goals]]+2*Table1[[#This Row],[assists]])/Table1[[#This Row],[gp]]</f>
        <v>103.62296269452708</v>
      </c>
      <c r="S147" s="8">
        <f>Table1[[#This Row],[regressedFanPts/82]]-Table1[[#This Row],[fanPts/82]]</f>
        <v>-6.3770373054729248</v>
      </c>
      <c r="T147" s="6">
        <f>_xlfn.RANK.EQ(Table1[[#This Row],[regressedFanPts/82]],Table1[regressedFanPts/82])</f>
        <v>146</v>
      </c>
      <c r="U147" s="9">
        <f>_xlfn.RANK.EQ(Table1[[#This Row],[fanPts/82]],Table1[fanPts/82])</f>
        <v>146</v>
      </c>
      <c r="V147" s="9">
        <f>Table1[[#This Row],[2025 rank]]-Table1[[#This Row],[rRank]]</f>
        <v>0</v>
      </c>
    </row>
    <row r="148" spans="1:22" x14ac:dyDescent="0.3">
      <c r="A148" s="5"/>
      <c r="B148" s="6">
        <v>8476474</v>
      </c>
      <c r="C148" s="3" t="s">
        <v>408</v>
      </c>
      <c r="D148" s="1">
        <v>32</v>
      </c>
      <c r="E148" s="1" t="s">
        <v>420</v>
      </c>
      <c r="F148" s="5" t="s">
        <v>256</v>
      </c>
      <c r="G148" s="6" t="s">
        <v>104</v>
      </c>
      <c r="H148" s="7">
        <v>0.11891708860759399</v>
      </c>
      <c r="I148" s="6">
        <v>78</v>
      </c>
      <c r="J148" s="6">
        <v>22</v>
      </c>
      <c r="K148" s="6">
        <v>19</v>
      </c>
      <c r="L148" s="6">
        <v>41</v>
      </c>
      <c r="M148" s="6">
        <v>104</v>
      </c>
      <c r="N148" s="8">
        <f>82 * (3*Table1[[#This Row],[goals]]+2*Table1[[#This Row],[assists]])/Table1[[#This Row],[gp]]</f>
        <v>109.33333333333333</v>
      </c>
      <c r="O148" s="7">
        <v>0.13333300000000001</v>
      </c>
      <c r="P148" s="12">
        <f>Table1[[#This Row],[AVGshp]]/Table1[[#This Row],[shp]]</f>
        <v>0.89188039425794052</v>
      </c>
      <c r="Q148" s="8">
        <f>Table1[[#This Row],[R shp]]*Table1[[#This Row],[goals]]</f>
        <v>19.621368673674692</v>
      </c>
      <c r="R148" s="8">
        <f>82 * (3*Table1[[#This Row],[R goals]]+2*Table1[[#This Row],[assists]])/Table1[[#This Row],[gp]]</f>
        <v>101.83149607338429</v>
      </c>
      <c r="S148" s="8">
        <f>Table1[[#This Row],[regressedFanPts/82]]-Table1[[#This Row],[fanPts/82]]</f>
        <v>-7.5018372599490419</v>
      </c>
      <c r="T148" s="6">
        <f>_xlfn.RANK.EQ(Table1[[#This Row],[regressedFanPts/82]],Table1[regressedFanPts/82])</f>
        <v>149</v>
      </c>
      <c r="U148" s="9">
        <f>_xlfn.RANK.EQ(Table1[[#This Row],[fanPts/82]],Table1[fanPts/82])</f>
        <v>147</v>
      </c>
      <c r="V148" s="9">
        <f>Table1[[#This Row],[2025 rank]]-Table1[[#This Row],[rRank]]</f>
        <v>-2</v>
      </c>
    </row>
    <row r="149" spans="1:22" x14ac:dyDescent="0.3">
      <c r="A149" s="5"/>
      <c r="B149" s="6">
        <v>8481605</v>
      </c>
      <c r="C149" s="3" t="s">
        <v>226</v>
      </c>
      <c r="D149" s="1">
        <v>24</v>
      </c>
      <c r="E149" s="1" t="s">
        <v>417</v>
      </c>
      <c r="F149" s="5" t="s">
        <v>376</v>
      </c>
      <c r="G149" s="6" t="s">
        <v>13</v>
      </c>
      <c r="H149" s="7">
        <v>7.0389824324324293E-2</v>
      </c>
      <c r="I149" s="6">
        <v>75</v>
      </c>
      <c r="J149" s="6">
        <v>14</v>
      </c>
      <c r="K149" s="6">
        <v>29</v>
      </c>
      <c r="L149" s="6">
        <v>43</v>
      </c>
      <c r="M149" s="6">
        <v>100</v>
      </c>
      <c r="N149" s="8">
        <f>82 * (3*Table1[[#This Row],[goals]]+2*Table1[[#This Row],[assists]])/Table1[[#This Row],[gp]]</f>
        <v>109.33333333333333</v>
      </c>
      <c r="O149" s="7">
        <v>0.104478</v>
      </c>
      <c r="P149" s="12">
        <f>Table1[[#This Row],[AVGshp]]/Table1[[#This Row],[shp]]</f>
        <v>0.67372867325488894</v>
      </c>
      <c r="Q149" s="8">
        <f>Table1[[#This Row],[R shp]]*Table1[[#This Row],[goals]]</f>
        <v>9.4322014255684454</v>
      </c>
      <c r="R149" s="8">
        <f>82 * (3*Table1[[#This Row],[R goals]]+2*Table1[[#This Row],[assists]])/Table1[[#This Row],[gp]]</f>
        <v>94.350954009197835</v>
      </c>
      <c r="S149" s="8">
        <f>Table1[[#This Row],[regressedFanPts/82]]-Table1[[#This Row],[fanPts/82]]</f>
        <v>-14.982379324135493</v>
      </c>
      <c r="T149" s="6">
        <f>_xlfn.RANK.EQ(Table1[[#This Row],[regressedFanPts/82]],Table1[regressedFanPts/82])</f>
        <v>161</v>
      </c>
      <c r="U149" s="9">
        <f>_xlfn.RANK.EQ(Table1[[#This Row],[fanPts/82]],Table1[fanPts/82])</f>
        <v>147</v>
      </c>
      <c r="V149" s="9">
        <f>Table1[[#This Row],[2025 rank]]-Table1[[#This Row],[rRank]]</f>
        <v>-14</v>
      </c>
    </row>
    <row r="150" spans="1:22" x14ac:dyDescent="0.3">
      <c r="A150" s="5"/>
      <c r="B150" s="6">
        <v>8476461</v>
      </c>
      <c r="C150" s="3" t="s">
        <v>210</v>
      </c>
      <c r="D150" s="1">
        <v>33</v>
      </c>
      <c r="E150" s="1" t="s">
        <v>436</v>
      </c>
      <c r="F150" s="5" t="s">
        <v>255</v>
      </c>
      <c r="G150" s="6" t="s">
        <v>125</v>
      </c>
      <c r="H150" s="7">
        <v>7.76781307189542E-2</v>
      </c>
      <c r="I150" s="6">
        <v>79</v>
      </c>
      <c r="J150" s="6">
        <v>15</v>
      </c>
      <c r="K150" s="6">
        <v>30</v>
      </c>
      <c r="L150" s="6">
        <v>45</v>
      </c>
      <c r="M150" s="6">
        <v>105</v>
      </c>
      <c r="N150" s="8">
        <f>82 * (3*Table1[[#This Row],[goals]]+2*Table1[[#This Row],[assists]])/Table1[[#This Row],[gp]]</f>
        <v>108.98734177215189</v>
      </c>
      <c r="O150" s="7">
        <v>9.6773999999999999E-2</v>
      </c>
      <c r="P150" s="12">
        <f>Table1[[#This Row],[AVGshp]]/Table1[[#This Row],[shp]]</f>
        <v>0.80267562278043891</v>
      </c>
      <c r="Q150" s="8">
        <f>Table1[[#This Row],[R shp]]*Table1[[#This Row],[goals]]</f>
        <v>12.040134341706583</v>
      </c>
      <c r="R150" s="8">
        <f>82 * (3*Table1[[#This Row],[R goals]]+2*Table1[[#This Row],[assists]])/Table1[[#This Row],[gp]]</f>
        <v>99.770544912149603</v>
      </c>
      <c r="S150" s="8">
        <f>Table1[[#This Row],[regressedFanPts/82]]-Table1[[#This Row],[fanPts/82]]</f>
        <v>-9.2167968600022903</v>
      </c>
      <c r="T150" s="6">
        <f>_xlfn.RANK.EQ(Table1[[#This Row],[regressedFanPts/82]],Table1[regressedFanPts/82])</f>
        <v>154</v>
      </c>
      <c r="U150" s="9">
        <f>_xlfn.RANK.EQ(Table1[[#This Row],[fanPts/82]],Table1[fanPts/82])</f>
        <v>149</v>
      </c>
      <c r="V150" s="9">
        <f>Table1[[#This Row],[2025 rank]]-Table1[[#This Row],[rRank]]</f>
        <v>-5</v>
      </c>
    </row>
    <row r="151" spans="1:22" x14ac:dyDescent="0.3">
      <c r="A151" s="5"/>
      <c r="B151" s="6">
        <v>8478401</v>
      </c>
      <c r="C151" s="3" t="s">
        <v>409</v>
      </c>
      <c r="D151" s="1">
        <v>28</v>
      </c>
      <c r="E151" s="1" t="s">
        <v>440</v>
      </c>
      <c r="F151" s="5" t="s">
        <v>302</v>
      </c>
      <c r="G151" s="6" t="s">
        <v>18</v>
      </c>
      <c r="H151" s="7">
        <v>0.13599003305785101</v>
      </c>
      <c r="I151" s="6">
        <v>82</v>
      </c>
      <c r="J151" s="6">
        <v>14</v>
      </c>
      <c r="K151" s="6">
        <v>33</v>
      </c>
      <c r="L151" s="6">
        <v>47</v>
      </c>
      <c r="M151" s="6">
        <v>108</v>
      </c>
      <c r="N151" s="8">
        <f>82 * (3*Table1[[#This Row],[goals]]+2*Table1[[#This Row],[assists]])/Table1[[#This Row],[gp]]</f>
        <v>108</v>
      </c>
      <c r="O151" s="7">
        <v>0.106061</v>
      </c>
      <c r="P151" s="12">
        <f>Table1[[#This Row],[AVGshp]]/Table1[[#This Row],[shp]]</f>
        <v>1.2821869778509631</v>
      </c>
      <c r="Q151" s="8">
        <f>Table1[[#This Row],[R shp]]*Table1[[#This Row],[goals]]</f>
        <v>17.950617689913486</v>
      </c>
      <c r="R151" s="8">
        <f>82 * (3*Table1[[#This Row],[R goals]]+2*Table1[[#This Row],[assists]])/Table1[[#This Row],[gp]]</f>
        <v>119.85185306974046</v>
      </c>
      <c r="S151" s="8">
        <f>Table1[[#This Row],[regressedFanPts/82]]-Table1[[#This Row],[fanPts/82]]</f>
        <v>11.851853069740457</v>
      </c>
      <c r="T151" s="6">
        <f>_xlfn.RANK.EQ(Table1[[#This Row],[regressedFanPts/82]],Table1[regressedFanPts/82])</f>
        <v>122</v>
      </c>
      <c r="U151" s="9">
        <f>_xlfn.RANK.EQ(Table1[[#This Row],[fanPts/82]],Table1[fanPts/82])</f>
        <v>150</v>
      </c>
      <c r="V151" s="9">
        <f>Table1[[#This Row],[2025 rank]]-Table1[[#This Row],[rRank]]</f>
        <v>28</v>
      </c>
    </row>
    <row r="152" spans="1:22" x14ac:dyDescent="0.3">
      <c r="A152" s="5"/>
      <c r="B152" s="6">
        <v>8482109</v>
      </c>
      <c r="C152" s="3" t="s">
        <v>408</v>
      </c>
      <c r="D152" s="1">
        <v>24</v>
      </c>
      <c r="E152" s="1" t="s">
        <v>435</v>
      </c>
      <c r="F152" s="5" t="s">
        <v>387</v>
      </c>
      <c r="G152" s="6" t="s">
        <v>116</v>
      </c>
      <c r="H152" s="7">
        <v>0.119558224489795</v>
      </c>
      <c r="I152" s="6">
        <v>82</v>
      </c>
      <c r="J152" s="6">
        <v>17</v>
      </c>
      <c r="K152" s="6">
        <v>28</v>
      </c>
      <c r="L152" s="6">
        <v>45</v>
      </c>
      <c r="M152" s="6">
        <v>107</v>
      </c>
      <c r="N152" s="8">
        <f>82 * (3*Table1[[#This Row],[goals]]+2*Table1[[#This Row],[assists]])/Table1[[#This Row],[gp]]</f>
        <v>107</v>
      </c>
      <c r="O152" s="7">
        <v>0.111111</v>
      </c>
      <c r="P152" s="12">
        <f>Table1[[#This Row],[AVGshp]]/Table1[[#This Row],[shp]]</f>
        <v>1.0760250964332514</v>
      </c>
      <c r="Q152" s="8">
        <f>Table1[[#This Row],[R shp]]*Table1[[#This Row],[goals]]</f>
        <v>18.292426639365274</v>
      </c>
      <c r="R152" s="8">
        <f>82 * (3*Table1[[#This Row],[R goals]]+2*Table1[[#This Row],[assists]])/Table1[[#This Row],[gp]]</f>
        <v>110.87727991809582</v>
      </c>
      <c r="S152" s="8">
        <f>Table1[[#This Row],[regressedFanPts/82]]-Table1[[#This Row],[fanPts/82]]</f>
        <v>3.8772799180958231</v>
      </c>
      <c r="T152" s="6">
        <f>_xlfn.RANK.EQ(Table1[[#This Row],[regressedFanPts/82]],Table1[regressedFanPts/82])</f>
        <v>135</v>
      </c>
      <c r="U152" s="9">
        <f>_xlfn.RANK.EQ(Table1[[#This Row],[fanPts/82]],Table1[fanPts/82])</f>
        <v>151</v>
      </c>
      <c r="V152" s="9">
        <f>Table1[[#This Row],[2025 rank]]-Table1[[#This Row],[rRank]]</f>
        <v>16</v>
      </c>
    </row>
    <row r="153" spans="1:22" x14ac:dyDescent="0.3">
      <c r="A153" s="5"/>
      <c r="B153" s="6">
        <v>8478109</v>
      </c>
      <c r="C153" s="3" t="s">
        <v>408</v>
      </c>
      <c r="D153" s="1">
        <v>30</v>
      </c>
      <c r="E153" s="1" t="s">
        <v>439</v>
      </c>
      <c r="F153" s="5" t="s">
        <v>298</v>
      </c>
      <c r="G153" s="6" t="s">
        <v>52</v>
      </c>
      <c r="H153" s="7">
        <v>0.143730912087912</v>
      </c>
      <c r="I153" s="6">
        <v>56</v>
      </c>
      <c r="J153" s="6">
        <v>15</v>
      </c>
      <c r="K153" s="6">
        <v>14</v>
      </c>
      <c r="L153" s="6">
        <v>29</v>
      </c>
      <c r="M153" s="6">
        <v>73</v>
      </c>
      <c r="N153" s="8">
        <f>82 * (3*Table1[[#This Row],[goals]]+2*Table1[[#This Row],[assists]])/Table1[[#This Row],[gp]]</f>
        <v>106.89285714285714</v>
      </c>
      <c r="O153" s="7">
        <v>0.13761499999999999</v>
      </c>
      <c r="P153" s="12">
        <f>Table1[[#This Row],[AVGshp]]/Table1[[#This Row],[shp]]</f>
        <v>1.0444421908070487</v>
      </c>
      <c r="Q153" s="8">
        <f>Table1[[#This Row],[R shp]]*Table1[[#This Row],[goals]]</f>
        <v>15.666632862105731</v>
      </c>
      <c r="R153" s="8">
        <f>82 * (3*Table1[[#This Row],[R goals]]+2*Table1[[#This Row],[assists]])/Table1[[#This Row],[gp]]</f>
        <v>109.82128007282161</v>
      </c>
      <c r="S153" s="8">
        <f>Table1[[#This Row],[regressedFanPts/82]]-Table1[[#This Row],[fanPts/82]]</f>
        <v>2.9284229299644693</v>
      </c>
      <c r="T153" s="6">
        <f>_xlfn.RANK.EQ(Table1[[#This Row],[regressedFanPts/82]],Table1[regressedFanPts/82])</f>
        <v>139</v>
      </c>
      <c r="U153" s="9">
        <f>_xlfn.RANK.EQ(Table1[[#This Row],[fanPts/82]],Table1[fanPts/82])</f>
        <v>152</v>
      </c>
      <c r="V153" s="9">
        <f>Table1[[#This Row],[2025 rank]]-Table1[[#This Row],[rRank]]</f>
        <v>13</v>
      </c>
    </row>
    <row r="154" spans="1:22" x14ac:dyDescent="0.3">
      <c r="A154" s="5"/>
      <c r="B154" s="6">
        <v>8482665</v>
      </c>
      <c r="C154" s="3" t="s">
        <v>210</v>
      </c>
      <c r="D154" s="1">
        <v>23</v>
      </c>
      <c r="E154" s="1" t="s">
        <v>430</v>
      </c>
      <c r="F154" s="5" t="s">
        <v>398</v>
      </c>
      <c r="G154" s="6" t="s">
        <v>133</v>
      </c>
      <c r="H154" s="7">
        <v>0.13729540585774</v>
      </c>
      <c r="I154" s="6">
        <v>82</v>
      </c>
      <c r="J154" s="6">
        <v>20</v>
      </c>
      <c r="K154" s="6">
        <v>23</v>
      </c>
      <c r="L154" s="6">
        <v>43</v>
      </c>
      <c r="M154" s="6">
        <v>106</v>
      </c>
      <c r="N154" s="8">
        <f>82 * (3*Table1[[#This Row],[goals]]+2*Table1[[#This Row],[assists]])/Table1[[#This Row],[gp]]</f>
        <v>106</v>
      </c>
      <c r="O154" s="7">
        <v>0.13605400000000001</v>
      </c>
      <c r="P154" s="12">
        <f>Table1[[#This Row],[AVGshp]]/Table1[[#This Row],[shp]]</f>
        <v>1.009124361339909</v>
      </c>
      <c r="Q154" s="8">
        <f>Table1[[#This Row],[R shp]]*Table1[[#This Row],[goals]]</f>
        <v>20.18248722679818</v>
      </c>
      <c r="R154" s="8">
        <f>82 * (3*Table1[[#This Row],[R goals]]+2*Table1[[#This Row],[assists]])/Table1[[#This Row],[gp]]</f>
        <v>106.54746168039453</v>
      </c>
      <c r="S154" s="8">
        <f>Table1[[#This Row],[regressedFanPts/82]]-Table1[[#This Row],[fanPts/82]]</f>
        <v>0.5474616803945338</v>
      </c>
      <c r="T154" s="6">
        <f>_xlfn.RANK.EQ(Table1[[#This Row],[regressedFanPts/82]],Table1[regressedFanPts/82])</f>
        <v>143</v>
      </c>
      <c r="U154" s="9">
        <f>_xlfn.RANK.EQ(Table1[[#This Row],[fanPts/82]],Table1[fanPts/82])</f>
        <v>153</v>
      </c>
      <c r="V154" s="9">
        <f>Table1[[#This Row],[2025 rank]]-Table1[[#This Row],[rRank]]</f>
        <v>10</v>
      </c>
    </row>
    <row r="155" spans="1:22" x14ac:dyDescent="0.3">
      <c r="A155" s="5"/>
      <c r="B155" s="6">
        <v>8479353</v>
      </c>
      <c r="C155" s="3" t="s">
        <v>409</v>
      </c>
      <c r="D155" s="1">
        <v>27</v>
      </c>
      <c r="E155" s="1" t="s">
        <v>434</v>
      </c>
      <c r="F155" s="5" t="s">
        <v>331</v>
      </c>
      <c r="G155" s="6" t="s">
        <v>182</v>
      </c>
      <c r="H155" s="7">
        <v>0.137923145631067</v>
      </c>
      <c r="I155" s="6">
        <v>80</v>
      </c>
      <c r="J155" s="6">
        <v>23</v>
      </c>
      <c r="K155" s="6">
        <v>17</v>
      </c>
      <c r="L155" s="6">
        <v>40</v>
      </c>
      <c r="M155" s="6">
        <v>103</v>
      </c>
      <c r="N155" s="8">
        <f>82 * (3*Table1[[#This Row],[goals]]+2*Table1[[#This Row],[assists]])/Table1[[#This Row],[gp]]</f>
        <v>105.575</v>
      </c>
      <c r="O155" s="7">
        <v>0.184</v>
      </c>
      <c r="P155" s="12">
        <f>Table1[[#This Row],[AVGshp]]/Table1[[#This Row],[shp]]</f>
        <v>0.74958231321232072</v>
      </c>
      <c r="Q155" s="8">
        <f>Table1[[#This Row],[R shp]]*Table1[[#This Row],[goals]]</f>
        <v>17.240393203883375</v>
      </c>
      <c r="R155" s="8">
        <f>82 * (3*Table1[[#This Row],[R goals]]+2*Table1[[#This Row],[assists]])/Table1[[#This Row],[gp]]</f>
        <v>87.864209101941384</v>
      </c>
      <c r="S155" s="8">
        <f>Table1[[#This Row],[regressedFanPts/82]]-Table1[[#This Row],[fanPts/82]]</f>
        <v>-17.710790898058619</v>
      </c>
      <c r="T155" s="6">
        <f>_xlfn.RANK.EQ(Table1[[#This Row],[regressedFanPts/82]],Table1[regressedFanPts/82])</f>
        <v>168</v>
      </c>
      <c r="U155" s="9">
        <f>_xlfn.RANK.EQ(Table1[[#This Row],[fanPts/82]],Table1[fanPts/82])</f>
        <v>154</v>
      </c>
      <c r="V155" s="9">
        <f>Table1[[#This Row],[2025 rank]]-Table1[[#This Row],[rRank]]</f>
        <v>-14</v>
      </c>
    </row>
    <row r="156" spans="1:22" x14ac:dyDescent="0.3">
      <c r="A156" s="5"/>
      <c r="B156" s="6">
        <v>8480748</v>
      </c>
      <c r="C156" s="3" t="s">
        <v>206</v>
      </c>
      <c r="D156" s="1">
        <v>30</v>
      </c>
      <c r="E156" s="1" t="s">
        <v>443</v>
      </c>
      <c r="F156" s="5" t="s">
        <v>355</v>
      </c>
      <c r="G156" s="6" t="s">
        <v>177</v>
      </c>
      <c r="H156" s="7">
        <v>0.115855573033707</v>
      </c>
      <c r="I156" s="6">
        <v>78</v>
      </c>
      <c r="J156" s="6">
        <v>19</v>
      </c>
      <c r="K156" s="6">
        <v>21</v>
      </c>
      <c r="L156" s="6">
        <v>40</v>
      </c>
      <c r="M156" s="6">
        <v>99</v>
      </c>
      <c r="N156" s="8">
        <f>82 * (3*Table1[[#This Row],[goals]]+2*Table1[[#This Row],[assists]])/Table1[[#This Row],[gp]]</f>
        <v>104.07692307692308</v>
      </c>
      <c r="O156" s="7">
        <v>0.13475200000000001</v>
      </c>
      <c r="P156" s="12">
        <f>Table1[[#This Row],[AVGshp]]/Table1[[#This Row],[shp]]</f>
        <v>0.85976885711311879</v>
      </c>
      <c r="Q156" s="8">
        <f>Table1[[#This Row],[R shp]]*Table1[[#This Row],[goals]]</f>
        <v>16.335608285149256</v>
      </c>
      <c r="R156" s="8">
        <f>82 * (3*Table1[[#This Row],[R goals]]+2*Table1[[#This Row],[assists]])/Table1[[#This Row],[gp]]</f>
        <v>95.673841514701508</v>
      </c>
      <c r="S156" s="8">
        <f>Table1[[#This Row],[regressedFanPts/82]]-Table1[[#This Row],[fanPts/82]]</f>
        <v>-8.4030815622215727</v>
      </c>
      <c r="T156" s="6">
        <f>_xlfn.RANK.EQ(Table1[[#This Row],[regressedFanPts/82]],Table1[regressedFanPts/82])</f>
        <v>159</v>
      </c>
      <c r="U156" s="9">
        <f>_xlfn.RANK.EQ(Table1[[#This Row],[fanPts/82]],Table1[fanPts/82])</f>
        <v>155</v>
      </c>
      <c r="V156" s="9">
        <f>Table1[[#This Row],[2025 rank]]-Table1[[#This Row],[rRank]]</f>
        <v>-4</v>
      </c>
    </row>
    <row r="157" spans="1:22" x14ac:dyDescent="0.3">
      <c r="A157" s="5"/>
      <c r="B157" s="6">
        <v>8482097</v>
      </c>
      <c r="C157" s="3" t="s">
        <v>206</v>
      </c>
      <c r="D157" s="1">
        <v>24</v>
      </c>
      <c r="E157" s="1" t="s">
        <v>428</v>
      </c>
      <c r="F157" s="5" t="s">
        <v>386</v>
      </c>
      <c r="G157" s="6" t="s">
        <v>20</v>
      </c>
      <c r="H157" s="7">
        <v>0.12327827840909</v>
      </c>
      <c r="I157" s="6">
        <v>74</v>
      </c>
      <c r="J157" s="6">
        <v>15</v>
      </c>
      <c r="K157" s="6">
        <v>24</v>
      </c>
      <c r="L157" s="6">
        <v>39</v>
      </c>
      <c r="M157" s="6">
        <v>93</v>
      </c>
      <c r="N157" s="8">
        <f>82 * (3*Table1[[#This Row],[goals]]+2*Table1[[#This Row],[assists]])/Table1[[#This Row],[gp]]</f>
        <v>103.05405405405405</v>
      </c>
      <c r="O157" s="7">
        <v>0.121951</v>
      </c>
      <c r="P157" s="12">
        <f>Table1[[#This Row],[AVGshp]]/Table1[[#This Row],[shp]]</f>
        <v>1.0108837025452027</v>
      </c>
      <c r="Q157" s="8">
        <f>Table1[[#This Row],[R shp]]*Table1[[#This Row],[goals]]</f>
        <v>15.16325553817804</v>
      </c>
      <c r="R157" s="8">
        <f>82 * (3*Table1[[#This Row],[R goals]]+2*Table1[[#This Row],[assists]])/Table1[[#This Row],[gp]]</f>
        <v>103.59676841069998</v>
      </c>
      <c r="S157" s="8">
        <f>Table1[[#This Row],[regressedFanPts/82]]-Table1[[#This Row],[fanPts/82]]</f>
        <v>0.54271435664593071</v>
      </c>
      <c r="T157" s="6">
        <f>_xlfn.RANK.EQ(Table1[[#This Row],[regressedFanPts/82]],Table1[regressedFanPts/82])</f>
        <v>147</v>
      </c>
      <c r="U157" s="9">
        <f>_xlfn.RANK.EQ(Table1[[#This Row],[fanPts/82]],Table1[fanPts/82])</f>
        <v>156</v>
      </c>
      <c r="V157" s="9">
        <f>Table1[[#This Row],[2025 rank]]-Table1[[#This Row],[rRank]]</f>
        <v>9</v>
      </c>
    </row>
    <row r="158" spans="1:22" x14ac:dyDescent="0.3">
      <c r="A158" s="5"/>
      <c r="B158" s="6">
        <v>8474149</v>
      </c>
      <c r="C158" s="3" t="s">
        <v>206</v>
      </c>
      <c r="D158" s="1">
        <v>36</v>
      </c>
      <c r="E158" s="1" t="s">
        <v>420</v>
      </c>
      <c r="F158" s="5" t="s">
        <v>220</v>
      </c>
      <c r="G158" s="6" t="s">
        <v>99</v>
      </c>
      <c r="H158" s="7">
        <v>0.15557301948051899</v>
      </c>
      <c r="I158" s="6">
        <v>80</v>
      </c>
      <c r="J158" s="6">
        <v>20</v>
      </c>
      <c r="K158" s="6">
        <v>20</v>
      </c>
      <c r="L158" s="6">
        <v>40</v>
      </c>
      <c r="M158" s="6">
        <v>100</v>
      </c>
      <c r="N158" s="8">
        <f>82 * (3*Table1[[#This Row],[goals]]+2*Table1[[#This Row],[assists]])/Table1[[#This Row],[gp]]</f>
        <v>102.5</v>
      </c>
      <c r="O158" s="7">
        <v>0.162602</v>
      </c>
      <c r="P158" s="12">
        <f>Table1[[#This Row],[AVGshp]]/Table1[[#This Row],[shp]]</f>
        <v>0.95677186922989255</v>
      </c>
      <c r="Q158" s="8">
        <f>Table1[[#This Row],[R shp]]*Table1[[#This Row],[goals]]</f>
        <v>19.13543738459785</v>
      </c>
      <c r="R158" s="8">
        <f>82 * (3*Table1[[#This Row],[R goals]]+2*Table1[[#This Row],[assists]])/Table1[[#This Row],[gp]]</f>
        <v>99.841469957638395</v>
      </c>
      <c r="S158" s="8">
        <f>Table1[[#This Row],[regressedFanPts/82]]-Table1[[#This Row],[fanPts/82]]</f>
        <v>-2.6585300423616047</v>
      </c>
      <c r="T158" s="6">
        <f>_xlfn.RANK.EQ(Table1[[#This Row],[regressedFanPts/82]],Table1[regressedFanPts/82])</f>
        <v>153</v>
      </c>
      <c r="U158" s="9">
        <f>_xlfn.RANK.EQ(Table1[[#This Row],[fanPts/82]],Table1[fanPts/82])</f>
        <v>157</v>
      </c>
      <c r="V158" s="9">
        <f>Table1[[#This Row],[2025 rank]]-Table1[[#This Row],[rRank]]</f>
        <v>4</v>
      </c>
    </row>
    <row r="159" spans="1:22" x14ac:dyDescent="0.3">
      <c r="A159" s="5"/>
      <c r="B159" s="6">
        <v>8476419</v>
      </c>
      <c r="C159" s="3" t="s">
        <v>411</v>
      </c>
      <c r="D159" s="1">
        <v>33</v>
      </c>
      <c r="E159" s="1" t="s">
        <v>423</v>
      </c>
      <c r="F159" s="5" t="s">
        <v>249</v>
      </c>
      <c r="G159" s="6" t="s">
        <v>113</v>
      </c>
      <c r="H159" s="7">
        <v>0.110587727272727</v>
      </c>
      <c r="I159" s="6">
        <v>79</v>
      </c>
      <c r="J159" s="6">
        <v>14</v>
      </c>
      <c r="K159" s="6">
        <v>28</v>
      </c>
      <c r="L159" s="6">
        <v>42</v>
      </c>
      <c r="M159" s="6">
        <v>98</v>
      </c>
      <c r="N159" s="8">
        <f>82 * (3*Table1[[#This Row],[goals]]+2*Table1[[#This Row],[assists]])/Table1[[#This Row],[gp]]</f>
        <v>101.72151898734177</v>
      </c>
      <c r="O159" s="7">
        <v>0.11666700000000001</v>
      </c>
      <c r="P159" s="12">
        <f>Table1[[#This Row],[AVGshp]]/Table1[[#This Row],[shp]]</f>
        <v>0.94789209693166876</v>
      </c>
      <c r="Q159" s="8">
        <f>Table1[[#This Row],[R shp]]*Table1[[#This Row],[goals]]</f>
        <v>13.270489357043363</v>
      </c>
      <c r="R159" s="8">
        <f>82 * (3*Table1[[#This Row],[R goals]]+2*Table1[[#This Row],[assists]])/Table1[[#This Row],[gp]]</f>
        <v>99.449878251046428</v>
      </c>
      <c r="S159" s="8">
        <f>Table1[[#This Row],[regressedFanPts/82]]-Table1[[#This Row],[fanPts/82]]</f>
        <v>-2.271640736295339</v>
      </c>
      <c r="T159" s="6">
        <f>_xlfn.RANK.EQ(Table1[[#This Row],[regressedFanPts/82]],Table1[regressedFanPts/82])</f>
        <v>155</v>
      </c>
      <c r="U159" s="9">
        <f>_xlfn.RANK.EQ(Table1[[#This Row],[fanPts/82]],Table1[fanPts/82])</f>
        <v>158</v>
      </c>
      <c r="V159" s="9">
        <f>Table1[[#This Row],[2025 rank]]-Table1[[#This Row],[rRank]]</f>
        <v>3</v>
      </c>
    </row>
    <row r="160" spans="1:22" x14ac:dyDescent="0.3">
      <c r="A160" s="5"/>
      <c r="B160" s="6">
        <v>8474037</v>
      </c>
      <c r="C160" s="3" t="s">
        <v>208</v>
      </c>
      <c r="D160" s="1">
        <v>36</v>
      </c>
      <c r="E160" s="1" t="s">
        <v>419</v>
      </c>
      <c r="F160" s="5" t="s">
        <v>218</v>
      </c>
      <c r="G160" s="6" t="s">
        <v>64</v>
      </c>
      <c r="H160" s="7">
        <v>0.123231231527093</v>
      </c>
      <c r="I160" s="6">
        <v>71</v>
      </c>
      <c r="J160" s="6">
        <v>16</v>
      </c>
      <c r="K160" s="6">
        <v>20</v>
      </c>
      <c r="L160" s="6">
        <v>36</v>
      </c>
      <c r="M160" s="6">
        <v>88</v>
      </c>
      <c r="N160" s="8">
        <f>82 * (3*Table1[[#This Row],[goals]]+2*Table1[[#This Row],[assists]])/Table1[[#This Row],[gp]]</f>
        <v>101.63380281690141</v>
      </c>
      <c r="O160" s="7">
        <v>0.18823500000000001</v>
      </c>
      <c r="P160" s="12">
        <f>Table1[[#This Row],[AVGshp]]/Table1[[#This Row],[shp]]</f>
        <v>0.65466694040477591</v>
      </c>
      <c r="Q160" s="8">
        <f>Table1[[#This Row],[R shp]]*Table1[[#This Row],[goals]]</f>
        <v>10.474671046476415</v>
      </c>
      <c r="R160" s="8">
        <f>82 * (3*Table1[[#This Row],[R goals]]+2*Table1[[#This Row],[assists]])/Table1[[#This Row],[gp]]</f>
        <v>82.489705315960521</v>
      </c>
      <c r="S160" s="8">
        <f>Table1[[#This Row],[regressedFanPts/82]]-Table1[[#This Row],[fanPts/82]]</f>
        <v>-19.144097500940887</v>
      </c>
      <c r="T160" s="6">
        <f>_xlfn.RANK.EQ(Table1[[#This Row],[regressedFanPts/82]],Table1[regressedFanPts/82])</f>
        <v>175</v>
      </c>
      <c r="U160" s="9">
        <f>_xlfn.RANK.EQ(Table1[[#This Row],[fanPts/82]],Table1[fanPts/82])</f>
        <v>159</v>
      </c>
      <c r="V160" s="9">
        <f>Table1[[#This Row],[2025 rank]]-Table1[[#This Row],[rRank]]</f>
        <v>-16</v>
      </c>
    </row>
    <row r="161" spans="1:22" x14ac:dyDescent="0.3">
      <c r="A161" s="5"/>
      <c r="B161" s="6">
        <v>8477986</v>
      </c>
      <c r="C161" s="3" t="s">
        <v>226</v>
      </c>
      <c r="D161" s="1">
        <v>31</v>
      </c>
      <c r="E161" s="1" t="s">
        <v>430</v>
      </c>
      <c r="F161" s="5" t="s">
        <v>293</v>
      </c>
      <c r="G161" s="6" t="s">
        <v>140</v>
      </c>
      <c r="H161" s="7">
        <v>6.4950731277532994E-2</v>
      </c>
      <c r="I161" s="6">
        <v>81</v>
      </c>
      <c r="J161" s="6">
        <v>18</v>
      </c>
      <c r="K161" s="6">
        <v>23</v>
      </c>
      <c r="L161" s="6">
        <v>41</v>
      </c>
      <c r="M161" s="6">
        <v>100</v>
      </c>
      <c r="N161" s="8">
        <f>82 * (3*Table1[[#This Row],[goals]]+2*Table1[[#This Row],[assists]])/Table1[[#This Row],[gp]]</f>
        <v>101.23456790123457</v>
      </c>
      <c r="O161" s="7">
        <v>7.7922000000000005E-2</v>
      </c>
      <c r="P161" s="12">
        <f>Table1[[#This Row],[AVGshp]]/Table1[[#This Row],[shp]]</f>
        <v>0.83353521826355825</v>
      </c>
      <c r="Q161" s="8">
        <f>Table1[[#This Row],[R shp]]*Table1[[#This Row],[goals]]</f>
        <v>15.003633928744048</v>
      </c>
      <c r="R161" s="8">
        <f>82 * (3*Table1[[#This Row],[R goals]]+2*Table1[[#This Row],[assists]])/Table1[[#This Row],[gp]]</f>
        <v>92.134493166309085</v>
      </c>
      <c r="S161" s="8">
        <f>Table1[[#This Row],[regressedFanPts/82]]-Table1[[#This Row],[fanPts/82]]</f>
        <v>-9.1000747349254851</v>
      </c>
      <c r="T161" s="6">
        <f>_xlfn.RANK.EQ(Table1[[#This Row],[regressedFanPts/82]],Table1[regressedFanPts/82])</f>
        <v>164</v>
      </c>
      <c r="U161" s="9">
        <f>_xlfn.RANK.EQ(Table1[[#This Row],[fanPts/82]],Table1[fanPts/82])</f>
        <v>160</v>
      </c>
      <c r="V161" s="9">
        <f>Table1[[#This Row],[2025 rank]]-Table1[[#This Row],[rRank]]</f>
        <v>-4</v>
      </c>
    </row>
    <row r="162" spans="1:22" x14ac:dyDescent="0.3">
      <c r="A162" s="5"/>
      <c r="B162" s="6">
        <v>8479525</v>
      </c>
      <c r="C162" s="3" t="s">
        <v>409</v>
      </c>
      <c r="D162" s="1">
        <v>29</v>
      </c>
      <c r="E162" s="1" t="s">
        <v>439</v>
      </c>
      <c r="F162" s="5" t="s">
        <v>337</v>
      </c>
      <c r="G162" s="6" t="s">
        <v>47</v>
      </c>
      <c r="H162" s="7">
        <v>0.115286554054054</v>
      </c>
      <c r="I162" s="6">
        <v>61</v>
      </c>
      <c r="J162" s="6">
        <v>16</v>
      </c>
      <c r="K162" s="6">
        <v>13</v>
      </c>
      <c r="L162" s="6">
        <v>29</v>
      </c>
      <c r="M162" s="6">
        <v>74</v>
      </c>
      <c r="N162" s="8">
        <f>82 * (3*Table1[[#This Row],[goals]]+2*Table1[[#This Row],[assists]])/Table1[[#This Row],[gp]]</f>
        <v>99.47540983606558</v>
      </c>
      <c r="O162" s="7">
        <v>0.128</v>
      </c>
      <c r="P162" s="12">
        <f>Table1[[#This Row],[AVGshp]]/Table1[[#This Row],[shp]]</f>
        <v>0.90067620354729683</v>
      </c>
      <c r="Q162" s="8">
        <f>Table1[[#This Row],[R shp]]*Table1[[#This Row],[goals]]</f>
        <v>14.410819256756749</v>
      </c>
      <c r="R162" s="8">
        <f>82 * (3*Table1[[#This Row],[R goals]]+2*Table1[[#This Row],[assists]])/Table1[[#This Row],[gp]]</f>
        <v>93.066582576428843</v>
      </c>
      <c r="S162" s="8">
        <f>Table1[[#This Row],[regressedFanPts/82]]-Table1[[#This Row],[fanPts/82]]</f>
        <v>-6.4088272596367375</v>
      </c>
      <c r="T162" s="6">
        <f>_xlfn.RANK.EQ(Table1[[#This Row],[regressedFanPts/82]],Table1[regressedFanPts/82])</f>
        <v>162</v>
      </c>
      <c r="U162" s="9">
        <f>_xlfn.RANK.EQ(Table1[[#This Row],[fanPts/82]],Table1[fanPts/82])</f>
        <v>161</v>
      </c>
      <c r="V162" s="9">
        <f>Table1[[#This Row],[2025 rank]]-Table1[[#This Row],[rRank]]</f>
        <v>-1</v>
      </c>
    </row>
    <row r="163" spans="1:22" x14ac:dyDescent="0.3">
      <c r="A163" s="5"/>
      <c r="B163" s="6">
        <v>8475184</v>
      </c>
      <c r="C163" s="3" t="s">
        <v>208</v>
      </c>
      <c r="D163" s="1">
        <v>34</v>
      </c>
      <c r="E163" s="1" t="s">
        <v>417</v>
      </c>
      <c r="F163" s="5" t="s">
        <v>231</v>
      </c>
      <c r="G163" s="6" t="s">
        <v>10</v>
      </c>
      <c r="H163" s="7">
        <v>0.15397967248908301</v>
      </c>
      <c r="I163" s="6">
        <v>68</v>
      </c>
      <c r="J163" s="6">
        <v>22</v>
      </c>
      <c r="K163" s="6">
        <v>8</v>
      </c>
      <c r="L163" s="6">
        <v>30</v>
      </c>
      <c r="M163" s="6">
        <v>82</v>
      </c>
      <c r="N163" s="8">
        <f>82 * (3*Table1[[#This Row],[goals]]+2*Table1[[#This Row],[assists]])/Table1[[#This Row],[gp]]</f>
        <v>98.882352941176464</v>
      </c>
      <c r="O163" s="7">
        <v>0.144737</v>
      </c>
      <c r="P163" s="12">
        <f>Table1[[#This Row],[AVGshp]]/Table1[[#This Row],[shp]]</f>
        <v>1.0638583948063245</v>
      </c>
      <c r="Q163" s="8">
        <f>Table1[[#This Row],[R shp]]*Table1[[#This Row],[goals]]</f>
        <v>23.404884685739137</v>
      </c>
      <c r="R163" s="8">
        <f>82 * (3*Table1[[#This Row],[R goals]]+2*Table1[[#This Row],[assists]])/Table1[[#This Row],[gp]]</f>
        <v>103.96472989252688</v>
      </c>
      <c r="S163" s="8">
        <f>Table1[[#This Row],[regressedFanPts/82]]-Table1[[#This Row],[fanPts/82]]</f>
        <v>5.0823769513504118</v>
      </c>
      <c r="T163" s="6">
        <f>_xlfn.RANK.EQ(Table1[[#This Row],[regressedFanPts/82]],Table1[regressedFanPts/82])</f>
        <v>145</v>
      </c>
      <c r="U163" s="9">
        <f>_xlfn.RANK.EQ(Table1[[#This Row],[fanPts/82]],Table1[fanPts/82])</f>
        <v>162</v>
      </c>
      <c r="V163" s="9">
        <f>Table1[[#This Row],[2025 rank]]-Table1[[#This Row],[rRank]]</f>
        <v>17</v>
      </c>
    </row>
    <row r="164" spans="1:22" x14ac:dyDescent="0.3">
      <c r="A164" s="5"/>
      <c r="B164" s="6">
        <v>8482259</v>
      </c>
      <c r="C164" s="3" t="s">
        <v>208</v>
      </c>
      <c r="D164" s="1">
        <v>29</v>
      </c>
      <c r="E164" s="1" t="s">
        <v>424</v>
      </c>
      <c r="F164" s="5" t="s">
        <v>396</v>
      </c>
      <c r="G164" s="6" t="s">
        <v>162</v>
      </c>
      <c r="H164" s="7">
        <v>0.113400328571428</v>
      </c>
      <c r="I164" s="6">
        <v>74</v>
      </c>
      <c r="J164" s="6">
        <v>20</v>
      </c>
      <c r="K164" s="6">
        <v>14</v>
      </c>
      <c r="L164" s="6">
        <v>34</v>
      </c>
      <c r="M164" s="6">
        <v>88</v>
      </c>
      <c r="N164" s="8">
        <f>82 * (3*Table1[[#This Row],[goals]]+2*Table1[[#This Row],[assists]])/Table1[[#This Row],[gp]]</f>
        <v>97.513513513513516</v>
      </c>
      <c r="O164" s="7">
        <v>0.118343</v>
      </c>
      <c r="P164" s="12">
        <f>Table1[[#This Row],[AVGshp]]/Table1[[#This Row],[shp]]</f>
        <v>0.95823435751525643</v>
      </c>
      <c r="Q164" s="8">
        <f>Table1[[#This Row],[R shp]]*Table1[[#This Row],[goals]]</f>
        <v>19.164687150305127</v>
      </c>
      <c r="R164" s="8">
        <f>82 * (3*Table1[[#This Row],[R goals]]+2*Table1[[#This Row],[assists]])/Table1[[#This Row],[gp]]</f>
        <v>94.736662688852178</v>
      </c>
      <c r="S164" s="8">
        <f>Table1[[#This Row],[regressedFanPts/82]]-Table1[[#This Row],[fanPts/82]]</f>
        <v>-2.7768508246613379</v>
      </c>
      <c r="T164" s="6">
        <f>_xlfn.RANK.EQ(Table1[[#This Row],[regressedFanPts/82]],Table1[regressedFanPts/82])</f>
        <v>160</v>
      </c>
      <c r="U164" s="9">
        <f>_xlfn.RANK.EQ(Table1[[#This Row],[fanPts/82]],Table1[fanPts/82])</f>
        <v>163</v>
      </c>
      <c r="V164" s="9">
        <f>Table1[[#This Row],[2025 rank]]-Table1[[#This Row],[rRank]]</f>
        <v>3</v>
      </c>
    </row>
    <row r="165" spans="1:22" x14ac:dyDescent="0.3">
      <c r="A165" s="5"/>
      <c r="B165" s="6">
        <v>8475848</v>
      </c>
      <c r="C165" s="3" t="s">
        <v>206</v>
      </c>
      <c r="D165" s="1">
        <v>33</v>
      </c>
      <c r="E165" s="1" t="s">
        <v>433</v>
      </c>
      <c r="F165" s="5" t="s">
        <v>243</v>
      </c>
      <c r="G165" s="6" t="s">
        <v>92</v>
      </c>
      <c r="H165" s="7">
        <v>0.116418112244897</v>
      </c>
      <c r="I165" s="6">
        <v>82</v>
      </c>
      <c r="J165" s="6">
        <v>21</v>
      </c>
      <c r="K165" s="6">
        <v>17</v>
      </c>
      <c r="L165" s="6">
        <v>38</v>
      </c>
      <c r="M165" s="6">
        <v>97</v>
      </c>
      <c r="N165" s="8">
        <f>82 * (3*Table1[[#This Row],[goals]]+2*Table1[[#This Row],[assists]])/Table1[[#This Row],[gp]]</f>
        <v>97</v>
      </c>
      <c r="O165" s="7">
        <v>0.14189199999999999</v>
      </c>
      <c r="P165" s="12">
        <f>Table1[[#This Row],[AVGshp]]/Table1[[#This Row],[shp]]</f>
        <v>0.82046988022507972</v>
      </c>
      <c r="Q165" s="8">
        <f>Table1[[#This Row],[R shp]]*Table1[[#This Row],[goals]]</f>
        <v>17.229867484726675</v>
      </c>
      <c r="R165" s="8">
        <f>82 * (3*Table1[[#This Row],[R goals]]+2*Table1[[#This Row],[assists]])/Table1[[#This Row],[gp]]</f>
        <v>85.689602454180033</v>
      </c>
      <c r="S165" s="8">
        <f>Table1[[#This Row],[regressedFanPts/82]]-Table1[[#This Row],[fanPts/82]]</f>
        <v>-11.310397545819967</v>
      </c>
      <c r="T165" s="6">
        <f>_xlfn.RANK.EQ(Table1[[#This Row],[regressedFanPts/82]],Table1[regressedFanPts/82])</f>
        <v>171</v>
      </c>
      <c r="U165" s="9">
        <f>_xlfn.RANK.EQ(Table1[[#This Row],[fanPts/82]],Table1[fanPts/82])</f>
        <v>164</v>
      </c>
      <c r="V165" s="9">
        <f>Table1[[#This Row],[2025 rank]]-Table1[[#This Row],[rRank]]</f>
        <v>-7</v>
      </c>
    </row>
    <row r="166" spans="1:22" x14ac:dyDescent="0.3">
      <c r="A166" s="5"/>
      <c r="B166" s="6">
        <v>8480220</v>
      </c>
      <c r="C166" s="3" t="s">
        <v>210</v>
      </c>
      <c r="D166" s="1">
        <v>26</v>
      </c>
      <c r="E166" s="1" t="s">
        <v>436</v>
      </c>
      <c r="F166" s="5" t="s">
        <v>353</v>
      </c>
      <c r="G166" s="6" t="s">
        <v>124</v>
      </c>
      <c r="H166" s="7">
        <v>0.11802071689497701</v>
      </c>
      <c r="I166" s="6">
        <v>78</v>
      </c>
      <c r="J166" s="6">
        <v>16</v>
      </c>
      <c r="K166" s="6">
        <v>21</v>
      </c>
      <c r="L166" s="6">
        <v>37</v>
      </c>
      <c r="M166" s="6">
        <v>90</v>
      </c>
      <c r="N166" s="8">
        <f>82 * (3*Table1[[#This Row],[goals]]+2*Table1[[#This Row],[assists]])/Table1[[#This Row],[gp]]</f>
        <v>94.615384615384613</v>
      </c>
      <c r="O166" s="7">
        <v>0.145455</v>
      </c>
      <c r="P166" s="12">
        <f>Table1[[#This Row],[AVGshp]]/Table1[[#This Row],[shp]]</f>
        <v>0.81138989305955111</v>
      </c>
      <c r="Q166" s="8">
        <f>Table1[[#This Row],[R shp]]*Table1[[#This Row],[goals]]</f>
        <v>12.982238288952818</v>
      </c>
      <c r="R166" s="8">
        <f>82 * (3*Table1[[#This Row],[R goals]]+2*Table1[[#This Row],[assists]])/Table1[[#This Row],[gp]]</f>
        <v>85.097828449774269</v>
      </c>
      <c r="S166" s="8">
        <f>Table1[[#This Row],[regressedFanPts/82]]-Table1[[#This Row],[fanPts/82]]</f>
        <v>-9.517556165610344</v>
      </c>
      <c r="T166" s="6">
        <f>_xlfn.RANK.EQ(Table1[[#This Row],[regressedFanPts/82]],Table1[regressedFanPts/82])</f>
        <v>173</v>
      </c>
      <c r="U166" s="9">
        <f>_xlfn.RANK.EQ(Table1[[#This Row],[fanPts/82]],Table1[fanPts/82])</f>
        <v>165</v>
      </c>
      <c r="V166" s="9">
        <f>Table1[[#This Row],[2025 rank]]-Table1[[#This Row],[rRank]]</f>
        <v>-8</v>
      </c>
    </row>
    <row r="167" spans="1:22" x14ac:dyDescent="0.3">
      <c r="A167" s="5"/>
      <c r="B167" s="6">
        <v>8476392</v>
      </c>
      <c r="C167" s="3" t="s">
        <v>210</v>
      </c>
      <c r="D167" s="1">
        <v>32</v>
      </c>
      <c r="E167" s="1" t="s">
        <v>432</v>
      </c>
      <c r="F167" s="5" t="s">
        <v>247</v>
      </c>
      <c r="G167" s="6" t="s">
        <v>187</v>
      </c>
      <c r="H167" s="7">
        <v>0.120450669491525</v>
      </c>
      <c r="I167" s="6">
        <v>73</v>
      </c>
      <c r="J167" s="6">
        <v>16</v>
      </c>
      <c r="K167" s="6">
        <v>18</v>
      </c>
      <c r="L167" s="6">
        <v>34</v>
      </c>
      <c r="M167" s="6">
        <v>84</v>
      </c>
      <c r="N167" s="8">
        <f>82 * (3*Table1[[#This Row],[goals]]+2*Table1[[#This Row],[assists]])/Table1[[#This Row],[gp]]</f>
        <v>94.356164383561648</v>
      </c>
      <c r="O167" s="7">
        <v>0.16161600000000001</v>
      </c>
      <c r="P167" s="12">
        <f>Table1[[#This Row],[AVGshp]]/Table1[[#This Row],[shp]]</f>
        <v>0.74528926276807361</v>
      </c>
      <c r="Q167" s="8">
        <f>Table1[[#This Row],[R shp]]*Table1[[#This Row],[goals]]</f>
        <v>11.924628204289178</v>
      </c>
      <c r="R167" s="8">
        <f>82 * (3*Table1[[#This Row],[R goals]]+2*Table1[[#This Row],[assists]])/Table1[[#This Row],[gp]]</f>
        <v>80.622719702125167</v>
      </c>
      <c r="S167" s="8">
        <f>Table1[[#This Row],[regressedFanPts/82]]-Table1[[#This Row],[fanPts/82]]</f>
        <v>-13.733444681436481</v>
      </c>
      <c r="T167" s="6">
        <f>_xlfn.RANK.EQ(Table1[[#This Row],[regressedFanPts/82]],Table1[regressedFanPts/82])</f>
        <v>176</v>
      </c>
      <c r="U167" s="9">
        <f>_xlfn.RANK.EQ(Table1[[#This Row],[fanPts/82]],Table1[fanPts/82])</f>
        <v>166</v>
      </c>
      <c r="V167" s="9">
        <f>Table1[[#This Row],[2025 rank]]-Table1[[#This Row],[rRank]]</f>
        <v>-10</v>
      </c>
    </row>
    <row r="168" spans="1:22" x14ac:dyDescent="0.3">
      <c r="A168" s="5"/>
      <c r="B168" s="6">
        <v>8480009</v>
      </c>
      <c r="C168" s="3" t="s">
        <v>408</v>
      </c>
      <c r="D168" s="1">
        <v>26</v>
      </c>
      <c r="E168" s="1" t="s">
        <v>430</v>
      </c>
      <c r="F168" s="5" t="s">
        <v>343</v>
      </c>
      <c r="G168" s="6" t="s">
        <v>138</v>
      </c>
      <c r="H168" s="7">
        <v>0.14279334285714201</v>
      </c>
      <c r="I168" s="6">
        <v>81</v>
      </c>
      <c r="J168" s="6">
        <v>23</v>
      </c>
      <c r="K168" s="6">
        <v>12</v>
      </c>
      <c r="L168" s="6">
        <v>35</v>
      </c>
      <c r="M168" s="6">
        <v>93</v>
      </c>
      <c r="N168" s="8">
        <f>82 * (3*Table1[[#This Row],[goals]]+2*Table1[[#This Row],[assists]])/Table1[[#This Row],[gp]]</f>
        <v>94.148148148148152</v>
      </c>
      <c r="O168" s="7">
        <v>0.167883</v>
      </c>
      <c r="P168" s="12">
        <f>Table1[[#This Row],[AVGshp]]/Table1[[#This Row],[shp]]</f>
        <v>0.85055272336771448</v>
      </c>
      <c r="Q168" s="8">
        <f>Table1[[#This Row],[R shp]]*Table1[[#This Row],[goals]]</f>
        <v>19.562712637457434</v>
      </c>
      <c r="R168" s="8">
        <f>82 * (3*Table1[[#This Row],[R goals]]+2*Table1[[#This Row],[assists]])/Table1[[#This Row],[gp]]</f>
        <v>83.708979121167019</v>
      </c>
      <c r="S168" s="8">
        <f>Table1[[#This Row],[regressedFanPts/82]]-Table1[[#This Row],[fanPts/82]]</f>
        <v>-10.439169026981133</v>
      </c>
      <c r="T168" s="6">
        <f>_xlfn.RANK.EQ(Table1[[#This Row],[regressedFanPts/82]],Table1[regressedFanPts/82])</f>
        <v>174</v>
      </c>
      <c r="U168" s="9">
        <f>_xlfn.RANK.EQ(Table1[[#This Row],[fanPts/82]],Table1[fanPts/82])</f>
        <v>167</v>
      </c>
      <c r="V168" s="9">
        <f>Table1[[#This Row],[2025 rank]]-Table1[[#This Row],[rRank]]</f>
        <v>-7</v>
      </c>
    </row>
    <row r="169" spans="1:22" x14ac:dyDescent="0.3">
      <c r="A169" s="5"/>
      <c r="B169" s="6">
        <v>8476399</v>
      </c>
      <c r="C169" s="3" t="s">
        <v>410</v>
      </c>
      <c r="D169" s="1">
        <v>34</v>
      </c>
      <c r="E169" s="1" t="s">
        <v>421</v>
      </c>
      <c r="F169" s="5" t="s">
        <v>248</v>
      </c>
      <c r="G169" s="6" t="s">
        <v>37</v>
      </c>
      <c r="H169" s="7">
        <v>0.10926708264462801</v>
      </c>
      <c r="I169" s="6">
        <v>82</v>
      </c>
      <c r="J169" s="6">
        <v>15</v>
      </c>
      <c r="K169" s="6">
        <v>24</v>
      </c>
      <c r="L169" s="6">
        <v>39</v>
      </c>
      <c r="M169" s="6">
        <v>93</v>
      </c>
      <c r="N169" s="8">
        <f>82 * (3*Table1[[#This Row],[goals]]+2*Table1[[#This Row],[assists]])/Table1[[#This Row],[gp]]</f>
        <v>93</v>
      </c>
      <c r="O169" s="7">
        <v>7.732E-2</v>
      </c>
      <c r="P169" s="12">
        <f>Table1[[#This Row],[AVGshp]]/Table1[[#This Row],[shp]]</f>
        <v>1.4131800652435076</v>
      </c>
      <c r="Q169" s="8">
        <f>Table1[[#This Row],[R shp]]*Table1[[#This Row],[goals]]</f>
        <v>21.197700978652612</v>
      </c>
      <c r="R169" s="8">
        <f>82 * (3*Table1[[#This Row],[R goals]]+2*Table1[[#This Row],[assists]])/Table1[[#This Row],[gp]]</f>
        <v>111.59310293595782</v>
      </c>
      <c r="S169" s="8">
        <f>Table1[[#This Row],[regressedFanPts/82]]-Table1[[#This Row],[fanPts/82]]</f>
        <v>18.593102935957816</v>
      </c>
      <c r="T169" s="6">
        <f>_xlfn.RANK.EQ(Table1[[#This Row],[regressedFanPts/82]],Table1[regressedFanPts/82])</f>
        <v>134</v>
      </c>
      <c r="U169" s="9">
        <f>_xlfn.RANK.EQ(Table1[[#This Row],[fanPts/82]],Table1[fanPts/82])</f>
        <v>168</v>
      </c>
      <c r="V169" s="9">
        <f>Table1[[#This Row],[2025 rank]]-Table1[[#This Row],[rRank]]</f>
        <v>34</v>
      </c>
    </row>
    <row r="170" spans="1:22" x14ac:dyDescent="0.3">
      <c r="A170" s="5"/>
      <c r="B170" s="6">
        <v>8473986</v>
      </c>
      <c r="C170" s="3" t="s">
        <v>410</v>
      </c>
      <c r="D170" s="1">
        <v>36</v>
      </c>
      <c r="E170" s="1" t="s">
        <v>417</v>
      </c>
      <c r="F170" s="5" t="s">
        <v>216</v>
      </c>
      <c r="G170" s="6" t="s">
        <v>9</v>
      </c>
      <c r="H170" s="7">
        <v>0.153876907488986</v>
      </c>
      <c r="I170" s="6">
        <v>82</v>
      </c>
      <c r="J170" s="6">
        <v>19</v>
      </c>
      <c r="K170" s="6">
        <v>18</v>
      </c>
      <c r="L170" s="6">
        <v>37</v>
      </c>
      <c r="M170" s="6">
        <v>93</v>
      </c>
      <c r="N170" s="8">
        <f>82 * (3*Table1[[#This Row],[goals]]+2*Table1[[#This Row],[assists]])/Table1[[#This Row],[gp]]</f>
        <v>93</v>
      </c>
      <c r="O170" s="7">
        <v>0.141791</v>
      </c>
      <c r="P170" s="12">
        <f>Table1[[#This Row],[AVGshp]]/Table1[[#This Row],[shp]]</f>
        <v>1.085237479734158</v>
      </c>
      <c r="Q170" s="8">
        <f>Table1[[#This Row],[R shp]]*Table1[[#This Row],[goals]]</f>
        <v>20.619512114949</v>
      </c>
      <c r="R170" s="8">
        <f>82 * (3*Table1[[#This Row],[R goals]]+2*Table1[[#This Row],[assists]])/Table1[[#This Row],[gp]]</f>
        <v>97.858536344846996</v>
      </c>
      <c r="S170" s="8">
        <f>Table1[[#This Row],[regressedFanPts/82]]-Table1[[#This Row],[fanPts/82]]</f>
        <v>4.8585363448469963</v>
      </c>
      <c r="T170" s="6">
        <f>_xlfn.RANK.EQ(Table1[[#This Row],[regressedFanPts/82]],Table1[regressedFanPts/82])</f>
        <v>156</v>
      </c>
      <c r="U170" s="9">
        <f>_xlfn.RANK.EQ(Table1[[#This Row],[fanPts/82]],Table1[fanPts/82])</f>
        <v>168</v>
      </c>
      <c r="V170" s="9">
        <f>Table1[[#This Row],[2025 rank]]-Table1[[#This Row],[rRank]]</f>
        <v>12</v>
      </c>
    </row>
    <row r="171" spans="1:22" x14ac:dyDescent="0.3">
      <c r="A171" s="5"/>
      <c r="B171" s="6">
        <v>8477919</v>
      </c>
      <c r="C171" s="3" t="s">
        <v>210</v>
      </c>
      <c r="D171" s="1">
        <v>32</v>
      </c>
      <c r="E171" s="1" t="s">
        <v>430</v>
      </c>
      <c r="F171" s="5" t="s">
        <v>279</v>
      </c>
      <c r="G171" s="6" t="s">
        <v>134</v>
      </c>
      <c r="H171" s="7">
        <v>0.120772584415584</v>
      </c>
      <c r="I171" s="6">
        <v>82</v>
      </c>
      <c r="J171" s="6">
        <v>18</v>
      </c>
      <c r="K171" s="6">
        <v>19</v>
      </c>
      <c r="L171" s="6">
        <v>37</v>
      </c>
      <c r="M171" s="6">
        <v>92</v>
      </c>
      <c r="N171" s="8">
        <f>82 * (3*Table1[[#This Row],[goals]]+2*Table1[[#This Row],[assists]])/Table1[[#This Row],[gp]]</f>
        <v>92</v>
      </c>
      <c r="O171" s="7">
        <v>0.163636</v>
      </c>
      <c r="P171" s="12">
        <f>Table1[[#This Row],[AVGshp]]/Table1[[#This Row],[shp]]</f>
        <v>0.73805632266484145</v>
      </c>
      <c r="Q171" s="8">
        <f>Table1[[#This Row],[R shp]]*Table1[[#This Row],[goals]]</f>
        <v>13.285013807967147</v>
      </c>
      <c r="R171" s="8">
        <f>82 * (3*Table1[[#This Row],[R goals]]+2*Table1[[#This Row],[assists]])/Table1[[#This Row],[gp]]</f>
        <v>77.85504142390144</v>
      </c>
      <c r="S171" s="8">
        <f>Table1[[#This Row],[regressedFanPts/82]]-Table1[[#This Row],[fanPts/82]]</f>
        <v>-14.14495857609856</v>
      </c>
      <c r="T171" s="6">
        <f>_xlfn.RANK.EQ(Table1[[#This Row],[regressedFanPts/82]],Table1[regressedFanPts/82])</f>
        <v>180</v>
      </c>
      <c r="U171" s="9">
        <f>_xlfn.RANK.EQ(Table1[[#This Row],[fanPts/82]],Table1[fanPts/82])</f>
        <v>170</v>
      </c>
      <c r="V171" s="9">
        <f>Table1[[#This Row],[2025 rank]]-Table1[[#This Row],[rRank]]</f>
        <v>-10</v>
      </c>
    </row>
    <row r="172" spans="1:22" x14ac:dyDescent="0.3">
      <c r="A172" s="5"/>
      <c r="B172" s="6">
        <v>8482110</v>
      </c>
      <c r="C172" s="3" t="s">
        <v>411</v>
      </c>
      <c r="D172" s="1">
        <v>24</v>
      </c>
      <c r="E172" s="1" t="s">
        <v>420</v>
      </c>
      <c r="F172" s="5" t="s">
        <v>388</v>
      </c>
      <c r="G172" s="6" t="s">
        <v>103</v>
      </c>
      <c r="H172" s="7">
        <v>0.150569333333333</v>
      </c>
      <c r="I172" s="6">
        <v>82</v>
      </c>
      <c r="J172" s="6">
        <v>19</v>
      </c>
      <c r="K172" s="6">
        <v>17</v>
      </c>
      <c r="L172" s="6">
        <v>36</v>
      </c>
      <c r="M172" s="6">
        <v>91</v>
      </c>
      <c r="N172" s="8">
        <f>82 * (3*Table1[[#This Row],[goals]]+2*Table1[[#This Row],[assists]])/Table1[[#This Row],[gp]]</f>
        <v>91</v>
      </c>
      <c r="O172" s="7">
        <v>0.13475200000000001</v>
      </c>
      <c r="P172" s="12">
        <f>Table1[[#This Row],[AVGshp]]/Table1[[#This Row],[shp]]</f>
        <v>1.1173810654634662</v>
      </c>
      <c r="Q172" s="8">
        <f>Table1[[#This Row],[R shp]]*Table1[[#This Row],[goals]]</f>
        <v>21.230240243805856</v>
      </c>
      <c r="R172" s="8">
        <f>82 * (3*Table1[[#This Row],[R goals]]+2*Table1[[#This Row],[assists]])/Table1[[#This Row],[gp]]</f>
        <v>97.690720731417571</v>
      </c>
      <c r="S172" s="8">
        <f>Table1[[#This Row],[regressedFanPts/82]]-Table1[[#This Row],[fanPts/82]]</f>
        <v>6.6907207314175707</v>
      </c>
      <c r="T172" s="6">
        <f>_xlfn.RANK.EQ(Table1[[#This Row],[regressedFanPts/82]],Table1[regressedFanPts/82])</f>
        <v>157</v>
      </c>
      <c r="U172" s="9">
        <f>_xlfn.RANK.EQ(Table1[[#This Row],[fanPts/82]],Table1[fanPts/82])</f>
        <v>171</v>
      </c>
      <c r="V172" s="9">
        <f>Table1[[#This Row],[2025 rank]]-Table1[[#This Row],[rRank]]</f>
        <v>14</v>
      </c>
    </row>
    <row r="173" spans="1:22" x14ac:dyDescent="0.3">
      <c r="A173" s="5"/>
      <c r="B173" s="6">
        <v>8475799</v>
      </c>
      <c r="C173" s="3" t="s">
        <v>408</v>
      </c>
      <c r="D173" s="1">
        <v>33</v>
      </c>
      <c r="E173" s="1" t="s">
        <v>432</v>
      </c>
      <c r="F173" s="5" t="s">
        <v>241</v>
      </c>
      <c r="G173" s="6" t="s">
        <v>188</v>
      </c>
      <c r="H173" s="7">
        <v>0.11068759116022001</v>
      </c>
      <c r="I173" s="6">
        <v>82</v>
      </c>
      <c r="J173" s="6">
        <v>17</v>
      </c>
      <c r="K173" s="6">
        <v>20</v>
      </c>
      <c r="L173" s="6">
        <v>37</v>
      </c>
      <c r="M173" s="6">
        <v>91</v>
      </c>
      <c r="N173" s="8">
        <f>82 * (3*Table1[[#This Row],[goals]]+2*Table1[[#This Row],[assists]])/Table1[[#This Row],[gp]]</f>
        <v>91</v>
      </c>
      <c r="O173" s="7">
        <v>0.113333</v>
      </c>
      <c r="P173" s="12">
        <f>Table1[[#This Row],[AVGshp]]/Table1[[#This Row],[shp]]</f>
        <v>0.97665808864337844</v>
      </c>
      <c r="Q173" s="8">
        <f>Table1[[#This Row],[R shp]]*Table1[[#This Row],[goals]]</f>
        <v>16.603187506937434</v>
      </c>
      <c r="R173" s="8">
        <f>82 * (3*Table1[[#This Row],[R goals]]+2*Table1[[#This Row],[assists]])/Table1[[#This Row],[gp]]</f>
        <v>89.809562520812307</v>
      </c>
      <c r="S173" s="8">
        <f>Table1[[#This Row],[regressedFanPts/82]]-Table1[[#This Row],[fanPts/82]]</f>
        <v>-1.1904374791876933</v>
      </c>
      <c r="T173" s="6">
        <f>_xlfn.RANK.EQ(Table1[[#This Row],[regressedFanPts/82]],Table1[regressedFanPts/82])</f>
        <v>167</v>
      </c>
      <c r="U173" s="9">
        <f>_xlfn.RANK.EQ(Table1[[#This Row],[fanPts/82]],Table1[fanPts/82])</f>
        <v>171</v>
      </c>
      <c r="V173" s="9">
        <f>Table1[[#This Row],[2025 rank]]-Table1[[#This Row],[rRank]]</f>
        <v>4</v>
      </c>
    </row>
    <row r="174" spans="1:22" x14ac:dyDescent="0.3">
      <c r="A174" s="5"/>
      <c r="B174" s="6">
        <v>8481068</v>
      </c>
      <c r="C174" s="3" t="s">
        <v>410</v>
      </c>
      <c r="D174" s="1">
        <v>27</v>
      </c>
      <c r="E174" s="1" t="s">
        <v>421</v>
      </c>
      <c r="F174" s="5" t="s">
        <v>366</v>
      </c>
      <c r="G174" s="6" t="s">
        <v>41</v>
      </c>
      <c r="H174" s="7">
        <v>0.13625744347825999</v>
      </c>
      <c r="I174" s="6">
        <v>73</v>
      </c>
      <c r="J174" s="6">
        <v>17</v>
      </c>
      <c r="K174" s="6">
        <v>15</v>
      </c>
      <c r="L174" s="6">
        <v>32</v>
      </c>
      <c r="M174" s="6">
        <v>81</v>
      </c>
      <c r="N174" s="8">
        <f>82 * (3*Table1[[#This Row],[goals]]+2*Table1[[#This Row],[assists]])/Table1[[#This Row],[gp]]</f>
        <v>90.986301369863014</v>
      </c>
      <c r="O174" s="7">
        <v>0.13281299999999999</v>
      </c>
      <c r="P174" s="12">
        <f>Table1[[#This Row],[AVGshp]]/Table1[[#This Row],[shp]]</f>
        <v>1.0259345356121765</v>
      </c>
      <c r="Q174" s="8">
        <f>Table1[[#This Row],[R shp]]*Table1[[#This Row],[goals]]</f>
        <v>17.440887105407</v>
      </c>
      <c r="R174" s="8">
        <f>82 * (3*Table1[[#This Row],[R goals]]+2*Table1[[#This Row],[assists]])/Table1[[#This Row],[gp]]</f>
        <v>92.472030519590717</v>
      </c>
      <c r="S174" s="8">
        <f>Table1[[#This Row],[regressedFanPts/82]]-Table1[[#This Row],[fanPts/82]]</f>
        <v>1.4857291497277032</v>
      </c>
      <c r="T174" s="6">
        <f>_xlfn.RANK.EQ(Table1[[#This Row],[regressedFanPts/82]],Table1[regressedFanPts/82])</f>
        <v>163</v>
      </c>
      <c r="U174" s="9">
        <f>_xlfn.RANK.EQ(Table1[[#This Row],[fanPts/82]],Table1[fanPts/82])</f>
        <v>173</v>
      </c>
      <c r="V174" s="9">
        <f>Table1[[#This Row],[2025 rank]]-Table1[[#This Row],[rRank]]</f>
        <v>10</v>
      </c>
    </row>
    <row r="175" spans="1:22" x14ac:dyDescent="0.3">
      <c r="A175" s="5"/>
      <c r="B175" s="6">
        <v>8476921</v>
      </c>
      <c r="C175" s="3" t="s">
        <v>208</v>
      </c>
      <c r="D175" s="1">
        <v>33</v>
      </c>
      <c r="E175" s="1" t="s">
        <v>437</v>
      </c>
      <c r="F175" s="5" t="s">
        <v>264</v>
      </c>
      <c r="G175" s="6" t="s">
        <v>28</v>
      </c>
      <c r="H175" s="7">
        <v>0.10254088477366199</v>
      </c>
      <c r="I175" s="6">
        <v>79</v>
      </c>
      <c r="J175" s="6">
        <v>15</v>
      </c>
      <c r="K175" s="6">
        <v>21</v>
      </c>
      <c r="L175" s="6">
        <v>36</v>
      </c>
      <c r="M175" s="6">
        <v>87</v>
      </c>
      <c r="N175" s="8">
        <f>82 * (3*Table1[[#This Row],[goals]]+2*Table1[[#This Row],[assists]])/Table1[[#This Row],[gp]]</f>
        <v>90.303797468354432</v>
      </c>
      <c r="O175" s="7">
        <v>0.13392899999999999</v>
      </c>
      <c r="P175" s="12">
        <f>Table1[[#This Row],[AVGshp]]/Table1[[#This Row],[shp]]</f>
        <v>0.76563615627430948</v>
      </c>
      <c r="Q175" s="8">
        <f>Table1[[#This Row],[R shp]]*Table1[[#This Row],[goals]]</f>
        <v>11.484542344114642</v>
      </c>
      <c r="R175" s="8">
        <f>82 * (3*Table1[[#This Row],[R goals]]+2*Table1[[#This Row],[assists]])/Table1[[#This Row],[gp]]</f>
        <v>79.356929324711416</v>
      </c>
      <c r="S175" s="8">
        <f>Table1[[#This Row],[regressedFanPts/82]]-Table1[[#This Row],[fanPts/82]]</f>
        <v>-10.946868143643016</v>
      </c>
      <c r="T175" s="6">
        <f>_xlfn.RANK.EQ(Table1[[#This Row],[regressedFanPts/82]],Table1[regressedFanPts/82])</f>
        <v>178</v>
      </c>
      <c r="U175" s="9">
        <f>_xlfn.RANK.EQ(Table1[[#This Row],[fanPts/82]],Table1[fanPts/82])</f>
        <v>174</v>
      </c>
      <c r="V175" s="9">
        <f>Table1[[#This Row],[2025 rank]]-Table1[[#This Row],[rRank]]</f>
        <v>-4</v>
      </c>
    </row>
    <row r="176" spans="1:22" x14ac:dyDescent="0.3">
      <c r="A176" s="5"/>
      <c r="B176" s="6">
        <v>8481624</v>
      </c>
      <c r="C176" s="3" t="s">
        <v>206</v>
      </c>
      <c r="D176" s="1">
        <v>31</v>
      </c>
      <c r="E176" s="1" t="s">
        <v>415</v>
      </c>
      <c r="F176" s="5" t="s">
        <v>378</v>
      </c>
      <c r="G176" s="6" t="s">
        <v>45</v>
      </c>
      <c r="H176" s="7">
        <v>0.117658833333333</v>
      </c>
      <c r="I176" s="6">
        <v>80</v>
      </c>
      <c r="J176" s="6">
        <v>20</v>
      </c>
      <c r="K176" s="6">
        <v>14</v>
      </c>
      <c r="L176" s="6">
        <v>34</v>
      </c>
      <c r="M176" s="6">
        <v>88</v>
      </c>
      <c r="N176" s="8">
        <f>82 * (3*Table1[[#This Row],[goals]]+2*Table1[[#This Row],[assists]])/Table1[[#This Row],[gp]]</f>
        <v>90.2</v>
      </c>
      <c r="O176" s="7">
        <v>0.144928</v>
      </c>
      <c r="P176" s="12">
        <f>Table1[[#This Row],[AVGshp]]/Table1[[#This Row],[shp]]</f>
        <v>0.81184335210127101</v>
      </c>
      <c r="Q176" s="8">
        <f>Table1[[#This Row],[R shp]]*Table1[[#This Row],[goals]]</f>
        <v>16.23686704202542</v>
      </c>
      <c r="R176" s="8">
        <f>82 * (3*Table1[[#This Row],[R goals]]+2*Table1[[#This Row],[assists]])/Table1[[#This Row],[gp]]</f>
        <v>78.628366154228161</v>
      </c>
      <c r="S176" s="8">
        <f>Table1[[#This Row],[regressedFanPts/82]]-Table1[[#This Row],[fanPts/82]]</f>
        <v>-11.571633845771842</v>
      </c>
      <c r="T176" s="6">
        <f>_xlfn.RANK.EQ(Table1[[#This Row],[regressedFanPts/82]],Table1[regressedFanPts/82])</f>
        <v>179</v>
      </c>
      <c r="U176" s="9">
        <f>_xlfn.RANK.EQ(Table1[[#This Row],[fanPts/82]],Table1[fanPts/82])</f>
        <v>175</v>
      </c>
      <c r="V176" s="9">
        <f>Table1[[#This Row],[2025 rank]]-Table1[[#This Row],[rRank]]</f>
        <v>-4</v>
      </c>
    </row>
    <row r="177" spans="1:22" x14ac:dyDescent="0.3">
      <c r="A177" s="5"/>
      <c r="B177" s="6">
        <v>8473422</v>
      </c>
      <c r="C177" s="3" t="s">
        <v>409</v>
      </c>
      <c r="D177" s="1">
        <v>38</v>
      </c>
      <c r="E177" s="1" t="s">
        <v>415</v>
      </c>
      <c r="F177" s="5" t="s">
        <v>214</v>
      </c>
      <c r="G177" s="6" t="s">
        <v>44</v>
      </c>
      <c r="H177" s="7">
        <v>0.13357136792452801</v>
      </c>
      <c r="I177" s="6">
        <v>78</v>
      </c>
      <c r="J177" s="6">
        <v>15</v>
      </c>
      <c r="K177" s="6">
        <v>20</v>
      </c>
      <c r="L177" s="6">
        <v>35</v>
      </c>
      <c r="M177" s="6">
        <v>85</v>
      </c>
      <c r="N177" s="8">
        <f>82 * (3*Table1[[#This Row],[goals]]+2*Table1[[#This Row],[assists]])/Table1[[#This Row],[gp]]</f>
        <v>89.358974358974365</v>
      </c>
      <c r="O177" s="7">
        <v>0.144231</v>
      </c>
      <c r="P177" s="12">
        <f>Table1[[#This Row],[AVGshp]]/Table1[[#This Row],[shp]]</f>
        <v>0.92609333586072351</v>
      </c>
      <c r="Q177" s="8">
        <f>Table1[[#This Row],[R shp]]*Table1[[#This Row],[goals]]</f>
        <v>13.891400037910852</v>
      </c>
      <c r="R177" s="8">
        <f>82 * (3*Table1[[#This Row],[R goals]]+2*Table1[[#This Row],[assists]])/Table1[[#This Row],[gp]]</f>
        <v>85.8626206323855</v>
      </c>
      <c r="S177" s="8">
        <f>Table1[[#This Row],[regressedFanPts/82]]-Table1[[#This Row],[fanPts/82]]</f>
        <v>-3.4963537265888647</v>
      </c>
      <c r="T177" s="6">
        <f>_xlfn.RANK.EQ(Table1[[#This Row],[regressedFanPts/82]],Table1[regressedFanPts/82])</f>
        <v>169</v>
      </c>
      <c r="U177" s="9">
        <f>_xlfn.RANK.EQ(Table1[[#This Row],[fanPts/82]],Table1[fanPts/82])</f>
        <v>176</v>
      </c>
      <c r="V177" s="9">
        <f>Table1[[#This Row],[2025 rank]]-Table1[[#This Row],[rRank]]</f>
        <v>7</v>
      </c>
    </row>
    <row r="178" spans="1:22" x14ac:dyDescent="0.3">
      <c r="A178" s="5"/>
      <c r="B178" s="6">
        <v>8478462</v>
      </c>
      <c r="C178" s="3" t="s">
        <v>411</v>
      </c>
      <c r="D178" s="1">
        <v>28</v>
      </c>
      <c r="E178" s="1" t="s">
        <v>424</v>
      </c>
      <c r="F178" s="5" t="s">
        <v>312</v>
      </c>
      <c r="G178" s="6" t="s">
        <v>164</v>
      </c>
      <c r="H178" s="7">
        <v>0.13149590776698999</v>
      </c>
      <c r="I178" s="6">
        <v>71</v>
      </c>
      <c r="J178" s="6">
        <v>15</v>
      </c>
      <c r="K178" s="6">
        <v>16</v>
      </c>
      <c r="L178" s="6">
        <v>31</v>
      </c>
      <c r="M178" s="6">
        <v>77</v>
      </c>
      <c r="N178" s="8">
        <f>82 * (3*Table1[[#This Row],[goals]]+2*Table1[[#This Row],[assists]])/Table1[[#This Row],[gp]]</f>
        <v>88.929577464788736</v>
      </c>
      <c r="O178" s="7">
        <v>0.14018700000000001</v>
      </c>
      <c r="P178" s="12">
        <f>Table1[[#This Row],[AVGshp]]/Table1[[#This Row],[shp]]</f>
        <v>0.93800357926904765</v>
      </c>
      <c r="Q178" s="8">
        <f>Table1[[#This Row],[R shp]]*Table1[[#This Row],[goals]]</f>
        <v>14.070053689035715</v>
      </c>
      <c r="R178" s="8">
        <f>82 * (3*Table1[[#This Row],[R goals]]+2*Table1[[#This Row],[assists]])/Table1[[#This Row],[gp]]</f>
        <v>85.707509964827977</v>
      </c>
      <c r="S178" s="8">
        <f>Table1[[#This Row],[regressedFanPts/82]]-Table1[[#This Row],[fanPts/82]]</f>
        <v>-3.2220674999607581</v>
      </c>
      <c r="T178" s="6">
        <f>_xlfn.RANK.EQ(Table1[[#This Row],[regressedFanPts/82]],Table1[regressedFanPts/82])</f>
        <v>170</v>
      </c>
      <c r="U178" s="9">
        <f>_xlfn.RANK.EQ(Table1[[#This Row],[fanPts/82]],Table1[fanPts/82])</f>
        <v>177</v>
      </c>
      <c r="V178" s="9">
        <f>Table1[[#This Row],[2025 rank]]-Table1[[#This Row],[rRank]]</f>
        <v>7</v>
      </c>
    </row>
    <row r="179" spans="1:22" x14ac:dyDescent="0.3">
      <c r="A179" s="5"/>
      <c r="B179" s="6">
        <v>8474150</v>
      </c>
      <c r="C179" s="3" t="s">
        <v>210</v>
      </c>
      <c r="D179" s="1">
        <v>36</v>
      </c>
      <c r="E179" s="1" t="s">
        <v>421</v>
      </c>
      <c r="F179" s="5" t="s">
        <v>221</v>
      </c>
      <c r="G179" s="6" t="s">
        <v>36</v>
      </c>
      <c r="H179" s="7">
        <v>7.6632158333333297E-2</v>
      </c>
      <c r="I179" s="6">
        <v>76</v>
      </c>
      <c r="J179" s="6">
        <v>15</v>
      </c>
      <c r="K179" s="6">
        <v>17</v>
      </c>
      <c r="L179" s="6">
        <v>32</v>
      </c>
      <c r="M179" s="6">
        <v>79</v>
      </c>
      <c r="N179" s="8">
        <f>82 * (3*Table1[[#This Row],[goals]]+2*Table1[[#This Row],[assists]])/Table1[[#This Row],[gp]]</f>
        <v>85.236842105263165</v>
      </c>
      <c r="O179" s="7">
        <v>8.5713999999999999E-2</v>
      </c>
      <c r="P179" s="12">
        <f>Table1[[#This Row],[AVGshp]]/Table1[[#This Row],[shp]]</f>
        <v>0.89404482737164637</v>
      </c>
      <c r="Q179" s="8">
        <f>Table1[[#This Row],[R shp]]*Table1[[#This Row],[goals]]</f>
        <v>13.410672410574696</v>
      </c>
      <c r="R179" s="8">
        <f>82 * (3*Table1[[#This Row],[R goals]]+2*Table1[[#This Row],[assists]])/Table1[[#This Row],[gp]]</f>
        <v>80.092439644754947</v>
      </c>
      <c r="S179" s="8">
        <f>Table1[[#This Row],[regressedFanPts/82]]-Table1[[#This Row],[fanPts/82]]</f>
        <v>-5.1444024605082177</v>
      </c>
      <c r="T179" s="6">
        <f>_xlfn.RANK.EQ(Table1[[#This Row],[regressedFanPts/82]],Table1[regressedFanPts/82])</f>
        <v>177</v>
      </c>
      <c r="U179" s="9">
        <f>_xlfn.RANK.EQ(Table1[[#This Row],[fanPts/82]],Table1[fanPts/82])</f>
        <v>178</v>
      </c>
      <c r="V179" s="9">
        <f>Table1[[#This Row],[2025 rank]]-Table1[[#This Row],[rRank]]</f>
        <v>1</v>
      </c>
    </row>
    <row r="180" spans="1:22" x14ac:dyDescent="0.3">
      <c r="A180" s="5"/>
      <c r="B180" s="6">
        <v>8478042</v>
      </c>
      <c r="C180" s="3" t="s">
        <v>408</v>
      </c>
      <c r="D180" s="1">
        <v>32</v>
      </c>
      <c r="E180" s="1" t="s">
        <v>440</v>
      </c>
      <c r="F180" s="5" t="s">
        <v>297</v>
      </c>
      <c r="G180" s="6" t="s">
        <v>14</v>
      </c>
      <c r="H180" s="7">
        <v>0.104765333333333</v>
      </c>
      <c r="I180" s="6">
        <v>67</v>
      </c>
      <c r="J180" s="6">
        <v>15</v>
      </c>
      <c r="K180" s="6">
        <v>12</v>
      </c>
      <c r="L180" s="6">
        <v>27</v>
      </c>
      <c r="M180" s="6">
        <v>69</v>
      </c>
      <c r="N180" s="8">
        <f>82 * (3*Table1[[#This Row],[goals]]+2*Table1[[#This Row],[assists]])/Table1[[#This Row],[gp]]</f>
        <v>84.447761194029852</v>
      </c>
      <c r="O180" s="7">
        <v>9.4936999999999994E-2</v>
      </c>
      <c r="P180" s="12">
        <f>Table1[[#This Row],[AVGshp]]/Table1[[#This Row],[shp]]</f>
        <v>1.1035247936350738</v>
      </c>
      <c r="Q180" s="8">
        <f>Table1[[#This Row],[R shp]]*Table1[[#This Row],[goals]]</f>
        <v>16.552871904526107</v>
      </c>
      <c r="R180" s="8">
        <f>82 * (3*Table1[[#This Row],[R goals]]+2*Table1[[#This Row],[assists]])/Table1[[#This Row],[gp]]</f>
        <v>90.149350574827182</v>
      </c>
      <c r="S180" s="8">
        <f>Table1[[#This Row],[regressedFanPts/82]]-Table1[[#This Row],[fanPts/82]]</f>
        <v>5.7015893807973299</v>
      </c>
      <c r="T180" s="6">
        <f>_xlfn.RANK.EQ(Table1[[#This Row],[regressedFanPts/82]],Table1[regressedFanPts/82])</f>
        <v>166</v>
      </c>
      <c r="U180" s="9">
        <f>_xlfn.RANK.EQ(Table1[[#This Row],[fanPts/82]],Table1[fanPts/82])</f>
        <v>179</v>
      </c>
      <c r="V180" s="9">
        <f>Table1[[#This Row],[2025 rank]]-Table1[[#This Row],[rRank]]</f>
        <v>13</v>
      </c>
    </row>
    <row r="181" spans="1:22" x14ac:dyDescent="0.3">
      <c r="A181" s="5"/>
      <c r="B181" s="6">
        <v>8475784</v>
      </c>
      <c r="C181" s="3" t="s">
        <v>208</v>
      </c>
      <c r="D181" s="1">
        <v>33</v>
      </c>
      <c r="E181" s="1" t="s">
        <v>429</v>
      </c>
      <c r="F181" s="5" t="s">
        <v>239</v>
      </c>
      <c r="G181" s="6" t="s">
        <v>143</v>
      </c>
      <c r="H181" s="7">
        <v>0.123745155555555</v>
      </c>
      <c r="I181" s="6">
        <v>72</v>
      </c>
      <c r="J181" s="6">
        <v>16</v>
      </c>
      <c r="K181" s="6">
        <v>13</v>
      </c>
      <c r="L181" s="6">
        <v>29</v>
      </c>
      <c r="M181" s="6">
        <v>74</v>
      </c>
      <c r="N181" s="8">
        <f>82 * (3*Table1[[#This Row],[goals]]+2*Table1[[#This Row],[assists]])/Table1[[#This Row],[gp]]</f>
        <v>84.277777777777771</v>
      </c>
      <c r="O181" s="7">
        <v>0.111111</v>
      </c>
      <c r="P181" s="12">
        <f>Table1[[#This Row],[AVGshp]]/Table1[[#This Row],[shp]]</f>
        <v>1.1137075137075088</v>
      </c>
      <c r="Q181" s="8">
        <f>Table1[[#This Row],[R shp]]*Table1[[#This Row],[goals]]</f>
        <v>17.81932021932014</v>
      </c>
      <c r="R181" s="8">
        <f>82 * (3*Table1[[#This Row],[R goals]]+2*Table1[[#This Row],[assists]])/Table1[[#This Row],[gp]]</f>
        <v>90.493788527121595</v>
      </c>
      <c r="S181" s="8">
        <f>Table1[[#This Row],[regressedFanPts/82]]-Table1[[#This Row],[fanPts/82]]</f>
        <v>6.2160107493438232</v>
      </c>
      <c r="T181" s="6">
        <f>_xlfn.RANK.EQ(Table1[[#This Row],[regressedFanPts/82]],Table1[regressedFanPts/82])</f>
        <v>165</v>
      </c>
      <c r="U181" s="9">
        <f>_xlfn.RANK.EQ(Table1[[#This Row],[fanPts/82]],Table1[fanPts/82])</f>
        <v>180</v>
      </c>
      <c r="V181" s="9">
        <f>Table1[[#This Row],[2025 rank]]-Table1[[#This Row],[rRank]]</f>
        <v>15</v>
      </c>
    </row>
    <row r="182" spans="1:22" x14ac:dyDescent="0.3">
      <c r="A182" s="5"/>
      <c r="B182" s="6">
        <v>8479671</v>
      </c>
      <c r="C182" s="3" t="s">
        <v>206</v>
      </c>
      <c r="D182" s="1">
        <v>28</v>
      </c>
      <c r="E182" s="1" t="s">
        <v>441</v>
      </c>
      <c r="F182" s="5" t="s">
        <v>339</v>
      </c>
      <c r="G182" s="6" t="s">
        <v>34</v>
      </c>
      <c r="H182" s="7">
        <v>0.111912831683168</v>
      </c>
      <c r="I182" s="6">
        <v>82</v>
      </c>
      <c r="J182" s="6">
        <v>18</v>
      </c>
      <c r="K182" s="6">
        <v>14</v>
      </c>
      <c r="L182" s="6">
        <v>32</v>
      </c>
      <c r="M182" s="6">
        <v>82</v>
      </c>
      <c r="N182" s="8">
        <f>82 * (3*Table1[[#This Row],[goals]]+2*Table1[[#This Row],[assists]])/Table1[[#This Row],[gp]]</f>
        <v>82</v>
      </c>
      <c r="O182" s="7">
        <v>0.162162</v>
      </c>
      <c r="P182" s="12">
        <f>Table1[[#This Row],[AVGshp]]/Table1[[#This Row],[shp]]</f>
        <v>0.6901298188426882</v>
      </c>
      <c r="Q182" s="8">
        <f>Table1[[#This Row],[R shp]]*Table1[[#This Row],[goals]]</f>
        <v>12.422336739168388</v>
      </c>
      <c r="R182" s="8">
        <f>82 * (3*Table1[[#This Row],[R goals]]+2*Table1[[#This Row],[assists]])/Table1[[#This Row],[gp]]</f>
        <v>65.267010217505174</v>
      </c>
      <c r="S182" s="8">
        <f>Table1[[#This Row],[regressedFanPts/82]]-Table1[[#This Row],[fanPts/82]]</f>
        <v>-16.732989782494826</v>
      </c>
      <c r="T182" s="6">
        <f>_xlfn.RANK.EQ(Table1[[#This Row],[regressedFanPts/82]],Table1[regressedFanPts/82])</f>
        <v>192</v>
      </c>
      <c r="U182" s="9">
        <f>_xlfn.RANK.EQ(Table1[[#This Row],[fanPts/82]],Table1[fanPts/82])</f>
        <v>181</v>
      </c>
      <c r="V182" s="9">
        <f>Table1[[#This Row],[2025 rank]]-Table1[[#This Row],[rRank]]</f>
        <v>-11</v>
      </c>
    </row>
    <row r="183" spans="1:22" x14ac:dyDescent="0.3">
      <c r="A183" s="5"/>
      <c r="B183" s="6">
        <v>8470621</v>
      </c>
      <c r="C183" s="3" t="s">
        <v>206</v>
      </c>
      <c r="D183" s="1">
        <v>40</v>
      </c>
      <c r="E183" s="1" t="s">
        <v>412</v>
      </c>
      <c r="F183" s="5" t="s">
        <v>207</v>
      </c>
      <c r="G183" s="6" t="s">
        <v>84</v>
      </c>
      <c r="H183" s="7">
        <v>0.14598927</v>
      </c>
      <c r="I183" s="6">
        <v>81</v>
      </c>
      <c r="J183" s="6">
        <v>19</v>
      </c>
      <c r="K183" s="6">
        <v>11</v>
      </c>
      <c r="L183" s="6">
        <v>30</v>
      </c>
      <c r="M183" s="6">
        <v>79</v>
      </c>
      <c r="N183" s="8">
        <f>82 * (3*Table1[[#This Row],[goals]]+2*Table1[[#This Row],[assists]])/Table1[[#This Row],[gp]]</f>
        <v>79.975308641975303</v>
      </c>
      <c r="O183" s="7">
        <v>0.19</v>
      </c>
      <c r="P183" s="12">
        <f>Table1[[#This Row],[AVGshp]]/Table1[[#This Row],[shp]]</f>
        <v>0.76836457894736843</v>
      </c>
      <c r="Q183" s="8">
        <f>Table1[[#This Row],[R shp]]*Table1[[#This Row],[goals]]</f>
        <v>14.598927</v>
      </c>
      <c r="R183" s="8">
        <f>82 * (3*Table1[[#This Row],[R goals]]+2*Table1[[#This Row],[assists]])/Table1[[#This Row],[gp]]</f>
        <v>66.609086938271602</v>
      </c>
      <c r="S183" s="8">
        <f>Table1[[#This Row],[regressedFanPts/82]]-Table1[[#This Row],[fanPts/82]]</f>
        <v>-13.366221703703701</v>
      </c>
      <c r="T183" s="6">
        <f>_xlfn.RANK.EQ(Table1[[#This Row],[regressedFanPts/82]],Table1[regressedFanPts/82])</f>
        <v>190</v>
      </c>
      <c r="U183" s="9">
        <f>_xlfn.RANK.EQ(Table1[[#This Row],[fanPts/82]],Table1[fanPts/82])</f>
        <v>182</v>
      </c>
      <c r="V183" s="9">
        <f>Table1[[#This Row],[2025 rank]]-Table1[[#This Row],[rRank]]</f>
        <v>-8</v>
      </c>
    </row>
    <row r="184" spans="1:22" x14ac:dyDescent="0.3">
      <c r="A184" s="5"/>
      <c r="B184" s="6">
        <v>8478542</v>
      </c>
      <c r="C184" s="3" t="s">
        <v>410</v>
      </c>
      <c r="D184" s="1">
        <v>32</v>
      </c>
      <c r="E184" s="1" t="s">
        <v>438</v>
      </c>
      <c r="F184" s="5" t="s">
        <v>317</v>
      </c>
      <c r="G184" s="6" t="s">
        <v>75</v>
      </c>
      <c r="H184" s="7">
        <v>8.1389995670995599E-2</v>
      </c>
      <c r="I184" s="6">
        <v>82</v>
      </c>
      <c r="J184" s="6">
        <v>15</v>
      </c>
      <c r="K184" s="6">
        <v>17</v>
      </c>
      <c r="L184" s="6">
        <v>32</v>
      </c>
      <c r="M184" s="6">
        <v>79</v>
      </c>
      <c r="N184" s="8">
        <f>82 * (3*Table1[[#This Row],[goals]]+2*Table1[[#This Row],[assists]])/Table1[[#This Row],[gp]]</f>
        <v>79</v>
      </c>
      <c r="O184" s="7">
        <v>9.3168000000000001E-2</v>
      </c>
      <c r="P184" s="12">
        <f>Table1[[#This Row],[AVGshp]]/Table1[[#This Row],[shp]]</f>
        <v>0.87358315806924691</v>
      </c>
      <c r="Q184" s="8">
        <f>Table1[[#This Row],[R shp]]*Table1[[#This Row],[goals]]</f>
        <v>13.103747371038704</v>
      </c>
      <c r="R184" s="8">
        <f>82 * (3*Table1[[#This Row],[R goals]]+2*Table1[[#This Row],[assists]])/Table1[[#This Row],[gp]]</f>
        <v>73.311242113116108</v>
      </c>
      <c r="S184" s="8">
        <f>Table1[[#This Row],[regressedFanPts/82]]-Table1[[#This Row],[fanPts/82]]</f>
        <v>-5.6887578868838915</v>
      </c>
      <c r="T184" s="6">
        <f>_xlfn.RANK.EQ(Table1[[#This Row],[regressedFanPts/82]],Table1[regressedFanPts/82])</f>
        <v>182</v>
      </c>
      <c r="U184" s="9">
        <f>_xlfn.RANK.EQ(Table1[[#This Row],[fanPts/82]],Table1[fanPts/82])</f>
        <v>183</v>
      </c>
      <c r="V184" s="9">
        <f>Table1[[#This Row],[2025 rank]]-Table1[[#This Row],[rRank]]</f>
        <v>1</v>
      </c>
    </row>
    <row r="185" spans="1:22" x14ac:dyDescent="0.3">
      <c r="A185" s="5"/>
      <c r="B185" s="6">
        <v>8480762</v>
      </c>
      <c r="C185" s="3" t="s">
        <v>208</v>
      </c>
      <c r="D185" s="1">
        <v>30</v>
      </c>
      <c r="E185" s="1" t="s">
        <v>437</v>
      </c>
      <c r="F185" s="5" t="s">
        <v>356</v>
      </c>
      <c r="G185" s="6" t="s">
        <v>29</v>
      </c>
      <c r="H185" s="7">
        <v>0.10717110309278299</v>
      </c>
      <c r="I185" s="6">
        <v>82</v>
      </c>
      <c r="J185" s="6">
        <v>14</v>
      </c>
      <c r="K185" s="6">
        <v>18</v>
      </c>
      <c r="L185" s="6">
        <v>32</v>
      </c>
      <c r="M185" s="6">
        <v>78</v>
      </c>
      <c r="N185" s="8">
        <f>82 * (3*Table1[[#This Row],[goals]]+2*Table1[[#This Row],[assists]])/Table1[[#This Row],[gp]]</f>
        <v>78</v>
      </c>
      <c r="O185" s="7">
        <v>0.127273</v>
      </c>
      <c r="P185" s="12">
        <f>Table1[[#This Row],[AVGshp]]/Table1[[#This Row],[shp]]</f>
        <v>0.84205686275001768</v>
      </c>
      <c r="Q185" s="8">
        <f>Table1[[#This Row],[R shp]]*Table1[[#This Row],[goals]]</f>
        <v>11.788796078500248</v>
      </c>
      <c r="R185" s="8">
        <f>82 * (3*Table1[[#This Row],[R goals]]+2*Table1[[#This Row],[assists]])/Table1[[#This Row],[gp]]</f>
        <v>71.36638823550075</v>
      </c>
      <c r="S185" s="8">
        <f>Table1[[#This Row],[regressedFanPts/82]]-Table1[[#This Row],[fanPts/82]]</f>
        <v>-6.6336117644992498</v>
      </c>
      <c r="T185" s="6">
        <f>_xlfn.RANK.EQ(Table1[[#This Row],[regressedFanPts/82]],Table1[regressedFanPts/82])</f>
        <v>184</v>
      </c>
      <c r="U185" s="9">
        <f>_xlfn.RANK.EQ(Table1[[#This Row],[fanPts/82]],Table1[fanPts/82])</f>
        <v>184</v>
      </c>
      <c r="V185" s="9">
        <f>Table1[[#This Row],[2025 rank]]-Table1[[#This Row],[rRank]]</f>
        <v>0</v>
      </c>
    </row>
    <row r="186" spans="1:22" x14ac:dyDescent="0.3">
      <c r="A186" s="5"/>
      <c r="B186" s="6">
        <v>8480113</v>
      </c>
      <c r="C186" s="3" t="s">
        <v>410</v>
      </c>
      <c r="D186" s="1">
        <v>32</v>
      </c>
      <c r="E186" s="1" t="s">
        <v>432</v>
      </c>
      <c r="F186" s="5" t="s">
        <v>351</v>
      </c>
      <c r="G186" s="6" t="s">
        <v>186</v>
      </c>
      <c r="H186" s="7">
        <v>0.112159825112107</v>
      </c>
      <c r="I186" s="6">
        <v>82</v>
      </c>
      <c r="J186" s="6">
        <v>15</v>
      </c>
      <c r="K186" s="6">
        <v>16</v>
      </c>
      <c r="L186" s="6">
        <v>31</v>
      </c>
      <c r="M186" s="6">
        <v>77</v>
      </c>
      <c r="N186" s="8">
        <f>82 * (3*Table1[[#This Row],[goals]]+2*Table1[[#This Row],[assists]])/Table1[[#This Row],[gp]]</f>
        <v>77</v>
      </c>
      <c r="O186" s="7">
        <v>0.13761499999999999</v>
      </c>
      <c r="P186" s="12">
        <f>Table1[[#This Row],[AVGshp]]/Table1[[#This Row],[shp]]</f>
        <v>0.81502616075360246</v>
      </c>
      <c r="Q186" s="8">
        <f>Table1[[#This Row],[R shp]]*Table1[[#This Row],[goals]]</f>
        <v>12.225392411304037</v>
      </c>
      <c r="R186" s="8">
        <f>82 * (3*Table1[[#This Row],[R goals]]+2*Table1[[#This Row],[assists]])/Table1[[#This Row],[gp]]</f>
        <v>68.676177233912114</v>
      </c>
      <c r="S186" s="8">
        <f>Table1[[#This Row],[regressedFanPts/82]]-Table1[[#This Row],[fanPts/82]]</f>
        <v>-8.3238227660878863</v>
      </c>
      <c r="T186" s="6">
        <f>_xlfn.RANK.EQ(Table1[[#This Row],[regressedFanPts/82]],Table1[regressedFanPts/82])</f>
        <v>188</v>
      </c>
      <c r="U186" s="9">
        <f>_xlfn.RANK.EQ(Table1[[#This Row],[fanPts/82]],Table1[fanPts/82])</f>
        <v>185</v>
      </c>
      <c r="V186" s="9">
        <f>Table1[[#This Row],[2025 rank]]-Table1[[#This Row],[rRank]]</f>
        <v>-3</v>
      </c>
    </row>
    <row r="187" spans="1:22" x14ac:dyDescent="0.3">
      <c r="A187" s="5"/>
      <c r="B187" s="6">
        <v>8475220</v>
      </c>
      <c r="C187" s="3" t="s">
        <v>208</v>
      </c>
      <c r="D187" s="1">
        <v>34</v>
      </c>
      <c r="E187" s="1" t="s">
        <v>427</v>
      </c>
      <c r="F187" s="5" t="s">
        <v>232</v>
      </c>
      <c r="G187" s="6" t="s">
        <v>44</v>
      </c>
      <c r="H187" s="7">
        <v>0.13781447715736</v>
      </c>
      <c r="I187" s="6">
        <v>77</v>
      </c>
      <c r="J187" s="6">
        <v>14</v>
      </c>
      <c r="K187" s="6">
        <v>15</v>
      </c>
      <c r="L187" s="6">
        <v>29</v>
      </c>
      <c r="M187" s="6">
        <v>72</v>
      </c>
      <c r="N187" s="8">
        <f>82 * (3*Table1[[#This Row],[goals]]+2*Table1[[#This Row],[assists]])/Table1[[#This Row],[gp]]</f>
        <v>76.675324675324674</v>
      </c>
      <c r="O187" s="7">
        <v>0.15384600000000001</v>
      </c>
      <c r="P187" s="12">
        <f>Table1[[#This Row],[AVGshp]]/Table1[[#This Row],[shp]]</f>
        <v>0.89579499731783729</v>
      </c>
      <c r="Q187" s="8">
        <f>Table1[[#This Row],[R shp]]*Table1[[#This Row],[goals]]</f>
        <v>12.541129962449721</v>
      </c>
      <c r="R187" s="8">
        <f>82 * (3*Table1[[#This Row],[R goals]]+2*Table1[[#This Row],[assists]])/Table1[[#This Row],[gp]]</f>
        <v>72.014519100813402</v>
      </c>
      <c r="S187" s="8">
        <f>Table1[[#This Row],[regressedFanPts/82]]-Table1[[#This Row],[fanPts/82]]</f>
        <v>-4.6608055745112722</v>
      </c>
      <c r="T187" s="6">
        <f>_xlfn.RANK.EQ(Table1[[#This Row],[regressedFanPts/82]],Table1[regressedFanPts/82])</f>
        <v>183</v>
      </c>
      <c r="U187" s="9">
        <f>_xlfn.RANK.EQ(Table1[[#This Row],[fanPts/82]],Table1[fanPts/82])</f>
        <v>186</v>
      </c>
      <c r="V187" s="9">
        <f>Table1[[#This Row],[2025 rank]]-Table1[[#This Row],[rRank]]</f>
        <v>3</v>
      </c>
    </row>
    <row r="188" spans="1:22" x14ac:dyDescent="0.3">
      <c r="A188" s="5"/>
      <c r="B188" s="6">
        <v>8476292</v>
      </c>
      <c r="C188" s="3" t="s">
        <v>208</v>
      </c>
      <c r="D188" s="1">
        <v>34</v>
      </c>
      <c r="E188" s="1" t="s">
        <v>420</v>
      </c>
      <c r="F188" s="5" t="s">
        <v>245</v>
      </c>
      <c r="G188" s="6" t="s">
        <v>105</v>
      </c>
      <c r="H188" s="7">
        <v>0.12296840609137</v>
      </c>
      <c r="I188" s="6">
        <v>77</v>
      </c>
      <c r="J188" s="6">
        <v>15</v>
      </c>
      <c r="K188" s="6">
        <v>13</v>
      </c>
      <c r="L188" s="6">
        <v>28</v>
      </c>
      <c r="M188" s="6">
        <v>71</v>
      </c>
      <c r="N188" s="8">
        <f>82 * (3*Table1[[#This Row],[goals]]+2*Table1[[#This Row],[assists]])/Table1[[#This Row],[gp]]</f>
        <v>75.610389610389603</v>
      </c>
      <c r="O188" s="7">
        <v>0.15625</v>
      </c>
      <c r="P188" s="12">
        <f>Table1[[#This Row],[AVGshp]]/Table1[[#This Row],[shp]]</f>
        <v>0.78699779898476796</v>
      </c>
      <c r="Q188" s="8">
        <f>Table1[[#This Row],[R shp]]*Table1[[#This Row],[goals]]</f>
        <v>11.80496698477152</v>
      </c>
      <c r="R188" s="8">
        <f>82 * (3*Table1[[#This Row],[R goals]]+2*Table1[[#This Row],[assists]])/Table1[[#This Row],[gp]]</f>
        <v>65.402881535763555</v>
      </c>
      <c r="S188" s="8">
        <f>Table1[[#This Row],[regressedFanPts/82]]-Table1[[#This Row],[fanPts/82]]</f>
        <v>-10.207508074626048</v>
      </c>
      <c r="T188" s="6">
        <f>_xlfn.RANK.EQ(Table1[[#This Row],[regressedFanPts/82]],Table1[regressedFanPts/82])</f>
        <v>191</v>
      </c>
      <c r="U188" s="9">
        <f>_xlfn.RANK.EQ(Table1[[#This Row],[fanPts/82]],Table1[fanPts/82])</f>
        <v>187</v>
      </c>
      <c r="V188" s="9">
        <f>Table1[[#This Row],[2025 rank]]-Table1[[#This Row],[rRank]]</f>
        <v>-4</v>
      </c>
    </row>
    <row r="189" spans="1:22" x14ac:dyDescent="0.3">
      <c r="A189" s="5"/>
      <c r="B189" s="6">
        <v>8478874</v>
      </c>
      <c r="C189" s="3" t="s">
        <v>411</v>
      </c>
      <c r="D189" s="1">
        <v>29</v>
      </c>
      <c r="E189" s="1" t="s">
        <v>429</v>
      </c>
      <c r="F189" s="5" t="s">
        <v>323</v>
      </c>
      <c r="G189" s="6" t="s">
        <v>142</v>
      </c>
      <c r="H189" s="7">
        <v>0.20602398795180701</v>
      </c>
      <c r="I189" s="6">
        <v>81</v>
      </c>
      <c r="J189" s="6">
        <v>19</v>
      </c>
      <c r="K189" s="6">
        <v>7</v>
      </c>
      <c r="L189" s="6">
        <v>26</v>
      </c>
      <c r="M189" s="6">
        <v>71</v>
      </c>
      <c r="N189" s="8">
        <f>82 * (3*Table1[[#This Row],[goals]]+2*Table1[[#This Row],[assists]])/Table1[[#This Row],[gp]]</f>
        <v>71.876543209876544</v>
      </c>
      <c r="O189" s="7">
        <v>0.21111099999999999</v>
      </c>
      <c r="P189" s="12">
        <f>Table1[[#This Row],[AVGshp]]/Table1[[#This Row],[shp]]</f>
        <v>0.97590361445783036</v>
      </c>
      <c r="Q189" s="8">
        <f>Table1[[#This Row],[R shp]]*Table1[[#This Row],[goals]]</f>
        <v>18.542168674698775</v>
      </c>
      <c r="R189" s="8">
        <f>82 * (3*Table1[[#This Row],[R goals]]+2*Table1[[#This Row],[assists]])/Table1[[#This Row],[gp]]</f>
        <v>70.486092518220971</v>
      </c>
      <c r="S189" s="8">
        <f>Table1[[#This Row],[regressedFanPts/82]]-Table1[[#This Row],[fanPts/82]]</f>
        <v>-1.3904506916555732</v>
      </c>
      <c r="T189" s="6">
        <f>_xlfn.RANK.EQ(Table1[[#This Row],[regressedFanPts/82]],Table1[regressedFanPts/82])</f>
        <v>186</v>
      </c>
      <c r="U189" s="9">
        <f>_xlfn.RANK.EQ(Table1[[#This Row],[fanPts/82]],Table1[fanPts/82])</f>
        <v>188</v>
      </c>
      <c r="V189" s="9">
        <f>Table1[[#This Row],[2025 rank]]-Table1[[#This Row],[rRank]]</f>
        <v>2</v>
      </c>
    </row>
    <row r="190" spans="1:22" x14ac:dyDescent="0.3">
      <c r="A190" s="5"/>
      <c r="B190" s="6">
        <v>8478233</v>
      </c>
      <c r="C190" s="3" t="s">
        <v>408</v>
      </c>
      <c r="D190" s="1">
        <v>29</v>
      </c>
      <c r="E190" s="1" t="s">
        <v>431</v>
      </c>
      <c r="F190" s="5" t="s">
        <v>299</v>
      </c>
      <c r="G190" s="6" t="s">
        <v>67</v>
      </c>
      <c r="H190" s="7">
        <v>0.118498873949579</v>
      </c>
      <c r="I190" s="6">
        <v>81</v>
      </c>
      <c r="J190" s="6">
        <v>14</v>
      </c>
      <c r="K190" s="6">
        <v>14</v>
      </c>
      <c r="L190" s="6">
        <v>28</v>
      </c>
      <c r="M190" s="6">
        <v>70</v>
      </c>
      <c r="N190" s="8">
        <f>82 * (3*Table1[[#This Row],[goals]]+2*Table1[[#This Row],[assists]])/Table1[[#This Row],[gp]]</f>
        <v>70.864197530864203</v>
      </c>
      <c r="O190" s="7">
        <v>0.147368</v>
      </c>
      <c r="P190" s="12">
        <f>Table1[[#This Row],[AVGshp]]/Table1[[#This Row],[shp]]</f>
        <v>0.80410179923442682</v>
      </c>
      <c r="Q190" s="8">
        <f>Table1[[#This Row],[R shp]]*Table1[[#This Row],[goals]]</f>
        <v>11.257425189281975</v>
      </c>
      <c r="R190" s="8">
        <f>82 * (3*Table1[[#This Row],[R goals]]+2*Table1[[#This Row],[assists]])/Table1[[#This Row],[gp]]</f>
        <v>62.534896253868709</v>
      </c>
      <c r="S190" s="8">
        <f>Table1[[#This Row],[regressedFanPts/82]]-Table1[[#This Row],[fanPts/82]]</f>
        <v>-8.3293012769954942</v>
      </c>
      <c r="T190" s="6">
        <f>_xlfn.RANK.EQ(Table1[[#This Row],[regressedFanPts/82]],Table1[regressedFanPts/82])</f>
        <v>193</v>
      </c>
      <c r="U190" s="9">
        <f>_xlfn.RANK.EQ(Table1[[#This Row],[fanPts/82]],Table1[fanPts/82])</f>
        <v>189</v>
      </c>
      <c r="V190" s="9">
        <f>Table1[[#This Row],[2025 rank]]-Table1[[#This Row],[rRank]]</f>
        <v>-4</v>
      </c>
    </row>
    <row r="191" spans="1:22" x14ac:dyDescent="0.3">
      <c r="A191" s="5"/>
      <c r="B191" s="6">
        <v>8481582</v>
      </c>
      <c r="C191" s="3" t="s">
        <v>206</v>
      </c>
      <c r="D191" s="1">
        <v>24</v>
      </c>
      <c r="E191" s="1" t="s">
        <v>424</v>
      </c>
      <c r="F191" s="5" t="s">
        <v>372</v>
      </c>
      <c r="G191" s="6" t="s">
        <v>58</v>
      </c>
      <c r="H191" s="7">
        <v>0.13227756428571399</v>
      </c>
      <c r="I191" s="6">
        <v>69</v>
      </c>
      <c r="J191" s="6">
        <v>15</v>
      </c>
      <c r="K191" s="6">
        <v>7</v>
      </c>
      <c r="L191" s="6">
        <v>22</v>
      </c>
      <c r="M191" s="6">
        <v>59</v>
      </c>
      <c r="N191" s="8">
        <f>82 * (3*Table1[[#This Row],[goals]]+2*Table1[[#This Row],[assists]])/Table1[[#This Row],[gp]]</f>
        <v>70.115942028985501</v>
      </c>
      <c r="O191" s="7">
        <v>0.13392899999999999</v>
      </c>
      <c r="P191" s="12">
        <f>Table1[[#This Row],[AVGshp]]/Table1[[#This Row],[shp]]</f>
        <v>0.9876693194581756</v>
      </c>
      <c r="Q191" s="8">
        <f>Table1[[#This Row],[R shp]]*Table1[[#This Row],[goals]]</f>
        <v>14.815039791872634</v>
      </c>
      <c r="R191" s="8">
        <f>82 * (3*Table1[[#This Row],[R goals]]+2*Table1[[#This Row],[assists]])/Table1[[#This Row],[gp]]</f>
        <v>69.456518678270541</v>
      </c>
      <c r="S191" s="8">
        <f>Table1[[#This Row],[regressedFanPts/82]]-Table1[[#This Row],[fanPts/82]]</f>
        <v>-0.65942335071495961</v>
      </c>
      <c r="T191" s="6">
        <f>_xlfn.RANK.EQ(Table1[[#This Row],[regressedFanPts/82]],Table1[regressedFanPts/82])</f>
        <v>187</v>
      </c>
      <c r="U191" s="9">
        <f>_xlfn.RANK.EQ(Table1[[#This Row],[fanPts/82]],Table1[fanPts/82])</f>
        <v>190</v>
      </c>
      <c r="V191" s="9">
        <f>Table1[[#This Row],[2025 rank]]-Table1[[#This Row],[rRank]]</f>
        <v>3</v>
      </c>
    </row>
    <row r="192" spans="1:22" x14ac:dyDescent="0.3">
      <c r="A192" s="5"/>
      <c r="B192" s="6">
        <v>8478831</v>
      </c>
      <c r="C192" s="3" t="s">
        <v>210</v>
      </c>
      <c r="D192" s="1">
        <v>29</v>
      </c>
      <c r="E192" s="1" t="s">
        <v>442</v>
      </c>
      <c r="F192" s="5" t="s">
        <v>319</v>
      </c>
      <c r="G192" s="6" t="s">
        <v>171</v>
      </c>
      <c r="H192" s="7">
        <v>0.12625679262672801</v>
      </c>
      <c r="I192" s="6">
        <v>82</v>
      </c>
      <c r="J192" s="6">
        <v>14</v>
      </c>
      <c r="K192" s="6">
        <v>14</v>
      </c>
      <c r="L192" s="6">
        <v>28</v>
      </c>
      <c r="M192" s="6">
        <v>70</v>
      </c>
      <c r="N192" s="8">
        <f>82 * (3*Table1[[#This Row],[goals]]+2*Table1[[#This Row],[assists]])/Table1[[#This Row],[gp]]</f>
        <v>70</v>
      </c>
      <c r="O192" s="7">
        <v>0.13725499999999999</v>
      </c>
      <c r="P192" s="12">
        <f>Table1[[#This Row],[AVGshp]]/Table1[[#This Row],[shp]]</f>
        <v>0.91987026065883226</v>
      </c>
      <c r="Q192" s="8">
        <f>Table1[[#This Row],[R shp]]*Table1[[#This Row],[goals]]</f>
        <v>12.878183649223651</v>
      </c>
      <c r="R192" s="8">
        <f>82 * (3*Table1[[#This Row],[R goals]]+2*Table1[[#This Row],[assists]])/Table1[[#This Row],[gp]]</f>
        <v>66.634550947670959</v>
      </c>
      <c r="S192" s="8">
        <f>Table1[[#This Row],[regressedFanPts/82]]-Table1[[#This Row],[fanPts/82]]</f>
        <v>-3.3654490523290406</v>
      </c>
      <c r="T192" s="6">
        <f>_xlfn.RANK.EQ(Table1[[#This Row],[regressedFanPts/82]],Table1[regressedFanPts/82])</f>
        <v>189</v>
      </c>
      <c r="U192" s="9">
        <f>_xlfn.RANK.EQ(Table1[[#This Row],[fanPts/82]],Table1[fanPts/82])</f>
        <v>191</v>
      </c>
      <c r="V192" s="9">
        <f>Table1[[#This Row],[2025 rank]]-Table1[[#This Row],[rRank]]</f>
        <v>2</v>
      </c>
    </row>
    <row r="193" spans="1:22" x14ac:dyDescent="0.3">
      <c r="A193" s="5"/>
      <c r="B193" s="6">
        <v>8476981</v>
      </c>
      <c r="C193" s="3" t="s">
        <v>206</v>
      </c>
      <c r="D193" s="1">
        <v>31</v>
      </c>
      <c r="E193" s="1" t="s">
        <v>433</v>
      </c>
      <c r="F193" s="5" t="s">
        <v>265</v>
      </c>
      <c r="G193" s="6" t="s">
        <v>90</v>
      </c>
      <c r="H193" s="7">
        <v>0.109477789473684</v>
      </c>
      <c r="I193" s="6">
        <v>81</v>
      </c>
      <c r="J193" s="6">
        <v>15</v>
      </c>
      <c r="K193" s="6">
        <v>12</v>
      </c>
      <c r="L193" s="6">
        <v>27</v>
      </c>
      <c r="M193" s="6">
        <v>69</v>
      </c>
      <c r="N193" s="8">
        <f>82 * (3*Table1[[#This Row],[goals]]+2*Table1[[#This Row],[assists]])/Table1[[#This Row],[gp]]</f>
        <v>69.851851851851848</v>
      </c>
      <c r="O193" s="7">
        <v>0.13761499999999999</v>
      </c>
      <c r="P193" s="12">
        <f>Table1[[#This Row],[AVGshp]]/Table1[[#This Row],[shp]]</f>
        <v>0.79553674725636025</v>
      </c>
      <c r="Q193" s="8">
        <f>Table1[[#This Row],[R shp]]*Table1[[#This Row],[goals]]</f>
        <v>11.933051208845404</v>
      </c>
      <c r="R193" s="8">
        <f>82 * (3*Table1[[#This Row],[R goals]]+2*Table1[[#This Row],[assists]])/Table1[[#This Row],[gp]]</f>
        <v>60.537414782419376</v>
      </c>
      <c r="S193" s="8">
        <f>Table1[[#This Row],[regressedFanPts/82]]-Table1[[#This Row],[fanPts/82]]</f>
        <v>-9.3144370694324721</v>
      </c>
      <c r="T193" s="6">
        <f>_xlfn.RANK.EQ(Table1[[#This Row],[regressedFanPts/82]],Table1[regressedFanPts/82])</f>
        <v>194</v>
      </c>
      <c r="U193" s="9">
        <f>_xlfn.RANK.EQ(Table1[[#This Row],[fanPts/82]],Table1[fanPts/82])</f>
        <v>192</v>
      </c>
      <c r="V193" s="9">
        <f>Table1[[#This Row],[2025 rank]]-Table1[[#This Row],[rRank]]</f>
        <v>-2</v>
      </c>
    </row>
    <row r="194" spans="1:22" x14ac:dyDescent="0.3">
      <c r="A194" s="5"/>
      <c r="B194" s="6">
        <v>8475343</v>
      </c>
      <c r="C194" s="3" t="s">
        <v>210</v>
      </c>
      <c r="D194" s="1">
        <v>35</v>
      </c>
      <c r="E194" s="1" t="s">
        <v>413</v>
      </c>
      <c r="F194" s="5" t="s">
        <v>234</v>
      </c>
      <c r="G194" s="6" t="s">
        <v>193</v>
      </c>
      <c r="H194" s="7">
        <v>0.187526118483412</v>
      </c>
      <c r="I194" s="6">
        <v>82</v>
      </c>
      <c r="J194" s="6">
        <v>14</v>
      </c>
      <c r="K194" s="6">
        <v>13</v>
      </c>
      <c r="L194" s="6">
        <v>27</v>
      </c>
      <c r="M194" s="6">
        <v>68</v>
      </c>
      <c r="N194" s="8">
        <f>82 * (3*Table1[[#This Row],[goals]]+2*Table1[[#This Row],[assists]])/Table1[[#This Row],[gp]]</f>
        <v>68</v>
      </c>
      <c r="O194" s="7">
        <v>0.16279099999999999</v>
      </c>
      <c r="P194" s="12">
        <f>Table1[[#This Row],[AVGshp]]/Table1[[#This Row],[shp]]</f>
        <v>1.1519440170734991</v>
      </c>
      <c r="Q194" s="8">
        <f>Table1[[#This Row],[R shp]]*Table1[[#This Row],[goals]]</f>
        <v>16.127216239028989</v>
      </c>
      <c r="R194" s="8">
        <f>82 * (3*Table1[[#This Row],[R goals]]+2*Table1[[#This Row],[assists]])/Table1[[#This Row],[gp]]</f>
        <v>74.381648717086961</v>
      </c>
      <c r="S194" s="8">
        <f>Table1[[#This Row],[regressedFanPts/82]]-Table1[[#This Row],[fanPts/82]]</f>
        <v>6.3816487170869607</v>
      </c>
      <c r="T194" s="6">
        <f>_xlfn.RANK.EQ(Table1[[#This Row],[regressedFanPts/82]],Table1[regressedFanPts/82])</f>
        <v>181</v>
      </c>
      <c r="U194" s="9">
        <f>_xlfn.RANK.EQ(Table1[[#This Row],[fanPts/82]],Table1[fanPts/82])</f>
        <v>193</v>
      </c>
      <c r="V194" s="9">
        <f>Table1[[#This Row],[2025 rank]]-Table1[[#This Row],[rRank]]</f>
        <v>12</v>
      </c>
    </row>
    <row r="195" spans="1:22" x14ac:dyDescent="0.3">
      <c r="A195" s="5"/>
      <c r="B195" s="6">
        <v>8481618</v>
      </c>
      <c r="C195" s="3" t="s">
        <v>210</v>
      </c>
      <c r="D195" s="1">
        <v>24</v>
      </c>
      <c r="E195" s="1" t="s">
        <v>433</v>
      </c>
      <c r="F195" s="5" t="s">
        <v>377</v>
      </c>
      <c r="G195" s="6" t="s">
        <v>94</v>
      </c>
      <c r="H195" s="7">
        <v>0.13710613242009101</v>
      </c>
      <c r="I195" s="6">
        <v>82</v>
      </c>
      <c r="J195" s="6">
        <v>15</v>
      </c>
      <c r="K195" s="6">
        <v>11</v>
      </c>
      <c r="L195" s="6">
        <v>26</v>
      </c>
      <c r="M195" s="6">
        <v>67</v>
      </c>
      <c r="N195" s="8">
        <f>82 * (3*Table1[[#This Row],[goals]]+2*Table1[[#This Row],[assists]])/Table1[[#This Row],[gp]]</f>
        <v>67</v>
      </c>
      <c r="O195" s="7">
        <v>0.12711900000000001</v>
      </c>
      <c r="P195" s="12">
        <f>Table1[[#This Row],[AVGshp]]/Table1[[#This Row],[shp]]</f>
        <v>1.0785652217220951</v>
      </c>
      <c r="Q195" s="8">
        <f>Table1[[#This Row],[R shp]]*Table1[[#This Row],[goals]]</f>
        <v>16.178478325831428</v>
      </c>
      <c r="R195" s="8">
        <f>82 * (3*Table1[[#This Row],[R goals]]+2*Table1[[#This Row],[assists]])/Table1[[#This Row],[gp]]</f>
        <v>70.535434977494276</v>
      </c>
      <c r="S195" s="8">
        <f>Table1[[#This Row],[regressedFanPts/82]]-Table1[[#This Row],[fanPts/82]]</f>
        <v>3.5354349774942762</v>
      </c>
      <c r="T195" s="6">
        <f>_xlfn.RANK.EQ(Table1[[#This Row],[regressedFanPts/82]],Table1[regressedFanPts/82])</f>
        <v>185</v>
      </c>
      <c r="U195" s="9">
        <f>_xlfn.RANK.EQ(Table1[[#This Row],[fanPts/82]],Table1[fanPts/82])</f>
        <v>194</v>
      </c>
      <c r="V195" s="9">
        <f>Table1[[#This Row],[2025 rank]]-Table1[[#This Row],[rRank]]</f>
        <v>9</v>
      </c>
    </row>
    <row r="196" spans="1:22" x14ac:dyDescent="0.3">
      <c r="A196" s="5"/>
      <c r="B196" s="6">
        <v>8481641</v>
      </c>
      <c r="C196" s="3" t="s">
        <v>208</v>
      </c>
      <c r="D196" s="1">
        <v>29</v>
      </c>
      <c r="E196" s="1" t="s">
        <v>439</v>
      </c>
      <c r="F196" s="5" t="s">
        <v>379</v>
      </c>
      <c r="G196" s="6" t="s">
        <v>48</v>
      </c>
      <c r="H196" s="7">
        <v>0.122613970731707</v>
      </c>
      <c r="I196" s="6">
        <v>79</v>
      </c>
      <c r="J196" s="6">
        <v>16</v>
      </c>
      <c r="K196" s="6">
        <v>7</v>
      </c>
      <c r="L196" s="6">
        <v>23</v>
      </c>
      <c r="M196" s="6">
        <v>62</v>
      </c>
      <c r="N196" s="8">
        <f>82 * (3*Table1[[#This Row],[goals]]+2*Table1[[#This Row],[assists]])/Table1[[#This Row],[gp]]</f>
        <v>64.35443037974683</v>
      </c>
      <c r="O196" s="7">
        <v>0.19047600000000001</v>
      </c>
      <c r="P196" s="12">
        <f>Table1[[#This Row],[AVGshp]]/Table1[[#This Row],[shp]]</f>
        <v>0.64372399006545178</v>
      </c>
      <c r="Q196" s="8">
        <f>Table1[[#This Row],[R shp]]*Table1[[#This Row],[goals]]</f>
        <v>10.299583841047228</v>
      </c>
      <c r="R196" s="8">
        <f>82 * (3*Table1[[#This Row],[R goals]]+2*Table1[[#This Row],[assists]])/Table1[[#This Row],[gp]]</f>
        <v>46.603767403767314</v>
      </c>
      <c r="S196" s="8">
        <f>Table1[[#This Row],[regressedFanPts/82]]-Table1[[#This Row],[fanPts/82]]</f>
        <v>-17.750662975979516</v>
      </c>
      <c r="T196" s="6">
        <f>_xlfn.RANK.EQ(Table1[[#This Row],[regressedFanPts/82]],Table1[regressedFanPts/82])</f>
        <v>196</v>
      </c>
      <c r="U196" s="9">
        <f>_xlfn.RANK.EQ(Table1[[#This Row],[fanPts/82]],Table1[fanPts/82])</f>
        <v>195</v>
      </c>
      <c r="V196" s="9">
        <f>Table1[[#This Row],[2025 rank]]-Table1[[#This Row],[rRank]]</f>
        <v>-1</v>
      </c>
    </row>
    <row r="197" spans="1:22" x14ac:dyDescent="0.3">
      <c r="A197" s="5"/>
      <c r="B197" s="10">
        <v>8481032</v>
      </c>
      <c r="C197" s="3" t="s">
        <v>208</v>
      </c>
      <c r="D197" s="1">
        <v>26</v>
      </c>
      <c r="E197" s="1" t="s">
        <v>420</v>
      </c>
      <c r="F197" s="5" t="s">
        <v>365</v>
      </c>
      <c r="G197" s="10" t="s">
        <v>98</v>
      </c>
      <c r="H197" s="11">
        <v>0.13701131904761901</v>
      </c>
      <c r="I197" s="10">
        <v>79</v>
      </c>
      <c r="J197" s="10">
        <v>16</v>
      </c>
      <c r="K197" s="10">
        <v>6</v>
      </c>
      <c r="L197" s="10">
        <v>22</v>
      </c>
      <c r="M197" s="10">
        <v>60</v>
      </c>
      <c r="N197" s="8">
        <f>82 * (3*Table1[[#This Row],[goals]]+2*Table1[[#This Row],[assists]])/Table1[[#This Row],[gp]]</f>
        <v>62.278481012658226</v>
      </c>
      <c r="O197" s="11">
        <v>0.17777799999999999</v>
      </c>
      <c r="P197" s="12">
        <f>Table1[[#This Row],[AVGshp]]/Table1[[#This Row],[shp]]</f>
        <v>0.77068770628322414</v>
      </c>
      <c r="Q197" s="8">
        <f>Table1[[#This Row],[R shp]]*Table1[[#This Row],[goals]]</f>
        <v>12.331003300531586</v>
      </c>
      <c r="R197" s="8">
        <f>82 * (3*Table1[[#This Row],[R goals]]+2*Table1[[#This Row],[assists]])/Table1[[#This Row],[gp]]</f>
        <v>50.853503948490761</v>
      </c>
      <c r="S197" s="8">
        <f>Table1[[#This Row],[regressedFanPts/82]]-Table1[[#This Row],[fanPts/82]]</f>
        <v>-11.424977064167464</v>
      </c>
      <c r="T197" s="6">
        <f>_xlfn.RANK.EQ(Table1[[#This Row],[regressedFanPts/82]],Table1[regressedFanPts/82])</f>
        <v>195</v>
      </c>
      <c r="U197" s="9">
        <f>_xlfn.RANK.EQ(Table1[[#This Row],[fanPts/82]],Table1[fanPts/82])</f>
        <v>196</v>
      </c>
      <c r="V197" s="9">
        <f>Table1[[#This Row],[2025 rank]]-Table1[[#This Row],[rRank]]</f>
        <v>1</v>
      </c>
    </row>
  </sheetData>
  <phoneticPr fontId="18" type="noConversion"/>
  <conditionalFormatting sqref="A2:V200">
    <cfRule type="expression" dxfId="8" priority="15">
      <formula>$A2&lt;&gt;""</formula>
    </cfRule>
  </conditionalFormatting>
  <conditionalFormatting sqref="C2:E197">
    <cfRule type="cellIs" dxfId="7" priority="3" operator="equal">
      <formula>"CLR"</formula>
    </cfRule>
    <cfRule type="cellIs" dxfId="6" priority="5" operator="equal">
      <formula>"LR"</formula>
    </cfRule>
    <cfRule type="cellIs" dxfId="5" priority="6" operator="equal">
      <formula>"CR"</formula>
    </cfRule>
    <cfRule type="cellIs" dxfId="4" priority="7" operator="equal">
      <formula>"CL"</formula>
    </cfRule>
    <cfRule type="cellIs" dxfId="3" priority="8" operator="equal">
      <formula>"D"</formula>
    </cfRule>
    <cfRule type="cellIs" dxfId="2" priority="9" operator="equal">
      <formula>"L"</formula>
    </cfRule>
    <cfRule type="cellIs" dxfId="1" priority="10" operator="equal">
      <formula>"C"</formula>
    </cfRule>
    <cfRule type="cellIs" dxfId="0" priority="11" operator="equal">
      <formula>"R"</formula>
    </cfRule>
  </conditionalFormatting>
  <conditionalFormatting sqref="D2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23622047244094491" bottom="0.23622047244094491" header="0.31496062992125984" footer="0.31496062992125984"/>
  <pageSetup scale="66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9A53E52-9631-4C1B-B3B8-7F4F099DAFD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V2:V197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Michael Harris</cp:lastModifiedBy>
  <cp:lastPrinted>2025-09-27T22:24:31Z</cp:lastPrinted>
  <dcterms:created xsi:type="dcterms:W3CDTF">2025-09-22T20:53:43Z</dcterms:created>
  <dcterms:modified xsi:type="dcterms:W3CDTF">2025-09-28T15:22:10Z</dcterms:modified>
</cp:coreProperties>
</file>