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arris\git\fantasyDrafter\db\"/>
    </mc:Choice>
  </mc:AlternateContent>
  <xr:revisionPtr revIDLastSave="0" documentId="13_ncr:9_{D3B26510-55A9-4D3E-A6AE-4ECF704F8712}" xr6:coauthVersionLast="47" xr6:coauthVersionMax="47" xr10:uidLastSave="{00000000-0000-0000-0000-000000000000}"/>
  <bookViews>
    <workbookView xWindow="-108" yWindow="-108" windowWidth="30936" windowHeight="16776" xr2:uid="{080AE25C-CDB4-4E7F-9682-0BC7C984766B}"/>
  </bookViews>
  <sheets>
    <sheet name="BANGERS_PREDICTION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2" i="1"/>
  <c r="AC293" i="1"/>
  <c r="AB516" i="1"/>
  <c r="AB519" i="1"/>
  <c r="AC5" i="1" s="1"/>
  <c r="Z516" i="1"/>
  <c r="Z519" i="1"/>
  <c r="X516" i="1"/>
  <c r="X519" i="1"/>
  <c r="S7" i="1"/>
  <c r="T7" i="1" s="1"/>
  <c r="S20" i="1"/>
  <c r="T20" i="1" s="1"/>
  <c r="S19" i="1"/>
  <c r="T19" i="1" s="1"/>
  <c r="S9" i="1"/>
  <c r="T9" i="1" s="1"/>
  <c r="S33" i="1"/>
  <c r="T33" i="1" s="1"/>
  <c r="S46" i="1"/>
  <c r="T46" i="1" s="1"/>
  <c r="S120" i="1"/>
  <c r="T120" i="1" s="1"/>
  <c r="S23" i="1"/>
  <c r="T23" i="1" s="1"/>
  <c r="S4" i="1"/>
  <c r="T4" i="1" s="1"/>
  <c r="S12" i="1"/>
  <c r="T12" i="1" s="1"/>
  <c r="S30" i="1"/>
  <c r="T30" i="1" s="1"/>
  <c r="S111" i="1"/>
  <c r="T111" i="1" s="1"/>
  <c r="S69" i="1"/>
  <c r="T69" i="1" s="1"/>
  <c r="S136" i="1"/>
  <c r="T136" i="1" s="1"/>
  <c r="S17" i="1"/>
  <c r="T17" i="1" s="1"/>
  <c r="S70" i="1"/>
  <c r="T70" i="1" s="1"/>
  <c r="S39" i="1"/>
  <c r="T39" i="1" s="1"/>
  <c r="S83" i="1"/>
  <c r="T83" i="1" s="1"/>
  <c r="S47" i="1"/>
  <c r="T47" i="1" s="1"/>
  <c r="S8" i="1"/>
  <c r="T8" i="1" s="1"/>
  <c r="S15" i="1"/>
  <c r="T15" i="1" s="1"/>
  <c r="S6" i="1"/>
  <c r="T6" i="1" s="1"/>
  <c r="S80" i="1"/>
  <c r="T80" i="1" s="1"/>
  <c r="S50" i="1"/>
  <c r="T50" i="1" s="1"/>
  <c r="S36" i="1"/>
  <c r="T36" i="1" s="1"/>
  <c r="S3" i="1"/>
  <c r="T3" i="1" s="1"/>
  <c r="S43" i="1"/>
  <c r="T43" i="1" s="1"/>
  <c r="S26" i="1"/>
  <c r="T26" i="1" s="1"/>
  <c r="S22" i="1"/>
  <c r="T22" i="1" s="1"/>
  <c r="S97" i="1"/>
  <c r="S31" i="1"/>
  <c r="T31" i="1" s="1"/>
  <c r="S109" i="1"/>
  <c r="T109" i="1" s="1"/>
  <c r="S158" i="1"/>
  <c r="S67" i="1"/>
  <c r="T67" i="1" s="1"/>
  <c r="S94" i="1"/>
  <c r="T94" i="1" s="1"/>
  <c r="S116" i="1"/>
  <c r="T116" i="1" s="1"/>
  <c r="S224" i="1"/>
  <c r="T224" i="1" s="1"/>
  <c r="S159" i="1"/>
  <c r="T159" i="1" s="1"/>
  <c r="S150" i="1"/>
  <c r="T150" i="1" s="1"/>
  <c r="S256" i="1"/>
  <c r="T256" i="1" s="1"/>
  <c r="S129" i="1"/>
  <c r="T129" i="1" s="1"/>
  <c r="S58" i="1"/>
  <c r="T58" i="1" s="1"/>
  <c r="S184" i="1"/>
  <c r="T184" i="1" s="1"/>
  <c r="S128" i="1"/>
  <c r="T128" i="1" s="1"/>
  <c r="S112" i="1"/>
  <c r="T112" i="1" s="1"/>
  <c r="S74" i="1"/>
  <c r="T74" i="1" s="1"/>
  <c r="S64" i="1"/>
  <c r="T64" i="1" s="1"/>
  <c r="S181" i="1"/>
  <c r="T181" i="1" s="1"/>
  <c r="S178" i="1"/>
  <c r="T178" i="1" s="1"/>
  <c r="S297" i="1"/>
  <c r="T297" i="1" s="1"/>
  <c r="S290" i="1"/>
  <c r="T290" i="1" s="1"/>
  <c r="S142" i="1"/>
  <c r="T142" i="1" s="1"/>
  <c r="S358" i="1"/>
  <c r="T358" i="1" s="1"/>
  <c r="S368" i="1"/>
  <c r="T368" i="1" s="1"/>
  <c r="S177" i="1"/>
  <c r="T177" i="1" s="1"/>
  <c r="S134" i="1"/>
  <c r="T134" i="1" s="1"/>
  <c r="S34" i="1"/>
  <c r="T34" i="1" s="1"/>
  <c r="S2" i="1"/>
  <c r="T2" i="1" s="1"/>
  <c r="S249" i="1"/>
  <c r="T249" i="1" s="1"/>
  <c r="S270" i="1"/>
  <c r="T270" i="1" s="1"/>
  <c r="S149" i="1"/>
  <c r="T149" i="1" s="1"/>
  <c r="S140" i="1"/>
  <c r="T140" i="1" s="1"/>
  <c r="S189" i="1"/>
  <c r="T189" i="1" s="1"/>
  <c r="S13" i="1"/>
  <c r="T13" i="1" s="1"/>
  <c r="S90" i="1"/>
  <c r="T90" i="1" s="1"/>
  <c r="S25" i="1"/>
  <c r="T25" i="1" s="1"/>
  <c r="S51" i="1"/>
  <c r="T51" i="1" s="1"/>
  <c r="S313" i="1"/>
  <c r="T313" i="1" s="1"/>
  <c r="S351" i="1"/>
  <c r="T351" i="1" s="1"/>
  <c r="S121" i="1"/>
  <c r="T121" i="1" s="1"/>
  <c r="S141" i="1"/>
  <c r="T141" i="1" s="1"/>
  <c r="S212" i="1"/>
  <c r="T212" i="1" s="1"/>
  <c r="S208" i="1"/>
  <c r="T208" i="1" s="1"/>
  <c r="S266" i="1"/>
  <c r="T266" i="1" s="1"/>
  <c r="S216" i="1"/>
  <c r="T216" i="1" s="1"/>
  <c r="S16" i="1"/>
  <c r="T16" i="1" s="1"/>
  <c r="S61" i="1"/>
  <c r="T61" i="1" s="1"/>
  <c r="S229" i="1"/>
  <c r="T229" i="1" s="1"/>
  <c r="S118" i="1"/>
  <c r="T118" i="1" s="1"/>
  <c r="S222" i="1"/>
  <c r="T222" i="1" s="1"/>
  <c r="S163" i="1"/>
  <c r="T163" i="1" s="1"/>
  <c r="S326" i="1"/>
  <c r="T326" i="1" s="1"/>
  <c r="S278" i="1"/>
  <c r="T278" i="1" s="1"/>
  <c r="S304" i="1"/>
  <c r="T304" i="1" s="1"/>
  <c r="S254" i="1"/>
  <c r="T254" i="1" s="1"/>
  <c r="S252" i="1"/>
  <c r="T252" i="1" s="1"/>
  <c r="S193" i="1"/>
  <c r="T193" i="1" s="1"/>
  <c r="S352" i="1"/>
  <c r="T352" i="1" s="1"/>
  <c r="S62" i="1"/>
  <c r="T62" i="1" s="1"/>
  <c r="S42" i="1"/>
  <c r="T42" i="1" s="1"/>
  <c r="S348" i="1"/>
  <c r="T348" i="1" s="1"/>
  <c r="S197" i="1"/>
  <c r="T197" i="1" s="1"/>
  <c r="S87" i="1"/>
  <c r="T87" i="1" s="1"/>
  <c r="S417" i="1"/>
  <c r="T417" i="1" s="1"/>
  <c r="S218" i="1"/>
  <c r="T218" i="1" s="1"/>
  <c r="S446" i="1"/>
  <c r="T446" i="1" s="1"/>
  <c r="S77" i="1"/>
  <c r="T77" i="1" s="1"/>
  <c r="S199" i="1"/>
  <c r="T199" i="1" s="1"/>
  <c r="S99" i="1"/>
  <c r="T99" i="1" s="1"/>
  <c r="S206" i="1"/>
  <c r="T206" i="1" s="1"/>
  <c r="S135" i="1"/>
  <c r="T135" i="1" s="1"/>
  <c r="S342" i="1"/>
  <c r="T342" i="1" s="1"/>
  <c r="S41" i="1"/>
  <c r="T41" i="1" s="1"/>
  <c r="S379" i="1"/>
  <c r="T379" i="1" s="1"/>
  <c r="S306" i="1"/>
  <c r="T306" i="1" s="1"/>
  <c r="S311" i="1"/>
  <c r="T311" i="1" s="1"/>
  <c r="S472" i="1"/>
  <c r="T472" i="1" s="1"/>
  <c r="S376" i="1"/>
  <c r="T376" i="1" s="1"/>
  <c r="S14" i="1"/>
  <c r="T14" i="1" s="1"/>
  <c r="S167" i="1"/>
  <c r="T167" i="1" s="1"/>
  <c r="S240" i="1"/>
  <c r="T240" i="1" s="1"/>
  <c r="S375" i="1"/>
  <c r="T375" i="1" s="1"/>
  <c r="S305" i="1"/>
  <c r="T305" i="1" s="1"/>
  <c r="S337" i="1"/>
  <c r="T337" i="1" s="1"/>
  <c r="S336" i="1"/>
  <c r="T336" i="1" s="1"/>
  <c r="S21" i="1"/>
  <c r="T21" i="1" s="1"/>
  <c r="S333" i="1"/>
  <c r="T333" i="1" s="1"/>
  <c r="S157" i="1"/>
  <c r="T157" i="1" s="1"/>
  <c r="S28" i="1"/>
  <c r="T28" i="1" s="1"/>
  <c r="S10" i="1"/>
  <c r="T10" i="1" s="1"/>
  <c r="S253" i="1"/>
  <c r="T253" i="1" s="1"/>
  <c r="S179" i="1"/>
  <c r="T179" i="1" s="1"/>
  <c r="S226" i="1"/>
  <c r="T226" i="1" s="1"/>
  <c r="S421" i="1"/>
  <c r="T421" i="1" s="1"/>
  <c r="S327" i="1"/>
  <c r="T327" i="1" s="1"/>
  <c r="S204" i="1"/>
  <c r="T204" i="1" s="1"/>
  <c r="S284" i="1"/>
  <c r="T284" i="1" s="1"/>
  <c r="S364" i="1"/>
  <c r="T364" i="1" s="1"/>
  <c r="S480" i="1"/>
  <c r="T480" i="1" s="1"/>
  <c r="S48" i="1"/>
  <c r="T48" i="1" s="1"/>
  <c r="S390" i="1"/>
  <c r="T390" i="1" s="1"/>
  <c r="S384" i="1"/>
  <c r="T384" i="1" s="1"/>
  <c r="S399" i="1"/>
  <c r="T399" i="1" s="1"/>
  <c r="S309" i="1"/>
  <c r="T309" i="1" s="1"/>
  <c r="S371" i="1"/>
  <c r="T371" i="1" s="1"/>
  <c r="S498" i="1"/>
  <c r="T498" i="1" s="1"/>
  <c r="S243" i="1"/>
  <c r="T243" i="1" s="1"/>
  <c r="S414" i="1"/>
  <c r="T414" i="1" s="1"/>
  <c r="S122" i="1"/>
  <c r="T122" i="1" s="1"/>
  <c r="S248" i="1"/>
  <c r="T248" i="1" s="1"/>
  <c r="S383" i="1"/>
  <c r="T383" i="1" s="1"/>
  <c r="S477" i="1"/>
  <c r="T477" i="1" s="1"/>
  <c r="S355" i="1"/>
  <c r="T355" i="1" s="1"/>
  <c r="S486" i="1"/>
  <c r="T486" i="1" s="1"/>
  <c r="S475" i="1"/>
  <c r="T475" i="1" s="1"/>
  <c r="S288" i="1"/>
  <c r="T288" i="1" s="1"/>
  <c r="S451" i="1"/>
  <c r="T451" i="1" s="1"/>
  <c r="S350" i="1"/>
  <c r="T350" i="1" s="1"/>
  <c r="S511" i="1"/>
  <c r="T511" i="1" s="1"/>
  <c r="S298" i="1"/>
  <c r="T298" i="1" s="1"/>
  <c r="S264" i="1"/>
  <c r="T264" i="1" s="1"/>
  <c r="S506" i="1"/>
  <c r="T506" i="1" s="1"/>
  <c r="S479" i="1"/>
  <c r="T479" i="1" s="1"/>
  <c r="S73" i="1"/>
  <c r="T73" i="1" s="1"/>
  <c r="S247" i="1"/>
  <c r="T247" i="1" s="1"/>
  <c r="S96" i="1"/>
  <c r="T96" i="1" s="1"/>
  <c r="S271" i="1"/>
  <c r="T271" i="1" s="1"/>
  <c r="S315" i="1"/>
  <c r="T315" i="1" s="1"/>
  <c r="S272" i="1"/>
  <c r="T272" i="1" s="1"/>
  <c r="S428" i="1"/>
  <c r="T428" i="1" s="1"/>
  <c r="S123" i="1"/>
  <c r="T123" i="1" s="1"/>
  <c r="S275" i="1"/>
  <c r="T275" i="1" s="1"/>
  <c r="S487" i="1"/>
  <c r="T487" i="1" s="1"/>
  <c r="S203" i="1"/>
  <c r="T203" i="1" s="1"/>
  <c r="S101" i="1"/>
  <c r="T101" i="1" s="1"/>
  <c r="S396" i="1"/>
  <c r="T396" i="1" s="1"/>
  <c r="S55" i="1"/>
  <c r="T55" i="1" s="1"/>
  <c r="S435" i="1"/>
  <c r="T435" i="1" s="1"/>
  <c r="S281" i="1"/>
  <c r="T281" i="1" s="1"/>
  <c r="S76" i="1"/>
  <c r="T76" i="1" s="1"/>
  <c r="S495" i="1"/>
  <c r="T495" i="1" s="1"/>
  <c r="S194" i="1"/>
  <c r="T194" i="1" s="1"/>
  <c r="S415" i="1"/>
  <c r="T415" i="1" s="1"/>
  <c r="S483" i="1"/>
  <c r="T483" i="1" s="1"/>
  <c r="S209" i="1"/>
  <c r="T209" i="1" s="1"/>
  <c r="S37" i="1"/>
  <c r="T37" i="1" s="1"/>
  <c r="S71" i="1"/>
  <c r="T71" i="1" s="1"/>
  <c r="S405" i="1"/>
  <c r="T405" i="1" s="1"/>
  <c r="S338" i="1"/>
  <c r="T338" i="1" s="1"/>
  <c r="S210" i="1"/>
  <c r="T210" i="1" s="1"/>
  <c r="S481" i="1"/>
  <c r="T481" i="1" s="1"/>
  <c r="S330" i="1"/>
  <c r="T330" i="1" s="1"/>
  <c r="S279" i="1"/>
  <c r="T279" i="1" s="1"/>
  <c r="S170" i="1"/>
  <c r="T170" i="1" s="1"/>
  <c r="S363" i="1"/>
  <c r="T363" i="1" s="1"/>
  <c r="S88" i="1"/>
  <c r="T88" i="1" s="1"/>
  <c r="S154" i="1"/>
  <c r="T154" i="1" s="1"/>
  <c r="S441" i="1"/>
  <c r="T441" i="1" s="1"/>
  <c r="S114" i="1"/>
  <c r="T114" i="1" s="1"/>
  <c r="S422" i="1"/>
  <c r="T422" i="1" s="1"/>
  <c r="S182" i="1"/>
  <c r="T182" i="1" s="1"/>
  <c r="S301" i="1"/>
  <c r="T301" i="1" s="1"/>
  <c r="S257" i="1"/>
  <c r="T257" i="1" s="1"/>
  <c r="S443" i="1"/>
  <c r="T443" i="1" s="1"/>
  <c r="S168" i="1"/>
  <c r="T168" i="1" s="1"/>
  <c r="S283" i="1"/>
  <c r="T283" i="1" s="1"/>
  <c r="S334" i="1"/>
  <c r="T334" i="1" s="1"/>
  <c r="S102" i="1"/>
  <c r="T102" i="1" s="1"/>
  <c r="S462" i="1"/>
  <c r="T462" i="1" s="1"/>
  <c r="S84" i="1"/>
  <c r="T84" i="1" s="1"/>
  <c r="S389" i="1"/>
  <c r="T389" i="1" s="1"/>
  <c r="S207" i="1"/>
  <c r="T207" i="1" s="1"/>
  <c r="S291" i="1"/>
  <c r="T291" i="1" s="1"/>
  <c r="S98" i="1"/>
  <c r="T98" i="1" s="1"/>
  <c r="S385" i="1"/>
  <c r="T385" i="1" s="1"/>
  <c r="S293" i="1"/>
  <c r="T293" i="1" s="1"/>
  <c r="S314" i="1"/>
  <c r="T314" i="1" s="1"/>
  <c r="S308" i="1"/>
  <c r="T308" i="1" s="1"/>
  <c r="S66" i="1"/>
  <c r="T66" i="1" s="1"/>
  <c r="S54" i="1"/>
  <c r="T54" i="1" s="1"/>
  <c r="S289" i="1"/>
  <c r="T289" i="1" s="1"/>
  <c r="S317" i="1"/>
  <c r="T317" i="1" s="1"/>
  <c r="S418" i="1"/>
  <c r="T418" i="1" s="1"/>
  <c r="S174" i="1"/>
  <c r="T174" i="1" s="1"/>
  <c r="S138" i="1"/>
  <c r="T138" i="1" s="1"/>
  <c r="S217" i="1"/>
  <c r="T217" i="1" s="1"/>
  <c r="S340" i="1"/>
  <c r="T340" i="1" s="1"/>
  <c r="S78" i="1"/>
  <c r="T78" i="1" s="1"/>
  <c r="S211" i="1"/>
  <c r="T211" i="1" s="1"/>
  <c r="S89" i="1"/>
  <c r="T89" i="1" s="1"/>
  <c r="S72" i="1"/>
  <c r="T72" i="1" s="1"/>
  <c r="S155" i="1"/>
  <c r="T155" i="1" s="1"/>
  <c r="S186" i="1"/>
  <c r="T186" i="1" s="1"/>
  <c r="S110" i="1"/>
  <c r="T110" i="1" s="1"/>
  <c r="S482" i="1"/>
  <c r="T482" i="1" s="1"/>
  <c r="S374" i="1"/>
  <c r="T374" i="1" s="1"/>
  <c r="S119" i="1"/>
  <c r="T119" i="1" s="1"/>
  <c r="S133" i="1"/>
  <c r="T133" i="1" s="1"/>
  <c r="S103" i="1"/>
  <c r="T103" i="1" s="1"/>
  <c r="S262" i="1"/>
  <c r="T262" i="1" s="1"/>
  <c r="S318" i="1"/>
  <c r="T318" i="1" s="1"/>
  <c r="S404" i="1"/>
  <c r="T404" i="1" s="1"/>
  <c r="S319" i="1"/>
  <c r="T319" i="1" s="1"/>
  <c r="S190" i="1"/>
  <c r="T190" i="1" s="1"/>
  <c r="S91" i="1"/>
  <c r="T91" i="1" s="1"/>
  <c r="S344" i="1"/>
  <c r="T344" i="1" s="1"/>
  <c r="S369" i="1"/>
  <c r="T369" i="1" s="1"/>
  <c r="S394" i="1"/>
  <c r="T394" i="1" s="1"/>
  <c r="S82" i="1"/>
  <c r="T82" i="1" s="1"/>
  <c r="S132" i="1"/>
  <c r="T132" i="1" s="1"/>
  <c r="S92" i="1"/>
  <c r="T92" i="1" s="1"/>
  <c r="S241" i="1"/>
  <c r="T241" i="1" s="1"/>
  <c r="S465" i="1"/>
  <c r="T465" i="1" s="1"/>
  <c r="S188" i="1"/>
  <c r="T188" i="1" s="1"/>
  <c r="S106" i="1"/>
  <c r="T106" i="1" s="1"/>
  <c r="S430" i="1"/>
  <c r="T430" i="1" s="1"/>
  <c r="S468" i="1"/>
  <c r="T468" i="1" s="1"/>
  <c r="S63" i="1"/>
  <c r="T63" i="1" s="1"/>
  <c r="S175" i="1"/>
  <c r="T175" i="1" s="1"/>
  <c r="S255" i="1"/>
  <c r="T255" i="1" s="1"/>
  <c r="S392" i="1"/>
  <c r="T392" i="1" s="1"/>
  <c r="S359" i="1"/>
  <c r="T359" i="1" s="1"/>
  <c r="S427" i="1"/>
  <c r="T427" i="1" s="1"/>
  <c r="S501" i="1"/>
  <c r="T501" i="1" s="1"/>
  <c r="S449" i="1"/>
  <c r="T449" i="1" s="1"/>
  <c r="S223" i="1"/>
  <c r="T223" i="1" s="1"/>
  <c r="S444" i="1"/>
  <c r="T444" i="1" s="1"/>
  <c r="S185" i="1"/>
  <c r="T185" i="1" s="1"/>
  <c r="S420" i="1"/>
  <c r="T420" i="1" s="1"/>
  <c r="S409" i="1"/>
  <c r="T409" i="1" s="1"/>
  <c r="S205" i="1"/>
  <c r="T205" i="1" s="1"/>
  <c r="S413" i="1"/>
  <c r="T413" i="1" s="1"/>
  <c r="S160" i="1"/>
  <c r="T160" i="1" s="1"/>
  <c r="S437" i="1"/>
  <c r="T437" i="1" s="1"/>
  <c r="S263" i="1"/>
  <c r="T263" i="1" s="1"/>
  <c r="S244" i="1"/>
  <c r="T244" i="1" s="1"/>
  <c r="S148" i="1"/>
  <c r="T148" i="1" s="1"/>
  <c r="S259" i="1"/>
  <c r="T259" i="1" s="1"/>
  <c r="S234" i="1"/>
  <c r="T234" i="1" s="1"/>
  <c r="S152" i="1"/>
  <c r="T152" i="1" s="1"/>
  <c r="S214" i="1"/>
  <c r="T214" i="1" s="1"/>
  <c r="S377" i="1"/>
  <c r="T377" i="1" s="1"/>
  <c r="S242" i="1"/>
  <c r="T242" i="1" s="1"/>
  <c r="S228" i="1"/>
  <c r="T228" i="1" s="1"/>
  <c r="S156" i="1"/>
  <c r="T156" i="1" s="1"/>
  <c r="S11" i="1"/>
  <c r="T11" i="1" s="1"/>
  <c r="S29" i="1"/>
  <c r="T29" i="1" s="1"/>
  <c r="S438" i="1"/>
  <c r="T438" i="1" s="1"/>
  <c r="S273" i="1"/>
  <c r="T273" i="1" s="1"/>
  <c r="S40" i="1"/>
  <c r="T40" i="1" s="1"/>
  <c r="S459" i="1"/>
  <c r="T459" i="1" s="1"/>
  <c r="S380" i="1"/>
  <c r="T380" i="1" s="1"/>
  <c r="S473" i="1"/>
  <c r="T473" i="1" s="1"/>
  <c r="S139" i="1"/>
  <c r="T139" i="1" s="1"/>
  <c r="S85" i="1"/>
  <c r="T85" i="1" s="1"/>
  <c r="S131" i="1"/>
  <c r="T131" i="1" s="1"/>
  <c r="S328" i="1"/>
  <c r="T328" i="1" s="1"/>
  <c r="S372" i="1"/>
  <c r="T372" i="1" s="1"/>
  <c r="S24" i="1"/>
  <c r="T24" i="1" s="1"/>
  <c r="S425" i="1"/>
  <c r="T425" i="1" s="1"/>
  <c r="S367" i="1"/>
  <c r="T367" i="1" s="1"/>
  <c r="S261" i="1"/>
  <c r="T261" i="1" s="1"/>
  <c r="S93" i="1"/>
  <c r="T93" i="1" s="1"/>
  <c r="S198" i="1"/>
  <c r="T198" i="1" s="1"/>
  <c r="S456" i="1"/>
  <c r="T456" i="1" s="1"/>
  <c r="S470" i="1"/>
  <c r="T470" i="1" s="1"/>
  <c r="S332" i="1"/>
  <c r="T332" i="1" s="1"/>
  <c r="S447" i="1"/>
  <c r="T447" i="1" s="1"/>
  <c r="S458" i="1"/>
  <c r="T458" i="1" s="1"/>
  <c r="S442" i="1"/>
  <c r="T442" i="1" s="1"/>
  <c r="S180" i="1"/>
  <c r="T180" i="1" s="1"/>
  <c r="S225" i="1"/>
  <c r="T225" i="1" s="1"/>
  <c r="S274" i="1"/>
  <c r="T274" i="1" s="1"/>
  <c r="S95" i="1"/>
  <c r="T95" i="1" s="1"/>
  <c r="S454" i="1"/>
  <c r="T454" i="1" s="1"/>
  <c r="S349" i="1"/>
  <c r="T349" i="1" s="1"/>
  <c r="S460" i="1"/>
  <c r="T460" i="1" s="1"/>
  <c r="S125" i="1"/>
  <c r="T125" i="1" s="1"/>
  <c r="S453" i="1"/>
  <c r="T453" i="1" s="1"/>
  <c r="S52" i="1"/>
  <c r="T52" i="1" s="1"/>
  <c r="S439" i="1"/>
  <c r="T439" i="1" s="1"/>
  <c r="S27" i="1"/>
  <c r="T27" i="1" s="1"/>
  <c r="S32" i="1"/>
  <c r="T32" i="1" s="1"/>
  <c r="S335" i="1"/>
  <c r="T335" i="1" s="1"/>
  <c r="S173" i="1"/>
  <c r="T173" i="1" s="1"/>
  <c r="S416" i="1"/>
  <c r="T416" i="1" s="1"/>
  <c r="S171" i="1"/>
  <c r="T171" i="1" s="1"/>
  <c r="S356" i="1"/>
  <c r="T356" i="1" s="1"/>
  <c r="S494" i="1"/>
  <c r="T494" i="1" s="1"/>
  <c r="S512" i="1"/>
  <c r="T512" i="1" s="1"/>
  <c r="S5" i="1"/>
  <c r="T5" i="1" s="1"/>
  <c r="S499" i="1"/>
  <c r="T499" i="1" s="1"/>
  <c r="S65" i="1"/>
  <c r="T65" i="1" s="1"/>
  <c r="S215" i="1"/>
  <c r="T215" i="1" s="1"/>
  <c r="S500" i="1"/>
  <c r="T500" i="1" s="1"/>
  <c r="S221" i="1"/>
  <c r="T221" i="1" s="1"/>
  <c r="S45" i="1"/>
  <c r="T45" i="1" s="1"/>
  <c r="S49" i="1"/>
  <c r="T49" i="1" s="1"/>
  <c r="S433" i="1"/>
  <c r="T433" i="1" s="1"/>
  <c r="S387" i="1"/>
  <c r="T387" i="1" s="1"/>
  <c r="S201" i="1"/>
  <c r="T201" i="1" s="1"/>
  <c r="S265" i="1"/>
  <c r="T265" i="1" s="1"/>
  <c r="S115" i="1"/>
  <c r="T115" i="1" s="1"/>
  <c r="S183" i="1"/>
  <c r="T183" i="1" s="1"/>
  <c r="S187" i="1"/>
  <c r="T187" i="1" s="1"/>
  <c r="S448" i="1"/>
  <c r="T448" i="1" s="1"/>
  <c r="S431" i="1"/>
  <c r="T431" i="1" s="1"/>
  <c r="S146" i="1"/>
  <c r="T146" i="1" s="1"/>
  <c r="S260" i="1"/>
  <c r="T260" i="1" s="1"/>
  <c r="S127" i="1"/>
  <c r="T127" i="1" s="1"/>
  <c r="S455" i="1"/>
  <c r="T455" i="1" s="1"/>
  <c r="S113" i="1"/>
  <c r="T113" i="1" s="1"/>
  <c r="S310" i="1"/>
  <c r="T310" i="1" s="1"/>
  <c r="S276" i="1"/>
  <c r="T276" i="1" s="1"/>
  <c r="S503" i="1"/>
  <c r="T503" i="1" s="1"/>
  <c r="S286" i="1"/>
  <c r="T286" i="1" s="1"/>
  <c r="S35" i="1"/>
  <c r="T35" i="1" s="1"/>
  <c r="S397" i="1"/>
  <c r="T397" i="1" s="1"/>
  <c r="S285" i="1"/>
  <c r="T285" i="1" s="1"/>
  <c r="S432" i="1"/>
  <c r="T432" i="1" s="1"/>
  <c r="S478" i="1"/>
  <c r="T478" i="1" s="1"/>
  <c r="S450" i="1"/>
  <c r="T450" i="1" s="1"/>
  <c r="S143" i="1"/>
  <c r="T143" i="1" s="1"/>
  <c r="S192" i="1"/>
  <c r="T192" i="1" s="1"/>
  <c r="S329" i="1"/>
  <c r="T329" i="1" s="1"/>
  <c r="S360" i="1"/>
  <c r="T360" i="1" s="1"/>
  <c r="S504" i="1"/>
  <c r="T504" i="1" s="1"/>
  <c r="S381" i="1"/>
  <c r="T381" i="1" s="1"/>
  <c r="S230" i="1"/>
  <c r="T230" i="1" s="1"/>
  <c r="S345" i="1"/>
  <c r="T345" i="1" s="1"/>
  <c r="S81" i="1"/>
  <c r="T81" i="1" s="1"/>
  <c r="S130" i="1"/>
  <c r="T130" i="1" s="1"/>
  <c r="S408" i="1"/>
  <c r="T408" i="1" s="1"/>
  <c r="S492" i="1"/>
  <c r="T492" i="1" s="1"/>
  <c r="S496" i="1"/>
  <c r="T496" i="1" s="1"/>
  <c r="S508" i="1"/>
  <c r="T508" i="1" s="1"/>
  <c r="S436" i="1"/>
  <c r="T436" i="1" s="1"/>
  <c r="S59" i="1"/>
  <c r="T59" i="1" s="1"/>
  <c r="S493" i="1"/>
  <c r="T493" i="1" s="1"/>
  <c r="S302" i="1"/>
  <c r="T302" i="1" s="1"/>
  <c r="S292" i="1"/>
  <c r="T292" i="1" s="1"/>
  <c r="S320" i="1"/>
  <c r="T320" i="1" s="1"/>
  <c r="S18" i="1"/>
  <c r="T18" i="1" s="1"/>
  <c r="S341" i="1"/>
  <c r="T341" i="1" s="1"/>
  <c r="S153" i="1"/>
  <c r="T153" i="1" s="1"/>
  <c r="S144" i="1"/>
  <c r="T144" i="1" s="1"/>
  <c r="S105" i="1"/>
  <c r="T105" i="1" s="1"/>
  <c r="S267" i="1"/>
  <c r="T267" i="1" s="1"/>
  <c r="S484" i="1"/>
  <c r="T484" i="1" s="1"/>
  <c r="S354" i="1"/>
  <c r="T354" i="1" s="1"/>
  <c r="S467" i="1"/>
  <c r="T467" i="1" s="1"/>
  <c r="S246" i="1"/>
  <c r="T246" i="1" s="1"/>
  <c r="S353" i="1"/>
  <c r="T353" i="1" s="1"/>
  <c r="S339" i="1"/>
  <c r="T339" i="1" s="1"/>
  <c r="S424" i="1"/>
  <c r="T424" i="1" s="1"/>
  <c r="S440" i="1"/>
  <c r="T440" i="1" s="1"/>
  <c r="S38" i="1"/>
  <c r="T38" i="1" s="1"/>
  <c r="S68" i="1"/>
  <c r="T68" i="1" s="1"/>
  <c r="S219" i="1"/>
  <c r="T219" i="1" s="1"/>
  <c r="S393" i="1"/>
  <c r="T393" i="1" s="1"/>
  <c r="S124" i="1"/>
  <c r="T124" i="1" s="1"/>
  <c r="S476" i="1"/>
  <c r="T476" i="1" s="1"/>
  <c r="S287" i="1"/>
  <c r="T287" i="1" s="1"/>
  <c r="S277" i="1"/>
  <c r="T277" i="1" s="1"/>
  <c r="S232" i="1"/>
  <c r="T232" i="1" s="1"/>
  <c r="S164" i="1"/>
  <c r="T164" i="1" s="1"/>
  <c r="S391" i="1"/>
  <c r="T391" i="1" s="1"/>
  <c r="S325" i="1"/>
  <c r="T325" i="1" s="1"/>
  <c r="S268" i="1"/>
  <c r="T268" i="1" s="1"/>
  <c r="S282" i="1"/>
  <c r="T282" i="1" s="1"/>
  <c r="S324" i="1"/>
  <c r="T324" i="1" s="1"/>
  <c r="S373" i="1"/>
  <c r="T373" i="1" s="1"/>
  <c r="S362" i="1"/>
  <c r="T362" i="1" s="1"/>
  <c r="S402" i="1"/>
  <c r="T402" i="1" s="1"/>
  <c r="S510" i="1"/>
  <c r="T510" i="1" s="1"/>
  <c r="S400" i="1"/>
  <c r="T400" i="1" s="1"/>
  <c r="S169" i="1"/>
  <c r="T169" i="1" s="1"/>
  <c r="S251" i="1"/>
  <c r="T251" i="1" s="1"/>
  <c r="S239" i="1"/>
  <c r="T239" i="1" s="1"/>
  <c r="S361" i="1"/>
  <c r="T361" i="1" s="1"/>
  <c r="S86" i="1"/>
  <c r="T86" i="1" s="1"/>
  <c r="S316" i="1"/>
  <c r="T316" i="1" s="1"/>
  <c r="S107" i="1"/>
  <c r="T107" i="1" s="1"/>
  <c r="S434" i="1"/>
  <c r="T434" i="1" s="1"/>
  <c r="S231" i="1"/>
  <c r="T231" i="1" s="1"/>
  <c r="S108" i="1"/>
  <c r="T108" i="1" s="1"/>
  <c r="S426" i="1"/>
  <c r="T426" i="1" s="1"/>
  <c r="S410" i="1"/>
  <c r="T410" i="1" s="1"/>
  <c r="S395" i="1"/>
  <c r="T395" i="1" s="1"/>
  <c r="S471" i="1"/>
  <c r="T471" i="1" s="1"/>
  <c r="S474" i="1"/>
  <c r="T474" i="1" s="1"/>
  <c r="S382" i="1"/>
  <c r="T382" i="1" s="1"/>
  <c r="S56" i="1"/>
  <c r="T56" i="1" s="1"/>
  <c r="S497" i="1"/>
  <c r="T497" i="1" s="1"/>
  <c r="S423" i="1"/>
  <c r="T423" i="1" s="1"/>
  <c r="S220" i="1"/>
  <c r="T220" i="1" s="1"/>
  <c r="S366" i="1"/>
  <c r="T366" i="1" s="1"/>
  <c r="S407" i="1"/>
  <c r="T407" i="1" s="1"/>
  <c r="S235" i="1"/>
  <c r="T235" i="1" s="1"/>
  <c r="S196" i="1"/>
  <c r="T196" i="1" s="1"/>
  <c r="S280" i="1"/>
  <c r="T280" i="1" s="1"/>
  <c r="S57" i="1"/>
  <c r="T57" i="1" s="1"/>
  <c r="S347" i="1"/>
  <c r="T347" i="1" s="1"/>
  <c r="S258" i="1"/>
  <c r="T258" i="1" s="1"/>
  <c r="S412" i="1"/>
  <c r="T412" i="1" s="1"/>
  <c r="S489" i="1"/>
  <c r="T489" i="1" s="1"/>
  <c r="S162" i="1"/>
  <c r="T162" i="1" s="1"/>
  <c r="S365" i="1"/>
  <c r="T365" i="1" s="1"/>
  <c r="S461" i="1"/>
  <c r="T461" i="1" s="1"/>
  <c r="S386" i="1"/>
  <c r="T386" i="1" s="1"/>
  <c r="S370" i="1"/>
  <c r="T370" i="1" s="1"/>
  <c r="S466" i="1"/>
  <c r="T466" i="1" s="1"/>
  <c r="S343" i="1"/>
  <c r="T343" i="1" s="1"/>
  <c r="S200" i="1"/>
  <c r="T200" i="1" s="1"/>
  <c r="S237" i="1"/>
  <c r="T237" i="1" s="1"/>
  <c r="S323" i="1"/>
  <c r="T323" i="1" s="1"/>
  <c r="S457" i="1"/>
  <c r="T457" i="1" s="1"/>
  <c r="S227" i="1"/>
  <c r="T227" i="1" s="1"/>
  <c r="S398" i="1"/>
  <c r="T398" i="1" s="1"/>
  <c r="S388" i="1"/>
  <c r="T388" i="1" s="1"/>
  <c r="S75" i="1"/>
  <c r="T75" i="1" s="1"/>
  <c r="S117" i="1"/>
  <c r="T117" i="1" s="1"/>
  <c r="S491" i="1"/>
  <c r="T491" i="1" s="1"/>
  <c r="S145" i="1"/>
  <c r="T145" i="1" s="1"/>
  <c r="S172" i="1"/>
  <c r="T172" i="1" s="1"/>
  <c r="S378" i="1"/>
  <c r="T378" i="1" s="1"/>
  <c r="S100" i="1"/>
  <c r="T100" i="1" s="1"/>
  <c r="S299" i="1"/>
  <c r="T299" i="1" s="1"/>
  <c r="S452" i="1"/>
  <c r="T452" i="1" s="1"/>
  <c r="S269" i="1"/>
  <c r="T269" i="1" s="1"/>
  <c r="S357" i="1"/>
  <c r="T357" i="1" s="1"/>
  <c r="S303" i="1"/>
  <c r="T303" i="1" s="1"/>
  <c r="S464" i="1"/>
  <c r="T464" i="1" s="1"/>
  <c r="S161" i="1"/>
  <c r="T161" i="1" s="1"/>
  <c r="S195" i="1"/>
  <c r="T195" i="1" s="1"/>
  <c r="S176" i="1"/>
  <c r="T176" i="1" s="1"/>
  <c r="S505" i="1"/>
  <c r="T505" i="1" s="1"/>
  <c r="S294" i="1"/>
  <c r="T294" i="1" s="1"/>
  <c r="S60" i="1"/>
  <c r="T60" i="1" s="1"/>
  <c r="S295" i="1"/>
  <c r="T295" i="1" s="1"/>
  <c r="S312" i="1"/>
  <c r="T312" i="1" s="1"/>
  <c r="S321" i="1"/>
  <c r="T321" i="1" s="1"/>
  <c r="S147" i="1"/>
  <c r="T147" i="1" s="1"/>
  <c r="S300" i="1"/>
  <c r="T300" i="1" s="1"/>
  <c r="S331" i="1"/>
  <c r="T331" i="1" s="1"/>
  <c r="S322" i="1"/>
  <c r="T322" i="1" s="1"/>
  <c r="S191" i="1"/>
  <c r="T191" i="1" s="1"/>
  <c r="S507" i="1"/>
  <c r="T507" i="1" s="1"/>
  <c r="S126" i="1"/>
  <c r="T126" i="1" s="1"/>
  <c r="S346" i="1"/>
  <c r="T346" i="1" s="1"/>
  <c r="S488" i="1"/>
  <c r="T488" i="1" s="1"/>
  <c r="S307" i="1"/>
  <c r="T307" i="1" s="1"/>
  <c r="S403" i="1"/>
  <c r="T403" i="1" s="1"/>
  <c r="S429" i="1"/>
  <c r="T429" i="1" s="1"/>
  <c r="S79" i="1"/>
  <c r="T79" i="1" s="1"/>
  <c r="S401" i="1"/>
  <c r="T401" i="1" s="1"/>
  <c r="S469" i="1"/>
  <c r="T469" i="1" s="1"/>
  <c r="S44" i="1"/>
  <c r="T44" i="1" s="1"/>
  <c r="S296" i="1"/>
  <c r="T296" i="1" s="1"/>
  <c r="S233" i="1"/>
  <c r="T233" i="1" s="1"/>
  <c r="S166" i="1"/>
  <c r="T166" i="1" s="1"/>
  <c r="S502" i="1"/>
  <c r="T502" i="1" s="1"/>
  <c r="S165" i="1"/>
  <c r="T165" i="1" s="1"/>
  <c r="S202" i="1"/>
  <c r="T202" i="1" s="1"/>
  <c r="S406" i="1"/>
  <c r="T406" i="1" s="1"/>
  <c r="S463" i="1"/>
  <c r="T463" i="1" s="1"/>
  <c r="S250" i="1"/>
  <c r="T250" i="1" s="1"/>
  <c r="S509" i="1"/>
  <c r="T509" i="1" s="1"/>
  <c r="S445" i="1"/>
  <c r="T445" i="1" s="1"/>
  <c r="S53" i="1"/>
  <c r="T53" i="1" s="1"/>
  <c r="S137" i="1"/>
  <c r="T137" i="1" s="1"/>
  <c r="S419" i="1"/>
  <c r="T419" i="1" s="1"/>
  <c r="S238" i="1"/>
  <c r="T238" i="1" s="1"/>
  <c r="S485" i="1"/>
  <c r="T485" i="1" s="1"/>
  <c r="S104" i="1"/>
  <c r="T104" i="1" s="1"/>
  <c r="S490" i="1"/>
  <c r="T490" i="1" s="1"/>
  <c r="S151" i="1"/>
  <c r="T151" i="1" s="1"/>
  <c r="S236" i="1"/>
  <c r="T236" i="1" s="1"/>
  <c r="S213" i="1"/>
  <c r="T213" i="1" s="1"/>
  <c r="S245" i="1"/>
  <c r="T245" i="1" s="1"/>
  <c r="S411" i="1"/>
  <c r="T411" i="1" s="1"/>
  <c r="T97" i="1"/>
  <c r="T158" i="1"/>
  <c r="AC413" i="1" l="1"/>
  <c r="AC239" i="1"/>
  <c r="AC158" i="1"/>
  <c r="AC149" i="1"/>
  <c r="AC472" i="1"/>
  <c r="AC124" i="1"/>
  <c r="AC330" i="1"/>
  <c r="AC198" i="1"/>
  <c r="AC383" i="1"/>
  <c r="AC274" i="1"/>
  <c r="AC352" i="1"/>
  <c r="AC85" i="1"/>
  <c r="AC355" i="1"/>
  <c r="AC474" i="1"/>
  <c r="AC372" i="1"/>
  <c r="AC455" i="1"/>
  <c r="AC184" i="1"/>
  <c r="AC479" i="1"/>
  <c r="AC419" i="1"/>
  <c r="AC343" i="1"/>
  <c r="AC350" i="1"/>
  <c r="AC138" i="1"/>
  <c r="AC380" i="1"/>
  <c r="AC429" i="1"/>
  <c r="AC130" i="1"/>
  <c r="AC342" i="1"/>
  <c r="AC110" i="1"/>
  <c r="AC393" i="1"/>
  <c r="AC14" i="1"/>
  <c r="AC212" i="1"/>
  <c r="AC143" i="1"/>
  <c r="AC288" i="1"/>
  <c r="AC21" i="1"/>
  <c r="AC409" i="1"/>
  <c r="AC40" i="1"/>
  <c r="AC461" i="1"/>
  <c r="AC152" i="1"/>
  <c r="AC49" i="1"/>
  <c r="AC444" i="1"/>
  <c r="AC365" i="1"/>
  <c r="AC65" i="1"/>
  <c r="AC465" i="1"/>
  <c r="AC408" i="1"/>
  <c r="AC284" i="1"/>
  <c r="AC160" i="1"/>
  <c r="AC217" i="1"/>
  <c r="AC62" i="1"/>
  <c r="AC89" i="1"/>
  <c r="AC412" i="1"/>
  <c r="AC242" i="1"/>
  <c r="AC196" i="1"/>
  <c r="AC91" i="1"/>
  <c r="AC99" i="1"/>
  <c r="AC126" i="1"/>
  <c r="AC448" i="1"/>
  <c r="AC417" i="1"/>
  <c r="AC407" i="1"/>
  <c r="AC386" i="1"/>
  <c r="AC204" i="1"/>
  <c r="AC55" i="1"/>
  <c r="AC496" i="1"/>
  <c r="AC266" i="1"/>
  <c r="AC473" i="1"/>
  <c r="AC323" i="1"/>
  <c r="AC226" i="1"/>
  <c r="AC92" i="1"/>
  <c r="AC70" i="1"/>
  <c r="AC493" i="1"/>
  <c r="AC302" i="1"/>
  <c r="AC336" i="1"/>
  <c r="AC127" i="1"/>
  <c r="AC215" i="1"/>
  <c r="AC257" i="1"/>
  <c r="AC61" i="1"/>
  <c r="AC453" i="1"/>
  <c r="AC188" i="1"/>
  <c r="AC273" i="1"/>
  <c r="AC235" i="1"/>
  <c r="AC303" i="1"/>
  <c r="AC50" i="1"/>
  <c r="AC36" i="1"/>
  <c r="AC133" i="1"/>
  <c r="AC19" i="1"/>
  <c r="AC69" i="1"/>
  <c r="AC480" i="1"/>
  <c r="AC382" i="1"/>
  <c r="AC259" i="1"/>
  <c r="AC347" i="1"/>
  <c r="AC240" i="1"/>
  <c r="AC161" i="1"/>
  <c r="AC56" i="1"/>
  <c r="AC300" i="1"/>
  <c r="AC263" i="1"/>
  <c r="AC236" i="1"/>
  <c r="AC247" i="1"/>
  <c r="AC244" i="1"/>
  <c r="AC115" i="1"/>
  <c r="AC32" i="1"/>
  <c r="AC290" i="1"/>
  <c r="AC492" i="1"/>
  <c r="AC310" i="1"/>
  <c r="AC178" i="1"/>
  <c r="AC279" i="1"/>
  <c r="AC164" i="1"/>
  <c r="AC42" i="1"/>
  <c r="AC75" i="1"/>
  <c r="AC353" i="1"/>
  <c r="AC436" i="1"/>
  <c r="AC450" i="1"/>
  <c r="AC205" i="1"/>
  <c r="AC207" i="1"/>
  <c r="AC291" i="1"/>
  <c r="AC173" i="1"/>
  <c r="AC15" i="1"/>
  <c r="AC305" i="1"/>
  <c r="AC469" i="1"/>
  <c r="AC354" i="1"/>
  <c r="AC346" i="1"/>
  <c r="AC312" i="1"/>
  <c r="AC223" i="1"/>
  <c r="AC187" i="1"/>
  <c r="AC52" i="1"/>
  <c r="AC463" i="1"/>
  <c r="AC499" i="1"/>
  <c r="AC325" i="1"/>
  <c r="AC265" i="1"/>
  <c r="AC281" i="1"/>
  <c r="AC220" i="1"/>
  <c r="AC180" i="1"/>
  <c r="AC30" i="1"/>
  <c r="AC276" i="1"/>
  <c r="AC422" i="1"/>
  <c r="AC333" i="1"/>
  <c r="AC420" i="1"/>
  <c r="AC297" i="1"/>
  <c r="AC397" i="1"/>
  <c r="AC387" i="1"/>
  <c r="AC114" i="1"/>
  <c r="AC190" i="1"/>
  <c r="AC253" i="1"/>
  <c r="AC192" i="1"/>
  <c r="AC219" i="1"/>
  <c r="AC131" i="1"/>
  <c r="AC144" i="1"/>
  <c r="AC195" i="1"/>
  <c r="AC123" i="1"/>
  <c r="AC47" i="1"/>
  <c r="AC105" i="1"/>
  <c r="AC6" i="1"/>
  <c r="AA11" i="1"/>
  <c r="AC508" i="1"/>
  <c r="AC309" i="1"/>
  <c r="AC318" i="1"/>
  <c r="AC440" i="1"/>
  <c r="AC366" i="1"/>
  <c r="AC458" i="1"/>
  <c r="AC462" i="1"/>
  <c r="AC391" i="1"/>
  <c r="AC374" i="1"/>
  <c r="AC349" i="1"/>
  <c r="AC287" i="1"/>
  <c r="AC401" i="1"/>
  <c r="AC120" i="1"/>
  <c r="AC254" i="1"/>
  <c r="AC271" i="1"/>
  <c r="AC186" i="1"/>
  <c r="AC83" i="1"/>
  <c r="AC94" i="1"/>
  <c r="AC175" i="1"/>
  <c r="AC33" i="1"/>
  <c r="AC64" i="1"/>
  <c r="AC132" i="1"/>
  <c r="AC87" i="1"/>
  <c r="AC78" i="1"/>
  <c r="AC53" i="1"/>
  <c r="AC504" i="1"/>
  <c r="AC476" i="1"/>
  <c r="AC488" i="1"/>
  <c r="AC238" i="1"/>
  <c r="AC451" i="1"/>
  <c r="AC427" i="1"/>
  <c r="AC237" i="1"/>
  <c r="AC439" i="1"/>
  <c r="AC304" i="1"/>
  <c r="AC156" i="1"/>
  <c r="AC421" i="1"/>
  <c r="AC142" i="1"/>
  <c r="AC363" i="1"/>
  <c r="AC345" i="1"/>
  <c r="AC228" i="1"/>
  <c r="AC174" i="1"/>
  <c r="AC232" i="1"/>
  <c r="AC154" i="1"/>
  <c r="AC162" i="1"/>
  <c r="AC45" i="1"/>
  <c r="AC214" i="1"/>
  <c r="AC153" i="1"/>
  <c r="AC202" i="1"/>
  <c r="AC22" i="1"/>
  <c r="AC57" i="1"/>
  <c r="AC454" i="1"/>
  <c r="AC503" i="1"/>
  <c r="AC490" i="1"/>
  <c r="AC356" i="1"/>
  <c r="AC367" i="1"/>
  <c r="AC381" i="1"/>
  <c r="AC307" i="1"/>
  <c r="AC299" i="1"/>
  <c r="AC272" i="1"/>
  <c r="AC378" i="1"/>
  <c r="AC150" i="1"/>
  <c r="AC264" i="1"/>
  <c r="AC172" i="1"/>
  <c r="AC289" i="1"/>
  <c r="AC241" i="1"/>
  <c r="AC90" i="1"/>
  <c r="AC129" i="1"/>
  <c r="AC203" i="1"/>
  <c r="AC262" i="1"/>
  <c r="AC67" i="1"/>
  <c r="AC74" i="1"/>
  <c r="AC12" i="1"/>
  <c r="AC79" i="1"/>
  <c r="AC17" i="1"/>
  <c r="AC10" i="1"/>
  <c r="AC500" i="1"/>
  <c r="AC375" i="1"/>
  <c r="AC467" i="1"/>
  <c r="AC415" i="1"/>
  <c r="AC371" i="1"/>
  <c r="AC283" i="1"/>
  <c r="AC442" i="1"/>
  <c r="AC457" i="1"/>
  <c r="AC357" i="1"/>
  <c r="AC135" i="1"/>
  <c r="AC280" i="1"/>
  <c r="AC313" i="1"/>
  <c r="AC157" i="1"/>
  <c r="AC229" i="1"/>
  <c r="AC210" i="1"/>
  <c r="AC286" i="1"/>
  <c r="AC189" i="1"/>
  <c r="AC84" i="1"/>
  <c r="AC261" i="1"/>
  <c r="AC103" i="1"/>
  <c r="AC209" i="1"/>
  <c r="AC93" i="1"/>
  <c r="AC82" i="1"/>
  <c r="AC95" i="1"/>
  <c r="AC37" i="1"/>
  <c r="AC7" i="1"/>
  <c r="AC507" i="1"/>
  <c r="AC428" i="1"/>
  <c r="AC396" i="1"/>
  <c r="AC486" i="1"/>
  <c r="AC301" i="1"/>
  <c r="AC445" i="1"/>
  <c r="AC426" i="1"/>
  <c r="AC483" i="1"/>
  <c r="AC258" i="1"/>
  <c r="AC168" i="1"/>
  <c r="AC282" i="1"/>
  <c r="AC359" i="1"/>
  <c r="AC314" i="1"/>
  <c r="AC222" i="1"/>
  <c r="AC250" i="1"/>
  <c r="AC182" i="1"/>
  <c r="AC200" i="1"/>
  <c r="AC339" i="1"/>
  <c r="AC221" i="1"/>
  <c r="AC285" i="1"/>
  <c r="AC59" i="1"/>
  <c r="AC107" i="1"/>
  <c r="AC145" i="1"/>
  <c r="AC20" i="1"/>
  <c r="AC34" i="1"/>
  <c r="AC29" i="1"/>
  <c r="AC512" i="1"/>
  <c r="AC491" i="1"/>
  <c r="AC358" i="1"/>
  <c r="AC460" i="1"/>
  <c r="AC317" i="1"/>
  <c r="AC388" i="1"/>
  <c r="AC306" i="1"/>
  <c r="AC193" i="1"/>
  <c r="AC464" i="1"/>
  <c r="AC311" i="1"/>
  <c r="AC249" i="1"/>
  <c r="AC338" i="1"/>
  <c r="AC181" i="1"/>
  <c r="AC298" i="1"/>
  <c r="AC416" i="1"/>
  <c r="AC255" i="1"/>
  <c r="AC147" i="1"/>
  <c r="AC185" i="1"/>
  <c r="AC119" i="1"/>
  <c r="AC117" i="1"/>
  <c r="AC183" i="1"/>
  <c r="AC100" i="1"/>
  <c r="AC25" i="1"/>
  <c r="AC23" i="1"/>
  <c r="AC41" i="1"/>
  <c r="AC11" i="1"/>
  <c r="AC505" i="1"/>
  <c r="AC506" i="1"/>
  <c r="AC471" i="1"/>
  <c r="AC398" i="1"/>
  <c r="AC466" i="1"/>
  <c r="AC331" i="1"/>
  <c r="AC414" i="1"/>
  <c r="AC431" i="1"/>
  <c r="AC146" i="1"/>
  <c r="AC177" i="1"/>
  <c r="AC361" i="1"/>
  <c r="AC165" i="1"/>
  <c r="AC213" i="1"/>
  <c r="AC206" i="1"/>
  <c r="AC167" i="1"/>
  <c r="AC234" i="1"/>
  <c r="AC329" i="1"/>
  <c r="AC134" i="1"/>
  <c r="AC109" i="1"/>
  <c r="AC125" i="1"/>
  <c r="AC197" i="1"/>
  <c r="AC118" i="1"/>
  <c r="AC108" i="1"/>
  <c r="AC86" i="1"/>
  <c r="AC35" i="1"/>
  <c r="AC18" i="1"/>
  <c r="AC494" i="1"/>
  <c r="AC456" i="1"/>
  <c r="AC392" i="1"/>
  <c r="AC390" i="1"/>
  <c r="AC435" i="1"/>
  <c r="AC308" i="1"/>
  <c r="AC441" i="1"/>
  <c r="AC438" i="1"/>
  <c r="AC377" i="1"/>
  <c r="AC404" i="1"/>
  <c r="AC447" i="1"/>
  <c r="AC179" i="1"/>
  <c r="AC268" i="1"/>
  <c r="AC252" i="1"/>
  <c r="AC369" i="1"/>
  <c r="AC320" i="1"/>
  <c r="AC340" i="1"/>
  <c r="AC112" i="1"/>
  <c r="AC243" i="1"/>
  <c r="AC116" i="1"/>
  <c r="AC170" i="1"/>
  <c r="AC38" i="1"/>
  <c r="AC51" i="1"/>
  <c r="AC9" i="1"/>
  <c r="AC81" i="1"/>
  <c r="AC27" i="1"/>
  <c r="AC495" i="1"/>
  <c r="AC434" i="1"/>
  <c r="AC487" i="1"/>
  <c r="AC470" i="1"/>
  <c r="AC348" i="1"/>
  <c r="AC459" i="1"/>
  <c r="AC327" i="1"/>
  <c r="AC335" i="1"/>
  <c r="AC316" i="1"/>
  <c r="AC364" i="1"/>
  <c r="AC278" i="1"/>
  <c r="AC211" i="1"/>
  <c r="AC267" i="1"/>
  <c r="AC385" i="1"/>
  <c r="AC270" i="1"/>
  <c r="AC322" i="1"/>
  <c r="AC389" i="1"/>
  <c r="AC111" i="1"/>
  <c r="AC136" i="1"/>
  <c r="AC275" i="1"/>
  <c r="AC113" i="1"/>
  <c r="AC140" i="1"/>
  <c r="AC104" i="1"/>
  <c r="AC77" i="1"/>
  <c r="AC48" i="1"/>
  <c r="AC4" i="1"/>
  <c r="AC509" i="1"/>
  <c r="AC497" i="1"/>
  <c r="AC326" i="1"/>
  <c r="AC399" i="1"/>
  <c r="AC475" i="1"/>
  <c r="AC478" i="1"/>
  <c r="AC269" i="1"/>
  <c r="AC425" i="1"/>
  <c r="AC379" i="1"/>
  <c r="AC227" i="1"/>
  <c r="AC155" i="1"/>
  <c r="AC362" i="1"/>
  <c r="AC296" i="1"/>
  <c r="AC224" i="1"/>
  <c r="AC260" i="1"/>
  <c r="AC121" i="1"/>
  <c r="AC230" i="1"/>
  <c r="AC321" i="1"/>
  <c r="AC201" i="1"/>
  <c r="AC332" i="1"/>
  <c r="AC80" i="1"/>
  <c r="AC43" i="1"/>
  <c r="AC76" i="1"/>
  <c r="AC8" i="1"/>
  <c r="AC68" i="1"/>
  <c r="AC24" i="1"/>
  <c r="AC510" i="1"/>
  <c r="AC218" i="1"/>
  <c r="AC485" i="1"/>
  <c r="AC351" i="1"/>
  <c r="AC437" i="1"/>
  <c r="AC484" i="1"/>
  <c r="AC481" i="1"/>
  <c r="AC370" i="1"/>
  <c r="AC443" i="1"/>
  <c r="AC400" i="1"/>
  <c r="AC410" i="1"/>
  <c r="AC315" i="1"/>
  <c r="AC292" i="1"/>
  <c r="AC334" i="1"/>
  <c r="AC328" i="1"/>
  <c r="AC277" i="1"/>
  <c r="AC163" i="1"/>
  <c r="AC151" i="1"/>
  <c r="AC169" i="1"/>
  <c r="AC101" i="1"/>
  <c r="AC46" i="1"/>
  <c r="AC72" i="1"/>
  <c r="AC122" i="1"/>
  <c r="AC16" i="1"/>
  <c r="AC13" i="1"/>
  <c r="AC44" i="1"/>
  <c r="AC468" i="1"/>
  <c r="AC452" i="1"/>
  <c r="AC501" i="1"/>
  <c r="AC424" i="1"/>
  <c r="AC402" i="1"/>
  <c r="AC395" i="1"/>
  <c r="AC482" i="1"/>
  <c r="AC405" i="1"/>
  <c r="AC251" i="1"/>
  <c r="AC403" i="1"/>
  <c r="AC423" i="1"/>
  <c r="AC337" i="1"/>
  <c r="AC176" i="1"/>
  <c r="AC199" i="1"/>
  <c r="AC159" i="1"/>
  <c r="AC344" i="1"/>
  <c r="AC233" i="1"/>
  <c r="AC148" i="1"/>
  <c r="AC216" i="1"/>
  <c r="AC39" i="1"/>
  <c r="AC102" i="1"/>
  <c r="AC63" i="1"/>
  <c r="AC66" i="1"/>
  <c r="AC73" i="1"/>
  <c r="AC54" i="1"/>
  <c r="AC3" i="1"/>
  <c r="AC511" i="1"/>
  <c r="AC449" i="1"/>
  <c r="AC502" i="1"/>
  <c r="AC406" i="1"/>
  <c r="AC477" i="1"/>
  <c r="AC433" i="1"/>
  <c r="AC246" i="1"/>
  <c r="AC360" i="1"/>
  <c r="AC341" i="1"/>
  <c r="AC231" i="1"/>
  <c r="AC411" i="1"/>
  <c r="AC394" i="1"/>
  <c r="AC319" i="1"/>
  <c r="AC248" i="1"/>
  <c r="AC373" i="1"/>
  <c r="AC256" i="1"/>
  <c r="AC245" i="1"/>
  <c r="AC141" i="1"/>
  <c r="AC225" i="1"/>
  <c r="AC97" i="1"/>
  <c r="AC58" i="1"/>
  <c r="AC71" i="1"/>
  <c r="AC88" i="1"/>
  <c r="AC31" i="1"/>
  <c r="AC60" i="1"/>
  <c r="AC2" i="1"/>
  <c r="AC498" i="1"/>
  <c r="AC384" i="1"/>
  <c r="AC432" i="1"/>
  <c r="AC446" i="1"/>
  <c r="AC430" i="1"/>
  <c r="AC489" i="1"/>
  <c r="AC208" i="1"/>
  <c r="AC368" i="1"/>
  <c r="AC294" i="1"/>
  <c r="AC376" i="1"/>
  <c r="AC418" i="1"/>
  <c r="AC324" i="1"/>
  <c r="AC128" i="1"/>
  <c r="AC191" i="1"/>
  <c r="AC106" i="1"/>
  <c r="AC194" i="1"/>
  <c r="AC295" i="1"/>
  <c r="AC137" i="1"/>
  <c r="AC139" i="1"/>
  <c r="AC166" i="1"/>
  <c r="AC96" i="1"/>
  <c r="AC171" i="1"/>
  <c r="AC26" i="1"/>
  <c r="AC98" i="1"/>
  <c r="AC28" i="1"/>
  <c r="AA333" i="1"/>
  <c r="AA500" i="1"/>
  <c r="AA483" i="1"/>
  <c r="AA486" i="1"/>
  <c r="AA232" i="1"/>
  <c r="AA254" i="1"/>
  <c r="AA154" i="1"/>
  <c r="AA28" i="1"/>
  <c r="AA496" i="1"/>
  <c r="AA165" i="1"/>
  <c r="AA357" i="1"/>
  <c r="AA107" i="1"/>
  <c r="AA288" i="1"/>
  <c r="AA144" i="1"/>
  <c r="AA217" i="1"/>
  <c r="AA110" i="1"/>
  <c r="AA183" i="1"/>
  <c r="AA495" i="1"/>
  <c r="AA324" i="1"/>
  <c r="AA397" i="1"/>
  <c r="AA266" i="1"/>
  <c r="AA150" i="1"/>
  <c r="AA206" i="1"/>
  <c r="AA198" i="1"/>
  <c r="AA22" i="1"/>
  <c r="AA52" i="1"/>
  <c r="AA129" i="1"/>
  <c r="AA511" i="1"/>
  <c r="AA227" i="1"/>
  <c r="AA430" i="1"/>
  <c r="AA482" i="1"/>
  <c r="AA369" i="1"/>
  <c r="AA140" i="1"/>
  <c r="AA205" i="1"/>
  <c r="AA34" i="1"/>
  <c r="AA394" i="1"/>
  <c r="AA20" i="1"/>
  <c r="AA489" i="1"/>
  <c r="AA370" i="1"/>
  <c r="AA396" i="1"/>
  <c r="AA440" i="1"/>
  <c r="AA457" i="1"/>
  <c r="AA372" i="1"/>
  <c r="AA105" i="1"/>
  <c r="AA458" i="1"/>
  <c r="AA177" i="1"/>
  <c r="AA97" i="1"/>
  <c r="AA84" i="1"/>
  <c r="AA477" i="1"/>
  <c r="AA293" i="1"/>
  <c r="AA300" i="1"/>
  <c r="AA366" i="1"/>
  <c r="AA213" i="1"/>
  <c r="AA242" i="1"/>
  <c r="AA332" i="1"/>
  <c r="AA148" i="1"/>
  <c r="AA244" i="1"/>
  <c r="AA71" i="1"/>
  <c r="AA60" i="1"/>
  <c r="AA407" i="1"/>
  <c r="AA474" i="1"/>
  <c r="AA251" i="1"/>
  <c r="AA453" i="1"/>
  <c r="AA83" i="1"/>
  <c r="AA334" i="1"/>
  <c r="AA180" i="1"/>
  <c r="AA62" i="1"/>
  <c r="AA507" i="1"/>
  <c r="AA437" i="1"/>
  <c r="AA436" i="1"/>
  <c r="AA446" i="1"/>
  <c r="AA428" i="1"/>
  <c r="AA176" i="1"/>
  <c r="AA264" i="1"/>
  <c r="AA204" i="1"/>
  <c r="AA67" i="1"/>
  <c r="AA23" i="1"/>
  <c r="AA312" i="1"/>
  <c r="AA473" i="1"/>
  <c r="AA281" i="1"/>
  <c r="AA476" i="1"/>
  <c r="AA388" i="1"/>
  <c r="AA318" i="1"/>
  <c r="AA438" i="1"/>
  <c r="AA57" i="1"/>
  <c r="AA221" i="1"/>
  <c r="AA69" i="1"/>
  <c r="AA102" i="1"/>
  <c r="AA24" i="1"/>
  <c r="AA432" i="1"/>
  <c r="AA423" i="1"/>
  <c r="AA479" i="1"/>
  <c r="AA153" i="1"/>
  <c r="AA374" i="1"/>
  <c r="AA261" i="1"/>
  <c r="AA30" i="1"/>
  <c r="AA65" i="1"/>
  <c r="AA308" i="1"/>
  <c r="AA395" i="1"/>
  <c r="AA393" i="1"/>
  <c r="AA451" i="1"/>
  <c r="AA162" i="1"/>
  <c r="AA380" i="1"/>
  <c r="AA35" i="1"/>
  <c r="AA247" i="1"/>
  <c r="AA55" i="1"/>
  <c r="AA391" i="1"/>
  <c r="AA282" i="1"/>
  <c r="AA305" i="1"/>
  <c r="AA371" i="1"/>
  <c r="AA220" i="1"/>
  <c r="AA338" i="1"/>
  <c r="AA194" i="1"/>
  <c r="AA7" i="1"/>
  <c r="AA484" i="1"/>
  <c r="AA331" i="1"/>
  <c r="AA191" i="1"/>
  <c r="AA352" i="1"/>
  <c r="AA304" i="1"/>
  <c r="AA181" i="1"/>
  <c r="AA209" i="1"/>
  <c r="AA160" i="1"/>
  <c r="AA32" i="1"/>
  <c r="AA448" i="1"/>
  <c r="AA390" i="1"/>
  <c r="AA463" i="1"/>
  <c r="AA263" i="1"/>
  <c r="AA344" i="1"/>
  <c r="AA225" i="1"/>
  <c r="AA89" i="1"/>
  <c r="AA5" i="1"/>
  <c r="AA128" i="1"/>
  <c r="AA87" i="1"/>
  <c r="AA365" i="1"/>
  <c r="AA465" i="1"/>
  <c r="AA208" i="1"/>
  <c r="AA330" i="1"/>
  <c r="AA363" i="1"/>
  <c r="AA223" i="1"/>
  <c r="AA335" i="1"/>
  <c r="AA27" i="1"/>
  <c r="AA295" i="1"/>
  <c r="AA455" i="1"/>
  <c r="AA501" i="1"/>
  <c r="AA342" i="1"/>
  <c r="AA130" i="1"/>
  <c r="AA121" i="1"/>
  <c r="AA314" i="1"/>
  <c r="AA201" i="1"/>
  <c r="AA454" i="1"/>
  <c r="AA343" i="1"/>
  <c r="AA235" i="1"/>
  <c r="AA277" i="1"/>
  <c r="AA259" i="1"/>
  <c r="AA270" i="1"/>
  <c r="AA152" i="1"/>
  <c r="AA19" i="1"/>
  <c r="AA471" i="1"/>
  <c r="AA475" i="1"/>
  <c r="AA441" i="1"/>
  <c r="AA115" i="1"/>
  <c r="AA456" i="1"/>
  <c r="AA117" i="1"/>
  <c r="AA240" i="1"/>
  <c r="AA197" i="1"/>
  <c r="AA405" i="1"/>
  <c r="AA291" i="1"/>
  <c r="AA207" i="1"/>
  <c r="AA241" i="1"/>
  <c r="AA175" i="1"/>
  <c r="AA265" i="1"/>
  <c r="AA9" i="1"/>
  <c r="AA106" i="1"/>
  <c r="AA131" i="1"/>
  <c r="AA26" i="1"/>
  <c r="Y139" i="1"/>
  <c r="AA505" i="1"/>
  <c r="AA469" i="1"/>
  <c r="AA310" i="1"/>
  <c r="AA406" i="1"/>
  <c r="AA196" i="1"/>
  <c r="AA339" i="1"/>
  <c r="AA323" i="1"/>
  <c r="AA449" i="1"/>
  <c r="AA348" i="1"/>
  <c r="AA169" i="1"/>
  <c r="AA306" i="1"/>
  <c r="AA79" i="1"/>
  <c r="AA275" i="1"/>
  <c r="AA413" i="1"/>
  <c r="AA222" i="1"/>
  <c r="AA108" i="1"/>
  <c r="AA156" i="1"/>
  <c r="AA171" i="1"/>
  <c r="AA289" i="1"/>
  <c r="AA90" i="1"/>
  <c r="AA15" i="1"/>
  <c r="AA133" i="1"/>
  <c r="AA76" i="1"/>
  <c r="AA64" i="1"/>
  <c r="AA45" i="1"/>
  <c r="AA408" i="1"/>
  <c r="AA411" i="1"/>
  <c r="AA233" i="1"/>
  <c r="AA280" i="1"/>
  <c r="AA381" i="1"/>
  <c r="AA487" i="1"/>
  <c r="AA230" i="1"/>
  <c r="AA417" i="1"/>
  <c r="AA104" i="1"/>
  <c r="AA443" i="1"/>
  <c r="AA219" i="1"/>
  <c r="AA420" i="1"/>
  <c r="AA290" i="1"/>
  <c r="AA136" i="1"/>
  <c r="AA189" i="1"/>
  <c r="AA447" i="1"/>
  <c r="AA243" i="1"/>
  <c r="AA193" i="1"/>
  <c r="AA248" i="1"/>
  <c r="AA125" i="1"/>
  <c r="AA228" i="1"/>
  <c r="AA41" i="1"/>
  <c r="AA88" i="1"/>
  <c r="AA119" i="1"/>
  <c r="AA49" i="1"/>
  <c r="AA509" i="1"/>
  <c r="AA498" i="1"/>
  <c r="AA237" i="1"/>
  <c r="AA426" i="1"/>
  <c r="AA472" i="1"/>
  <c r="AA414" i="1"/>
  <c r="AA466" i="1"/>
  <c r="AA267" i="1"/>
  <c r="AA202" i="1"/>
  <c r="AA195" i="1"/>
  <c r="AA113" i="1"/>
  <c r="AA468" i="1"/>
  <c r="AA59" i="1"/>
  <c r="AA284" i="1"/>
  <c r="AA184" i="1"/>
  <c r="AA389" i="1"/>
  <c r="AA272" i="1"/>
  <c r="AA199" i="1"/>
  <c r="AA56" i="1"/>
  <c r="AA141" i="1"/>
  <c r="AA298" i="1"/>
  <c r="AA215" i="1"/>
  <c r="AA95" i="1"/>
  <c r="AA82" i="1"/>
  <c r="AA114" i="1"/>
  <c r="AA85" i="1"/>
  <c r="AA502" i="1"/>
  <c r="AA307" i="1"/>
  <c r="AA378" i="1"/>
  <c r="AA398" i="1"/>
  <c r="AA410" i="1"/>
  <c r="AA246" i="1"/>
  <c r="AA258" i="1"/>
  <c r="AA161" i="1"/>
  <c r="AA368" i="1"/>
  <c r="AA224" i="1"/>
  <c r="AA351" i="1"/>
  <c r="AA164" i="1"/>
  <c r="AA425" i="1"/>
  <c r="AA315" i="1"/>
  <c r="AA460" i="1"/>
  <c r="AA252" i="1"/>
  <c r="AA151" i="1"/>
  <c r="AA81" i="1"/>
  <c r="AA98" i="1"/>
  <c r="AA94" i="1"/>
  <c r="AA173" i="1"/>
  <c r="AA274" i="1"/>
  <c r="AA203" i="1"/>
  <c r="AA43" i="1"/>
  <c r="AA33" i="1"/>
  <c r="AA42" i="1"/>
  <c r="AA452" i="1"/>
  <c r="AA238" i="1"/>
  <c r="AA434" i="1"/>
  <c r="AA361" i="1"/>
  <c r="AA231" i="1"/>
  <c r="AA245" i="1"/>
  <c r="AA322" i="1"/>
  <c r="AA126" i="1"/>
  <c r="AA481" i="1"/>
  <c r="AA192" i="1"/>
  <c r="AA415" i="1"/>
  <c r="AA379" i="1"/>
  <c r="AA256" i="1"/>
  <c r="AA349" i="1"/>
  <c r="AA359" i="1"/>
  <c r="AA271" i="1"/>
  <c r="AA70" i="1"/>
  <c r="AA210" i="1"/>
  <c r="AA311" i="1"/>
  <c r="AA319" i="1"/>
  <c r="AA74" i="1"/>
  <c r="AA18" i="1"/>
  <c r="AA66" i="1"/>
  <c r="AA99" i="1"/>
  <c r="AA48" i="1"/>
  <c r="AA37" i="1"/>
  <c r="AA491" i="1"/>
  <c r="AA346" i="1"/>
  <c r="AA419" i="1"/>
  <c r="AA412" i="1"/>
  <c r="AA296" i="1"/>
  <c r="AA464" i="1"/>
  <c r="AA316" i="1"/>
  <c r="AA360" i="1"/>
  <c r="AA450" i="1"/>
  <c r="AA218" i="1"/>
  <c r="AA124" i="1"/>
  <c r="AA435" i="1"/>
  <c r="AA404" i="1"/>
  <c r="AA350" i="1"/>
  <c r="AA44" i="1"/>
  <c r="AA157" i="1"/>
  <c r="AA328" i="1"/>
  <c r="AA179" i="1"/>
  <c r="AA212" i="1"/>
  <c r="AA234" i="1"/>
  <c r="AA255" i="1"/>
  <c r="AA51" i="1"/>
  <c r="AA186" i="1"/>
  <c r="AA17" i="1"/>
  <c r="AA54" i="1"/>
  <c r="AA3" i="1"/>
  <c r="AA504" i="1"/>
  <c r="AA497" i="1"/>
  <c r="AA467" i="1"/>
  <c r="AA268" i="1"/>
  <c r="AA250" i="1"/>
  <c r="AA236" i="1"/>
  <c r="AA321" i="1"/>
  <c r="AA313" i="1"/>
  <c r="AA326" i="1"/>
  <c r="AA260" i="1"/>
  <c r="AA480" i="1"/>
  <c r="AA309" i="1"/>
  <c r="AA358" i="1"/>
  <c r="AA462" i="1"/>
  <c r="AA53" i="1"/>
  <c r="AA470" i="1"/>
  <c r="AA385" i="1"/>
  <c r="AA111" i="1"/>
  <c r="AA46" i="1"/>
  <c r="AA168" i="1"/>
  <c r="AA182" i="1"/>
  <c r="AA91" i="1"/>
  <c r="AA138" i="1"/>
  <c r="AA96" i="1"/>
  <c r="AA25" i="1"/>
  <c r="AA2" i="1"/>
  <c r="AA503" i="1"/>
  <c r="AA508" i="1"/>
  <c r="AA401" i="1"/>
  <c r="AA325" i="1"/>
  <c r="AA269" i="1"/>
  <c r="AA341" i="1"/>
  <c r="AA499" i="1"/>
  <c r="AA355" i="1"/>
  <c r="AA345" i="1"/>
  <c r="AA276" i="1"/>
  <c r="AA286" i="1"/>
  <c r="AA166" i="1"/>
  <c r="AA86" i="1"/>
  <c r="AA301" i="1"/>
  <c r="AA327" i="1"/>
  <c r="AA80" i="1"/>
  <c r="AA427" i="1"/>
  <c r="AA257" i="1"/>
  <c r="AA433" i="1"/>
  <c r="AA211" i="1"/>
  <c r="AA174" i="1"/>
  <c r="AA39" i="1"/>
  <c r="AA77" i="1"/>
  <c r="AA29" i="1"/>
  <c r="AA31" i="1"/>
  <c r="AA21" i="1"/>
  <c r="AA494" i="1"/>
  <c r="AA488" i="1"/>
  <c r="AA146" i="1"/>
  <c r="AA402" i="1"/>
  <c r="AA403" i="1"/>
  <c r="AA400" i="1"/>
  <c r="AA353" i="1"/>
  <c r="AA187" i="1"/>
  <c r="AA364" i="1"/>
  <c r="AA421" i="1"/>
  <c r="AA336" i="1"/>
  <c r="AA416" i="1"/>
  <c r="AA158" i="1"/>
  <c r="AA216" i="1"/>
  <c r="AA68" i="1"/>
  <c r="AA279" i="1"/>
  <c r="AA134" i="1"/>
  <c r="AA367" i="1"/>
  <c r="AA185" i="1"/>
  <c r="AA409" i="1"/>
  <c r="AA142" i="1"/>
  <c r="AA47" i="1"/>
  <c r="AA139" i="1"/>
  <c r="AA78" i="1"/>
  <c r="AA14" i="1"/>
  <c r="AA10" i="1"/>
  <c r="AA506" i="1"/>
  <c r="AA490" i="1"/>
  <c r="AA512" i="1"/>
  <c r="AA382" i="1"/>
  <c r="AA302" i="1"/>
  <c r="AA429" i="1"/>
  <c r="AA347" i="1"/>
  <c r="AA303" i="1"/>
  <c r="AA38" i="1"/>
  <c r="AA137" i="1"/>
  <c r="AA376" i="1"/>
  <c r="AA253" i="1"/>
  <c r="AA149" i="1"/>
  <c r="AA283" i="1"/>
  <c r="AA178" i="1"/>
  <c r="AA100" i="1"/>
  <c r="AA262" i="1"/>
  <c r="AA377" i="1"/>
  <c r="AA116" i="1"/>
  <c r="AA58" i="1"/>
  <c r="AA226" i="1"/>
  <c r="AA61" i="1"/>
  <c r="AA101" i="1"/>
  <c r="AA13" i="1"/>
  <c r="AA12" i="1"/>
  <c r="AA16" i="1"/>
  <c r="AA354" i="1"/>
  <c r="AA493" i="1"/>
  <c r="AA492" i="1"/>
  <c r="AA461" i="1"/>
  <c r="AA320" i="1"/>
  <c r="AA317" i="1"/>
  <c r="AA285" i="1"/>
  <c r="AA329" i="1"/>
  <c r="AA399" i="1"/>
  <c r="AA239" i="1"/>
  <c r="AA278" i="1"/>
  <c r="AA188" i="1"/>
  <c r="AA422" i="1"/>
  <c r="AA442" i="1"/>
  <c r="AA387" i="1"/>
  <c r="AA431" i="1"/>
  <c r="AA75" i="1"/>
  <c r="AA340" i="1"/>
  <c r="AA132" i="1"/>
  <c r="AA112" i="1"/>
  <c r="AA122" i="1"/>
  <c r="AA50" i="1"/>
  <c r="AA36" i="1"/>
  <c r="AA103" i="1"/>
  <c r="AA93" i="1"/>
  <c r="AA4" i="1"/>
  <c r="AA510" i="1"/>
  <c r="AA294" i="1"/>
  <c r="AA292" i="1"/>
  <c r="AA362" i="1"/>
  <c r="AA373" i="1"/>
  <c r="AA445" i="1"/>
  <c r="AA375" i="1"/>
  <c r="AA172" i="1"/>
  <c r="AA383" i="1"/>
  <c r="AA200" i="1"/>
  <c r="AA287" i="1"/>
  <c r="AA143" i="1"/>
  <c r="AA135" i="1"/>
  <c r="AA229" i="1"/>
  <c r="AA120" i="1"/>
  <c r="AA249" i="1"/>
  <c r="AA109" i="1"/>
  <c r="AA159" i="1"/>
  <c r="AA384" i="1"/>
  <c r="AA167" i="1"/>
  <c r="AA214" i="1"/>
  <c r="AA190" i="1"/>
  <c r="AA73" i="1"/>
  <c r="AA6" i="1"/>
  <c r="AA40" i="1"/>
  <c r="AA8" i="1"/>
  <c r="AA485" i="1"/>
  <c r="AA478" i="1"/>
  <c r="AA386" i="1"/>
  <c r="AA424" i="1"/>
  <c r="AA127" i="1"/>
  <c r="AA299" i="1"/>
  <c r="AA444" i="1"/>
  <c r="AA418" i="1"/>
  <c r="AA392" i="1"/>
  <c r="AA459" i="1"/>
  <c r="AA356" i="1"/>
  <c r="AA297" i="1"/>
  <c r="AA273" i="1"/>
  <c r="AA145" i="1"/>
  <c r="AA155" i="1"/>
  <c r="AA439" i="1"/>
  <c r="AA170" i="1"/>
  <c r="AA337" i="1"/>
  <c r="AA118" i="1"/>
  <c r="AA163" i="1"/>
  <c r="AA147" i="1"/>
  <c r="AA123" i="1"/>
  <c r="AA92" i="1"/>
  <c r="AA72" i="1"/>
  <c r="AA63" i="1"/>
  <c r="Y380" i="1"/>
  <c r="Y463" i="1"/>
  <c r="Y316" i="1"/>
  <c r="Y301" i="1"/>
  <c r="Y207" i="1"/>
  <c r="Y419" i="1"/>
  <c r="Y310" i="1"/>
  <c r="Y454" i="1"/>
  <c r="Y328" i="1"/>
  <c r="Y321" i="1"/>
  <c r="Y456" i="1"/>
  <c r="Y483" i="1"/>
  <c r="Y402" i="1"/>
  <c r="Y352" i="1"/>
  <c r="Y217" i="1"/>
  <c r="Y300" i="1"/>
  <c r="Y415" i="1"/>
  <c r="Y74" i="1"/>
  <c r="Y242" i="1"/>
  <c r="Y3" i="1"/>
  <c r="Y41" i="1"/>
  <c r="Y115" i="1"/>
  <c r="Y298" i="1"/>
  <c r="Y356" i="1"/>
  <c r="Y320" i="1"/>
  <c r="Y106" i="1"/>
  <c r="Y410" i="1"/>
  <c r="Y5" i="1"/>
  <c r="Y451" i="1"/>
  <c r="Y511" i="1"/>
  <c r="Y357" i="1"/>
  <c r="Y113" i="1"/>
  <c r="Y251" i="1"/>
  <c r="Y55" i="1"/>
  <c r="Y183" i="1"/>
  <c r="Y389" i="1"/>
  <c r="Y196" i="1"/>
  <c r="Y73" i="1"/>
  <c r="Y378" i="1"/>
  <c r="Y224" i="1"/>
  <c r="Y123" i="1"/>
  <c r="Y211" i="1"/>
  <c r="Y506" i="1"/>
  <c r="Y458" i="1"/>
  <c r="Y105" i="1"/>
  <c r="Y57" i="1"/>
  <c r="Y462" i="1"/>
  <c r="Y499" i="1"/>
  <c r="Y87" i="1"/>
  <c r="Y199" i="1"/>
  <c r="Y468" i="1"/>
  <c r="Y354" i="1"/>
  <c r="Y455" i="1"/>
  <c r="Y8" i="1"/>
  <c r="Y100" i="1"/>
  <c r="Y412" i="1"/>
  <c r="Y85" i="1"/>
  <c r="Y234" i="1"/>
  <c r="Y447" i="1"/>
  <c r="Y159" i="1"/>
  <c r="Y134" i="1"/>
  <c r="Y309" i="1"/>
  <c r="Y233" i="1"/>
  <c r="Y407" i="1"/>
  <c r="Y346" i="1"/>
  <c r="Y338" i="1"/>
  <c r="Y333" i="1"/>
  <c r="Y414" i="1"/>
  <c r="Y13" i="1"/>
  <c r="Y225" i="1"/>
  <c r="Y154" i="1"/>
  <c r="Y143" i="1"/>
  <c r="Y146" i="1"/>
  <c r="Y285" i="1"/>
  <c r="Y430" i="1"/>
  <c r="Y35" i="1"/>
  <c r="Y167" i="1"/>
  <c r="Y361" i="1"/>
  <c r="Y63" i="1"/>
  <c r="Y70" i="1"/>
  <c r="Y231" i="1"/>
  <c r="Y417" i="1"/>
  <c r="Y498" i="1"/>
  <c r="Y280" i="1"/>
  <c r="Y125" i="1"/>
  <c r="Y478" i="1"/>
  <c r="Y358" i="1"/>
  <c r="Y96" i="1"/>
  <c r="Y176" i="1"/>
  <c r="Y58" i="1"/>
  <c r="Y464" i="1"/>
  <c r="Y340" i="1"/>
  <c r="Y76" i="1"/>
  <c r="Y252" i="1"/>
  <c r="Y500" i="1"/>
  <c r="Y218" i="1"/>
  <c r="Y249" i="1"/>
  <c r="Y398" i="1"/>
  <c r="Y77" i="1"/>
  <c r="Y312" i="1"/>
  <c r="Y385" i="1"/>
  <c r="Y192" i="1"/>
  <c r="Y382" i="1"/>
  <c r="Y27" i="1"/>
  <c r="Y188" i="1"/>
  <c r="Y126" i="1"/>
  <c r="Y60" i="1"/>
  <c r="Y267" i="1"/>
  <c r="Y48" i="1"/>
  <c r="Y493" i="1"/>
  <c r="Y369" i="1"/>
  <c r="Y270" i="1"/>
  <c r="Y401" i="1"/>
  <c r="Y62" i="1"/>
  <c r="Y497" i="1"/>
  <c r="Y149" i="1"/>
  <c r="Y12" i="1"/>
  <c r="Y112" i="1"/>
  <c r="Y28" i="1"/>
  <c r="Y323" i="1"/>
  <c r="Y311" i="1"/>
  <c r="Y465" i="1"/>
  <c r="Y110" i="1"/>
  <c r="Y411" i="1"/>
  <c r="Y305" i="1"/>
  <c r="Y295" i="1"/>
  <c r="Y269" i="1"/>
  <c r="Y189" i="1"/>
  <c r="Y38" i="1"/>
  <c r="Y355" i="1"/>
  <c r="Y79" i="1"/>
  <c r="Y331" i="1"/>
  <c r="Y396" i="1"/>
  <c r="Y445" i="1"/>
  <c r="Y111" i="1"/>
  <c r="Y170" i="1"/>
  <c r="Y471" i="1"/>
  <c r="Y131" i="1"/>
  <c r="Y375" i="1"/>
  <c r="Y52" i="1"/>
  <c r="Y36" i="1"/>
  <c r="Y275" i="1"/>
  <c r="Y172" i="1"/>
  <c r="Y387" i="1"/>
  <c r="Y11" i="1"/>
  <c r="Y247" i="1"/>
  <c r="Y502" i="1"/>
  <c r="Y360" i="1"/>
  <c r="Y492" i="1"/>
  <c r="Y88" i="1"/>
  <c r="Y15" i="1"/>
  <c r="Y132" i="1"/>
  <c r="Y173" i="1"/>
  <c r="Y496" i="1"/>
  <c r="Y241" i="1"/>
  <c r="Y486" i="1"/>
  <c r="Y364" i="1"/>
  <c r="Y103" i="1"/>
  <c r="Y116" i="1"/>
  <c r="Y334" i="1"/>
  <c r="Y184" i="1"/>
  <c r="Y69" i="1"/>
  <c r="Y185" i="1"/>
  <c r="Y365" i="1"/>
  <c r="Y190" i="1"/>
  <c r="Y413" i="1"/>
  <c r="Y423" i="1"/>
  <c r="Y32" i="1"/>
  <c r="Y336" i="1"/>
  <c r="Y404" i="1"/>
  <c r="Y29" i="1"/>
  <c r="Y271" i="1"/>
  <c r="Y31" i="1"/>
  <c r="Y433" i="1"/>
  <c r="Y443" i="1"/>
  <c r="Y494" i="1"/>
  <c r="Y228" i="1"/>
  <c r="Y227" i="1"/>
  <c r="Y348" i="1"/>
  <c r="Y92" i="1"/>
  <c r="Y409" i="1"/>
  <c r="Y203" i="1"/>
  <c r="Y138" i="1"/>
  <c r="Y344" i="1"/>
  <c r="Y307" i="1"/>
  <c r="Y508" i="1"/>
  <c r="Y461" i="1"/>
  <c r="Y386" i="1"/>
  <c r="Y431" i="1"/>
  <c r="Y505" i="1"/>
  <c r="Y306" i="1"/>
  <c r="Y229" i="1"/>
  <c r="Y30" i="1"/>
  <c r="Y255" i="1"/>
  <c r="Y93" i="1"/>
  <c r="Y273" i="1"/>
  <c r="Y129" i="1"/>
  <c r="Y495" i="1"/>
  <c r="Y283" i="1"/>
  <c r="Y122" i="1"/>
  <c r="Y390" i="1"/>
  <c r="Y109" i="1"/>
  <c r="Y59" i="1"/>
  <c r="Y40" i="1"/>
  <c r="Y253" i="1"/>
  <c r="Y366" i="1"/>
  <c r="Y281" i="1"/>
  <c r="Y181" i="1"/>
  <c r="Y239" i="1"/>
  <c r="Y51" i="1"/>
  <c r="Y512" i="1"/>
  <c r="Y101" i="1"/>
  <c r="Y260" i="1"/>
  <c r="Y243" i="1"/>
  <c r="Y475" i="1"/>
  <c r="Y432" i="1"/>
  <c r="Y66" i="1"/>
  <c r="Y17" i="1"/>
  <c r="Y263" i="1"/>
  <c r="Y485" i="1"/>
  <c r="Y449" i="1"/>
  <c r="Y330" i="1"/>
  <c r="Y444" i="1"/>
  <c r="Y232" i="1"/>
  <c r="Y71" i="1"/>
  <c r="Y276" i="1"/>
  <c r="Y206" i="1"/>
  <c r="Y429" i="1"/>
  <c r="Y127" i="1"/>
  <c r="Y80" i="1"/>
  <c r="Y83" i="1"/>
  <c r="Y221" i="1"/>
  <c r="Y246" i="1"/>
  <c r="Y262" i="1"/>
  <c r="Y244" i="1"/>
  <c r="Y201" i="1"/>
  <c r="Y367" i="1"/>
  <c r="Y284" i="1"/>
  <c r="Y335" i="1"/>
  <c r="Y481" i="1"/>
  <c r="Y490" i="1"/>
  <c r="Y446" i="1"/>
  <c r="Y503" i="1"/>
  <c r="Y133" i="1"/>
  <c r="Y318" i="1"/>
  <c r="Y381" i="1"/>
  <c r="Y507" i="1"/>
  <c r="Y230" i="1"/>
  <c r="Y10" i="1"/>
  <c r="Y198" i="1"/>
  <c r="Y200" i="1"/>
  <c r="Y235" i="1"/>
  <c r="Y178" i="1"/>
  <c r="Y240" i="1"/>
  <c r="Y209" i="1"/>
  <c r="Y210" i="1"/>
  <c r="Y182" i="1"/>
  <c r="Y195" i="1"/>
  <c r="Y208" i="1"/>
  <c r="Y128" i="1"/>
  <c r="Y120" i="1"/>
  <c r="Y474" i="1"/>
  <c r="Y370" i="1"/>
  <c r="Y205" i="1"/>
  <c r="Y439" i="1"/>
  <c r="Y67" i="1"/>
  <c r="Y399" i="1"/>
  <c r="Y68" i="1"/>
  <c r="Y426" i="1"/>
  <c r="Y194" i="1"/>
  <c r="Y470" i="1"/>
  <c r="Y477" i="1"/>
  <c r="Y223" i="1"/>
  <c r="Y160" i="1"/>
  <c r="Y294" i="1"/>
  <c r="Y394" i="1"/>
  <c r="Y23" i="1"/>
  <c r="Y158" i="1"/>
  <c r="Y202" i="1"/>
  <c r="Y482" i="1"/>
  <c r="Y50" i="1"/>
  <c r="Y302" i="1"/>
  <c r="Y441" i="1"/>
  <c r="Y254" i="1"/>
  <c r="Y259" i="1"/>
  <c r="Y424" i="1"/>
  <c r="Y47" i="1"/>
  <c r="Y437" i="1"/>
  <c r="Y450" i="1"/>
  <c r="Y39" i="1"/>
  <c r="Y84" i="1"/>
  <c r="Y371" i="1"/>
  <c r="Y82" i="1"/>
  <c r="Y53" i="1"/>
  <c r="Y326" i="1"/>
  <c r="Y308" i="1"/>
  <c r="Y91" i="1"/>
  <c r="Y442" i="1"/>
  <c r="Y9" i="1"/>
  <c r="Y469" i="1"/>
  <c r="Y219" i="1"/>
  <c r="Y56" i="1"/>
  <c r="Y268" i="1"/>
  <c r="Y148" i="1"/>
  <c r="Y274" i="1"/>
  <c r="Y163" i="1"/>
  <c r="Y212" i="1"/>
  <c r="Y286" i="1"/>
  <c r="Y186" i="1"/>
  <c r="Y14" i="1"/>
  <c r="Y264" i="1"/>
  <c r="Y152" i="1"/>
  <c r="Y452" i="1"/>
  <c r="Y272" i="1"/>
  <c r="Y213" i="1"/>
  <c r="Y24" i="1"/>
  <c r="Y145" i="1"/>
  <c r="Y289" i="1"/>
  <c r="Y180" i="1"/>
  <c r="Y197" i="1"/>
  <c r="Y416" i="1"/>
  <c r="Y339" i="1"/>
  <c r="Y324" i="1"/>
  <c r="Y6" i="1"/>
  <c r="Y266" i="1"/>
  <c r="Y177" i="1"/>
  <c r="Y362" i="1"/>
  <c r="Y104" i="1"/>
  <c r="Y157" i="1"/>
  <c r="Y434" i="1"/>
  <c r="Y265" i="1"/>
  <c r="Y95" i="1"/>
  <c r="Y501" i="1"/>
  <c r="Y315" i="1"/>
  <c r="Y397" i="1"/>
  <c r="Y44" i="1"/>
  <c r="Y137" i="1"/>
  <c r="Y435" i="1"/>
  <c r="Y78" i="1"/>
  <c r="Y317" i="1"/>
  <c r="Y383" i="1"/>
  <c r="Y168" i="1"/>
  <c r="Y34" i="1"/>
  <c r="Y153" i="1"/>
  <c r="Y37" i="1"/>
  <c r="Y215" i="1"/>
  <c r="Y388" i="1"/>
  <c r="Y393" i="1"/>
  <c r="Y428" i="1"/>
  <c r="Y299" i="1"/>
  <c r="Y237" i="1"/>
  <c r="Y64" i="1"/>
  <c r="Y303" i="1"/>
  <c r="Y257" i="1"/>
  <c r="Y89" i="1"/>
  <c r="Y353" i="1"/>
  <c r="Y156" i="1"/>
  <c r="Y279" i="1"/>
  <c r="Y460" i="1"/>
  <c r="Y342" i="1"/>
  <c r="Y467" i="1"/>
  <c r="Y350" i="1"/>
  <c r="Y368" i="1"/>
  <c r="Y20" i="1"/>
  <c r="Y179" i="1"/>
  <c r="Y327" i="1"/>
  <c r="Y420" i="1"/>
  <c r="Y418" i="1"/>
  <c r="Y2" i="1"/>
  <c r="Y405" i="1"/>
  <c r="Y509" i="1"/>
  <c r="Y33" i="1"/>
  <c r="Y256" i="1"/>
  <c r="Y329" i="1"/>
  <c r="Y107" i="1"/>
  <c r="Y400" i="1"/>
  <c r="Y250" i="1"/>
  <c r="Y161" i="1"/>
  <c r="Y261" i="1"/>
  <c r="Y75" i="1"/>
  <c r="Y117" i="1"/>
  <c r="Y141" i="1"/>
  <c r="Y291" i="1"/>
  <c r="Y258" i="1"/>
  <c r="Y144" i="1"/>
  <c r="Y379" i="1"/>
  <c r="Y484" i="1"/>
  <c r="Y293" i="1"/>
  <c r="Y359" i="1"/>
  <c r="Y489" i="1"/>
  <c r="Y392" i="1"/>
  <c r="Y421" i="1"/>
  <c r="Y347" i="1"/>
  <c r="Y162" i="1"/>
  <c r="Y118" i="1"/>
  <c r="Y287" i="1"/>
  <c r="Y90" i="1"/>
  <c r="Y343" i="1"/>
  <c r="Y142" i="1"/>
  <c r="Y191" i="1"/>
  <c r="Y403" i="1"/>
  <c r="Y108" i="1"/>
  <c r="Y341" i="1"/>
  <c r="Y94" i="1"/>
  <c r="Y165" i="1"/>
  <c r="Y296" i="1"/>
  <c r="Y19" i="1"/>
  <c r="Y99" i="1"/>
  <c r="Y466" i="1"/>
  <c r="Y453" i="1"/>
  <c r="Y226" i="1"/>
  <c r="Y351" i="1"/>
  <c r="Y245" i="1"/>
  <c r="Y236" i="1"/>
  <c r="Y337" i="1"/>
  <c r="Y140" i="1"/>
  <c r="Y476" i="1"/>
  <c r="Y151" i="1"/>
  <c r="Y384" i="1"/>
  <c r="Y374" i="1"/>
  <c r="Y395" i="1"/>
  <c r="Y16" i="1"/>
  <c r="Y4" i="1"/>
  <c r="Y124" i="1"/>
  <c r="Y438" i="1"/>
  <c r="Y313" i="1"/>
  <c r="Y480" i="1"/>
  <c r="Y136" i="1"/>
  <c r="Y349" i="1"/>
  <c r="Y119" i="1"/>
  <c r="Y114" i="1"/>
  <c r="Y238" i="1"/>
  <c r="Y7" i="1"/>
  <c r="Y373" i="1"/>
  <c r="Y204" i="1"/>
  <c r="Y372" i="1"/>
  <c r="Y473" i="1"/>
  <c r="Y457" i="1"/>
  <c r="Y86" i="1"/>
  <c r="Y425" i="1"/>
  <c r="Y18" i="1"/>
  <c r="Y282" i="1"/>
  <c r="Y187" i="1"/>
  <c r="Y54" i="1"/>
  <c r="Y214" i="1"/>
  <c r="Y222" i="1"/>
  <c r="Y65" i="1"/>
  <c r="Y319" i="1"/>
  <c r="Y21" i="1"/>
  <c r="Y97" i="1"/>
  <c r="Y175" i="1"/>
  <c r="Y150" i="1"/>
  <c r="Y121" i="1"/>
  <c r="Y26" i="1"/>
  <c r="Y487" i="1"/>
  <c r="Y174" i="1"/>
  <c r="Y391" i="1"/>
  <c r="Y448" i="1"/>
  <c r="Y61" i="1"/>
  <c r="Y147" i="1"/>
  <c r="Y169" i="1"/>
  <c r="Y422" i="1"/>
  <c r="Y292" i="1"/>
  <c r="Y436" i="1"/>
  <c r="Y408" i="1"/>
  <c r="Y155" i="1"/>
  <c r="Y304" i="1"/>
  <c r="Y376" i="1"/>
  <c r="Y510" i="1"/>
  <c r="Y314" i="1"/>
  <c r="Y49" i="1"/>
  <c r="Y81" i="1"/>
  <c r="Y130" i="1"/>
  <c r="Y297" i="1"/>
  <c r="Y277" i="1"/>
  <c r="Y46" i="1"/>
  <c r="Y102" i="1"/>
  <c r="Y345" i="1"/>
  <c r="Y459" i="1"/>
  <c r="Y22" i="1"/>
  <c r="Y171" i="1"/>
  <c r="Y440" i="1"/>
  <c r="Y43" i="1"/>
  <c r="Y25" i="1"/>
  <c r="Y45" i="1"/>
  <c r="Y278" i="1"/>
  <c r="Y479" i="1"/>
  <c r="Y332" i="1"/>
  <c r="Y488" i="1"/>
  <c r="Y504" i="1"/>
  <c r="Y135" i="1"/>
  <c r="Y406" i="1"/>
  <c r="Y193" i="1"/>
  <c r="Y288" i="1"/>
  <c r="Y42" i="1"/>
  <c r="Y72" i="1"/>
  <c r="Y325" i="1"/>
  <c r="Y491" i="1"/>
  <c r="Y166" i="1"/>
  <c r="Y248" i="1"/>
  <c r="Y472" i="1"/>
  <c r="Y164" i="1"/>
  <c r="Y427" i="1"/>
  <c r="Y363" i="1"/>
  <c r="Y220" i="1"/>
  <c r="Y216" i="1"/>
  <c r="Y377" i="1"/>
  <c r="Y98" i="1"/>
  <c r="Y322" i="1"/>
  <c r="Y290" i="1"/>
  <c r="M516" i="1" l="1"/>
  <c r="M519" i="1"/>
  <c r="O516" i="1"/>
  <c r="O519" i="1"/>
  <c r="K516" i="1"/>
  <c r="K519" i="1"/>
  <c r="I519" i="1"/>
  <c r="I516" i="1"/>
  <c r="G519" i="1"/>
  <c r="G516" i="1"/>
  <c r="L437" i="1" l="1"/>
  <c r="N411" i="1"/>
  <c r="P411" i="1"/>
  <c r="N155" i="1"/>
  <c r="P87" i="1"/>
  <c r="P473" i="1"/>
  <c r="P293" i="1"/>
  <c r="P335" i="1"/>
  <c r="P471" i="1"/>
  <c r="P154" i="1"/>
  <c r="P227" i="1"/>
  <c r="P139" i="1"/>
  <c r="P88" i="1"/>
  <c r="P65" i="1"/>
  <c r="P34" i="1"/>
  <c r="P20" i="1"/>
  <c r="P387" i="1"/>
  <c r="P324" i="1"/>
  <c r="P376" i="1"/>
  <c r="P51" i="1"/>
  <c r="P134" i="1"/>
  <c r="P338" i="1"/>
  <c r="P360" i="1"/>
  <c r="P273" i="1"/>
  <c r="L259" i="1"/>
  <c r="L324" i="1"/>
  <c r="L63" i="1"/>
  <c r="P299" i="1"/>
  <c r="P153" i="1"/>
  <c r="P25" i="1"/>
  <c r="L249" i="1"/>
  <c r="P93" i="1"/>
  <c r="L334" i="1"/>
  <c r="P100" i="1"/>
  <c r="P209" i="1"/>
  <c r="P233" i="1"/>
  <c r="P403" i="1"/>
  <c r="P239" i="1"/>
  <c r="P373" i="1"/>
  <c r="L373" i="1"/>
  <c r="P414" i="1"/>
  <c r="P378" i="1"/>
  <c r="P479" i="1"/>
  <c r="P308" i="1"/>
  <c r="P307" i="1"/>
  <c r="P251" i="1"/>
  <c r="P358" i="1"/>
  <c r="P300" i="1"/>
  <c r="P465" i="1"/>
  <c r="L180" i="1"/>
  <c r="L397" i="1"/>
  <c r="P398" i="1"/>
  <c r="P447" i="1"/>
  <c r="P265" i="1"/>
  <c r="P392" i="1"/>
  <c r="P286" i="1"/>
  <c r="L42" i="1"/>
  <c r="P271" i="1"/>
  <c r="P226" i="1"/>
  <c r="P290" i="1"/>
  <c r="L166" i="1"/>
  <c r="P41" i="1"/>
  <c r="L171" i="1"/>
  <c r="P74" i="1"/>
  <c r="P5" i="1"/>
  <c r="P441" i="1"/>
  <c r="P2" i="1"/>
  <c r="P46" i="1"/>
  <c r="P397" i="1"/>
  <c r="P501" i="1"/>
  <c r="P35" i="1"/>
  <c r="P67" i="1"/>
  <c r="L261" i="1"/>
  <c r="P184" i="1"/>
  <c r="P475" i="1"/>
  <c r="P352" i="1"/>
  <c r="P328" i="1"/>
  <c r="P266" i="1"/>
  <c r="P222" i="1"/>
  <c r="P29" i="1"/>
  <c r="P192" i="1"/>
  <c r="P460" i="1"/>
  <c r="P297" i="1"/>
  <c r="L202" i="1"/>
  <c r="P21" i="1"/>
  <c r="P142" i="1"/>
  <c r="L199" i="1"/>
  <c r="P463" i="1"/>
  <c r="P364" i="1"/>
  <c r="P486" i="1"/>
  <c r="P23" i="1"/>
  <c r="P375" i="1"/>
  <c r="P12" i="1"/>
  <c r="P188" i="1"/>
  <c r="P282" i="1"/>
  <c r="P329" i="1"/>
  <c r="L152" i="1"/>
  <c r="P359" i="1"/>
  <c r="P58" i="1"/>
  <c r="P196" i="1"/>
  <c r="P173" i="1"/>
  <c r="L385" i="1"/>
  <c r="P511" i="1"/>
  <c r="P205" i="1"/>
  <c r="P474" i="1"/>
  <c r="P72" i="1"/>
  <c r="N13" i="1"/>
  <c r="N496" i="1"/>
  <c r="N237" i="1"/>
  <c r="N120" i="1"/>
  <c r="N70" i="1"/>
  <c r="N265" i="1"/>
  <c r="N221" i="1"/>
  <c r="N351" i="1"/>
  <c r="N49" i="1"/>
  <c r="N187" i="1"/>
  <c r="N436" i="1"/>
  <c r="N469" i="1"/>
  <c r="N281" i="1"/>
  <c r="N163" i="1"/>
  <c r="N59" i="1"/>
  <c r="N346" i="1"/>
  <c r="N267" i="1"/>
  <c r="N344" i="1"/>
  <c r="N252" i="1"/>
  <c r="N101" i="1"/>
  <c r="N9" i="1"/>
  <c r="N260" i="1"/>
  <c r="N129" i="1"/>
  <c r="N476" i="1"/>
  <c r="N318" i="1"/>
  <c r="N366" i="1"/>
  <c r="N445" i="1"/>
  <c r="N176" i="1"/>
  <c r="N395" i="1"/>
  <c r="N105" i="1"/>
  <c r="N363" i="1"/>
  <c r="N370" i="1"/>
  <c r="N90" i="1"/>
  <c r="N106" i="1"/>
  <c r="N407" i="1"/>
  <c r="N195" i="1"/>
  <c r="N410" i="1"/>
  <c r="N144" i="1"/>
  <c r="N425" i="1"/>
  <c r="N488" i="1"/>
  <c r="N309" i="1"/>
  <c r="N15" i="1"/>
  <c r="N287" i="1"/>
  <c r="N175" i="1"/>
  <c r="N505" i="1"/>
  <c r="N250" i="1"/>
  <c r="N172" i="1"/>
  <c r="N426" i="1"/>
  <c r="N32" i="1"/>
  <c r="N282" i="1"/>
  <c r="N369" i="1"/>
  <c r="N222" i="1"/>
  <c r="N37" i="1"/>
  <c r="N367" i="1"/>
  <c r="N451" i="1"/>
  <c r="N453" i="1"/>
  <c r="N484" i="1"/>
  <c r="N509" i="1"/>
  <c r="N194" i="1"/>
  <c r="N145" i="1"/>
  <c r="N108" i="1"/>
  <c r="N416" i="1"/>
  <c r="N136" i="1"/>
  <c r="N229" i="1"/>
  <c r="N189" i="1"/>
  <c r="N289" i="1"/>
  <c r="N127" i="1"/>
  <c r="N404" i="1"/>
  <c r="N146" i="1"/>
  <c r="N196" i="1"/>
  <c r="N137" i="1"/>
  <c r="N53" i="1"/>
  <c r="N296" i="1"/>
  <c r="N199" i="1"/>
  <c r="N231" i="1"/>
  <c r="N241" i="1"/>
  <c r="N470" i="1"/>
  <c r="N44" i="1"/>
  <c r="N152" i="1"/>
  <c r="N387" i="1"/>
  <c r="P66" i="1"/>
  <c r="P235" i="1"/>
  <c r="P372" i="1"/>
  <c r="P301" i="1"/>
  <c r="P169" i="1"/>
  <c r="P481" i="1"/>
  <c r="P472" i="1"/>
  <c r="P390" i="1"/>
  <c r="P256" i="1"/>
  <c r="P341" i="1"/>
  <c r="P371" i="1"/>
  <c r="P182" i="1"/>
  <c r="P143" i="1"/>
  <c r="P503" i="1"/>
  <c r="P318" i="1"/>
  <c r="N421" i="1"/>
  <c r="N508" i="1"/>
  <c r="N477" i="1"/>
  <c r="P374" i="1"/>
  <c r="P415" i="1"/>
  <c r="P296" i="1"/>
  <c r="P122" i="1"/>
  <c r="P37" i="1"/>
  <c r="P78" i="1"/>
  <c r="P418" i="1"/>
  <c r="P172" i="1"/>
  <c r="P92" i="1"/>
  <c r="P136" i="1"/>
  <c r="P405" i="1"/>
  <c r="P407" i="1"/>
  <c r="P69" i="1"/>
  <c r="P482" i="1"/>
  <c r="P400" i="1"/>
  <c r="P255" i="1"/>
  <c r="P89" i="1"/>
  <c r="P443" i="1"/>
  <c r="P109" i="1"/>
  <c r="P18" i="1"/>
  <c r="P157" i="1"/>
  <c r="P111" i="1"/>
  <c r="P450" i="1"/>
  <c r="P174" i="1"/>
  <c r="P167" i="1"/>
  <c r="N87" i="1"/>
  <c r="P485" i="1"/>
  <c r="P406" i="1"/>
  <c r="P44" i="1"/>
  <c r="P274" i="1"/>
  <c r="P367" i="1"/>
  <c r="P55" i="1"/>
  <c r="P279" i="1"/>
  <c r="P145" i="1"/>
  <c r="P61" i="1"/>
  <c r="P229" i="1"/>
  <c r="P489" i="1"/>
  <c r="P366" i="1"/>
  <c r="P326" i="1"/>
  <c r="P52" i="1"/>
  <c r="P448" i="1"/>
  <c r="P201" i="1"/>
  <c r="P264" i="1"/>
  <c r="P483" i="1"/>
  <c r="P458" i="1"/>
  <c r="P320" i="1"/>
  <c r="P248" i="1"/>
  <c r="P81" i="1"/>
  <c r="P125" i="1"/>
  <c r="P71" i="1"/>
  <c r="P437" i="1"/>
  <c r="P238" i="1"/>
  <c r="P202" i="1"/>
  <c r="P187" i="1"/>
  <c r="P135" i="1"/>
  <c r="P8" i="1"/>
  <c r="P149" i="1"/>
  <c r="P123" i="1"/>
  <c r="P199" i="1"/>
  <c r="P379" i="1"/>
  <c r="P369" i="1"/>
  <c r="P412" i="1"/>
  <c r="P190" i="1"/>
  <c r="P103" i="1"/>
  <c r="P434" i="1"/>
  <c r="P98" i="1"/>
  <c r="P19" i="1"/>
  <c r="P189" i="1"/>
  <c r="P85" i="1"/>
  <c r="P420" i="1"/>
  <c r="P183" i="1"/>
  <c r="P178" i="1"/>
  <c r="P345" i="1"/>
  <c r="P120" i="1"/>
  <c r="P42" i="1"/>
  <c r="P289" i="1"/>
  <c r="N8" i="1"/>
  <c r="L412" i="1"/>
  <c r="P181" i="1"/>
  <c r="N107" i="1"/>
  <c r="P165" i="1"/>
  <c r="P258" i="1"/>
  <c r="P127" i="1"/>
  <c r="N383" i="1"/>
  <c r="N316" i="1"/>
  <c r="P155" i="1"/>
  <c r="P254" i="1"/>
  <c r="P138" i="1"/>
  <c r="P40" i="1"/>
  <c r="P221" i="1"/>
  <c r="P260" i="1"/>
  <c r="L12" i="1"/>
  <c r="L347" i="1"/>
  <c r="L353" i="1"/>
  <c r="N406" i="1"/>
  <c r="N160" i="1"/>
  <c r="N121" i="1"/>
  <c r="N279" i="1"/>
  <c r="N249" i="1"/>
  <c r="N365" i="1"/>
  <c r="N462" i="1"/>
  <c r="N86" i="1"/>
  <c r="N63" i="1"/>
  <c r="N85" i="1"/>
  <c r="N320" i="1"/>
  <c r="N111" i="1"/>
  <c r="N380" i="1"/>
  <c r="P53" i="1"/>
  <c r="P166" i="1"/>
  <c r="P13" i="1"/>
  <c r="P159" i="1"/>
  <c r="P121" i="1"/>
  <c r="P453" i="1"/>
  <c r="P357" i="1"/>
  <c r="P281" i="1"/>
  <c r="P399" i="1"/>
  <c r="P115" i="1"/>
  <c r="P57" i="1"/>
  <c r="P33" i="1"/>
  <c r="P198" i="1"/>
  <c r="P86" i="1"/>
  <c r="P351" i="1"/>
  <c r="P82" i="1"/>
  <c r="P500" i="1"/>
  <c r="P4" i="1"/>
  <c r="P267" i="1"/>
  <c r="P64" i="1"/>
  <c r="P59" i="1"/>
  <c r="P504" i="1"/>
  <c r="P252" i="1"/>
  <c r="P270" i="1"/>
  <c r="P146" i="1"/>
  <c r="N161" i="1"/>
  <c r="N255" i="1"/>
  <c r="N431" i="1"/>
  <c r="N201" i="1"/>
  <c r="P419" i="1"/>
  <c r="P370" i="1"/>
  <c r="P380" i="1"/>
  <c r="L300" i="1"/>
  <c r="N225" i="1"/>
  <c r="N461" i="1"/>
  <c r="N180" i="1"/>
  <c r="P70" i="1"/>
  <c r="P319" i="1"/>
  <c r="N202" i="1"/>
  <c r="N319" i="1"/>
  <c r="N183" i="1"/>
  <c r="N81" i="1"/>
  <c r="N193" i="1"/>
  <c r="P245" i="1"/>
  <c r="P445" i="1"/>
  <c r="P171" i="1"/>
  <c r="P422" i="1"/>
  <c r="P234" i="1"/>
  <c r="P147" i="1"/>
  <c r="P269" i="1"/>
  <c r="P96" i="1"/>
  <c r="P7" i="1"/>
  <c r="P461" i="1"/>
  <c r="P280" i="1"/>
  <c r="P439" i="1"/>
  <c r="P395" i="1"/>
  <c r="P361" i="1"/>
  <c r="P163" i="1"/>
  <c r="P80" i="1"/>
  <c r="P435" i="1"/>
  <c r="P38" i="1"/>
  <c r="P105" i="1"/>
  <c r="P73" i="1"/>
  <c r="P436" i="1"/>
  <c r="P438" i="1"/>
  <c r="P477" i="1"/>
  <c r="P317" i="1"/>
  <c r="P106" i="1"/>
  <c r="L380" i="1"/>
  <c r="L82" i="1"/>
  <c r="L317" i="1"/>
  <c r="N386" i="1"/>
  <c r="N328" i="1"/>
  <c r="N332" i="1"/>
  <c r="N153" i="1"/>
  <c r="P332" i="1"/>
  <c r="P83" i="1"/>
  <c r="P354" i="1"/>
  <c r="N415" i="1"/>
  <c r="N18" i="1"/>
  <c r="P383" i="1"/>
  <c r="P316" i="1"/>
  <c r="L57" i="1"/>
  <c r="N128" i="1"/>
  <c r="P175" i="1"/>
  <c r="L383" i="1"/>
  <c r="L280" i="1"/>
  <c r="L173" i="1"/>
  <c r="N213" i="1"/>
  <c r="N165" i="1"/>
  <c r="N273" i="1"/>
  <c r="N368" i="1"/>
  <c r="N177" i="1"/>
  <c r="N473" i="1"/>
  <c r="N441" i="1"/>
  <c r="N275" i="1"/>
  <c r="N306" i="1"/>
  <c r="N82" i="1"/>
  <c r="N272" i="1"/>
  <c r="N433" i="1"/>
  <c r="N345" i="1"/>
  <c r="N270" i="1"/>
  <c r="P213" i="1"/>
  <c r="P509" i="1"/>
  <c r="P261" i="1"/>
  <c r="P431" i="1"/>
  <c r="P168" i="1"/>
  <c r="P368" i="1"/>
  <c r="P505" i="1"/>
  <c r="P452" i="1"/>
  <c r="P223" i="1"/>
  <c r="P218" i="1"/>
  <c r="P365" i="1"/>
  <c r="P22" i="1"/>
  <c r="P462" i="1"/>
  <c r="P410" i="1"/>
  <c r="P306" i="1"/>
  <c r="P49" i="1"/>
  <c r="P204" i="1"/>
  <c r="P90" i="1"/>
  <c r="P440" i="1"/>
  <c r="P144" i="1"/>
  <c r="P3" i="1"/>
  <c r="P508" i="1"/>
  <c r="P278" i="1"/>
  <c r="P101" i="1"/>
  <c r="P342" i="1"/>
  <c r="P214" i="1"/>
  <c r="L227" i="1"/>
  <c r="L379" i="1"/>
  <c r="N492" i="1"/>
  <c r="N511" i="1"/>
  <c r="N83" i="1"/>
  <c r="N334" i="1"/>
  <c r="P240" i="1"/>
  <c r="P152" i="1"/>
  <c r="P309" i="1"/>
  <c r="P416" i="1"/>
  <c r="N418" i="1"/>
  <c r="P502" i="1"/>
  <c r="P241" i="1"/>
  <c r="N245" i="1"/>
  <c r="N427" i="1"/>
  <c r="N236" i="1"/>
  <c r="N405" i="1"/>
  <c r="N17" i="1"/>
  <c r="N317" i="1"/>
  <c r="P236" i="1"/>
  <c r="P250" i="1"/>
  <c r="P150" i="1"/>
  <c r="P225" i="1"/>
  <c r="P470" i="1"/>
  <c r="P283" i="1"/>
  <c r="P176" i="1"/>
  <c r="P158" i="1"/>
  <c r="P385" i="1"/>
  <c r="P457" i="1"/>
  <c r="P162" i="1"/>
  <c r="P9" i="1"/>
  <c r="P427" i="1"/>
  <c r="P426" i="1"/>
  <c r="P17" i="1"/>
  <c r="P344" i="1"/>
  <c r="P442" i="1"/>
  <c r="P15" i="1"/>
  <c r="P424" i="1"/>
  <c r="P421" i="1"/>
  <c r="P228" i="1"/>
  <c r="P496" i="1"/>
  <c r="P512" i="1"/>
  <c r="P480" i="1"/>
  <c r="P336" i="1"/>
  <c r="P216" i="1"/>
  <c r="L506" i="1"/>
  <c r="N422" i="1"/>
  <c r="N190" i="1"/>
  <c r="P386" i="1"/>
  <c r="P363" i="1"/>
  <c r="N123" i="1"/>
  <c r="N502" i="1"/>
  <c r="N215" i="1"/>
  <c r="L147" i="1"/>
  <c r="L9" i="1"/>
  <c r="L421" i="1"/>
  <c r="N151" i="1"/>
  <c r="N166" i="1"/>
  <c r="N274" i="1"/>
  <c r="N197" i="1"/>
  <c r="N357" i="1"/>
  <c r="N394" i="1"/>
  <c r="N489" i="1"/>
  <c r="N25" i="1"/>
  <c r="N148" i="1"/>
  <c r="N204" i="1"/>
  <c r="N38" i="1"/>
  <c r="N64" i="1"/>
  <c r="N278" i="1"/>
  <c r="N342" i="1"/>
  <c r="P151" i="1"/>
  <c r="P194" i="1"/>
  <c r="P506" i="1"/>
  <c r="P160" i="1"/>
  <c r="P488" i="1"/>
  <c r="P197" i="1"/>
  <c r="P195" i="1"/>
  <c r="P119" i="1"/>
  <c r="P249" i="1"/>
  <c r="P323" i="1"/>
  <c r="P207" i="1"/>
  <c r="P404" i="1"/>
  <c r="P275" i="1"/>
  <c r="P108" i="1"/>
  <c r="P148" i="1"/>
  <c r="P206" i="1"/>
  <c r="P268" i="1"/>
  <c r="P287" i="1"/>
  <c r="P339" i="1"/>
  <c r="P32" i="1"/>
  <c r="P468" i="1"/>
  <c r="P492" i="1"/>
  <c r="P263" i="1"/>
  <c r="P334" i="1"/>
  <c r="P276" i="1"/>
  <c r="P304" i="1"/>
  <c r="L398" i="1"/>
  <c r="N26" i="1"/>
  <c r="N482" i="1"/>
  <c r="P272" i="1"/>
  <c r="L150" i="1"/>
  <c r="L409" i="1"/>
  <c r="N96" i="1"/>
  <c r="N115" i="1"/>
  <c r="P128" i="1"/>
  <c r="N483" i="1"/>
  <c r="P484" i="1"/>
  <c r="N147" i="1"/>
  <c r="L22" i="1"/>
  <c r="N303" i="1"/>
  <c r="N208" i="1"/>
  <c r="L465" i="1"/>
  <c r="N269" i="1"/>
  <c r="N442" i="1"/>
  <c r="P490" i="1"/>
  <c r="P257" i="1"/>
  <c r="P180" i="1"/>
  <c r="N74" i="1"/>
  <c r="N452" i="1"/>
  <c r="N399" i="1"/>
  <c r="N258" i="1"/>
  <c r="N326" i="1"/>
  <c r="N3" i="1"/>
  <c r="N263" i="1"/>
  <c r="N276" i="1"/>
  <c r="P104" i="1"/>
  <c r="P291" i="1"/>
  <c r="P24" i="1"/>
  <c r="P110" i="1"/>
  <c r="P126" i="1"/>
  <c r="P312" i="1"/>
  <c r="P464" i="1"/>
  <c r="P350" i="1"/>
  <c r="P112" i="1"/>
  <c r="P200" i="1"/>
  <c r="P28" i="1"/>
  <c r="P27" i="1"/>
  <c r="P220" i="1"/>
  <c r="P349" i="1"/>
  <c r="P314" i="1"/>
  <c r="P39" i="1"/>
  <c r="P391" i="1"/>
  <c r="P124" i="1"/>
  <c r="P246" i="1"/>
  <c r="P99" i="1"/>
  <c r="P417" i="1"/>
  <c r="P130" i="1"/>
  <c r="P186" i="1"/>
  <c r="P456" i="1"/>
  <c r="P113" i="1"/>
  <c r="P114" i="1"/>
  <c r="P177" i="1"/>
  <c r="P107" i="1"/>
  <c r="P433" i="1"/>
  <c r="L258" i="1"/>
  <c r="N19" i="1"/>
  <c r="P129" i="1"/>
  <c r="P215" i="1"/>
  <c r="L8" i="1"/>
  <c r="N162" i="1"/>
  <c r="L105" i="1"/>
  <c r="N92" i="1"/>
  <c r="N80" i="1"/>
  <c r="L427" i="1"/>
  <c r="L197" i="1"/>
  <c r="L471" i="1"/>
  <c r="L64" i="1"/>
  <c r="N374" i="1"/>
  <c r="N150" i="1"/>
  <c r="N54" i="1"/>
  <c r="N78" i="1"/>
  <c r="N158" i="1"/>
  <c r="N7" i="1"/>
  <c r="N347" i="1"/>
  <c r="N103" i="1"/>
  <c r="N400" i="1"/>
  <c r="N325" i="1"/>
  <c r="N339" i="1"/>
  <c r="N447" i="1"/>
  <c r="N97" i="1"/>
  <c r="N310" i="1"/>
  <c r="P91" i="1"/>
  <c r="P459" i="1"/>
  <c r="P242" i="1"/>
  <c r="P313" i="1"/>
  <c r="P507" i="1"/>
  <c r="P295" i="1"/>
  <c r="P396" i="1"/>
  <c r="P454" i="1"/>
  <c r="P491" i="1"/>
  <c r="P343" i="1"/>
  <c r="P212" i="1"/>
  <c r="P6" i="1"/>
  <c r="P423" i="1"/>
  <c r="P210" i="1"/>
  <c r="P377" i="1"/>
  <c r="P76" i="1"/>
  <c r="P164" i="1"/>
  <c r="P393" i="1"/>
  <c r="P467" i="1"/>
  <c r="P62" i="1"/>
  <c r="P179" i="1"/>
  <c r="P298" i="1"/>
  <c r="P446" i="1"/>
  <c r="P31" i="1"/>
  <c r="P455" i="1"/>
  <c r="P244" i="1"/>
  <c r="L80" i="1"/>
  <c r="N10" i="1"/>
  <c r="L424" i="1"/>
  <c r="N223" i="1"/>
  <c r="N408" i="1"/>
  <c r="P428" i="1"/>
  <c r="P330" i="1"/>
  <c r="P230" i="1"/>
  <c r="N385" i="1"/>
  <c r="P54" i="1"/>
  <c r="P381" i="1"/>
  <c r="N337" i="1"/>
  <c r="N361" i="1"/>
  <c r="N122" i="1"/>
  <c r="N4" i="1"/>
  <c r="L368" i="1"/>
  <c r="N490" i="1"/>
  <c r="N135" i="1"/>
  <c r="N254" i="1"/>
  <c r="N69" i="1"/>
  <c r="N440" i="1"/>
  <c r="N512" i="1"/>
  <c r="P26" i="1"/>
  <c r="P337" i="1"/>
  <c r="P161" i="1"/>
  <c r="P237" i="1"/>
  <c r="P208" i="1"/>
  <c r="P259" i="1"/>
  <c r="P476" i="1"/>
  <c r="P10" i="1"/>
  <c r="P408" i="1"/>
  <c r="P97" i="1"/>
  <c r="P310" i="1"/>
  <c r="L275" i="1"/>
  <c r="N5" i="1"/>
  <c r="N424" i="1"/>
  <c r="L238" i="1"/>
  <c r="L158" i="1"/>
  <c r="L361" i="1"/>
  <c r="L263" i="1"/>
  <c r="N485" i="1"/>
  <c r="N506" i="1"/>
  <c r="N159" i="1"/>
  <c r="N55" i="1"/>
  <c r="N119" i="1"/>
  <c r="N218" i="1"/>
  <c r="N57" i="1"/>
  <c r="N181" i="1"/>
  <c r="N448" i="1"/>
  <c r="N21" i="1"/>
  <c r="N353" i="1"/>
  <c r="N157" i="1"/>
  <c r="N192" i="1"/>
  <c r="N375" i="1"/>
  <c r="P36" i="1"/>
  <c r="P262" i="1"/>
  <c r="P116" i="1"/>
  <c r="P401" i="1"/>
  <c r="P191" i="1"/>
  <c r="P60" i="1"/>
  <c r="P356" i="1"/>
  <c r="P305" i="1"/>
  <c r="P117" i="1"/>
  <c r="P466" i="1"/>
  <c r="P185" i="1"/>
  <c r="P217" i="1"/>
  <c r="P497" i="1"/>
  <c r="P247" i="1"/>
  <c r="P224" i="1"/>
  <c r="P510" i="1"/>
  <c r="P232" i="1"/>
  <c r="P219" i="1"/>
  <c r="P413" i="1"/>
  <c r="P348" i="1"/>
  <c r="P292" i="1"/>
  <c r="P449" i="1"/>
  <c r="P340" i="1"/>
  <c r="P478" i="1"/>
  <c r="P118" i="1"/>
  <c r="P494" i="1"/>
  <c r="L319" i="1"/>
  <c r="L270" i="1"/>
  <c r="N480" i="1"/>
  <c r="L470" i="1"/>
  <c r="N205" i="1"/>
  <c r="N443" i="1"/>
  <c r="P469" i="1"/>
  <c r="P394" i="1"/>
  <c r="P63" i="1"/>
  <c r="P425" i="1"/>
  <c r="L339" i="1"/>
  <c r="N138" i="1"/>
  <c r="P137" i="1"/>
  <c r="P347" i="1"/>
  <c r="P193" i="1"/>
  <c r="L23" i="1"/>
  <c r="N257" i="1"/>
  <c r="L121" i="1"/>
  <c r="N283" i="1"/>
  <c r="N230" i="1"/>
  <c r="L283" i="1"/>
  <c r="N261" i="1"/>
  <c r="N268" i="1"/>
  <c r="L419" i="1"/>
  <c r="L119" i="1"/>
  <c r="L306" i="1"/>
  <c r="L329" i="1"/>
  <c r="N238" i="1"/>
  <c r="N409" i="1"/>
  <c r="N234" i="1"/>
  <c r="N149" i="1"/>
  <c r="N203" i="1"/>
  <c r="N457" i="1"/>
  <c r="N280" i="1"/>
  <c r="N40" i="1"/>
  <c r="N98" i="1"/>
  <c r="N89" i="1"/>
  <c r="N72" i="1"/>
  <c r="N248" i="1"/>
  <c r="N450" i="1"/>
  <c r="N167" i="1"/>
  <c r="P389" i="1"/>
  <c r="P211" i="1"/>
  <c r="P327" i="1"/>
  <c r="P79" i="1"/>
  <c r="P322" i="1"/>
  <c r="P294" i="1"/>
  <c r="P30" i="1"/>
  <c r="P384" i="1"/>
  <c r="P75" i="1"/>
  <c r="P243" i="1"/>
  <c r="P284" i="1"/>
  <c r="P498" i="1"/>
  <c r="P56" i="1"/>
  <c r="P84" i="1"/>
  <c r="P315" i="1"/>
  <c r="P402" i="1"/>
  <c r="P277" i="1"/>
  <c r="P68" i="1"/>
  <c r="P95" i="1"/>
  <c r="P77" i="1"/>
  <c r="P302" i="1"/>
  <c r="P43" i="1"/>
  <c r="P499" i="1"/>
  <c r="P432" i="1"/>
  <c r="P11" i="1"/>
  <c r="P495" i="1"/>
  <c r="N338" i="1"/>
  <c r="P303" i="1"/>
  <c r="P444" i="1"/>
  <c r="N171" i="1"/>
  <c r="N321" i="1"/>
  <c r="N412" i="1"/>
  <c r="N333" i="1"/>
  <c r="N73" i="1"/>
  <c r="N336" i="1"/>
  <c r="P409" i="1"/>
  <c r="P346" i="1"/>
  <c r="P321" i="1"/>
  <c r="P203" i="1"/>
  <c r="P14" i="1"/>
  <c r="P451" i="1"/>
  <c r="P231" i="1"/>
  <c r="P333" i="1"/>
  <c r="P325" i="1"/>
  <c r="P353" i="1"/>
  <c r="P355" i="1"/>
  <c r="P141" i="1"/>
  <c r="L183" i="1"/>
  <c r="N240" i="1"/>
  <c r="N251" i="1"/>
  <c r="L415" i="1"/>
  <c r="L203" i="1"/>
  <c r="L17" i="1"/>
  <c r="L120" i="1"/>
  <c r="N419" i="1"/>
  <c r="N154" i="1"/>
  <c r="N168" i="1"/>
  <c r="N428" i="1"/>
  <c r="N100" i="1"/>
  <c r="N323" i="1"/>
  <c r="N22" i="1"/>
  <c r="N198" i="1"/>
  <c r="N330" i="1"/>
  <c r="N264" i="1"/>
  <c r="N354" i="1"/>
  <c r="N178" i="1"/>
  <c r="N125" i="1"/>
  <c r="N437" i="1"/>
  <c r="P45" i="1"/>
  <c r="P253" i="1"/>
  <c r="P50" i="1"/>
  <c r="P429" i="1"/>
  <c r="P331" i="1"/>
  <c r="P16" i="1"/>
  <c r="P311" i="1"/>
  <c r="P170" i="1"/>
  <c r="P388" i="1"/>
  <c r="P133" i="1"/>
  <c r="P47" i="1"/>
  <c r="P156" i="1"/>
  <c r="P382" i="1"/>
  <c r="P48" i="1"/>
  <c r="P131" i="1"/>
  <c r="P362" i="1"/>
  <c r="P102" i="1"/>
  <c r="P430" i="1"/>
  <c r="P288" i="1"/>
  <c r="P487" i="1"/>
  <c r="P493" i="1"/>
  <c r="P132" i="1"/>
  <c r="P94" i="1"/>
  <c r="P285" i="1"/>
  <c r="P140" i="1"/>
  <c r="L73" i="1"/>
  <c r="L457" i="1"/>
  <c r="L394" i="1"/>
  <c r="L442" i="1"/>
  <c r="L325" i="1"/>
  <c r="L268" i="1"/>
  <c r="L161" i="1"/>
  <c r="L29" i="1"/>
  <c r="L209" i="1"/>
  <c r="N286" i="1"/>
  <c r="N214" i="1"/>
  <c r="L142" i="1"/>
  <c r="L204" i="1"/>
  <c r="L149" i="1"/>
  <c r="L469" i="1"/>
  <c r="L237" i="1"/>
  <c r="L395" i="1"/>
  <c r="L151" i="1"/>
  <c r="L431" i="1"/>
  <c r="L177" i="1"/>
  <c r="L115" i="1"/>
  <c r="L410" i="1"/>
  <c r="L309" i="1"/>
  <c r="L134" i="1"/>
  <c r="N444" i="1"/>
  <c r="N109" i="1"/>
  <c r="N228" i="1"/>
  <c r="N381" i="1"/>
  <c r="N174" i="1"/>
  <c r="N216" i="1"/>
  <c r="L34" i="1"/>
  <c r="L335" i="1"/>
  <c r="L228" i="1"/>
  <c r="L245" i="1"/>
  <c r="L468" i="1"/>
  <c r="L213" i="1"/>
  <c r="L88" i="1"/>
  <c r="L490" i="1"/>
  <c r="L225" i="1"/>
  <c r="L303" i="1"/>
  <c r="L461" i="1"/>
  <c r="L376" i="1"/>
  <c r="L15" i="1"/>
  <c r="L293" i="1"/>
  <c r="N61" i="1"/>
  <c r="N207" i="1"/>
  <c r="N33" i="1"/>
  <c r="N52" i="1"/>
  <c r="N206" i="1"/>
  <c r="N500" i="1"/>
  <c r="N458" i="1"/>
  <c r="N468" i="1"/>
  <c r="N504" i="1"/>
  <c r="N71" i="1"/>
  <c r="N304" i="1"/>
  <c r="L103" i="1"/>
  <c r="L181" i="1"/>
  <c r="L323" i="1"/>
  <c r="L236" i="1"/>
  <c r="L13" i="1"/>
  <c r="L226" i="1"/>
  <c r="L160" i="1"/>
  <c r="L357" i="1"/>
  <c r="L14" i="1"/>
  <c r="L434" i="1"/>
  <c r="L2" i="1"/>
  <c r="L345" i="1"/>
  <c r="N379" i="1"/>
  <c r="N14" i="1"/>
  <c r="N439" i="1"/>
  <c r="N434" i="1"/>
  <c r="N259" i="1"/>
  <c r="N435" i="1"/>
  <c r="N420" i="1"/>
  <c r="N355" i="1"/>
  <c r="N438" i="1"/>
  <c r="N42" i="1"/>
  <c r="N141" i="1"/>
  <c r="L453" i="1"/>
  <c r="L155" i="1"/>
  <c r="L355" i="1"/>
  <c r="L392" i="1"/>
  <c r="L234" i="1"/>
  <c r="L269" i="1"/>
  <c r="L290" i="1"/>
  <c r="L107" i="1"/>
  <c r="L85" i="1"/>
  <c r="L230" i="1"/>
  <c r="H277" i="1"/>
  <c r="L40" i="1"/>
  <c r="L175" i="1"/>
  <c r="L198" i="1"/>
  <c r="L374" i="1"/>
  <c r="L168" i="1"/>
  <c r="L452" i="1"/>
  <c r="L67" i="1"/>
  <c r="L86" i="1"/>
  <c r="L440" i="1"/>
  <c r="L512" i="1"/>
  <c r="N24" i="1"/>
  <c r="N417" i="1"/>
  <c r="N91" i="1"/>
  <c r="N507" i="1"/>
  <c r="N295" i="1"/>
  <c r="N396" i="1"/>
  <c r="N454" i="1"/>
  <c r="N491" i="1"/>
  <c r="N343" i="1"/>
  <c r="N212" i="1"/>
  <c r="N6" i="1"/>
  <c r="N423" i="1"/>
  <c r="N210" i="1"/>
  <c r="N377" i="1"/>
  <c r="N76" i="1"/>
  <c r="N164" i="1"/>
  <c r="N393" i="1"/>
  <c r="N467" i="1"/>
  <c r="N62" i="1"/>
  <c r="N179" i="1"/>
  <c r="N298" i="1"/>
  <c r="N446" i="1"/>
  <c r="N31" i="1"/>
  <c r="N455" i="1"/>
  <c r="N244" i="1"/>
  <c r="N104" i="1"/>
  <c r="N200" i="1"/>
  <c r="N130" i="1"/>
  <c r="N401" i="1"/>
  <c r="N356" i="1"/>
  <c r="N305" i="1"/>
  <c r="N117" i="1"/>
  <c r="N185" i="1"/>
  <c r="N217" i="1"/>
  <c r="N497" i="1"/>
  <c r="N247" i="1"/>
  <c r="N224" i="1"/>
  <c r="N510" i="1"/>
  <c r="N232" i="1"/>
  <c r="N219" i="1"/>
  <c r="N413" i="1"/>
  <c r="N348" i="1"/>
  <c r="N292" i="1"/>
  <c r="N449" i="1"/>
  <c r="N340" i="1"/>
  <c r="N478" i="1"/>
  <c r="N118" i="1"/>
  <c r="N494" i="1"/>
  <c r="N114" i="1"/>
  <c r="N60" i="1"/>
  <c r="N211" i="1"/>
  <c r="N79" i="1"/>
  <c r="N322" i="1"/>
  <c r="N294" i="1"/>
  <c r="N30" i="1"/>
  <c r="N384" i="1"/>
  <c r="N75" i="1"/>
  <c r="N243" i="1"/>
  <c r="N284" i="1"/>
  <c r="N498" i="1"/>
  <c r="N56" i="1"/>
  <c r="N84" i="1"/>
  <c r="N315" i="1"/>
  <c r="N402" i="1"/>
  <c r="N277" i="1"/>
  <c r="N68" i="1"/>
  <c r="N95" i="1"/>
  <c r="N77" i="1"/>
  <c r="N302" i="1"/>
  <c r="N43" i="1"/>
  <c r="N499" i="1"/>
  <c r="N432" i="1"/>
  <c r="N11" i="1"/>
  <c r="N495" i="1"/>
  <c r="N312" i="1"/>
  <c r="N112" i="1"/>
  <c r="N220" i="1"/>
  <c r="N39" i="1"/>
  <c r="N246" i="1"/>
  <c r="N113" i="1"/>
  <c r="N459" i="1"/>
  <c r="N36" i="1"/>
  <c r="N262" i="1"/>
  <c r="N116" i="1"/>
  <c r="N191" i="1"/>
  <c r="N466" i="1"/>
  <c r="N389" i="1"/>
  <c r="N327" i="1"/>
  <c r="N45" i="1"/>
  <c r="N253" i="1"/>
  <c r="N50" i="1"/>
  <c r="N429" i="1"/>
  <c r="N331" i="1"/>
  <c r="N16" i="1"/>
  <c r="N311" i="1"/>
  <c r="N170" i="1"/>
  <c r="N388" i="1"/>
  <c r="N133" i="1"/>
  <c r="N47" i="1"/>
  <c r="N156" i="1"/>
  <c r="N382" i="1"/>
  <c r="N48" i="1"/>
  <c r="N131" i="1"/>
  <c r="N362" i="1"/>
  <c r="N102" i="1"/>
  <c r="N430" i="1"/>
  <c r="N288" i="1"/>
  <c r="N487" i="1"/>
  <c r="N493" i="1"/>
  <c r="N132" i="1"/>
  <c r="N94" i="1"/>
  <c r="N285" i="1"/>
  <c r="N140" i="1"/>
  <c r="N110" i="1"/>
  <c r="N464" i="1"/>
  <c r="N28" i="1"/>
  <c r="N349" i="1"/>
  <c r="N391" i="1"/>
  <c r="N99" i="1"/>
  <c r="N186" i="1"/>
  <c r="N242" i="1"/>
  <c r="N226" i="1"/>
  <c r="N463" i="1"/>
  <c r="N34" i="1"/>
  <c r="N403" i="1"/>
  <c r="N300" i="1"/>
  <c r="N501" i="1"/>
  <c r="N364" i="1"/>
  <c r="N414" i="1"/>
  <c r="N398" i="1"/>
  <c r="N88" i="1"/>
  <c r="N290" i="1"/>
  <c r="N352" i="1"/>
  <c r="N474" i="1"/>
  <c r="N20" i="1"/>
  <c r="N308" i="1"/>
  <c r="N373" i="1"/>
  <c r="N29" i="1"/>
  <c r="N41" i="1"/>
  <c r="N23" i="1"/>
  <c r="N51" i="1"/>
  <c r="N209" i="1"/>
  <c r="N134" i="1"/>
  <c r="N360" i="1"/>
  <c r="N397" i="1"/>
  <c r="N46" i="1"/>
  <c r="N291" i="1"/>
  <c r="N126" i="1"/>
  <c r="N350" i="1"/>
  <c r="N27" i="1"/>
  <c r="N314" i="1"/>
  <c r="N124" i="1"/>
  <c r="N456" i="1"/>
  <c r="N313" i="1"/>
  <c r="N392" i="1"/>
  <c r="N359" i="1"/>
  <c r="N335" i="1"/>
  <c r="N307" i="1"/>
  <c r="N12" i="1"/>
  <c r="N142" i="1"/>
  <c r="N58" i="1"/>
  <c r="N299" i="1"/>
  <c r="N227" i="1"/>
  <c r="N188" i="1"/>
  <c r="N67" i="1"/>
  <c r="N486" i="1"/>
  <c r="N471" i="1"/>
  <c r="N376" i="1"/>
  <c r="N239" i="1"/>
  <c r="N324" i="1"/>
  <c r="N271" i="1"/>
  <c r="N2" i="1"/>
  <c r="N173" i="1"/>
  <c r="N465" i="1"/>
  <c r="N479" i="1"/>
  <c r="N293" i="1"/>
  <c r="N329" i="1"/>
  <c r="N35" i="1"/>
  <c r="N266" i="1"/>
  <c r="N184" i="1"/>
  <c r="N65" i="1"/>
  <c r="N233" i="1"/>
  <c r="N358" i="1"/>
  <c r="N460" i="1"/>
  <c r="N475" i="1"/>
  <c r="N93" i="1"/>
  <c r="N378" i="1"/>
  <c r="N139" i="1"/>
  <c r="N297" i="1"/>
  <c r="N66" i="1"/>
  <c r="N235" i="1"/>
  <c r="N372" i="1"/>
  <c r="N301" i="1"/>
  <c r="N169" i="1"/>
  <c r="N481" i="1"/>
  <c r="N472" i="1"/>
  <c r="N390" i="1"/>
  <c r="N256" i="1"/>
  <c r="N341" i="1"/>
  <c r="N371" i="1"/>
  <c r="N182" i="1"/>
  <c r="N143" i="1"/>
  <c r="N503" i="1"/>
  <c r="L336" i="1"/>
  <c r="L307" i="1"/>
  <c r="L195" i="1"/>
  <c r="L254" i="1"/>
  <c r="L404" i="1"/>
  <c r="L308" i="1"/>
  <c r="L128" i="1"/>
  <c r="L479" i="1"/>
  <c r="L276" i="1"/>
  <c r="L46" i="1"/>
  <c r="L137" i="1"/>
  <c r="L509" i="1"/>
  <c r="L122" i="1"/>
  <c r="L399" i="1"/>
  <c r="L352" i="1"/>
  <c r="L239" i="1"/>
  <c r="L272" i="1"/>
  <c r="L54" i="1"/>
  <c r="L364" i="1"/>
  <c r="L7" i="1"/>
  <c r="L83" i="1"/>
  <c r="L221" i="1"/>
  <c r="L4" i="1"/>
  <c r="L496" i="1"/>
  <c r="L266" i="1"/>
  <c r="H259" i="1"/>
  <c r="L436" i="1"/>
  <c r="L250" i="1"/>
  <c r="L194" i="1"/>
  <c r="L159" i="1"/>
  <c r="L123" i="1"/>
  <c r="L218" i="1"/>
  <c r="L138" i="1"/>
  <c r="L351" i="1"/>
  <c r="L38" i="1"/>
  <c r="L492" i="1"/>
  <c r="L146" i="1"/>
  <c r="H220" i="1"/>
  <c r="H291" i="1"/>
  <c r="H48" i="1"/>
  <c r="H505" i="1"/>
  <c r="H20" i="1"/>
  <c r="H411" i="1"/>
  <c r="H39" i="1"/>
  <c r="H237" i="1"/>
  <c r="H151" i="1"/>
  <c r="H463" i="1"/>
  <c r="H337" i="1"/>
  <c r="H12" i="1"/>
  <c r="H464" i="1"/>
  <c r="H100" i="1"/>
  <c r="H343" i="1"/>
  <c r="H57" i="1"/>
  <c r="H497" i="1"/>
  <c r="H306" i="1"/>
  <c r="H402" i="1"/>
  <c r="H15" i="1"/>
  <c r="H288" i="1"/>
  <c r="H468" i="1"/>
  <c r="H134" i="1"/>
  <c r="H180" i="1"/>
  <c r="H266" i="1"/>
  <c r="H490" i="1"/>
  <c r="H359" i="1"/>
  <c r="H110" i="1"/>
  <c r="H222" i="1"/>
  <c r="H396" i="1"/>
  <c r="H281" i="1"/>
  <c r="H466" i="1"/>
  <c r="H22" i="1"/>
  <c r="H56" i="1"/>
  <c r="H17" i="1"/>
  <c r="H362" i="1"/>
  <c r="H287" i="1"/>
  <c r="H23" i="1"/>
  <c r="H355" i="1"/>
  <c r="H293" i="1"/>
  <c r="H456" i="1"/>
  <c r="H375" i="1"/>
  <c r="H154" i="1"/>
  <c r="H29" i="1"/>
  <c r="H275" i="1"/>
  <c r="H208" i="1"/>
  <c r="H213" i="1"/>
  <c r="H413" i="1"/>
  <c r="H423" i="1"/>
  <c r="H356" i="1"/>
  <c r="H173" i="1"/>
  <c r="H401" i="1"/>
  <c r="H133" i="1"/>
  <c r="H333" i="1"/>
  <c r="H72" i="1"/>
  <c r="H478" i="1"/>
  <c r="H36" i="1"/>
  <c r="H261" i="1"/>
  <c r="H79" i="1"/>
  <c r="H283" i="1"/>
  <c r="H311" i="1"/>
  <c r="H249" i="1"/>
  <c r="H88" i="1"/>
  <c r="H451" i="1"/>
  <c r="H471" i="1"/>
  <c r="H314" i="1"/>
  <c r="H282" i="1"/>
  <c r="H393" i="1"/>
  <c r="H267" i="1"/>
  <c r="H292" i="1"/>
  <c r="H278" i="1"/>
  <c r="H432" i="1"/>
  <c r="H216" i="1"/>
  <c r="H453" i="1"/>
  <c r="H284" i="1"/>
  <c r="H455" i="1"/>
  <c r="H153" i="1"/>
  <c r="H290" i="1"/>
  <c r="H11" i="1"/>
  <c r="H331" i="1"/>
  <c r="H140" i="1"/>
  <c r="H299" i="1"/>
  <c r="H334" i="1"/>
  <c r="H223" i="1"/>
  <c r="H146" i="1"/>
  <c r="H368" i="1"/>
  <c r="H404" i="1"/>
  <c r="H324" i="1"/>
  <c r="H179" i="1"/>
  <c r="H214" i="1"/>
  <c r="H150" i="1"/>
  <c r="H364" i="1"/>
  <c r="H188" i="1"/>
  <c r="H25" i="1"/>
  <c r="H377" i="1"/>
  <c r="H82" i="1"/>
  <c r="H219" i="1"/>
  <c r="H302" i="1"/>
  <c r="H512" i="1"/>
  <c r="H285" i="1"/>
  <c r="H304" i="1"/>
  <c r="H507" i="1"/>
  <c r="H130" i="1"/>
  <c r="H457" i="1"/>
  <c r="H271" i="1"/>
  <c r="H21" i="1"/>
  <c r="H195" i="1"/>
  <c r="H480" i="1"/>
  <c r="H253" i="1"/>
  <c r="H95" i="1"/>
  <c r="H313" i="1"/>
  <c r="H373" i="1"/>
  <c r="H31" i="1"/>
  <c r="H385" i="1"/>
  <c r="H474" i="1"/>
  <c r="H124" i="1"/>
  <c r="H504" i="1"/>
  <c r="H389" i="1"/>
  <c r="H429" i="1"/>
  <c r="H197" i="1"/>
  <c r="H257" i="1"/>
  <c r="H27" i="1"/>
  <c r="H144" i="1"/>
  <c r="H45" i="1"/>
  <c r="H506" i="1"/>
  <c r="H403" i="1"/>
  <c r="H321" i="1"/>
  <c r="H58" i="1"/>
  <c r="H112" i="1"/>
  <c r="H265" i="1"/>
  <c r="H6" i="1"/>
  <c r="H198" i="1"/>
  <c r="H224" i="1"/>
  <c r="H204" i="1"/>
  <c r="H68" i="1"/>
  <c r="H421" i="1"/>
  <c r="H493" i="1"/>
  <c r="H263" i="1"/>
  <c r="H397" i="1"/>
  <c r="H141" i="1"/>
  <c r="L310" i="1"/>
  <c r="H206" i="1"/>
  <c r="H459" i="1"/>
  <c r="H252" i="1"/>
  <c r="H322" i="1"/>
  <c r="H64" i="1"/>
  <c r="H387" i="1"/>
  <c r="H510" i="1"/>
  <c r="H9" i="1"/>
  <c r="H417" i="1"/>
  <c r="H30" i="1"/>
  <c r="H226" i="1"/>
  <c r="H409" i="1"/>
  <c r="H312" i="1"/>
  <c r="H491" i="1"/>
  <c r="H217" i="1"/>
  <c r="H315" i="1"/>
  <c r="H32" i="1"/>
  <c r="H97" i="1"/>
  <c r="H114" i="1"/>
  <c r="H24" i="1"/>
  <c r="H295" i="1"/>
  <c r="H117" i="1"/>
  <c r="H498" i="1"/>
  <c r="H131" i="1"/>
  <c r="H268" i="1"/>
  <c r="H10" i="1"/>
  <c r="H479" i="1"/>
  <c r="H186" i="1"/>
  <c r="H244" i="1"/>
  <c r="H218" i="1"/>
  <c r="H192" i="1"/>
  <c r="H47" i="1"/>
  <c r="H118" i="1"/>
  <c r="H376" i="1"/>
  <c r="H449" i="1"/>
  <c r="H414" i="1"/>
  <c r="H300" i="1"/>
  <c r="H86" i="1"/>
  <c r="H132" i="1"/>
  <c r="H148" i="1"/>
  <c r="H166" i="1"/>
  <c r="H307" i="1"/>
  <c r="H205" i="1"/>
  <c r="H115" i="1"/>
  <c r="H410" i="1"/>
  <c r="H442" i="1"/>
  <c r="H430" i="1"/>
  <c r="H209" i="1"/>
  <c r="H35" i="1"/>
  <c r="H392" i="1"/>
  <c r="H273" i="1"/>
  <c r="H357" i="1"/>
  <c r="H365" i="1"/>
  <c r="H426" i="1"/>
  <c r="H41" i="1"/>
  <c r="H286" i="1"/>
  <c r="H74" i="1"/>
  <c r="H242" i="1"/>
  <c r="H159" i="1"/>
  <c r="H60" i="1"/>
  <c r="H452" i="1"/>
  <c r="H75" i="1"/>
  <c r="H162" i="1"/>
  <c r="H156" i="1"/>
  <c r="H108" i="1"/>
  <c r="H308" i="1"/>
  <c r="H325" i="1"/>
  <c r="H2" i="1"/>
  <c r="H99" i="1"/>
  <c r="H447" i="1"/>
  <c r="H446" i="1"/>
  <c r="H270" i="1"/>
  <c r="H494" i="1"/>
  <c r="L463" i="1"/>
  <c r="L337" i="1"/>
  <c r="L321" i="1"/>
  <c r="L414" i="1"/>
  <c r="L188" i="1"/>
  <c r="L33" i="1"/>
  <c r="L148" i="1"/>
  <c r="L271" i="1"/>
  <c r="L32" i="1"/>
  <c r="L504" i="1"/>
  <c r="L289" i="1"/>
  <c r="H465" i="1"/>
  <c r="H191" i="1"/>
  <c r="H298" i="1"/>
  <c r="H170" i="1"/>
  <c r="H76" i="1"/>
  <c r="H160" i="1"/>
  <c r="H90" i="1"/>
  <c r="H104" i="1"/>
  <c r="H382" i="1"/>
  <c r="H53" i="1"/>
  <c r="H116" i="1"/>
  <c r="H168" i="1"/>
  <c r="H294" i="1"/>
  <c r="H158" i="1"/>
  <c r="H388" i="1"/>
  <c r="H207" i="1"/>
  <c r="H352" i="1"/>
  <c r="H231" i="1"/>
  <c r="H239" i="1"/>
  <c r="H391" i="1"/>
  <c r="H328" i="1"/>
  <c r="H62" i="1"/>
  <c r="H59" i="1"/>
  <c r="H340" i="1"/>
  <c r="H342" i="1"/>
  <c r="H495" i="1"/>
  <c r="L359" i="1"/>
  <c r="L403" i="1"/>
  <c r="L501" i="1"/>
  <c r="L299" i="1"/>
  <c r="L369" i="1"/>
  <c r="L462" i="1"/>
  <c r="L333" i="1"/>
  <c r="L189" i="1"/>
  <c r="L51" i="1"/>
  <c r="L438" i="1"/>
  <c r="L127" i="1"/>
  <c r="H353" i="1"/>
  <c r="H13" i="1"/>
  <c r="H262" i="1"/>
  <c r="H211" i="1"/>
  <c r="H67" i="1"/>
  <c r="H43" i="1"/>
  <c r="H200" i="1"/>
  <c r="H511" i="1"/>
  <c r="H476" i="1"/>
  <c r="H91" i="1"/>
  <c r="H509" i="1"/>
  <c r="H16" i="1"/>
  <c r="H14" i="1"/>
  <c r="H499" i="1"/>
  <c r="H250" i="1"/>
  <c r="H196" i="1"/>
  <c r="H305" i="1"/>
  <c r="H427" i="1"/>
  <c r="H384" i="1"/>
  <c r="H431" i="1"/>
  <c r="H323" i="1"/>
  <c r="H467" i="1"/>
  <c r="H500" i="1"/>
  <c r="H236" i="1"/>
  <c r="H441" i="1"/>
  <c r="H228" i="1"/>
  <c r="H243" i="1"/>
  <c r="H327" i="1"/>
  <c r="H398" i="1"/>
  <c r="H486" i="1"/>
  <c r="H251" i="1"/>
  <c r="H164" i="1"/>
  <c r="H348" i="1"/>
  <c r="H508" i="1"/>
  <c r="H87" i="1"/>
  <c r="H488" i="1"/>
  <c r="H203" i="1"/>
  <c r="H28" i="1"/>
  <c r="H351" i="1"/>
  <c r="H440" i="1"/>
  <c r="H496" i="1"/>
  <c r="H94" i="1"/>
  <c r="H350" i="1"/>
  <c r="L165" i="1"/>
  <c r="L135" i="1"/>
  <c r="L428" i="1"/>
  <c r="L70" i="1"/>
  <c r="L365" i="1"/>
  <c r="L208" i="1"/>
  <c r="L98" i="1"/>
  <c r="L287" i="1"/>
  <c r="L433" i="1"/>
  <c r="L97" i="1"/>
  <c r="H106" i="1"/>
  <c r="H246" i="1"/>
  <c r="H176" i="1"/>
  <c r="H101" i="1"/>
  <c r="H225" i="1"/>
  <c r="H3" i="1"/>
  <c r="H161" i="1"/>
  <c r="H46" i="1"/>
  <c r="H121" i="1"/>
  <c r="H338" i="1"/>
  <c r="H470" i="1"/>
  <c r="H119" i="1"/>
  <c r="H349" i="1"/>
  <c r="H4" i="1"/>
  <c r="H336" i="1"/>
  <c r="H50" i="1"/>
  <c r="H501" i="1"/>
  <c r="H227" i="1"/>
  <c r="H210" i="1"/>
  <c r="H232" i="1"/>
  <c r="H77" i="1"/>
  <c r="H276" i="1"/>
  <c r="H194" i="1"/>
  <c r="H34" i="1"/>
  <c r="H346" i="1"/>
  <c r="H142" i="1"/>
  <c r="H473" i="1"/>
  <c r="H212" i="1"/>
  <c r="H33" i="1"/>
  <c r="H247" i="1"/>
  <c r="H49" i="1"/>
  <c r="H424" i="1"/>
  <c r="H487" i="1"/>
  <c r="H492" i="1"/>
  <c r="H360" i="1"/>
  <c r="H310" i="1"/>
  <c r="H26" i="1"/>
  <c r="H335" i="1"/>
  <c r="H126" i="1"/>
  <c r="H5" i="1"/>
  <c r="H454" i="1"/>
  <c r="H399" i="1"/>
  <c r="H185" i="1"/>
  <c r="H462" i="1"/>
  <c r="H84" i="1"/>
  <c r="H344" i="1"/>
  <c r="H102" i="1"/>
  <c r="H339" i="1"/>
  <c r="H51" i="1"/>
  <c r="H408" i="1"/>
  <c r="H329" i="1"/>
  <c r="H113" i="1"/>
  <c r="L411" i="1"/>
  <c r="L502" i="1"/>
  <c r="L240" i="1"/>
  <c r="L129" i="1"/>
  <c r="L223" i="1"/>
  <c r="L207" i="1"/>
  <c r="L474" i="1"/>
  <c r="L330" i="1"/>
  <c r="L476" i="1"/>
  <c r="L215" i="1"/>
  <c r="L360" i="1"/>
  <c r="L87" i="1"/>
  <c r="J212" i="1"/>
  <c r="J343" i="1"/>
  <c r="J491" i="1"/>
  <c r="J396" i="1"/>
  <c r="J507" i="1"/>
  <c r="J76" i="1"/>
  <c r="J454" i="1"/>
  <c r="J295" i="1"/>
  <c r="J252" i="1"/>
  <c r="J453" i="1"/>
  <c r="J64" i="1"/>
  <c r="J198" i="1"/>
  <c r="J399" i="1"/>
  <c r="J121" i="1"/>
  <c r="J166" i="1"/>
  <c r="J4" i="1"/>
  <c r="J82" i="1"/>
  <c r="J86" i="1"/>
  <c r="J115" i="1"/>
  <c r="J357" i="1"/>
  <c r="J13" i="1"/>
  <c r="J411" i="1"/>
  <c r="J270" i="1"/>
  <c r="J500" i="1"/>
  <c r="J57" i="1"/>
  <c r="J267" i="1"/>
  <c r="J33" i="1"/>
  <c r="J159" i="1"/>
  <c r="J504" i="1"/>
  <c r="J351" i="1"/>
  <c r="J281" i="1"/>
  <c r="J53" i="1"/>
  <c r="J328" i="1"/>
  <c r="J378" i="1"/>
  <c r="J202" i="1"/>
  <c r="J443" i="1"/>
  <c r="J165" i="1"/>
  <c r="J229" i="1"/>
  <c r="J483" i="1"/>
  <c r="J135" i="1"/>
  <c r="J183" i="1"/>
  <c r="J230" i="1"/>
  <c r="J392" i="1"/>
  <c r="J56" i="1"/>
  <c r="J11" i="1"/>
  <c r="J74" i="1"/>
  <c r="J335" i="1"/>
  <c r="J398" i="1"/>
  <c r="J474" i="1"/>
  <c r="J29" i="1"/>
  <c r="J23" i="1"/>
  <c r="J209" i="1"/>
  <c r="J360" i="1"/>
  <c r="J46" i="1"/>
  <c r="J374" i="1"/>
  <c r="J154" i="1"/>
  <c r="J12" i="1"/>
  <c r="J58" i="1"/>
  <c r="J227" i="1"/>
  <c r="J67" i="1"/>
  <c r="J471" i="1"/>
  <c r="J239" i="1"/>
  <c r="J271" i="1"/>
  <c r="J173" i="1"/>
  <c r="J479" i="1"/>
  <c r="J329" i="1"/>
  <c r="J266" i="1"/>
  <c r="J100" i="1"/>
  <c r="J122" i="1"/>
  <c r="J47" i="1"/>
  <c r="J485" i="1"/>
  <c r="J222" i="1"/>
  <c r="J205" i="1"/>
  <c r="J473" i="1"/>
  <c r="J25" i="1"/>
  <c r="J251" i="1"/>
  <c r="J192" i="1"/>
  <c r="J375" i="1"/>
  <c r="J142" i="1"/>
  <c r="J494" i="1"/>
  <c r="J274" i="1"/>
  <c r="J83" i="1"/>
  <c r="J441" i="1"/>
  <c r="J460" i="1"/>
  <c r="J66" i="1"/>
  <c r="J169" i="1"/>
  <c r="J256" i="1"/>
  <c r="J371" i="1"/>
  <c r="J318" i="1"/>
  <c r="J299" i="1"/>
  <c r="J465" i="1"/>
  <c r="J406" i="1"/>
  <c r="J481" i="1"/>
  <c r="J407" i="1"/>
  <c r="J111" i="1"/>
  <c r="J366" i="1"/>
  <c r="J149" i="1"/>
  <c r="J327" i="1"/>
  <c r="J107" i="1"/>
  <c r="J322" i="1"/>
  <c r="J315" i="1"/>
  <c r="J331" i="1"/>
  <c r="J288" i="1"/>
  <c r="J364" i="1"/>
  <c r="J72" i="1"/>
  <c r="J93" i="1"/>
  <c r="J419" i="1"/>
  <c r="J44" i="1"/>
  <c r="J37" i="1"/>
  <c r="J418" i="1"/>
  <c r="J92" i="1"/>
  <c r="J405" i="1"/>
  <c r="J69" i="1"/>
  <c r="J400" i="1"/>
  <c r="J89" i="1"/>
  <c r="J109" i="1"/>
  <c r="J157" i="1"/>
  <c r="J450" i="1"/>
  <c r="J167" i="1"/>
  <c r="J324" i="1"/>
  <c r="J5" i="1"/>
  <c r="J282" i="1"/>
  <c r="J286" i="1"/>
  <c r="J235" i="1"/>
  <c r="J91" i="1"/>
  <c r="J482" i="1"/>
  <c r="J55" i="1"/>
  <c r="J320" i="1"/>
  <c r="J199" i="1"/>
  <c r="J152" i="1"/>
  <c r="J277" i="1"/>
  <c r="J34" i="1"/>
  <c r="J382" i="1"/>
  <c r="J140" i="1"/>
  <c r="J300" i="1"/>
  <c r="J233" i="1"/>
  <c r="J21" i="1"/>
  <c r="J296" i="1"/>
  <c r="J139" i="1"/>
  <c r="J372" i="1"/>
  <c r="J143" i="1"/>
  <c r="J459" i="1"/>
  <c r="J187" i="1"/>
  <c r="J367" i="1"/>
  <c r="J279" i="1"/>
  <c r="J61" i="1"/>
  <c r="J489" i="1"/>
  <c r="J326" i="1"/>
  <c r="J448" i="1"/>
  <c r="J264" i="1"/>
  <c r="J458" i="1"/>
  <c r="J248" i="1"/>
  <c r="J125" i="1"/>
  <c r="J437" i="1"/>
  <c r="J376" i="1"/>
  <c r="J273" i="1"/>
  <c r="J153" i="1"/>
  <c r="J358" i="1"/>
  <c r="J301" i="1"/>
  <c r="J182" i="1"/>
  <c r="J255" i="1"/>
  <c r="J201" i="1"/>
  <c r="J45" i="1"/>
  <c r="J434" i="1"/>
  <c r="J42" i="1"/>
  <c r="J428" i="1"/>
  <c r="J380" i="1"/>
  <c r="J30" i="1"/>
  <c r="J95" i="1"/>
  <c r="J102" i="1"/>
  <c r="J290" i="1"/>
  <c r="J447" i="1"/>
  <c r="J238" i="1"/>
  <c r="J472" i="1"/>
  <c r="J211" i="1"/>
  <c r="J469" i="1"/>
  <c r="J8" i="1"/>
  <c r="J123" i="1"/>
  <c r="J379" i="1"/>
  <c r="J412" i="1"/>
  <c r="J103" i="1"/>
  <c r="J98" i="1"/>
  <c r="J189" i="1"/>
  <c r="J420" i="1"/>
  <c r="J178" i="1"/>
  <c r="J120" i="1"/>
  <c r="J289" i="1"/>
  <c r="J188" i="1"/>
  <c r="J35" i="1"/>
  <c r="J265" i="1"/>
  <c r="J475" i="1"/>
  <c r="J18" i="1"/>
  <c r="J307" i="1"/>
  <c r="J293" i="1"/>
  <c r="J196" i="1"/>
  <c r="J338" i="1"/>
  <c r="J297" i="1"/>
  <c r="J503" i="1"/>
  <c r="J172" i="1"/>
  <c r="J174" i="1"/>
  <c r="J389" i="1"/>
  <c r="J52" i="1"/>
  <c r="J71" i="1"/>
  <c r="J190" i="1"/>
  <c r="J240" i="1"/>
  <c r="J370" i="1"/>
  <c r="J63" i="1"/>
  <c r="J75" i="1"/>
  <c r="J499" i="1"/>
  <c r="J311" i="1"/>
  <c r="J131" i="1"/>
  <c r="J94" i="1"/>
  <c r="J253" i="1"/>
  <c r="J313" i="1"/>
  <c r="J332" i="1"/>
  <c r="J177" i="1"/>
  <c r="J394" i="1"/>
  <c r="J258" i="1"/>
  <c r="J181" i="1"/>
  <c r="J330" i="1"/>
  <c r="J309" i="1"/>
  <c r="J354" i="1"/>
  <c r="J416" i="1"/>
  <c r="J425" i="1"/>
  <c r="J127" i="1"/>
  <c r="J463" i="1"/>
  <c r="J79" i="1"/>
  <c r="J294" i="1"/>
  <c r="J384" i="1"/>
  <c r="J243" i="1"/>
  <c r="J498" i="1"/>
  <c r="J84" i="1"/>
  <c r="J402" i="1"/>
  <c r="J68" i="1"/>
  <c r="J77" i="1"/>
  <c r="J43" i="1"/>
  <c r="J432" i="1"/>
  <c r="J495" i="1"/>
  <c r="J486" i="1"/>
  <c r="J415" i="1"/>
  <c r="J341" i="1"/>
  <c r="J136" i="1"/>
  <c r="J145" i="1"/>
  <c r="J85" i="1"/>
  <c r="J128" i="1"/>
  <c r="J50" i="1"/>
  <c r="J65" i="1"/>
  <c r="J2" i="1"/>
  <c r="J387" i="1"/>
  <c r="J390" i="1"/>
  <c r="J78" i="1"/>
  <c r="J81" i="1"/>
  <c r="J242" i="1"/>
  <c r="J369" i="1"/>
  <c r="J19" i="1"/>
  <c r="J345" i="1"/>
  <c r="J226" i="1"/>
  <c r="J433" i="1"/>
  <c r="J284" i="1"/>
  <c r="J302" i="1"/>
  <c r="J388" i="1"/>
  <c r="J493" i="1"/>
  <c r="J184" i="1"/>
  <c r="J308" i="1"/>
  <c r="J359" i="1"/>
  <c r="J429" i="1"/>
  <c r="J16" i="1"/>
  <c r="J170" i="1"/>
  <c r="J133" i="1"/>
  <c r="J156" i="1"/>
  <c r="J48" i="1"/>
  <c r="J362" i="1"/>
  <c r="J430" i="1"/>
  <c r="J487" i="1"/>
  <c r="J132" i="1"/>
  <c r="J285" i="1"/>
  <c r="J87" i="1"/>
  <c r="J511" i="1"/>
  <c r="J403" i="1"/>
  <c r="J501" i="1"/>
  <c r="J414" i="1"/>
  <c r="J88" i="1"/>
  <c r="J352" i="1"/>
  <c r="J20" i="1"/>
  <c r="J373" i="1"/>
  <c r="J41" i="1"/>
  <c r="J51" i="1"/>
  <c r="J134" i="1"/>
  <c r="J397" i="1"/>
  <c r="J137" i="1"/>
  <c r="J502" i="1"/>
  <c r="J155" i="1"/>
  <c r="J54" i="1"/>
  <c r="J383" i="1"/>
  <c r="J129" i="1"/>
  <c r="J303" i="1"/>
  <c r="J70" i="1"/>
  <c r="J254" i="1"/>
  <c r="J386" i="1"/>
  <c r="J347" i="1"/>
  <c r="J138" i="1"/>
  <c r="J40" i="1"/>
  <c r="J316" i="1"/>
  <c r="J221" i="1"/>
  <c r="J319" i="1"/>
  <c r="J444" i="1"/>
  <c r="J272" i="1"/>
  <c r="J484" i="1"/>
  <c r="J215" i="1"/>
  <c r="J241" i="1"/>
  <c r="J381" i="1"/>
  <c r="J363" i="1"/>
  <c r="J193" i="1"/>
  <c r="J260" i="1"/>
  <c r="H184" i="1"/>
  <c r="H460" i="1"/>
  <c r="H93" i="1"/>
  <c r="H378" i="1"/>
  <c r="H139" i="1"/>
  <c r="H297" i="1"/>
  <c r="H66" i="1"/>
  <c r="H235" i="1"/>
  <c r="H372" i="1"/>
  <c r="H301" i="1"/>
  <c r="H169" i="1"/>
  <c r="H481" i="1"/>
  <c r="H472" i="1"/>
  <c r="H390" i="1"/>
  <c r="H256" i="1"/>
  <c r="H341" i="1"/>
  <c r="H371" i="1"/>
  <c r="H182" i="1"/>
  <c r="H143" i="1"/>
  <c r="H503" i="1"/>
  <c r="H318" i="1"/>
  <c r="J245" i="1"/>
  <c r="J445" i="1"/>
  <c r="J171" i="1"/>
  <c r="J422" i="1"/>
  <c r="J234" i="1"/>
  <c r="J147" i="1"/>
  <c r="J175" i="1"/>
  <c r="J269" i="1"/>
  <c r="J96" i="1"/>
  <c r="J7" i="1"/>
  <c r="J461" i="1"/>
  <c r="J280" i="1"/>
  <c r="J439" i="1"/>
  <c r="J395" i="1"/>
  <c r="J361" i="1"/>
  <c r="J163" i="1"/>
  <c r="J80" i="1"/>
  <c r="J435" i="1"/>
  <c r="J38" i="1"/>
  <c r="J105" i="1"/>
  <c r="J73" i="1"/>
  <c r="J436" i="1"/>
  <c r="J438" i="1"/>
  <c r="J477" i="1"/>
  <c r="J317" i="1"/>
  <c r="J106" i="1"/>
  <c r="L451" i="1"/>
  <c r="L426" i="1"/>
  <c r="L163" i="1"/>
  <c r="L444" i="1"/>
  <c r="L420" i="1"/>
  <c r="L178" i="1"/>
  <c r="L425" i="1"/>
  <c r="L106" i="1"/>
  <c r="H65" i="1"/>
  <c r="H415" i="1"/>
  <c r="H78" i="1"/>
  <c r="H172" i="1"/>
  <c r="H92" i="1"/>
  <c r="H407" i="1"/>
  <c r="H69" i="1"/>
  <c r="H482" i="1"/>
  <c r="H400" i="1"/>
  <c r="H255" i="1"/>
  <c r="H89" i="1"/>
  <c r="H443" i="1"/>
  <c r="H109" i="1"/>
  <c r="H18" i="1"/>
  <c r="H157" i="1"/>
  <c r="H111" i="1"/>
  <c r="H450" i="1"/>
  <c r="H174" i="1"/>
  <c r="H167" i="1"/>
  <c r="J213" i="1"/>
  <c r="J509" i="1"/>
  <c r="J261" i="1"/>
  <c r="J431" i="1"/>
  <c r="J168" i="1"/>
  <c r="J368" i="1"/>
  <c r="J505" i="1"/>
  <c r="J452" i="1"/>
  <c r="J223" i="1"/>
  <c r="J218" i="1"/>
  <c r="J365" i="1"/>
  <c r="J22" i="1"/>
  <c r="J462" i="1"/>
  <c r="J410" i="1"/>
  <c r="J306" i="1"/>
  <c r="J49" i="1"/>
  <c r="J204" i="1"/>
  <c r="J90" i="1"/>
  <c r="J440" i="1"/>
  <c r="J144" i="1"/>
  <c r="J3" i="1"/>
  <c r="J508" i="1"/>
  <c r="J278" i="1"/>
  <c r="J101" i="1"/>
  <c r="J342" i="1"/>
  <c r="J214" i="1"/>
  <c r="L108" i="1"/>
  <c r="L49" i="1"/>
  <c r="L500" i="1"/>
  <c r="L354" i="1"/>
  <c r="L416" i="1"/>
  <c r="L252" i="1"/>
  <c r="L216" i="1"/>
  <c r="H358" i="1"/>
  <c r="H122" i="1"/>
  <c r="H405" i="1"/>
  <c r="H485" i="1"/>
  <c r="H406" i="1"/>
  <c r="H44" i="1"/>
  <c r="H274" i="1"/>
  <c r="H367" i="1"/>
  <c r="H55" i="1"/>
  <c r="H279" i="1"/>
  <c r="H145" i="1"/>
  <c r="H61" i="1"/>
  <c r="H229" i="1"/>
  <c r="H489" i="1"/>
  <c r="H366" i="1"/>
  <c r="H326" i="1"/>
  <c r="H52" i="1"/>
  <c r="H448" i="1"/>
  <c r="H201" i="1"/>
  <c r="H264" i="1"/>
  <c r="H483" i="1"/>
  <c r="H458" i="1"/>
  <c r="H320" i="1"/>
  <c r="H248" i="1"/>
  <c r="H81" i="1"/>
  <c r="H125" i="1"/>
  <c r="H71" i="1"/>
  <c r="H437" i="1"/>
  <c r="J236" i="1"/>
  <c r="J250" i="1"/>
  <c r="J150" i="1"/>
  <c r="J225" i="1"/>
  <c r="J470" i="1"/>
  <c r="J283" i="1"/>
  <c r="J176" i="1"/>
  <c r="J158" i="1"/>
  <c r="J385" i="1"/>
  <c r="J457" i="1"/>
  <c r="J162" i="1"/>
  <c r="J9" i="1"/>
  <c r="J427" i="1"/>
  <c r="J426" i="1"/>
  <c r="J17" i="1"/>
  <c r="J344" i="1"/>
  <c r="J442" i="1"/>
  <c r="J15" i="1"/>
  <c r="J424" i="1"/>
  <c r="J421" i="1"/>
  <c r="J228" i="1"/>
  <c r="J496" i="1"/>
  <c r="J512" i="1"/>
  <c r="J480" i="1"/>
  <c r="J336" i="1"/>
  <c r="J216" i="1"/>
  <c r="L53" i="1"/>
  <c r="L296" i="1"/>
  <c r="L488" i="1"/>
  <c r="L505" i="1"/>
  <c r="L281" i="1"/>
  <c r="L370" i="1"/>
  <c r="L486" i="1"/>
  <c r="L231" i="1"/>
  <c r="L344" i="1"/>
  <c r="L435" i="1"/>
  <c r="L484" i="1"/>
  <c r="L241" i="1"/>
  <c r="L477" i="1"/>
  <c r="L304" i="1"/>
  <c r="J59" i="1"/>
  <c r="J146" i="1"/>
  <c r="H233" i="1"/>
  <c r="H475" i="1"/>
  <c r="H374" i="1"/>
  <c r="H296" i="1"/>
  <c r="H37" i="1"/>
  <c r="H418" i="1"/>
  <c r="H136" i="1"/>
  <c r="H238" i="1"/>
  <c r="H202" i="1"/>
  <c r="H187" i="1"/>
  <c r="H135" i="1"/>
  <c r="H8" i="1"/>
  <c r="H149" i="1"/>
  <c r="H123" i="1"/>
  <c r="H199" i="1"/>
  <c r="H379" i="1"/>
  <c r="H369" i="1"/>
  <c r="H412" i="1"/>
  <c r="H190" i="1"/>
  <c r="H103" i="1"/>
  <c r="H434" i="1"/>
  <c r="H98" i="1"/>
  <c r="H19" i="1"/>
  <c r="H189" i="1"/>
  <c r="H85" i="1"/>
  <c r="H420" i="1"/>
  <c r="H183" i="1"/>
  <c r="H178" i="1"/>
  <c r="H345" i="1"/>
  <c r="H120" i="1"/>
  <c r="H42" i="1"/>
  <c r="H289" i="1"/>
  <c r="J151" i="1"/>
  <c r="J194" i="1"/>
  <c r="J506" i="1"/>
  <c r="J160" i="1"/>
  <c r="J488" i="1"/>
  <c r="J197" i="1"/>
  <c r="J195" i="1"/>
  <c r="J119" i="1"/>
  <c r="J249" i="1"/>
  <c r="J323" i="1"/>
  <c r="J207" i="1"/>
  <c r="J404" i="1"/>
  <c r="J275" i="1"/>
  <c r="J108" i="1"/>
  <c r="J148" i="1"/>
  <c r="J206" i="1"/>
  <c r="J268" i="1"/>
  <c r="J287" i="1"/>
  <c r="J339" i="1"/>
  <c r="J32" i="1"/>
  <c r="J468" i="1"/>
  <c r="J492" i="1"/>
  <c r="J263" i="1"/>
  <c r="J334" i="1"/>
  <c r="J276" i="1"/>
  <c r="J304" i="1"/>
  <c r="L445" i="1"/>
  <c r="L187" i="1"/>
  <c r="L346" i="1"/>
  <c r="L176" i="1"/>
  <c r="L96" i="1"/>
  <c r="L386" i="1"/>
  <c r="L190" i="1"/>
  <c r="L20" i="1"/>
  <c r="L206" i="1"/>
  <c r="L90" i="1"/>
  <c r="L267" i="1"/>
  <c r="L59" i="1"/>
  <c r="L480" i="1"/>
  <c r="L141" i="1"/>
  <c r="H419" i="1"/>
  <c r="H165" i="1"/>
  <c r="H469" i="1"/>
  <c r="H240" i="1"/>
  <c r="H332" i="1"/>
  <c r="H428" i="1"/>
  <c r="H177" i="1"/>
  <c r="H152" i="1"/>
  <c r="H394" i="1"/>
  <c r="H370" i="1"/>
  <c r="H258" i="1"/>
  <c r="H83" i="1"/>
  <c r="H181" i="1"/>
  <c r="H107" i="1"/>
  <c r="H330" i="1"/>
  <c r="H63" i="1"/>
  <c r="H309" i="1"/>
  <c r="H128" i="1"/>
  <c r="H354" i="1"/>
  <c r="H433" i="1"/>
  <c r="H416" i="1"/>
  <c r="H230" i="1"/>
  <c r="H425" i="1"/>
  <c r="H380" i="1"/>
  <c r="H127" i="1"/>
  <c r="J490" i="1"/>
  <c r="J26" i="1"/>
  <c r="J409" i="1"/>
  <c r="J337" i="1"/>
  <c r="J346" i="1"/>
  <c r="J321" i="1"/>
  <c r="J161" i="1"/>
  <c r="J203" i="1"/>
  <c r="J257" i="1"/>
  <c r="J237" i="1"/>
  <c r="J14" i="1"/>
  <c r="J451" i="1"/>
  <c r="J208" i="1"/>
  <c r="J231" i="1"/>
  <c r="J333" i="1"/>
  <c r="J259" i="1"/>
  <c r="J325" i="1"/>
  <c r="J476" i="1"/>
  <c r="J353" i="1"/>
  <c r="J10" i="1"/>
  <c r="J355" i="1"/>
  <c r="J408" i="1"/>
  <c r="J97" i="1"/>
  <c r="J180" i="1"/>
  <c r="J310" i="1"/>
  <c r="J141" i="1"/>
  <c r="H137" i="1"/>
  <c r="H502" i="1"/>
  <c r="H155" i="1"/>
  <c r="H54" i="1"/>
  <c r="H383" i="1"/>
  <c r="H129" i="1"/>
  <c r="H303" i="1"/>
  <c r="H70" i="1"/>
  <c r="H254" i="1"/>
  <c r="H386" i="1"/>
  <c r="H347" i="1"/>
  <c r="H138" i="1"/>
  <c r="H40" i="1"/>
  <c r="H316" i="1"/>
  <c r="H221" i="1"/>
  <c r="H319" i="1"/>
  <c r="H444" i="1"/>
  <c r="H272" i="1"/>
  <c r="H484" i="1"/>
  <c r="H215" i="1"/>
  <c r="H241" i="1"/>
  <c r="H381" i="1"/>
  <c r="H363" i="1"/>
  <c r="H193" i="1"/>
  <c r="H260" i="1"/>
  <c r="J104" i="1"/>
  <c r="J291" i="1"/>
  <c r="J24" i="1"/>
  <c r="J110" i="1"/>
  <c r="J126" i="1"/>
  <c r="J312" i="1"/>
  <c r="J464" i="1"/>
  <c r="J350" i="1"/>
  <c r="J112" i="1"/>
  <c r="J200" i="1"/>
  <c r="J28" i="1"/>
  <c r="J27" i="1"/>
  <c r="J220" i="1"/>
  <c r="J349" i="1"/>
  <c r="J314" i="1"/>
  <c r="J39" i="1"/>
  <c r="J391" i="1"/>
  <c r="J124" i="1"/>
  <c r="J246" i="1"/>
  <c r="J99" i="1"/>
  <c r="J417" i="1"/>
  <c r="J130" i="1"/>
  <c r="J186" i="1"/>
  <c r="J456" i="1"/>
  <c r="J113" i="1"/>
  <c r="J114" i="1"/>
  <c r="J6" i="1"/>
  <c r="J423" i="1"/>
  <c r="J210" i="1"/>
  <c r="J377" i="1"/>
  <c r="J164" i="1"/>
  <c r="J393" i="1"/>
  <c r="J467" i="1"/>
  <c r="J62" i="1"/>
  <c r="J179" i="1"/>
  <c r="J298" i="1"/>
  <c r="J446" i="1"/>
  <c r="J31" i="1"/>
  <c r="J455" i="1"/>
  <c r="J244" i="1"/>
  <c r="H245" i="1"/>
  <c r="H445" i="1"/>
  <c r="H171" i="1"/>
  <c r="H422" i="1"/>
  <c r="H234" i="1"/>
  <c r="H147" i="1"/>
  <c r="H175" i="1"/>
  <c r="H269" i="1"/>
  <c r="H96" i="1"/>
  <c r="H7" i="1"/>
  <c r="H461" i="1"/>
  <c r="H280" i="1"/>
  <c r="H439" i="1"/>
  <c r="H395" i="1"/>
  <c r="H361" i="1"/>
  <c r="H163" i="1"/>
  <c r="H80" i="1"/>
  <c r="H435" i="1"/>
  <c r="H38" i="1"/>
  <c r="H105" i="1"/>
  <c r="H73" i="1"/>
  <c r="H436" i="1"/>
  <c r="H438" i="1"/>
  <c r="H477" i="1"/>
  <c r="H317" i="1"/>
  <c r="J36" i="1"/>
  <c r="J262" i="1"/>
  <c r="J116" i="1"/>
  <c r="J401" i="1"/>
  <c r="J191" i="1"/>
  <c r="J60" i="1"/>
  <c r="J356" i="1"/>
  <c r="J305" i="1"/>
  <c r="J117" i="1"/>
  <c r="J466" i="1"/>
  <c r="J185" i="1"/>
  <c r="J217" i="1"/>
  <c r="J497" i="1"/>
  <c r="J247" i="1"/>
  <c r="J224" i="1"/>
  <c r="J510" i="1"/>
  <c r="J232" i="1"/>
  <c r="J219" i="1"/>
  <c r="J413" i="1"/>
  <c r="J348" i="1"/>
  <c r="J292" i="1"/>
  <c r="J449" i="1"/>
  <c r="J340" i="1"/>
  <c r="J478" i="1"/>
  <c r="J118" i="1"/>
  <c r="L26" i="1"/>
  <c r="L422" i="1"/>
  <c r="L332" i="1"/>
  <c r="L58" i="1"/>
  <c r="L257" i="1"/>
  <c r="L162" i="1"/>
  <c r="L439" i="1"/>
  <c r="L316" i="1"/>
  <c r="L19" i="1"/>
  <c r="L41" i="1"/>
  <c r="L10" i="1"/>
  <c r="L408" i="1"/>
  <c r="L35" i="1"/>
  <c r="L495" i="1"/>
  <c r="L381" i="1"/>
  <c r="L363" i="1"/>
  <c r="L193" i="1"/>
  <c r="L260" i="1"/>
  <c r="L144" i="1"/>
  <c r="L3" i="1"/>
  <c r="L508" i="1"/>
  <c r="L278" i="1"/>
  <c r="L101" i="1"/>
  <c r="L342" i="1"/>
  <c r="L214" i="1"/>
  <c r="L104" i="1"/>
  <c r="L291" i="1"/>
  <c r="L24" i="1"/>
  <c r="L110" i="1"/>
  <c r="L126" i="1"/>
  <c r="L312" i="1"/>
  <c r="L464" i="1"/>
  <c r="L350" i="1"/>
  <c r="L112" i="1"/>
  <c r="L200" i="1"/>
  <c r="L28" i="1"/>
  <c r="L27" i="1"/>
  <c r="L220" i="1"/>
  <c r="L349" i="1"/>
  <c r="L314" i="1"/>
  <c r="L39" i="1"/>
  <c r="L391" i="1"/>
  <c r="L124" i="1"/>
  <c r="L246" i="1"/>
  <c r="L99" i="1"/>
  <c r="L417" i="1"/>
  <c r="L130" i="1"/>
  <c r="L186" i="1"/>
  <c r="L456" i="1"/>
  <c r="L113" i="1"/>
  <c r="L114" i="1"/>
  <c r="L91" i="1"/>
  <c r="L459" i="1"/>
  <c r="L242" i="1"/>
  <c r="L313" i="1"/>
  <c r="L507" i="1"/>
  <c r="L295" i="1"/>
  <c r="L396" i="1"/>
  <c r="L454" i="1"/>
  <c r="L491" i="1"/>
  <c r="L343" i="1"/>
  <c r="L212" i="1"/>
  <c r="L6" i="1"/>
  <c r="L423" i="1"/>
  <c r="L210" i="1"/>
  <c r="L377" i="1"/>
  <c r="L76" i="1"/>
  <c r="L164" i="1"/>
  <c r="L393" i="1"/>
  <c r="L467" i="1"/>
  <c r="L62" i="1"/>
  <c r="L179" i="1"/>
  <c r="L298" i="1"/>
  <c r="L446" i="1"/>
  <c r="L31" i="1"/>
  <c r="L455" i="1"/>
  <c r="L244" i="1"/>
  <c r="L262" i="1"/>
  <c r="L116" i="1"/>
  <c r="L401" i="1"/>
  <c r="L191" i="1"/>
  <c r="L60" i="1"/>
  <c r="L356" i="1"/>
  <c r="L305" i="1"/>
  <c r="L117" i="1"/>
  <c r="L466" i="1"/>
  <c r="L185" i="1"/>
  <c r="L217" i="1"/>
  <c r="L497" i="1"/>
  <c r="L247" i="1"/>
  <c r="L224" i="1"/>
  <c r="L510" i="1"/>
  <c r="L232" i="1"/>
  <c r="L219" i="1"/>
  <c r="L413" i="1"/>
  <c r="L348" i="1"/>
  <c r="L292" i="1"/>
  <c r="L449" i="1"/>
  <c r="L340" i="1"/>
  <c r="L478" i="1"/>
  <c r="L118" i="1"/>
  <c r="L494" i="1"/>
  <c r="L36" i="1"/>
  <c r="L389" i="1"/>
  <c r="L211" i="1"/>
  <c r="L327" i="1"/>
  <c r="L79" i="1"/>
  <c r="L322" i="1"/>
  <c r="L294" i="1"/>
  <c r="L30" i="1"/>
  <c r="L384" i="1"/>
  <c r="L75" i="1"/>
  <c r="L243" i="1"/>
  <c r="L284" i="1"/>
  <c r="L498" i="1"/>
  <c r="L56" i="1"/>
  <c r="L84" i="1"/>
  <c r="L315" i="1"/>
  <c r="L402" i="1"/>
  <c r="L277" i="1"/>
  <c r="L68" i="1"/>
  <c r="L95" i="1"/>
  <c r="L77" i="1"/>
  <c r="L302" i="1"/>
  <c r="L43" i="1"/>
  <c r="L499" i="1"/>
  <c r="L432" i="1"/>
  <c r="L11" i="1"/>
  <c r="L45" i="1"/>
  <c r="L253" i="1"/>
  <c r="L50" i="1"/>
  <c r="L429" i="1"/>
  <c r="L331" i="1"/>
  <c r="L16" i="1"/>
  <c r="L311" i="1"/>
  <c r="L170" i="1"/>
  <c r="L388" i="1"/>
  <c r="L133" i="1"/>
  <c r="L47" i="1"/>
  <c r="L156" i="1"/>
  <c r="L382" i="1"/>
  <c r="L48" i="1"/>
  <c r="L131" i="1"/>
  <c r="L362" i="1"/>
  <c r="L102" i="1"/>
  <c r="L430" i="1"/>
  <c r="L288" i="1"/>
  <c r="L487" i="1"/>
  <c r="L493" i="1"/>
  <c r="L132" i="1"/>
  <c r="L94" i="1"/>
  <c r="L285" i="1"/>
  <c r="L140" i="1"/>
  <c r="L74" i="1"/>
  <c r="L511" i="1"/>
  <c r="L154" i="1"/>
  <c r="L273" i="1"/>
  <c r="L222" i="1"/>
  <c r="L5" i="1"/>
  <c r="L205" i="1"/>
  <c r="L100" i="1"/>
  <c r="L473" i="1"/>
  <c r="L265" i="1"/>
  <c r="L441" i="1"/>
  <c r="L196" i="1"/>
  <c r="L25" i="1"/>
  <c r="L387" i="1"/>
  <c r="L251" i="1"/>
  <c r="L282" i="1"/>
  <c r="L21" i="1"/>
  <c r="L328" i="1"/>
  <c r="L72" i="1"/>
  <c r="L153" i="1"/>
  <c r="L447" i="1"/>
  <c r="L338" i="1"/>
  <c r="L192" i="1"/>
  <c r="L286" i="1"/>
  <c r="L375" i="1"/>
  <c r="L184" i="1"/>
  <c r="L65" i="1"/>
  <c r="L233" i="1"/>
  <c r="L358" i="1"/>
  <c r="L460" i="1"/>
  <c r="L475" i="1"/>
  <c r="L93" i="1"/>
  <c r="L378" i="1"/>
  <c r="L139" i="1"/>
  <c r="L297" i="1"/>
  <c r="L66" i="1"/>
  <c r="L235" i="1"/>
  <c r="L372" i="1"/>
  <c r="L301" i="1"/>
  <c r="L169" i="1"/>
  <c r="L481" i="1"/>
  <c r="L472" i="1"/>
  <c r="L390" i="1"/>
  <c r="L256" i="1"/>
  <c r="L341" i="1"/>
  <c r="L371" i="1"/>
  <c r="L182" i="1"/>
  <c r="L143" i="1"/>
  <c r="L503" i="1"/>
  <c r="L318" i="1"/>
  <c r="L37" i="1"/>
  <c r="L78" i="1"/>
  <c r="L418" i="1"/>
  <c r="L172" i="1"/>
  <c r="L92" i="1"/>
  <c r="L136" i="1"/>
  <c r="L405" i="1"/>
  <c r="L407" i="1"/>
  <c r="L69" i="1"/>
  <c r="L482" i="1"/>
  <c r="L400" i="1"/>
  <c r="L255" i="1"/>
  <c r="L89" i="1"/>
  <c r="L443" i="1"/>
  <c r="L109" i="1"/>
  <c r="L18" i="1"/>
  <c r="L157" i="1"/>
  <c r="L111" i="1"/>
  <c r="L450" i="1"/>
  <c r="L174" i="1"/>
  <c r="L167" i="1"/>
  <c r="L485" i="1"/>
  <c r="L406" i="1"/>
  <c r="L44" i="1"/>
  <c r="L274" i="1"/>
  <c r="L367" i="1"/>
  <c r="L55" i="1"/>
  <c r="L279" i="1"/>
  <c r="L145" i="1"/>
  <c r="L61" i="1"/>
  <c r="L229" i="1"/>
  <c r="L489" i="1"/>
  <c r="L366" i="1"/>
  <c r="L326" i="1"/>
  <c r="L52" i="1"/>
  <c r="L448" i="1"/>
  <c r="L201" i="1"/>
  <c r="L264" i="1"/>
  <c r="L483" i="1"/>
  <c r="L458" i="1"/>
  <c r="L320" i="1"/>
  <c r="L248" i="1"/>
  <c r="L81" i="1"/>
  <c r="L125" i="1"/>
  <c r="L71" i="1"/>
</calcChain>
</file>

<file path=xl/sharedStrings.xml><?xml version="1.0" encoding="utf-8"?>
<sst xmlns="http://schemas.openxmlformats.org/spreadsheetml/2006/main" count="2096" uniqueCount="1078">
  <si>
    <t>id</t>
  </si>
  <si>
    <t>age</t>
  </si>
  <si>
    <t>team</t>
  </si>
  <si>
    <t>positions</t>
  </si>
  <si>
    <t>name</t>
  </si>
  <si>
    <t>surname</t>
  </si>
  <si>
    <t>AVG_shp</t>
  </si>
  <si>
    <t>AVG_PPP</t>
  </si>
  <si>
    <t>AVG_blocks</t>
  </si>
  <si>
    <t>AVG_hits</t>
  </si>
  <si>
    <t>AVG_faceoffWins</t>
  </si>
  <si>
    <t>gp</t>
  </si>
  <si>
    <t>goals</t>
  </si>
  <si>
    <t>assists</t>
  </si>
  <si>
    <t>points</t>
  </si>
  <si>
    <t>fanPts</t>
  </si>
  <si>
    <t>shp</t>
  </si>
  <si>
    <t>PPP</t>
  </si>
  <si>
    <t>shots</t>
  </si>
  <si>
    <t>faceoffWins</t>
  </si>
  <si>
    <t>blocks</t>
  </si>
  <si>
    <t>hits</t>
  </si>
  <si>
    <t>ANA</t>
  </si>
  <si>
    <t>CLR</t>
  </si>
  <si>
    <t>Mikael Granlund</t>
  </si>
  <si>
    <t>Granlund</t>
  </si>
  <si>
    <t>C</t>
  </si>
  <si>
    <t>Jansen Harkins</t>
  </si>
  <si>
    <t>Harkins</t>
  </si>
  <si>
    <t>L</t>
  </si>
  <si>
    <t>Ross Johnston</t>
  </si>
  <si>
    <t>Johnston</t>
  </si>
  <si>
    <t>Alex Killorn</t>
  </si>
  <si>
    <t>Killorn</t>
  </si>
  <si>
    <t>Chris Kreider</t>
  </si>
  <si>
    <t>Kreider</t>
  </si>
  <si>
    <t>Mason McTavish</t>
  </si>
  <si>
    <t>McTavish</t>
  </si>
  <si>
    <t>Ryan Poehling</t>
  </si>
  <si>
    <t>Poehling</t>
  </si>
  <si>
    <t>Ryan Strome</t>
  </si>
  <si>
    <t>Strome</t>
  </si>
  <si>
    <t>R</t>
  </si>
  <si>
    <t>Troy Terry</t>
  </si>
  <si>
    <t>Terry</t>
  </si>
  <si>
    <t>CL</t>
  </si>
  <si>
    <t>Frank Vatrano</t>
  </si>
  <si>
    <t>Vatrano</t>
  </si>
  <si>
    <t>D</t>
  </si>
  <si>
    <t>Radko Gudas</t>
  </si>
  <si>
    <t>Gudas</t>
  </si>
  <si>
    <t>Jackson LaCombe</t>
  </si>
  <si>
    <t>LaCombe</t>
  </si>
  <si>
    <t>Jacob Trouba</t>
  </si>
  <si>
    <t>Trouba</t>
  </si>
  <si>
    <t>BOS</t>
  </si>
  <si>
    <t>LR</t>
  </si>
  <si>
    <t>Viktor Arvidsson</t>
  </si>
  <si>
    <t>Arvidsson</t>
  </si>
  <si>
    <t>Michael Eyssimont</t>
  </si>
  <si>
    <t>Eyssimont</t>
  </si>
  <si>
    <t>Morgan Geekie</t>
  </si>
  <si>
    <t>Geekie</t>
  </si>
  <si>
    <t>Tanner Jeannot</t>
  </si>
  <si>
    <t>Jeannot</t>
  </si>
  <si>
    <t>CR</t>
  </si>
  <si>
    <t>Mark Kastelic</t>
  </si>
  <si>
    <t>Kastelic</t>
  </si>
  <si>
    <t>Sean Kuraly</t>
  </si>
  <si>
    <t>Kuraly</t>
  </si>
  <si>
    <t>Elias Lindholm</t>
  </si>
  <si>
    <t>Lindholm</t>
  </si>
  <si>
    <t>Casey Mittelstadt</t>
  </si>
  <si>
    <t>Mittelstadt</t>
  </si>
  <si>
    <t>David Pastrnak</t>
  </si>
  <si>
    <t>Pastrnak</t>
  </si>
  <si>
    <t>Pavel Zacha</t>
  </si>
  <si>
    <t>Zacha</t>
  </si>
  <si>
    <t>Henri Jokiharju</t>
  </si>
  <si>
    <t>Jokiharju</t>
  </si>
  <si>
    <t>Charlie McAvoy</t>
  </si>
  <si>
    <t>McAvoy</t>
  </si>
  <si>
    <t>Andrew Peeke</t>
  </si>
  <si>
    <t>Peeke</t>
  </si>
  <si>
    <t>Nikita Zadorov</t>
  </si>
  <si>
    <t>Zadorov</t>
  </si>
  <si>
    <t>BUF</t>
  </si>
  <si>
    <t>Justin Danforth</t>
  </si>
  <si>
    <t>Danforth</t>
  </si>
  <si>
    <t>Peyton Krebs</t>
  </si>
  <si>
    <t>Krebs</t>
  </si>
  <si>
    <t>Beck Malenstyn</t>
  </si>
  <si>
    <t>Malenstyn</t>
  </si>
  <si>
    <t>Ryan McLeod</t>
  </si>
  <si>
    <t>McLeod</t>
  </si>
  <si>
    <t>Josh Norris</t>
  </si>
  <si>
    <t>Norris</t>
  </si>
  <si>
    <t>Jack Quinn</t>
  </si>
  <si>
    <t>Quinn</t>
  </si>
  <si>
    <t>Tage Thompson</t>
  </si>
  <si>
    <t>Thompson</t>
  </si>
  <si>
    <t>Alex Tuch</t>
  </si>
  <si>
    <t>Tuch</t>
  </si>
  <si>
    <t>Jason Zucker</t>
  </si>
  <si>
    <t>Zucker</t>
  </si>
  <si>
    <t>Jacob Bryson</t>
  </si>
  <si>
    <t>Bryson</t>
  </si>
  <si>
    <t>Bowen Byram</t>
  </si>
  <si>
    <t>Byram</t>
  </si>
  <si>
    <t>Rasmus Dahlin</t>
  </si>
  <si>
    <t>Dahlin</t>
  </si>
  <si>
    <t>Michael Kesselring</t>
  </si>
  <si>
    <t>Kesselring</t>
  </si>
  <si>
    <t>Owen Power</t>
  </si>
  <si>
    <t>Power</t>
  </si>
  <si>
    <t>Mattias Samuelsson</t>
  </si>
  <si>
    <t>Samuelsson</t>
  </si>
  <si>
    <t>Conor Timmins</t>
  </si>
  <si>
    <t>Timmins</t>
  </si>
  <si>
    <t>CAR</t>
  </si>
  <si>
    <t>Sebastian Aho</t>
  </si>
  <si>
    <t>Aho</t>
  </si>
  <si>
    <t>William Carrier</t>
  </si>
  <si>
    <t>Carrier</t>
  </si>
  <si>
    <t>Nikolaj Ehlers</t>
  </si>
  <si>
    <t>Ehlers</t>
  </si>
  <si>
    <t>Taylor Hall</t>
  </si>
  <si>
    <t>Hall</t>
  </si>
  <si>
    <t>Mark Jankowski</t>
  </si>
  <si>
    <t>Jankowski</t>
  </si>
  <si>
    <t>Seth Jarvis</t>
  </si>
  <si>
    <t>Jarvis</t>
  </si>
  <si>
    <t>NSH</t>
  </si>
  <si>
    <t>Tyson Jost</t>
  </si>
  <si>
    <t>Jost</t>
  </si>
  <si>
    <t>Jesperi Kotkaniemi</t>
  </si>
  <si>
    <t>Kotkaniemi</t>
  </si>
  <si>
    <t>Jordan Martinook</t>
  </si>
  <si>
    <t>Martinook</t>
  </si>
  <si>
    <t>Eric Robinson</t>
  </si>
  <si>
    <t>Robinson</t>
  </si>
  <si>
    <t>Jordan Staal</t>
  </si>
  <si>
    <t>Staal</t>
  </si>
  <si>
    <t>Andrei Svechnikov</t>
  </si>
  <si>
    <t>Svechnikov</t>
  </si>
  <si>
    <t>Jalen Chatfield</t>
  </si>
  <si>
    <t>Chatfield</t>
  </si>
  <si>
    <t>Shayne Gostisbehere</t>
  </si>
  <si>
    <t>Gostisbehere</t>
  </si>
  <si>
    <t>K'Andre Miller</t>
  </si>
  <si>
    <t>Miller</t>
  </si>
  <si>
    <t>Jaccob Slavin</t>
  </si>
  <si>
    <t>Slavin</t>
  </si>
  <si>
    <t>Sean Walker</t>
  </si>
  <si>
    <t>Walker</t>
  </si>
  <si>
    <t>CBJ</t>
  </si>
  <si>
    <t>Charlie Coyle</t>
  </si>
  <si>
    <t>Coyle</t>
  </si>
  <si>
    <t>Hudson Fasching</t>
  </si>
  <si>
    <t>Fasching</t>
  </si>
  <si>
    <t>Kent Johnson</t>
  </si>
  <si>
    <t>Johnson</t>
  </si>
  <si>
    <t>Isac Lundestrom</t>
  </si>
  <si>
    <t>Lundestrom</t>
  </si>
  <si>
    <t>Kirill Marchenko</t>
  </si>
  <si>
    <t>Marchenko</t>
  </si>
  <si>
    <t>Sean Monahan</t>
  </si>
  <si>
    <t>Monahan</t>
  </si>
  <si>
    <t>Mathieu Olivier</t>
  </si>
  <si>
    <t>Olivier</t>
  </si>
  <si>
    <t>Mikael Pyyhtia</t>
  </si>
  <si>
    <t>Pyyhtia</t>
  </si>
  <si>
    <t>Cole Sillinger</t>
  </si>
  <si>
    <t>Sillinger</t>
  </si>
  <si>
    <t>Miles Wood</t>
  </si>
  <si>
    <t>Wood</t>
  </si>
  <si>
    <t>Jake Christiansen</t>
  </si>
  <si>
    <t>Christiansen</t>
  </si>
  <si>
    <t>Dante Fabbro</t>
  </si>
  <si>
    <t>Fabbro</t>
  </si>
  <si>
    <t>Ivan Provorov</t>
  </si>
  <si>
    <t>Provorov</t>
  </si>
  <si>
    <t>Damon Severson</t>
  </si>
  <si>
    <t>Severson</t>
  </si>
  <si>
    <t>Zach Werenski</t>
  </si>
  <si>
    <t>Werenski</t>
  </si>
  <si>
    <t>CGY</t>
  </si>
  <si>
    <t>Mikael Backlund</t>
  </si>
  <si>
    <t>Backlund</t>
  </si>
  <si>
    <t>Blake Coleman</t>
  </si>
  <si>
    <t>Coleman</t>
  </si>
  <si>
    <t>Matt Coronato</t>
  </si>
  <si>
    <t>Coronato</t>
  </si>
  <si>
    <t>Joel Farabee</t>
  </si>
  <si>
    <t>Farabee</t>
  </si>
  <si>
    <t>Morgan Frost</t>
  </si>
  <si>
    <t>Frost</t>
  </si>
  <si>
    <t>Jonathan Huberdeau</t>
  </si>
  <si>
    <t>Huberdeau</t>
  </si>
  <si>
    <t>Nazem Kadri</t>
  </si>
  <si>
    <t>Kadri</t>
  </si>
  <si>
    <t>Ryan Lomberg</t>
  </si>
  <si>
    <t>Lomberg</t>
  </si>
  <si>
    <t>Yegor Sharangovich</t>
  </si>
  <si>
    <t>Sharangovich</t>
  </si>
  <si>
    <t>Rasmus Andersson</t>
  </si>
  <si>
    <t>Andersson</t>
  </si>
  <si>
    <t>Kevin Bahl</t>
  </si>
  <si>
    <t>Bahl</t>
  </si>
  <si>
    <t>Jake Bean</t>
  </si>
  <si>
    <t>Bean</t>
  </si>
  <si>
    <t>Joel Hanley</t>
  </si>
  <si>
    <t>Hanley</t>
  </si>
  <si>
    <t>Daniil Miromanov</t>
  </si>
  <si>
    <t>Miromanov</t>
  </si>
  <si>
    <t>Brayden Pachal</t>
  </si>
  <si>
    <t>Pachal</t>
  </si>
  <si>
    <t>MacKenzie Weegar</t>
  </si>
  <si>
    <t>Weegar</t>
  </si>
  <si>
    <t>CHI</t>
  </si>
  <si>
    <t>Tyler Bertuzzi</t>
  </si>
  <si>
    <t>Bertuzzi</t>
  </si>
  <si>
    <t>Andre Burakovsky</t>
  </si>
  <si>
    <t>Burakovsky</t>
  </si>
  <si>
    <t>Jason Dickinson</t>
  </si>
  <si>
    <t>Dickinson</t>
  </si>
  <si>
    <t>Ryan Donato</t>
  </si>
  <si>
    <t>Donato</t>
  </si>
  <si>
    <t>Nick Foligno</t>
  </si>
  <si>
    <t>Foligno</t>
  </si>
  <si>
    <t>Sam Lafferty</t>
  </si>
  <si>
    <t>Lafferty</t>
  </si>
  <si>
    <t>Ilya Mikheyev</t>
  </si>
  <si>
    <t>Mikheyev</t>
  </si>
  <si>
    <t>Lukas Reichel</t>
  </si>
  <si>
    <t>Reichel</t>
  </si>
  <si>
    <t>Teuvo Teravainen</t>
  </si>
  <si>
    <t>Teravainen</t>
  </si>
  <si>
    <t>Wyatt Kaiser</t>
  </si>
  <si>
    <t>Kaiser</t>
  </si>
  <si>
    <t>Connor Murphy</t>
  </si>
  <si>
    <t>Murphy</t>
  </si>
  <si>
    <t>Alex Vlasic</t>
  </si>
  <si>
    <t>Vlasic</t>
  </si>
  <si>
    <t>COL</t>
  </si>
  <si>
    <t>Ross Colton</t>
  </si>
  <si>
    <t>Colton</t>
  </si>
  <si>
    <t>Jack Drury</t>
  </si>
  <si>
    <t>Drury</t>
  </si>
  <si>
    <t>Parker Kelly</t>
  </si>
  <si>
    <t>Kelly</t>
  </si>
  <si>
    <t>Joel Kiviranta</t>
  </si>
  <si>
    <t>Kiviranta</t>
  </si>
  <si>
    <t>Artturi Lehkonen</t>
  </si>
  <si>
    <t>Lehkonen</t>
  </si>
  <si>
    <t>Nathan MacKinnon</t>
  </si>
  <si>
    <t>MacKinnon</t>
  </si>
  <si>
    <t>Martin Necas</t>
  </si>
  <si>
    <t>Necas</t>
  </si>
  <si>
    <t>Brock Nelson</t>
  </si>
  <si>
    <t>Nelson</t>
  </si>
  <si>
    <t>Valeri Nichushkin</t>
  </si>
  <si>
    <t>Nichushkin</t>
  </si>
  <si>
    <t>Victor Olofsson</t>
  </si>
  <si>
    <t>Olofsson</t>
  </si>
  <si>
    <t>Brent Burns</t>
  </si>
  <si>
    <t>Burns</t>
  </si>
  <si>
    <t>Samuel Girard</t>
  </si>
  <si>
    <t>Girard</t>
  </si>
  <si>
    <t>Cale Makar</t>
  </si>
  <si>
    <t>Makar</t>
  </si>
  <si>
    <t>Josh Manson</t>
  </si>
  <si>
    <t>Manson</t>
  </si>
  <si>
    <t>Devon Toews</t>
  </si>
  <si>
    <t>Toews</t>
  </si>
  <si>
    <t>DAL</t>
  </si>
  <si>
    <t>Nathan Bastian</t>
  </si>
  <si>
    <t>Bastian</t>
  </si>
  <si>
    <t>Jamie Benn</t>
  </si>
  <si>
    <t>Benn</t>
  </si>
  <si>
    <t>Colin Blackwell</t>
  </si>
  <si>
    <t>Blackwell</t>
  </si>
  <si>
    <t>Matt Duchene</t>
  </si>
  <si>
    <t>Duchene</t>
  </si>
  <si>
    <t>Radek Faksa</t>
  </si>
  <si>
    <t>Faksa</t>
  </si>
  <si>
    <t>Roope Hintz</t>
  </si>
  <si>
    <t>Hintz</t>
  </si>
  <si>
    <t>Wyatt Johnston</t>
  </si>
  <si>
    <t>Mikko Rantanen</t>
  </si>
  <si>
    <t>Rantanen</t>
  </si>
  <si>
    <t>Jason Robertson</t>
  </si>
  <si>
    <t>Robertson</t>
  </si>
  <si>
    <t>Sam Steel</t>
  </si>
  <si>
    <t>Steel</t>
  </si>
  <si>
    <t>Thomas Harley</t>
  </si>
  <si>
    <t>Harley</t>
  </si>
  <si>
    <t>Miro Heiskanen</t>
  </si>
  <si>
    <t>Heiskanen</t>
  </si>
  <si>
    <t>Esa Lindell</t>
  </si>
  <si>
    <t>Lindell</t>
  </si>
  <si>
    <t>Nils Lundkvist</t>
  </si>
  <si>
    <t>Lundkvist</t>
  </si>
  <si>
    <t>Ilya Lyubushkin</t>
  </si>
  <si>
    <t>Lyubushkin</t>
  </si>
  <si>
    <t>DET</t>
  </si>
  <si>
    <t>Mason Appleton</t>
  </si>
  <si>
    <t>Appleton</t>
  </si>
  <si>
    <t>Jonatan Berggren</t>
  </si>
  <si>
    <t>Berggren</t>
  </si>
  <si>
    <t>J.T. Compher</t>
  </si>
  <si>
    <t>Compher</t>
  </si>
  <si>
    <t>Andrew Copp</t>
  </si>
  <si>
    <t>Copp</t>
  </si>
  <si>
    <t>Alex DeBrincat</t>
  </si>
  <si>
    <t>DeBrincat</t>
  </si>
  <si>
    <t>Patrick Kane</t>
  </si>
  <si>
    <t>Kane</t>
  </si>
  <si>
    <t>Dylan Larkin</t>
  </si>
  <si>
    <t>Larkin</t>
  </si>
  <si>
    <t>Michael Rasmussen</t>
  </si>
  <si>
    <t>Rasmussen</t>
  </si>
  <si>
    <t>Lucas Raymond</t>
  </si>
  <si>
    <t>Raymond</t>
  </si>
  <si>
    <t>James van Riemsdyk</t>
  </si>
  <si>
    <t>van Riemsdyk</t>
  </si>
  <si>
    <t>Jacob Bernard-Docker</t>
  </si>
  <si>
    <t>Bernard-Docker</t>
  </si>
  <si>
    <t>Ben Chiarot</t>
  </si>
  <si>
    <t>Chiarot</t>
  </si>
  <si>
    <t>Simon Edvinsson</t>
  </si>
  <si>
    <t>Edvinsson</t>
  </si>
  <si>
    <t>Erik Gustafsson</t>
  </si>
  <si>
    <t>Gustafsson</t>
  </si>
  <si>
    <t>Travis Hamonic</t>
  </si>
  <si>
    <t>Hamonic</t>
  </si>
  <si>
    <t>Justin Holl</t>
  </si>
  <si>
    <t>Holl</t>
  </si>
  <si>
    <t>Moritz Seider</t>
  </si>
  <si>
    <t>Seider</t>
  </si>
  <si>
    <t>EDM</t>
  </si>
  <si>
    <t>Leon Draisaitl</t>
  </si>
  <si>
    <t>Draisaitl</t>
  </si>
  <si>
    <t>Trent Frederic</t>
  </si>
  <si>
    <t>Frederic</t>
  </si>
  <si>
    <t>Adam Henrique</t>
  </si>
  <si>
    <t>Henrique</t>
  </si>
  <si>
    <t>Zach Hyman</t>
  </si>
  <si>
    <t>Hyman</t>
  </si>
  <si>
    <t>Mattias Janmark</t>
  </si>
  <si>
    <t>Janmark</t>
  </si>
  <si>
    <t>Kasperi Kapanen</t>
  </si>
  <si>
    <t>Kapanen</t>
  </si>
  <si>
    <t>Curtis Lazar</t>
  </si>
  <si>
    <t>Lazar</t>
  </si>
  <si>
    <t>Andrew Mangiapane</t>
  </si>
  <si>
    <t>Mangiapane</t>
  </si>
  <si>
    <t>Connor McDavid</t>
  </si>
  <si>
    <t>McDavid</t>
  </si>
  <si>
    <t>Ryan Nugent-Hopkins</t>
  </si>
  <si>
    <t>Nugent-Hopkins</t>
  </si>
  <si>
    <t>Vasily Podkolzin</t>
  </si>
  <si>
    <t>Podkolzin</t>
  </si>
  <si>
    <t>Evan Bouchard</t>
  </si>
  <si>
    <t>Bouchard</t>
  </si>
  <si>
    <t>Mattias Ekholm</t>
  </si>
  <si>
    <t>Ekholm</t>
  </si>
  <si>
    <t>Brett Kulak</t>
  </si>
  <si>
    <t>Kulak</t>
  </si>
  <si>
    <t>Darnell Nurse</t>
  </si>
  <si>
    <t>Nurse</t>
  </si>
  <si>
    <t>Troy Stecher</t>
  </si>
  <si>
    <t>Stecher</t>
  </si>
  <si>
    <t>Jake Walman</t>
  </si>
  <si>
    <t>Walman</t>
  </si>
  <si>
    <t>FLA</t>
  </si>
  <si>
    <t>Aleksander Barkov</t>
  </si>
  <si>
    <t>Barkov</t>
  </si>
  <si>
    <t>Sam Bennett</t>
  </si>
  <si>
    <t>Bennett</t>
  </si>
  <si>
    <t>Jesper Boqvist</t>
  </si>
  <si>
    <t>Boqvist</t>
  </si>
  <si>
    <t>Jonah Gadjovich</t>
  </si>
  <si>
    <t>Gadjovich</t>
  </si>
  <si>
    <t>A.J. Greer</t>
  </si>
  <si>
    <t>Greer</t>
  </si>
  <si>
    <t>Luke Kunin</t>
  </si>
  <si>
    <t>Kunin</t>
  </si>
  <si>
    <t>Anton Lundell</t>
  </si>
  <si>
    <t>Lundell</t>
  </si>
  <si>
    <t>Eetu Luostarinen</t>
  </si>
  <si>
    <t>Luostarinen</t>
  </si>
  <si>
    <t>Brad Marchand</t>
  </si>
  <si>
    <t>Marchand</t>
  </si>
  <si>
    <t>Tomas Nosek</t>
  </si>
  <si>
    <t>Nosek</t>
  </si>
  <si>
    <t>Sam Reinhart</t>
  </si>
  <si>
    <t>Reinhart</t>
  </si>
  <si>
    <t>Evan Rodrigues</t>
  </si>
  <si>
    <t>Rodrigues</t>
  </si>
  <si>
    <t>Matthew Tkachuk</t>
  </si>
  <si>
    <t>Tkachuk</t>
  </si>
  <si>
    <t>Carter Verhaeghe</t>
  </si>
  <si>
    <t>Verhaeghe</t>
  </si>
  <si>
    <t>Aaron Ekblad</t>
  </si>
  <si>
    <t>Ekblad</t>
  </si>
  <si>
    <t>Gustav Forsling</t>
  </si>
  <si>
    <t>Forsling</t>
  </si>
  <si>
    <t>Seth Jones</t>
  </si>
  <si>
    <t>Jones</t>
  </si>
  <si>
    <t>Dmitry Kulikov</t>
  </si>
  <si>
    <t>Kulikov</t>
  </si>
  <si>
    <t>Niko Mikkola</t>
  </si>
  <si>
    <t>Mikkola</t>
  </si>
  <si>
    <t>Jeff Petry</t>
  </si>
  <si>
    <t>Petry</t>
  </si>
  <si>
    <t>LAK</t>
  </si>
  <si>
    <t>Joel Armia</t>
  </si>
  <si>
    <t>Armia</t>
  </si>
  <si>
    <t>Quinton Byfield</t>
  </si>
  <si>
    <t>Byfield</t>
  </si>
  <si>
    <t>Phillip Danault</t>
  </si>
  <si>
    <t>Danault</t>
  </si>
  <si>
    <t>Kevin Fiala</t>
  </si>
  <si>
    <t>Fiala</t>
  </si>
  <si>
    <t>Warren Foegele</t>
  </si>
  <si>
    <t>Foegele</t>
  </si>
  <si>
    <t>Adrian Kempe</t>
  </si>
  <si>
    <t>Kempe</t>
  </si>
  <si>
    <t>Anze Kopitar</t>
  </si>
  <si>
    <t>Kopitar</t>
  </si>
  <si>
    <t>Andrei Kuzmenko</t>
  </si>
  <si>
    <t>Kuzmenko</t>
  </si>
  <si>
    <t>Trevor Moore</t>
  </si>
  <si>
    <t>Moore</t>
  </si>
  <si>
    <t>Alex Turcotte</t>
  </si>
  <si>
    <t>Turcotte</t>
  </si>
  <si>
    <t>Mikey Anderson</t>
  </si>
  <si>
    <t>Anderson</t>
  </si>
  <si>
    <t>Cody Ceci</t>
  </si>
  <si>
    <t>Ceci</t>
  </si>
  <si>
    <t>Brandt Clarke</t>
  </si>
  <si>
    <t>Clarke</t>
  </si>
  <si>
    <t>Brian Dumoulin</t>
  </si>
  <si>
    <t>Dumoulin</t>
  </si>
  <si>
    <t>Joel Edmundson</t>
  </si>
  <si>
    <t>Edmundson</t>
  </si>
  <si>
    <t>Jacob Moverare</t>
  </si>
  <si>
    <t>Moverare</t>
  </si>
  <si>
    <t>MIN</t>
  </si>
  <si>
    <t>Matt Boldy</t>
  </si>
  <si>
    <t>Boldy</t>
  </si>
  <si>
    <t>Joel Eriksson Ek</t>
  </si>
  <si>
    <t>Eriksson Ek</t>
  </si>
  <si>
    <t>Marcus Foligno</t>
  </si>
  <si>
    <t>Ryan Hartman</t>
  </si>
  <si>
    <t>Hartman</t>
  </si>
  <si>
    <t>Marcus Johansson</t>
  </si>
  <si>
    <t>Johansson</t>
  </si>
  <si>
    <t>Kirill Kaprizov</t>
  </si>
  <si>
    <t>Kaprizov</t>
  </si>
  <si>
    <t>Marco Rossi</t>
  </si>
  <si>
    <t>Rossi</t>
  </si>
  <si>
    <t>Nico Sturm</t>
  </si>
  <si>
    <t>Sturm</t>
  </si>
  <si>
    <t>Vladimir Tarasenko</t>
  </si>
  <si>
    <t>Tarasenko</t>
  </si>
  <si>
    <t>Yakov Trenin</t>
  </si>
  <si>
    <t>Trenin</t>
  </si>
  <si>
    <t>Mats Zuccarello</t>
  </si>
  <si>
    <t>Zuccarello</t>
  </si>
  <si>
    <t>Zach Bogosian</t>
  </si>
  <si>
    <t>Bogosian</t>
  </si>
  <si>
    <t>Jonas Brodin</t>
  </si>
  <si>
    <t>Brodin</t>
  </si>
  <si>
    <t>Brock Faber</t>
  </si>
  <si>
    <t>Faber</t>
  </si>
  <si>
    <t>Jake Middleton</t>
  </si>
  <si>
    <t>Middleton</t>
  </si>
  <si>
    <t>Jared Spurgeon</t>
  </si>
  <si>
    <t>Spurgeon</t>
  </si>
  <si>
    <t>MTL</t>
  </si>
  <si>
    <t>Josh Anderson</t>
  </si>
  <si>
    <t>Cole Caufield</t>
  </si>
  <si>
    <t>Caufield</t>
  </si>
  <si>
    <t>Kirby Dach</t>
  </si>
  <si>
    <t>Dach</t>
  </si>
  <si>
    <t>Jake Evans</t>
  </si>
  <si>
    <t>Evans</t>
  </si>
  <si>
    <t>Brendan Gallagher</t>
  </si>
  <si>
    <t>Gallagher</t>
  </si>
  <si>
    <t>Patrik Laine</t>
  </si>
  <si>
    <t>Laine</t>
  </si>
  <si>
    <t>Alex Newhook</t>
  </si>
  <si>
    <t>Newhook</t>
  </si>
  <si>
    <t>Juraj Slafkovsky</t>
  </si>
  <si>
    <t>Slafkovsky</t>
  </si>
  <si>
    <t>Nick Suzuki</t>
  </si>
  <si>
    <t>Suzuki</t>
  </si>
  <si>
    <t>Joe Veleno</t>
  </si>
  <si>
    <t>Veleno</t>
  </si>
  <si>
    <t>Alexandre Carrier</t>
  </si>
  <si>
    <t>Noah Dobson</t>
  </si>
  <si>
    <t>Dobson</t>
  </si>
  <si>
    <t>Kaiden Guhle</t>
  </si>
  <si>
    <t>Guhle</t>
  </si>
  <si>
    <t>Mike Matheson</t>
  </si>
  <si>
    <t>Matheson</t>
  </si>
  <si>
    <t>Arber Xhekaj</t>
  </si>
  <si>
    <t>Xhekaj</t>
  </si>
  <si>
    <t>NJD</t>
  </si>
  <si>
    <t>Jesper Bratt</t>
  </si>
  <si>
    <t>Bratt</t>
  </si>
  <si>
    <t>Connor Brown</t>
  </si>
  <si>
    <t>Brown</t>
  </si>
  <si>
    <t>Paul Cotter</t>
  </si>
  <si>
    <t>Cotter</t>
  </si>
  <si>
    <t>Evgenii Dadonov</t>
  </si>
  <si>
    <t>Dadonov</t>
  </si>
  <si>
    <t>Cody Glass</t>
  </si>
  <si>
    <t>Glass</t>
  </si>
  <si>
    <t>Nico Hischier</t>
  </si>
  <si>
    <t>Hischier</t>
  </si>
  <si>
    <t>Jack Hughes</t>
  </si>
  <si>
    <t>Hughes</t>
  </si>
  <si>
    <t>Timo Meier</t>
  </si>
  <si>
    <t>Meier</t>
  </si>
  <si>
    <t>Dawson Mercer</t>
  </si>
  <si>
    <t>Mercer</t>
  </si>
  <si>
    <t>Stefan Noesen</t>
  </si>
  <si>
    <t>Noesen</t>
  </si>
  <si>
    <t>Ondrej Palat</t>
  </si>
  <si>
    <t>Palat</t>
  </si>
  <si>
    <t>Brenden Dillon</t>
  </si>
  <si>
    <t>Dillon</t>
  </si>
  <si>
    <t>Dougie Hamilton</t>
  </si>
  <si>
    <t>Hamilton</t>
  </si>
  <si>
    <t>Johnathan Kovacevic</t>
  </si>
  <si>
    <t>Kovacevic</t>
  </si>
  <si>
    <t>Brett Pesce</t>
  </si>
  <si>
    <t>Pesce</t>
  </si>
  <si>
    <t>Jonas Siegenthaler</t>
  </si>
  <si>
    <t>Siegenthaler</t>
  </si>
  <si>
    <t>Michael Bunting</t>
  </si>
  <si>
    <t>Bunting</t>
  </si>
  <si>
    <t>Filip Forsberg</t>
  </si>
  <si>
    <t>Forsberg</t>
  </si>
  <si>
    <t>Erik Haula</t>
  </si>
  <si>
    <t>Haula</t>
  </si>
  <si>
    <t>Jonathan Marchessault</t>
  </si>
  <si>
    <t>Marchessault</t>
  </si>
  <si>
    <t>Michael McCarron</t>
  </si>
  <si>
    <t>McCarron</t>
  </si>
  <si>
    <t>Ryan O'Reilly</t>
  </si>
  <si>
    <t>O'Reilly</t>
  </si>
  <si>
    <t>Cole Smith</t>
  </si>
  <si>
    <t>Smith</t>
  </si>
  <si>
    <t>Steven Stamkos</t>
  </si>
  <si>
    <t>Stamkos</t>
  </si>
  <si>
    <t>Justin Barron</t>
  </si>
  <si>
    <t>Barron</t>
  </si>
  <si>
    <t>Nick Blankenburg</t>
  </si>
  <si>
    <t>Blankenburg</t>
  </si>
  <si>
    <t>Nicolas Hague</t>
  </si>
  <si>
    <t>Hague</t>
  </si>
  <si>
    <t>Roman Josi</t>
  </si>
  <si>
    <t>Josi</t>
  </si>
  <si>
    <t>Jordan Oesterle</t>
  </si>
  <si>
    <t>Oesterle</t>
  </si>
  <si>
    <t>Nick Perbix</t>
  </si>
  <si>
    <t>Perbix</t>
  </si>
  <si>
    <t>Brady Skjei</t>
  </si>
  <si>
    <t>Skjei</t>
  </si>
  <si>
    <t>NYI</t>
  </si>
  <si>
    <t>Casey Cizikas</t>
  </si>
  <si>
    <t>Cizikas</t>
  </si>
  <si>
    <t>Jonathan Drouin</t>
  </si>
  <si>
    <t>Drouin</t>
  </si>
  <si>
    <t>Anthony Duclair</t>
  </si>
  <si>
    <t>Duclair</t>
  </si>
  <si>
    <t>Pierre Engvall</t>
  </si>
  <si>
    <t>Engvall</t>
  </si>
  <si>
    <t>Simon Holmstrom</t>
  </si>
  <si>
    <t>Holmstrom</t>
  </si>
  <si>
    <t>Bo Horvat</t>
  </si>
  <si>
    <t>Horvat</t>
  </si>
  <si>
    <t>Anders Lee</t>
  </si>
  <si>
    <t>Lee</t>
  </si>
  <si>
    <t>Jean-Gabriel Pageau</t>
  </si>
  <si>
    <t>Pageau</t>
  </si>
  <si>
    <t>Kyle Palmieri</t>
  </si>
  <si>
    <t>Palmieri</t>
  </si>
  <si>
    <t>Scott Mayfield</t>
  </si>
  <si>
    <t>Mayfield</t>
  </si>
  <si>
    <t>Adam Pelech</t>
  </si>
  <si>
    <t>Pelech</t>
  </si>
  <si>
    <t>Ryan Pulock</t>
  </si>
  <si>
    <t>Pulock</t>
  </si>
  <si>
    <t>Alexander Romanov</t>
  </si>
  <si>
    <t>Romanov</t>
  </si>
  <si>
    <t>NYR</t>
  </si>
  <si>
    <t>Jonny Brodzinski</t>
  </si>
  <si>
    <t>Brodzinski</t>
  </si>
  <si>
    <t>Sam Carrick</t>
  </si>
  <si>
    <t>Carrick</t>
  </si>
  <si>
    <t>Will Cuylle</t>
  </si>
  <si>
    <t>Cuylle</t>
  </si>
  <si>
    <t>Justin Dowling</t>
  </si>
  <si>
    <t>Dowling</t>
  </si>
  <si>
    <t>Alexis Lafreniere</t>
  </si>
  <si>
    <t>Lafreniere</t>
  </si>
  <si>
    <t>J.T. Miller</t>
  </si>
  <si>
    <t>Artemi Panarin</t>
  </si>
  <si>
    <t>Panarin</t>
  </si>
  <si>
    <t>Juuso Parssinen</t>
  </si>
  <si>
    <t>Parssinen</t>
  </si>
  <si>
    <t>Taylor Raddysh</t>
  </si>
  <si>
    <t>Raddysh</t>
  </si>
  <si>
    <t>Vincent Trocheck</t>
  </si>
  <si>
    <t>Trocheck</t>
  </si>
  <si>
    <t>Mika Zibanejad</t>
  </si>
  <si>
    <t>Zibanejad</t>
  </si>
  <si>
    <t>Will Borgen</t>
  </si>
  <si>
    <t>Borgen</t>
  </si>
  <si>
    <t>Adam Fox</t>
  </si>
  <si>
    <t>Fox</t>
  </si>
  <si>
    <t>Vladislav Gavrikov</t>
  </si>
  <si>
    <t>Gavrikov</t>
  </si>
  <si>
    <t>Braden Schneider</t>
  </si>
  <si>
    <t>Schneider</t>
  </si>
  <si>
    <t>Carson Soucy</t>
  </si>
  <si>
    <t>Soucy</t>
  </si>
  <si>
    <t>Urho Vaakanainen</t>
  </si>
  <si>
    <t>Vaakanainen</t>
  </si>
  <si>
    <t>OTT</t>
  </si>
  <si>
    <t>Michael Amadio</t>
  </si>
  <si>
    <t>Amadio</t>
  </si>
  <si>
    <t>Drake Batherson</t>
  </si>
  <si>
    <t>Batherson</t>
  </si>
  <si>
    <t>Nick Cousins</t>
  </si>
  <si>
    <t>Cousins</t>
  </si>
  <si>
    <t>Dylan Cozens</t>
  </si>
  <si>
    <t>Cozens</t>
  </si>
  <si>
    <t>Lars Eller</t>
  </si>
  <si>
    <t>Eller</t>
  </si>
  <si>
    <t>Claude Giroux</t>
  </si>
  <si>
    <t>Giroux</t>
  </si>
  <si>
    <t>Ridly Greig</t>
  </si>
  <si>
    <t>Greig</t>
  </si>
  <si>
    <t>David Perron</t>
  </si>
  <si>
    <t>Perron</t>
  </si>
  <si>
    <t>Shane Pinto</t>
  </si>
  <si>
    <t>Pinto</t>
  </si>
  <si>
    <t>Tim Stutzle</t>
  </si>
  <si>
    <t>Stutzle</t>
  </si>
  <si>
    <t>Brady Tkachuk</t>
  </si>
  <si>
    <t>Fabian Zetterlund</t>
  </si>
  <si>
    <t>Zetterlund</t>
  </si>
  <si>
    <t>Thomas Chabot</t>
  </si>
  <si>
    <t>Chabot</t>
  </si>
  <si>
    <t>Nick Jensen</t>
  </si>
  <si>
    <t>Jensen</t>
  </si>
  <si>
    <t>Tyler Kleven</t>
  </si>
  <si>
    <t>Kleven</t>
  </si>
  <si>
    <t>Jake Sanderson</t>
  </si>
  <si>
    <t>Sanderson</t>
  </si>
  <si>
    <t>Jordan Spence</t>
  </si>
  <si>
    <t>Spence</t>
  </si>
  <si>
    <t>Artem Zub</t>
  </si>
  <si>
    <t>Zub</t>
  </si>
  <si>
    <t>PHI</t>
  </si>
  <si>
    <t>Bobby Brink</t>
  </si>
  <si>
    <t>Brink</t>
  </si>
  <si>
    <t>Noah Cates</t>
  </si>
  <si>
    <t>Cates</t>
  </si>
  <si>
    <t>Sean Couturier</t>
  </si>
  <si>
    <t>Couturier</t>
  </si>
  <si>
    <t>Christian Dvorak</t>
  </si>
  <si>
    <t>Dvorak</t>
  </si>
  <si>
    <t>Tyson Foerster</t>
  </si>
  <si>
    <t>Foerster</t>
  </si>
  <si>
    <t>Garnet Hathaway</t>
  </si>
  <si>
    <t>Hathaway</t>
  </si>
  <si>
    <t>Travis Konecny</t>
  </si>
  <si>
    <t>Konecny</t>
  </si>
  <si>
    <t>Owen Tippett</t>
  </si>
  <si>
    <t>Tippett</t>
  </si>
  <si>
    <t>Trevor Zegras</t>
  </si>
  <si>
    <t>Zegras</t>
  </si>
  <si>
    <t>Jamie Drysdale</t>
  </si>
  <si>
    <t>Drysdale</t>
  </si>
  <si>
    <t>Rasmus Ristolainen</t>
  </si>
  <si>
    <t>Ristolainen</t>
  </si>
  <si>
    <t>Travis Sanheim</t>
  </si>
  <si>
    <t>Sanheim</t>
  </si>
  <si>
    <t>Nick Seeler</t>
  </si>
  <si>
    <t>Seeler</t>
  </si>
  <si>
    <t>Cam York</t>
  </si>
  <si>
    <t>York</t>
  </si>
  <si>
    <t>Egor Zamula</t>
  </si>
  <si>
    <t>Zamula</t>
  </si>
  <si>
    <t>PIT</t>
  </si>
  <si>
    <t>Noel Acciari</t>
  </si>
  <si>
    <t>Acciari</t>
  </si>
  <si>
    <t>Sidney Crosby</t>
  </si>
  <si>
    <t>Crosby</t>
  </si>
  <si>
    <t>Connor Dewar</t>
  </si>
  <si>
    <t>Dewar</t>
  </si>
  <si>
    <t>Kevin Hayes</t>
  </si>
  <si>
    <t>Hayes</t>
  </si>
  <si>
    <t>Danton Heinen</t>
  </si>
  <si>
    <t>Heinen</t>
  </si>
  <si>
    <t>Blake Lizotte</t>
  </si>
  <si>
    <t>Lizotte</t>
  </si>
  <si>
    <t>Evgeni Malkin</t>
  </si>
  <si>
    <t>Malkin</t>
  </si>
  <si>
    <t>Rickard Rakell</t>
  </si>
  <si>
    <t>Rakell</t>
  </si>
  <si>
    <t>Bryan Rust</t>
  </si>
  <si>
    <t>Rust</t>
  </si>
  <si>
    <t>Philip Tomasino</t>
  </si>
  <si>
    <t>Tomasino</t>
  </si>
  <si>
    <t>Connor Clifton</t>
  </si>
  <si>
    <t>Clifton</t>
  </si>
  <si>
    <t>Mathew Dumba</t>
  </si>
  <si>
    <t>Dumba</t>
  </si>
  <si>
    <t>Ryan Graves</t>
  </si>
  <si>
    <t>Graves</t>
  </si>
  <si>
    <t>Erik Karlsson</t>
  </si>
  <si>
    <t>Karlsson</t>
  </si>
  <si>
    <t>Kris Letang</t>
  </si>
  <si>
    <t>Letang</t>
  </si>
  <si>
    <t>Parker Wotherspoon</t>
  </si>
  <si>
    <t>Wotherspoon</t>
  </si>
  <si>
    <t>SEA</t>
  </si>
  <si>
    <t>Matty Beniers</t>
  </si>
  <si>
    <t>Beniers</t>
  </si>
  <si>
    <t>Jordan Eberle</t>
  </si>
  <si>
    <t>Eberle</t>
  </si>
  <si>
    <t>Frederick Gaudreau</t>
  </si>
  <si>
    <t>Gaudreau</t>
  </si>
  <si>
    <t>Kaapo Kakko</t>
  </si>
  <si>
    <t>Kakko</t>
  </si>
  <si>
    <t>Mason Marchment</t>
  </si>
  <si>
    <t>Marchment</t>
  </si>
  <si>
    <t>Jared McCann</t>
  </si>
  <si>
    <t>McCann</t>
  </si>
  <si>
    <t>Jaden Schwartz</t>
  </si>
  <si>
    <t>Schwartz</t>
  </si>
  <si>
    <t>Chandler Stephenson</t>
  </si>
  <si>
    <t>Stephenson</t>
  </si>
  <si>
    <t>Eeli Tolvanen</t>
  </si>
  <si>
    <t>Tolvanen</t>
  </si>
  <si>
    <t>Shane Wright</t>
  </si>
  <si>
    <t>Wright</t>
  </si>
  <si>
    <t>Vince Dunn</t>
  </si>
  <si>
    <t>Dunn</t>
  </si>
  <si>
    <t>Adam Larsson</t>
  </si>
  <si>
    <t>Larsson</t>
  </si>
  <si>
    <t>Ryan Lindgren</t>
  </si>
  <si>
    <t>Lindgren</t>
  </si>
  <si>
    <t>Brandon Montour</t>
  </si>
  <si>
    <t>Montour</t>
  </si>
  <si>
    <t>Jamie Oleksiak</t>
  </si>
  <si>
    <t>Oleksiak</t>
  </si>
  <si>
    <t>SJS</t>
  </si>
  <si>
    <t>Ty Dellandrea</t>
  </si>
  <si>
    <t>Dellandrea</t>
  </si>
  <si>
    <t>William Eklund</t>
  </si>
  <si>
    <t>Eklund</t>
  </si>
  <si>
    <t>Adam Gaudette</t>
  </si>
  <si>
    <t>Gaudette</t>
  </si>
  <si>
    <t>Barclay Goodrow</t>
  </si>
  <si>
    <t>Goodrow</t>
  </si>
  <si>
    <t>Carl Grundstrom</t>
  </si>
  <si>
    <t>Grundstrom</t>
  </si>
  <si>
    <t>Philipp Kurashev</t>
  </si>
  <si>
    <t>Kurashev</t>
  </si>
  <si>
    <t>Jeff Skinner</t>
  </si>
  <si>
    <t>Skinner</t>
  </si>
  <si>
    <t>Tyler Toffoli</t>
  </si>
  <si>
    <t>Toffoli</t>
  </si>
  <si>
    <t>Alexander Wennberg</t>
  </si>
  <si>
    <t>Wennberg</t>
  </si>
  <si>
    <t>Vincent Desharnais</t>
  </si>
  <si>
    <t>Desharnais</t>
  </si>
  <si>
    <t>Mario Ferraro</t>
  </si>
  <si>
    <t>Ferraro</t>
  </si>
  <si>
    <t>Timothy Liljegren</t>
  </si>
  <si>
    <t>Liljegren</t>
  </si>
  <si>
    <t>Dmitry Orlov</t>
  </si>
  <si>
    <t>Orlov</t>
  </si>
  <si>
    <t>STL</t>
  </si>
  <si>
    <t>Nick Bjugstad</t>
  </si>
  <si>
    <t>Bjugstad</t>
  </si>
  <si>
    <t>Pavel Buchnevich</t>
  </si>
  <si>
    <t>Buchnevich</t>
  </si>
  <si>
    <t>Dylan Holloway</t>
  </si>
  <si>
    <t>Holloway</t>
  </si>
  <si>
    <t>Mathieu Joseph</t>
  </si>
  <si>
    <t>Joseph</t>
  </si>
  <si>
    <t>Jordan Kyrou</t>
  </si>
  <si>
    <t>Kyrou</t>
  </si>
  <si>
    <t>Jake Neighbours</t>
  </si>
  <si>
    <t>Neighbours</t>
  </si>
  <si>
    <t>Brayden Schenn</t>
  </si>
  <si>
    <t>Schenn</t>
  </si>
  <si>
    <t>Oskar Sundqvist</t>
  </si>
  <si>
    <t>Sundqvist</t>
  </si>
  <si>
    <t>Pius Suter</t>
  </si>
  <si>
    <t>Suter</t>
  </si>
  <si>
    <t>Robert Thomas</t>
  </si>
  <si>
    <t>Thomas</t>
  </si>
  <si>
    <t>Alexey Toropchenko</t>
  </si>
  <si>
    <t>Toropchenko</t>
  </si>
  <si>
    <t>Nathan Walker</t>
  </si>
  <si>
    <t>Philip Broberg</t>
  </si>
  <si>
    <t>Broberg</t>
  </si>
  <si>
    <t>Justin Faulk</t>
  </si>
  <si>
    <t>Faulk</t>
  </si>
  <si>
    <t>Cam Fowler</t>
  </si>
  <si>
    <t>Fowler</t>
  </si>
  <si>
    <t>Colton Parayko</t>
  </si>
  <si>
    <t>Parayko</t>
  </si>
  <si>
    <t>Tyler Tucker</t>
  </si>
  <si>
    <t>Tucker</t>
  </si>
  <si>
    <t>TBL</t>
  </si>
  <si>
    <t>Oliver Bjorkstrand</t>
  </si>
  <si>
    <t>Bjorkstrand</t>
  </si>
  <si>
    <t>Mitchell Chaffee</t>
  </si>
  <si>
    <t>Chaffee</t>
  </si>
  <si>
    <t>Anthony Cirelli</t>
  </si>
  <si>
    <t>Cirelli</t>
  </si>
  <si>
    <t>Zemgus Girgensons</t>
  </si>
  <si>
    <t>Girgensons</t>
  </si>
  <si>
    <t>Yanni Gourde</t>
  </si>
  <si>
    <t>Gourde</t>
  </si>
  <si>
    <t>Jake Guentzel</t>
  </si>
  <si>
    <t>Guentzel</t>
  </si>
  <si>
    <t>Brandon Hagel</t>
  </si>
  <si>
    <t>Hagel</t>
  </si>
  <si>
    <t>Pontus Holmberg</t>
  </si>
  <si>
    <t>Holmberg</t>
  </si>
  <si>
    <t>Nikita Kucherov</t>
  </si>
  <si>
    <t>Kucherov</t>
  </si>
  <si>
    <t>Nick Paul</t>
  </si>
  <si>
    <t>Paul</t>
  </si>
  <si>
    <t>Jakob Pelletier</t>
  </si>
  <si>
    <t>Pelletier</t>
  </si>
  <si>
    <t>Brayden Point</t>
  </si>
  <si>
    <t>Point</t>
  </si>
  <si>
    <t>Erik Cernak</t>
  </si>
  <si>
    <t>Cernak</t>
  </si>
  <si>
    <t>Victor Hedman</t>
  </si>
  <si>
    <t>Hedman</t>
  </si>
  <si>
    <t>Ryan McDonagh</t>
  </si>
  <si>
    <t>McDonagh</t>
  </si>
  <si>
    <t>J.J. Moser</t>
  </si>
  <si>
    <t>Moser</t>
  </si>
  <si>
    <t>Darren Raddysh</t>
  </si>
  <si>
    <t>TOR</t>
  </si>
  <si>
    <t>Max Domi</t>
  </si>
  <si>
    <t>Domi</t>
  </si>
  <si>
    <t>Dakota Joshua</t>
  </si>
  <si>
    <t>Joshua</t>
  </si>
  <si>
    <t>David Kampf</t>
  </si>
  <si>
    <t>Kampf</t>
  </si>
  <si>
    <t>Matthew Knies</t>
  </si>
  <si>
    <t>Knies</t>
  </si>
  <si>
    <t>Scott Laughton</t>
  </si>
  <si>
    <t>Laughton</t>
  </si>
  <si>
    <t>Steven Lorentz</t>
  </si>
  <si>
    <t>Lorentz</t>
  </si>
  <si>
    <t>Matias Maccelli</t>
  </si>
  <si>
    <t>Maccelli</t>
  </si>
  <si>
    <t>Auston Matthews</t>
  </si>
  <si>
    <t>Matthews</t>
  </si>
  <si>
    <t>Bobby McMann</t>
  </si>
  <si>
    <t>McMann</t>
  </si>
  <si>
    <t>William Nylander</t>
  </si>
  <si>
    <t>Nylander</t>
  </si>
  <si>
    <t>Nicholas Robertson</t>
  </si>
  <si>
    <t>Nicolas Roy</t>
  </si>
  <si>
    <t>Roy</t>
  </si>
  <si>
    <t>John Tavares</t>
  </si>
  <si>
    <t>Tavares</t>
  </si>
  <si>
    <t>Simon Benoit</t>
  </si>
  <si>
    <t>Benoit</t>
  </si>
  <si>
    <t>Brandon Carlo</t>
  </si>
  <si>
    <t>Carlo</t>
  </si>
  <si>
    <t>Oliver Ekman-Larsson</t>
  </si>
  <si>
    <t>Ekman-Larsson</t>
  </si>
  <si>
    <t>Jake McCabe</t>
  </si>
  <si>
    <t>McCabe</t>
  </si>
  <si>
    <t>Philippe Myers</t>
  </si>
  <si>
    <t>Myers</t>
  </si>
  <si>
    <t>Morgan Rielly</t>
  </si>
  <si>
    <t>Rielly</t>
  </si>
  <si>
    <t>Chris Tanev</t>
  </si>
  <si>
    <t>Tanev</t>
  </si>
  <si>
    <t>Henry Thrun</t>
  </si>
  <si>
    <t>Thrun</t>
  </si>
  <si>
    <t>UTA</t>
  </si>
  <si>
    <t>Michael Carcone</t>
  </si>
  <si>
    <t>Carcone</t>
  </si>
  <si>
    <t>Lawson Crouse</t>
  </si>
  <si>
    <t>Crouse</t>
  </si>
  <si>
    <t>Dylan Guenther</t>
  </si>
  <si>
    <t>Guenther</t>
  </si>
  <si>
    <t>Barrett Hayton</t>
  </si>
  <si>
    <t>Hayton</t>
  </si>
  <si>
    <t>Clayton Keller</t>
  </si>
  <si>
    <t>Keller</t>
  </si>
  <si>
    <t>Alexander Kerfoot</t>
  </si>
  <si>
    <t>Kerfoot</t>
  </si>
  <si>
    <t>Jack McBain</t>
  </si>
  <si>
    <t>McBain</t>
  </si>
  <si>
    <t>JJ Peterka</t>
  </si>
  <si>
    <t>Peterka</t>
  </si>
  <si>
    <t>Nick Schmaltz</t>
  </si>
  <si>
    <t>Schmaltz</t>
  </si>
  <si>
    <t>Kevin Stenlund</t>
  </si>
  <si>
    <t>Stenlund</t>
  </si>
  <si>
    <t>Brandon Tanev</t>
  </si>
  <si>
    <t>Ian Cole</t>
  </si>
  <si>
    <t>Cole</t>
  </si>
  <si>
    <t>Olli Maatta</t>
  </si>
  <si>
    <t>Maatta</t>
  </si>
  <si>
    <t>Nate Schmidt</t>
  </si>
  <si>
    <t>Schmidt</t>
  </si>
  <si>
    <t>Mikhail Sergachev</t>
  </si>
  <si>
    <t>Sergachev</t>
  </si>
  <si>
    <t>Juuso Valimaki</t>
  </si>
  <si>
    <t>Valimaki</t>
  </si>
  <si>
    <t>VAN</t>
  </si>
  <si>
    <t>Teddy Blueger</t>
  </si>
  <si>
    <t>Blueger</t>
  </si>
  <si>
    <t>Brock Boeser</t>
  </si>
  <si>
    <t>Boeser</t>
  </si>
  <si>
    <t>Filip Chytil</t>
  </si>
  <si>
    <t>Chytil</t>
  </si>
  <si>
    <t>Jake DeBrusk</t>
  </si>
  <si>
    <t>DeBrusk</t>
  </si>
  <si>
    <t>Conor Garland</t>
  </si>
  <si>
    <t>Garland</t>
  </si>
  <si>
    <t>Nils Hoglander</t>
  </si>
  <si>
    <t>Hoglander</t>
  </si>
  <si>
    <t>Drew O'Connor</t>
  </si>
  <si>
    <t>O'Connor</t>
  </si>
  <si>
    <t>Elias Pettersson</t>
  </si>
  <si>
    <t>Pettersson</t>
  </si>
  <si>
    <t>Kiefer Sherwood</t>
  </si>
  <si>
    <t>Sherwood</t>
  </si>
  <si>
    <t>Derek Forbort</t>
  </si>
  <si>
    <t>Forbort</t>
  </si>
  <si>
    <t>Filip Hronek</t>
  </si>
  <si>
    <t>Hronek</t>
  </si>
  <si>
    <t>Quinn Hughes</t>
  </si>
  <si>
    <t>Tyler Myers</t>
  </si>
  <si>
    <t>Marcus Pettersson</t>
  </si>
  <si>
    <t>VGK</t>
  </si>
  <si>
    <t>Ivan Barbashev</t>
  </si>
  <si>
    <t>Barbashev</t>
  </si>
  <si>
    <t>Pavel Dorofeyev</t>
  </si>
  <si>
    <t>Dorofeyev</t>
  </si>
  <si>
    <t>Jack Eichel</t>
  </si>
  <si>
    <t>Eichel</t>
  </si>
  <si>
    <t>Tomas Hertl</t>
  </si>
  <si>
    <t>Hertl</t>
  </si>
  <si>
    <t>Brett Howden</t>
  </si>
  <si>
    <t>Howden</t>
  </si>
  <si>
    <t>William Karlsson</t>
  </si>
  <si>
    <t>Keegan Kolesar</t>
  </si>
  <si>
    <t>Kolesar</t>
  </si>
  <si>
    <t>Mitch Marner</t>
  </si>
  <si>
    <t>Marner</t>
  </si>
  <si>
    <t>Brandon Saad</t>
  </si>
  <si>
    <t>Saad</t>
  </si>
  <si>
    <t>Cole Schwindt</t>
  </si>
  <si>
    <t>Schwindt</t>
  </si>
  <si>
    <t>Colton Sissons</t>
  </si>
  <si>
    <t>Sissons</t>
  </si>
  <si>
    <t>Reilly Smith</t>
  </si>
  <si>
    <t>Mark Stone</t>
  </si>
  <si>
    <t>Stone</t>
  </si>
  <si>
    <t>Noah Hanifin</t>
  </si>
  <si>
    <t>Hanifin</t>
  </si>
  <si>
    <t>Kaedan Korczak</t>
  </si>
  <si>
    <t>Korczak</t>
  </si>
  <si>
    <t>Brayden McNabb</t>
  </si>
  <si>
    <t>McNabb</t>
  </si>
  <si>
    <t>Shea Theodore</t>
  </si>
  <si>
    <t>Theodore</t>
  </si>
  <si>
    <t>Zach Whitecloud</t>
  </si>
  <si>
    <t>Whitecloud</t>
  </si>
  <si>
    <t>WPG</t>
  </si>
  <si>
    <t>Morgan Barron</t>
  </si>
  <si>
    <t>Kyle Connor</t>
  </si>
  <si>
    <t>Connor</t>
  </si>
  <si>
    <t>David Gustafsson</t>
  </si>
  <si>
    <t>Alex Iafallo</t>
  </si>
  <si>
    <t>Iafallo</t>
  </si>
  <si>
    <t>Cole Koepke</t>
  </si>
  <si>
    <t>Koepke</t>
  </si>
  <si>
    <t>Vladislav Namestnikov</t>
  </si>
  <si>
    <t>Namestnikov</t>
  </si>
  <si>
    <t>Nino Niederreiter</t>
  </si>
  <si>
    <t>Niederreiter</t>
  </si>
  <si>
    <t>Gustav Nyquist</t>
  </si>
  <si>
    <t>Nyquist</t>
  </si>
  <si>
    <t>Tanner Pearson</t>
  </si>
  <si>
    <t>Pearson</t>
  </si>
  <si>
    <t>Cole Perfetti</t>
  </si>
  <si>
    <t>Perfetti</t>
  </si>
  <si>
    <t>Mark Scheifele</t>
  </si>
  <si>
    <t>Scheifele</t>
  </si>
  <si>
    <t>Gabriel Vilardi</t>
  </si>
  <si>
    <t>Vilardi</t>
  </si>
  <si>
    <t>Dylan DeMelo</t>
  </si>
  <si>
    <t>DeMelo</t>
  </si>
  <si>
    <t>Haydn Fleury</t>
  </si>
  <si>
    <t>Fleury</t>
  </si>
  <si>
    <t>Colin Miller</t>
  </si>
  <si>
    <t>Josh Morrissey</t>
  </si>
  <si>
    <t>Morrissey</t>
  </si>
  <si>
    <t>Neal Pionk</t>
  </si>
  <si>
    <t>Pionk</t>
  </si>
  <si>
    <t>Dylan Samberg</t>
  </si>
  <si>
    <t>Samberg</t>
  </si>
  <si>
    <t>Luke Schenn</t>
  </si>
  <si>
    <t>Logan Stanley</t>
  </si>
  <si>
    <t>Stanley</t>
  </si>
  <si>
    <t>WSH</t>
  </si>
  <si>
    <t>Anthony Beauvillier</t>
  </si>
  <si>
    <t>Beauvillier</t>
  </si>
  <si>
    <t>Nic Dowd</t>
  </si>
  <si>
    <t>Dowd</t>
  </si>
  <si>
    <t>Pierre-Luc Dubois</t>
  </si>
  <si>
    <t>Dubois</t>
  </si>
  <si>
    <t>Brandon Duhaime</t>
  </si>
  <si>
    <t>Duhaime</t>
  </si>
  <si>
    <t>Connor McMichael</t>
  </si>
  <si>
    <t>McMichael</t>
  </si>
  <si>
    <t>Alex Ovechkin</t>
  </si>
  <si>
    <t>Ovechkin</t>
  </si>
  <si>
    <t>Aliaksei Protas</t>
  </si>
  <si>
    <t>Protas</t>
  </si>
  <si>
    <t>Dylan Strome</t>
  </si>
  <si>
    <t>Tom Wilson</t>
  </si>
  <si>
    <t>Wilson</t>
  </si>
  <si>
    <t>John Carlson</t>
  </si>
  <si>
    <t>Carlson</t>
  </si>
  <si>
    <t>Declan Chisholm</t>
  </si>
  <si>
    <t>Chisholm</t>
  </si>
  <si>
    <t>Jakob Chychrun</t>
  </si>
  <si>
    <t>Chychrun</t>
  </si>
  <si>
    <t>Martin Fehervary</t>
  </si>
  <si>
    <t>Fehervary</t>
  </si>
  <si>
    <t>Matt Roy</t>
  </si>
  <si>
    <t>Rasmus Sandin</t>
  </si>
  <si>
    <t>Sandin</t>
  </si>
  <si>
    <t>Trevor van Riemsdyk</t>
  </si>
  <si>
    <t>stdev</t>
  </si>
  <si>
    <t>mean</t>
  </si>
  <si>
    <t>z shp</t>
  </si>
  <si>
    <t>z ppp</t>
  </si>
  <si>
    <t>z blocks</t>
  </si>
  <si>
    <t>z hits</t>
  </si>
  <si>
    <t>z faceoffWins</t>
  </si>
  <si>
    <t>z goals</t>
  </si>
  <si>
    <t>r goals</t>
  </si>
  <si>
    <t>r shp factor</t>
  </si>
  <si>
    <t>AVG_goals</t>
  </si>
  <si>
    <t>AVG_assists</t>
  </si>
  <si>
    <t>AVG_points</t>
  </si>
  <si>
    <t>z assists</t>
  </si>
  <si>
    <t>z points</t>
  </si>
  <si>
    <t>z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</si>
</sst>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2" formatCode="0.0%"/>
    <numFmt numFmtId="173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2" fontId="0" fillId="0" borderId="0" xfId="1" applyNumberFormat="1" applyFont="1" applyAlignment="1">
      <alignment horizontal="center"/>
    </xf>
    <xf numFmtId="172" fontId="0" fillId="0" borderId="0" xfId="1" applyNumberFormat="1" applyFont="1"/>
    <xf numFmtId="173" fontId="0" fillId="0" borderId="0" xfId="0" applyNumberFormat="1" applyAlignment="1">
      <alignment horizontal="center"/>
    </xf>
    <xf numFmtId="173" fontId="1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8">
    <dxf>
      <font>
        <b/>
        <i val="0"/>
      </font>
      <numFmt numFmtId="173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73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73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3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3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3" formatCode="0.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72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A3424-7696-4EF5-A772-C9A6D3168B74}" name="Table1" displayName="Table1" ref="A1:AJ512" totalsRowShown="0" headerRowDxfId="28" dataDxfId="27">
  <autoFilter ref="A1:AJ512" xr:uid="{727A3424-7696-4EF5-A772-C9A6D3168B74}"/>
  <sortState xmlns:xlrd2="http://schemas.microsoft.com/office/spreadsheetml/2017/richdata2" ref="A2:AJ512">
    <sortCondition descending="1" ref="AJ1:AJ512"/>
  </sortState>
  <tableColumns count="36">
    <tableColumn id="1" xr3:uid="{7276058F-5B2D-46B5-9F1C-BB35AF3AA6B7}" name="id" dataDxfId="37"/>
    <tableColumn id="2" xr3:uid="{7E6BB832-5049-458A-AB2C-E4D10B4BD517}" name="age" dataDxfId="36"/>
    <tableColumn id="3" xr3:uid="{4ADF42D0-B34F-4255-8247-BE3BFD6443D5}" name="team" dataDxfId="35"/>
    <tableColumn id="4" xr3:uid="{A4911363-46CA-429C-8D84-F415C9A886D0}" name="positions" dataDxfId="34"/>
    <tableColumn id="5" xr3:uid="{0CA1CCF8-9A5D-464E-8D8B-B3B7C097EE7F}" name="name" dataDxfId="33"/>
    <tableColumn id="6" xr3:uid="{55EC7F76-8FE0-49A2-B2A7-8F7AE4C52CAD}" name="surname" dataDxfId="23"/>
    <tableColumn id="7" xr3:uid="{C98EFF56-2D49-44A4-87EF-4FEF9D4CB2E1}" name="AVG_shp" dataDxfId="22" dataCellStyle="Per cent"/>
    <tableColumn id="23" xr3:uid="{EC7DA52C-D63A-4805-B363-BA481196EB62}" name="z shp" dataDxfId="21">
      <calculatedColumnFormula>(Table1[[#This Row],[AVG_shp]] - G$519) / G$516</calculatedColumnFormula>
    </tableColumn>
    <tableColumn id="8" xr3:uid="{C6878DFD-FBFB-4508-A5F0-F88FFB7BE881}" name="AVG_PPP" dataDxfId="20"/>
    <tableColumn id="24" xr3:uid="{2A4028AF-1EC5-4439-8A11-CAC3E02EB6FD}" name="z ppp" dataDxfId="19">
      <calculatedColumnFormula>(Table1[[#This Row],[AVG_PPP]] - I$519) / I$516</calculatedColumnFormula>
    </tableColumn>
    <tableColumn id="9" xr3:uid="{7A33C03D-00C9-4BDE-9353-E5533EEBD1AE}" name="AVG_blocks" dataDxfId="18"/>
    <tableColumn id="25" xr3:uid="{FD4E3388-748C-4745-A96C-D45AA98F1CA3}" name="z blocks" dataDxfId="17">
      <calculatedColumnFormula>(Table1[[#This Row],[AVG_blocks]] - K$519) / K$516</calculatedColumnFormula>
    </tableColumn>
    <tableColumn id="10" xr3:uid="{8B1AFE42-CD8F-496A-BFE2-1A5FD8EB8469}" name="AVG_hits" dataDxfId="16"/>
    <tableColumn id="26" xr3:uid="{2783602E-8110-4D69-8D6A-708063AEB927}" name="z hits" dataDxfId="15">
      <calculatedColumnFormula>(Table1[[#This Row],[AVG_hits]] - M$519) / M$516</calculatedColumnFormula>
    </tableColumn>
    <tableColumn id="11" xr3:uid="{23E886E0-E030-404E-BD09-957A5341B842}" name="AVG_faceoffWins" dataDxfId="13"/>
    <tableColumn id="27" xr3:uid="{BA53830B-B8B3-47C4-92F5-D38A99496A6C}" name="z faceoffWins" dataDxfId="14">
      <calculatedColumnFormula>(Table1[[#This Row],[AVG_faceoffWins]] - O$519) / O$516</calculatedColumnFormula>
    </tableColumn>
    <tableColumn id="12" xr3:uid="{826C3BED-5304-49F7-A912-E7130B30D712}" name="gp" dataDxfId="24"/>
    <tableColumn id="13" xr3:uid="{05AACA3B-600B-421B-9076-9A4FC49332FB}" name="goals" dataDxfId="32"/>
    <tableColumn id="29" xr3:uid="{05970301-7E1B-4B51-BF72-7C967FBE4FB5}" name="r shp factor" dataDxfId="12">
      <calculatedColumnFormula>IF(ISERR(Table1[[#This Row],[AVG_shp]]/Table1[[#This Row],[shp]]), 0, Table1[[#This Row],[AVG_shp]]/Table1[[#This Row],[shp]])</calculatedColumnFormula>
    </tableColumn>
    <tableColumn id="30" xr3:uid="{7D49B2EA-F531-4336-873E-BD197A5D157D}" name="r goals" dataDxfId="10">
      <calculatedColumnFormula>Table1[[#This Row],[r shp factor]]*Table1[[#This Row],[goals]]</calculatedColumnFormula>
    </tableColumn>
    <tableColumn id="14" xr3:uid="{7E686BCC-08A4-407C-AE93-E3620FA41B5B}" name="assists" dataDxfId="11"/>
    <tableColumn id="15" xr3:uid="{A6903B83-E9C2-44D6-8083-98798A902E1E}" name="points" dataDxfId="26"/>
    <tableColumn id="16" xr3:uid="{669E38DE-D134-4182-9C70-828CA388AADA}" name="fanPts" dataDxfId="9"/>
    <tableColumn id="34" xr3:uid="{DBEF3BD0-9CA6-44BD-83B2-BF0C12F37C84}" name="AVG_goals" dataDxfId="8"/>
    <tableColumn id="35" xr3:uid="{C9F59A37-B58D-424D-A700-F739000C260A}" name="z goals" dataDxfId="7">
      <calculatedColumnFormula>(Table1[[#This Row],[AVG_goals]] - X$519) / X$516</calculatedColumnFormula>
    </tableColumn>
    <tableColumn id="33" xr3:uid="{F0645EC9-BFF6-4E48-8A36-5C3618587AEB}" name="AVG_assists" dataDxfId="6"/>
    <tableColumn id="36" xr3:uid="{E891B3A8-9AAE-425B-86AB-413C1D5C0D75}" name="z assists" dataDxfId="5">
      <calculatedColumnFormula>(Table1[[#This Row],[AVG_assists]] - Z$519) / Z$516</calculatedColumnFormula>
    </tableColumn>
    <tableColumn id="32" xr3:uid="{70E09947-B17D-4673-979E-CEC33D67663E}" name="AVG_points" dataDxfId="4"/>
    <tableColumn id="37" xr3:uid="{EDCC2238-C9F1-4D5B-AAEC-C57C63BBFCC0}" name="z points" dataDxfId="2">
      <calculatedColumnFormula>(Table1[[#This Row],[AVG_points]] - AB$519) / AB$516</calculatedColumnFormula>
    </tableColumn>
    <tableColumn id="17" xr3:uid="{4A27767C-B1A9-432F-932A-27F610B19D76}" name="shp" dataDxfId="3"/>
    <tableColumn id="18" xr3:uid="{42BF07D1-3DE9-49DE-B9E1-414656A33623}" name="PPP" dataDxfId="25"/>
    <tableColumn id="19" xr3:uid="{00B1CFD0-1430-4E5A-A441-898359C272C2}" name="shots" dataDxfId="31"/>
    <tableColumn id="20" xr3:uid="{EC79390B-A18A-442C-92BD-B3FC2FBFE9D9}" name="faceoffWins" dataDxfId="30"/>
    <tableColumn id="21" xr3:uid="{E6DD65D2-0362-4088-BF55-2C6AE0D84A3F}" name="blocks" dataDxfId="29"/>
    <tableColumn id="22" xr3:uid="{9CEFADD7-01FF-4771-ACD4-05534D5EAB2A}" name="hits" dataDxfId="1"/>
    <tableColumn id="38" xr3:uid="{13B05379-E369-495E-8494-C51E87D327E7}" name="z total" dataDxfId="0">
      <calculatedColumnFormula>Table1[[#This Row],[z ppp]]+Table1[[#This Row],[z blocks]]+Table1[[#This Row],[z hits]]+Table1[[#This Row],[z faceoffWins]]+Table1[[#This Row],[z goals]]+Table1[[#This Row],[z assists]]+Table1[[#This Row],[z points]]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A39EE-91CA-452A-BAA0-556F20A8944C}">
  <dimension ref="A1:AJ519"/>
  <sheetViews>
    <sheetView tabSelected="1" topLeftCell="N1" workbookViewId="0">
      <pane ySplit="1" topLeftCell="A2" activePane="bottomLeft" state="frozen"/>
      <selection pane="bottomLeft" activeCell="W16" sqref="W16"/>
    </sheetView>
  </sheetViews>
  <sheetFormatPr defaultRowHeight="14.4" x14ac:dyDescent="0.3"/>
  <cols>
    <col min="1" max="1" width="8" bestFit="1" customWidth="1"/>
    <col min="2" max="2" width="8.33203125" bestFit="1" customWidth="1"/>
    <col min="3" max="3" width="9.77734375" bestFit="1" customWidth="1"/>
    <col min="4" max="4" width="13.109375" bestFit="1" customWidth="1"/>
    <col min="5" max="5" width="19.6640625" bestFit="1" customWidth="1"/>
    <col min="6" max="6" width="14.109375" bestFit="1" customWidth="1"/>
    <col min="7" max="7" width="12.77734375" style="5" bestFit="1" customWidth="1"/>
    <col min="8" max="8" width="9.6640625" bestFit="1" customWidth="1"/>
    <col min="9" max="9" width="13.109375" bestFit="1" customWidth="1"/>
    <col min="10" max="10" width="10" bestFit="1" customWidth="1"/>
    <col min="11" max="11" width="15.33203125" bestFit="1" customWidth="1"/>
    <col min="12" max="12" width="12.21875" bestFit="1" customWidth="1"/>
    <col min="13" max="13" width="12.88671875" bestFit="1" customWidth="1"/>
    <col min="14" max="14" width="9.77734375" bestFit="1" customWidth="1"/>
    <col min="15" max="15" width="19.6640625" bestFit="1" customWidth="1"/>
    <col min="16" max="16" width="16.44140625" bestFit="1" customWidth="1"/>
    <col min="17" max="17" width="7.44140625" bestFit="1" customWidth="1"/>
    <col min="18" max="18" width="9.77734375" bestFit="1" customWidth="1"/>
    <col min="19" max="19" width="14.6640625" bestFit="1" customWidth="1"/>
    <col min="20" max="20" width="10.77734375" bestFit="1" customWidth="1"/>
    <col min="21" max="21" width="11.21875" bestFit="1" customWidth="1"/>
    <col min="22" max="22" width="10.6640625" bestFit="1" customWidth="1"/>
    <col min="23" max="23" width="10.6640625" style="1" bestFit="1" customWidth="1"/>
    <col min="24" max="24" width="14.109375" style="1" bestFit="1" customWidth="1"/>
    <col min="25" max="25" width="11" style="1" bestFit="1" customWidth="1"/>
    <col min="26" max="26" width="15.5546875" style="1" bestFit="1" customWidth="1"/>
    <col min="27" max="27" width="12.44140625" style="1" bestFit="1" customWidth="1"/>
    <col min="28" max="28" width="15" style="1" bestFit="1" customWidth="1"/>
    <col min="29" max="29" width="11.88671875" style="1" bestFit="1" customWidth="1"/>
    <col min="30" max="30" width="9" style="1" bestFit="1" customWidth="1"/>
    <col min="31" max="31" width="8.77734375" bestFit="1" customWidth="1"/>
    <col min="32" max="32" width="9.88671875" bestFit="1" customWidth="1"/>
    <col min="33" max="33" width="15.21875" bestFit="1" customWidth="1"/>
    <col min="34" max="34" width="11" bestFit="1" customWidth="1"/>
    <col min="35" max="35" width="8.5546875" bestFit="1" customWidth="1"/>
    <col min="36" max="36" width="10.5546875" bestFit="1" customWidth="1"/>
    <col min="37" max="37" width="11" customWidth="1"/>
  </cols>
  <sheetData>
    <row r="1" spans="1:3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1064</v>
      </c>
      <c r="I1" s="1" t="s">
        <v>7</v>
      </c>
      <c r="J1" s="1" t="s">
        <v>1065</v>
      </c>
      <c r="K1" s="1" t="s">
        <v>8</v>
      </c>
      <c r="L1" s="1" t="s">
        <v>1066</v>
      </c>
      <c r="M1" s="1" t="s">
        <v>9</v>
      </c>
      <c r="N1" s="1" t="s">
        <v>1067</v>
      </c>
      <c r="O1" s="1" t="s">
        <v>10</v>
      </c>
      <c r="P1" s="1" t="s">
        <v>1068</v>
      </c>
      <c r="Q1" s="1" t="s">
        <v>11</v>
      </c>
      <c r="R1" s="1" t="s">
        <v>12</v>
      </c>
      <c r="S1" s="1" t="s">
        <v>1071</v>
      </c>
      <c r="T1" s="1" t="s">
        <v>1070</v>
      </c>
      <c r="U1" s="1" t="s">
        <v>13</v>
      </c>
      <c r="V1" s="1" t="s">
        <v>14</v>
      </c>
      <c r="W1" s="1" t="s">
        <v>15</v>
      </c>
      <c r="X1" s="1" t="s">
        <v>1072</v>
      </c>
      <c r="Y1" s="1" t="s">
        <v>1069</v>
      </c>
      <c r="Z1" s="1" t="s">
        <v>1073</v>
      </c>
      <c r="AA1" s="1" t="s">
        <v>1075</v>
      </c>
      <c r="AB1" s="1" t="s">
        <v>1074</v>
      </c>
      <c r="AC1" s="1" t="s">
        <v>1076</v>
      </c>
      <c r="AD1" s="1" t="s">
        <v>16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2" t="s">
        <v>1077</v>
      </c>
    </row>
    <row r="2" spans="1:36" x14ac:dyDescent="0.3">
      <c r="A2" s="1">
        <v>8478402</v>
      </c>
      <c r="B2" s="1">
        <v>28</v>
      </c>
      <c r="C2" s="1" t="s">
        <v>340</v>
      </c>
      <c r="D2" s="1" t="s">
        <v>26</v>
      </c>
      <c r="E2" s="1" t="s">
        <v>357</v>
      </c>
      <c r="F2" s="1" t="s">
        <v>358</v>
      </c>
      <c r="G2" s="4">
        <v>0.146862111111111</v>
      </c>
      <c r="H2" s="3">
        <f>(Table1[[#This Row],[AVG_shp]] - G$519) / G$516</f>
        <v>0.7663226178820467</v>
      </c>
      <c r="I2" s="6">
        <v>49.968888888888799</v>
      </c>
      <c r="J2" s="3">
        <f>(Table1[[#This Row],[AVG_PPP]] - I$519) / I$516</f>
        <v>4.321304824152099</v>
      </c>
      <c r="K2" s="6">
        <v>33.1111111111111</v>
      </c>
      <c r="L2" s="3">
        <f>(Table1[[#This Row],[AVG_blocks]] - K$519) / K$516</f>
        <v>-0.71907404538571595</v>
      </c>
      <c r="M2" s="6">
        <v>84.204444444444405</v>
      </c>
      <c r="N2" s="3">
        <f>(Table1[[#This Row],[AVG_hits]] - M$519) / M$516</f>
        <v>-4.2274215087694196E-2</v>
      </c>
      <c r="O2" s="6">
        <v>450.80888888888802</v>
      </c>
      <c r="P2" s="3">
        <f>(Table1[[#This Row],[AVG_faceoffWins]] - O$519) / O$516</f>
        <v>1.5324928674660012</v>
      </c>
      <c r="Q2" s="1">
        <v>67</v>
      </c>
      <c r="R2" s="1">
        <v>26</v>
      </c>
      <c r="S2" s="1">
        <f>IF(ISERR(Table1[[#This Row],[AVG_shp]]/Table1[[#This Row],[shp]]), 0, Table1[[#This Row],[AVG_shp]]/Table1[[#This Row],[shp]])</f>
        <v>1.1071148870444769</v>
      </c>
      <c r="T2" s="7">
        <f>Table1[[#This Row],[r shp factor]]*Table1[[#This Row],[goals]]</f>
        <v>28.7849870631564</v>
      </c>
      <c r="U2" s="1">
        <v>74</v>
      </c>
      <c r="V2" s="1">
        <v>100</v>
      </c>
      <c r="W2" s="1">
        <v>226</v>
      </c>
      <c r="X2" s="3">
        <v>41.875555555555501</v>
      </c>
      <c r="Y2" s="3">
        <f>(Table1[[#This Row],[AVG_goals]] - X$519) / X$516</f>
        <v>2.7914954645826815</v>
      </c>
      <c r="Z2" s="3">
        <v>88.2488888888888</v>
      </c>
      <c r="AA2" s="3">
        <f>(Table1[[#This Row],[AVG_assists]] - Z$519) / Z$516</f>
        <v>4.6938598045310247</v>
      </c>
      <c r="AB2" s="3">
        <v>130.12444444444401</v>
      </c>
      <c r="AC2" s="3">
        <f>(Table1[[#This Row],[AVG_points]] - AB$519) / AB$516</f>
        <v>4.2004714414620414</v>
      </c>
      <c r="AD2" s="1">
        <v>0.13265299999999999</v>
      </c>
      <c r="AE2" s="1">
        <v>31</v>
      </c>
      <c r="AF2" s="1">
        <v>196</v>
      </c>
      <c r="AG2" s="1">
        <v>370</v>
      </c>
      <c r="AH2" s="1">
        <v>18</v>
      </c>
      <c r="AI2" s="1">
        <v>40</v>
      </c>
      <c r="AJ2" s="7">
        <f>Table1[[#This Row],[z ppp]]+Table1[[#This Row],[z blocks]]+Table1[[#This Row],[z hits]]+Table1[[#This Row],[z faceoffWins]]+Table1[[#This Row],[z goals]]+Table1[[#This Row],[z assists]]+Table1[[#This Row],[z points]]</f>
        <v>16.778276141720436</v>
      </c>
    </row>
    <row r="3" spans="1:36" x14ac:dyDescent="0.3">
      <c r="A3" s="1">
        <v>8477492</v>
      </c>
      <c r="B3" s="1">
        <v>30</v>
      </c>
      <c r="C3" s="1" t="s">
        <v>244</v>
      </c>
      <c r="D3" s="1" t="s">
        <v>26</v>
      </c>
      <c r="E3" s="1" t="s">
        <v>255</v>
      </c>
      <c r="F3" s="1" t="s">
        <v>256</v>
      </c>
      <c r="G3" s="4">
        <v>0.11367873275862</v>
      </c>
      <c r="H3" s="3">
        <f>(Table1[[#This Row],[AVG_shp]] - G$519) / G$516</f>
        <v>0.13256789211949949</v>
      </c>
      <c r="I3" s="6">
        <v>40.310344827586199</v>
      </c>
      <c r="J3" s="3">
        <f>(Table1[[#This Row],[AVG_PPP]] - I$519) / I$516</f>
        <v>3.315999202591223</v>
      </c>
      <c r="K3" s="6">
        <v>56.379310344827502</v>
      </c>
      <c r="L3" s="3">
        <f>(Table1[[#This Row],[AVG_blocks]] - K$519) / K$516</f>
        <v>-0.14668740264346378</v>
      </c>
      <c r="M3" s="6">
        <v>48.599137931034399</v>
      </c>
      <c r="N3" s="3">
        <f>(Table1[[#This Row],[AVG_hits]] - M$519) / M$516</f>
        <v>-0.70451913633801977</v>
      </c>
      <c r="O3" s="6">
        <v>630.80603448275804</v>
      </c>
      <c r="P3" s="3">
        <f>(Table1[[#This Row],[AVG_faceoffWins]] - O$519) / O$516</f>
        <v>2.3844506791161497</v>
      </c>
      <c r="Q3" s="1">
        <v>79</v>
      </c>
      <c r="R3" s="1">
        <v>32</v>
      </c>
      <c r="S3" s="1">
        <f>IF(ISERR(Table1[[#This Row],[AVG_shp]]/Table1[[#This Row],[shp]]), 0, Table1[[#This Row],[AVG_shp]]/Table1[[#This Row],[shp]])</f>
        <v>1.1367873275861999</v>
      </c>
      <c r="T3" s="7">
        <f>Table1[[#This Row],[r shp factor]]*Table1[[#This Row],[goals]]</f>
        <v>36.377194482758398</v>
      </c>
      <c r="U3" s="1">
        <v>84</v>
      </c>
      <c r="V3" s="1">
        <v>116</v>
      </c>
      <c r="W3" s="1">
        <v>264</v>
      </c>
      <c r="X3" s="3">
        <v>41.775862068965502</v>
      </c>
      <c r="Y3" s="3">
        <f>(Table1[[#This Row],[AVG_goals]] - X$519) / X$516</f>
        <v>2.7816042274804169</v>
      </c>
      <c r="Z3" s="3">
        <v>81.176724137931004</v>
      </c>
      <c r="AA3" s="3">
        <f>(Table1[[#This Row],[AVG_assists]] - Z$519) / Z$516</f>
        <v>4.1860608353304416</v>
      </c>
      <c r="AB3" s="3">
        <v>122.952586206896</v>
      </c>
      <c r="AC3" s="3">
        <f>(Table1[[#This Row],[AVG_points]] - AB$519) / AB$516</f>
        <v>3.8783018685442916</v>
      </c>
      <c r="AD3" s="1">
        <v>0.1</v>
      </c>
      <c r="AE3" s="1">
        <v>38</v>
      </c>
      <c r="AF3" s="1">
        <v>320</v>
      </c>
      <c r="AG3" s="1">
        <v>756</v>
      </c>
      <c r="AH3" s="1">
        <v>58</v>
      </c>
      <c r="AI3" s="1">
        <v>38</v>
      </c>
      <c r="AJ3" s="7">
        <f>Table1[[#This Row],[z ppp]]+Table1[[#This Row],[z blocks]]+Table1[[#This Row],[z hits]]+Table1[[#This Row],[z faceoffWins]]+Table1[[#This Row],[z goals]]+Table1[[#This Row],[z assists]]+Table1[[#This Row],[z points]]</f>
        <v>15.695210274081038</v>
      </c>
    </row>
    <row r="4" spans="1:36" x14ac:dyDescent="0.3">
      <c r="A4" s="1">
        <v>8477934</v>
      </c>
      <c r="B4" s="1">
        <v>30</v>
      </c>
      <c r="C4" s="1" t="s">
        <v>340</v>
      </c>
      <c r="D4" s="1" t="s">
        <v>45</v>
      </c>
      <c r="E4" s="1" t="s">
        <v>341</v>
      </c>
      <c r="F4" s="1" t="s">
        <v>342</v>
      </c>
      <c r="G4" s="4">
        <v>0.20486886637931001</v>
      </c>
      <c r="H4" s="3">
        <f>(Table1[[#This Row],[AVG_shp]] - G$519) / G$516</f>
        <v>1.874168084575254</v>
      </c>
      <c r="I4" s="6">
        <v>45.094827586206897</v>
      </c>
      <c r="J4" s="3">
        <f>(Table1[[#This Row],[AVG_PPP]] - I$519) / I$516</f>
        <v>3.8139901402495635</v>
      </c>
      <c r="K4" s="6">
        <v>31.1336206896551</v>
      </c>
      <c r="L4" s="3">
        <f>(Table1[[#This Row],[AVG_blocks]] - K$519) / K$516</f>
        <v>-0.767719369934597</v>
      </c>
      <c r="M4" s="6">
        <v>50.047413793103402</v>
      </c>
      <c r="N4" s="3">
        <f>(Table1[[#This Row],[AVG_hits]] - M$519) / M$516</f>
        <v>-0.67758176581255036</v>
      </c>
      <c r="O4" s="6">
        <v>765.58620689655095</v>
      </c>
      <c r="P4" s="3">
        <f>(Table1[[#This Row],[AVG_faceoffWins]] - O$519) / O$516</f>
        <v>3.0223886884364224</v>
      </c>
      <c r="Q4" s="1">
        <v>71</v>
      </c>
      <c r="R4" s="1">
        <v>52</v>
      </c>
      <c r="S4" s="1">
        <f>IF(ISERR(Table1[[#This Row],[AVG_shp]]/Table1[[#This Row],[shp]]), 0, Table1[[#This Row],[AVG_shp]]/Table1[[#This Row],[shp]])</f>
        <v>0.94554715937041645</v>
      </c>
      <c r="T4" s="7">
        <f>Table1[[#This Row],[r shp factor]]*Table1[[#This Row],[goals]]</f>
        <v>49.168452287261658</v>
      </c>
      <c r="U4" s="1">
        <v>54</v>
      </c>
      <c r="V4" s="1">
        <v>106</v>
      </c>
      <c r="W4" s="1">
        <v>264</v>
      </c>
      <c r="X4" s="3">
        <v>48.159482758620598</v>
      </c>
      <c r="Y4" s="3">
        <f>(Table1[[#This Row],[AVG_goals]] - X$519) / X$516</f>
        <v>3.414964620140565</v>
      </c>
      <c r="Z4" s="3">
        <v>65.426724137931004</v>
      </c>
      <c r="AA4" s="3">
        <f>(Table1[[#This Row],[AVG_assists]] - Z$519) / Z$516</f>
        <v>3.055171772851232</v>
      </c>
      <c r="AB4" s="3">
        <v>113.586206896551</v>
      </c>
      <c r="AC4" s="3">
        <f>(Table1[[#This Row],[AVG_points]] - AB$519) / AB$516</f>
        <v>3.4575514406564181</v>
      </c>
      <c r="AD4" s="1">
        <v>0.216667</v>
      </c>
      <c r="AE4" s="1">
        <v>33</v>
      </c>
      <c r="AF4" s="1">
        <v>240</v>
      </c>
      <c r="AG4" s="1">
        <v>650</v>
      </c>
      <c r="AH4" s="1">
        <v>27</v>
      </c>
      <c r="AI4" s="1">
        <v>23</v>
      </c>
      <c r="AJ4" s="7">
        <f>Table1[[#This Row],[z ppp]]+Table1[[#This Row],[z blocks]]+Table1[[#This Row],[z hits]]+Table1[[#This Row],[z faceoffWins]]+Table1[[#This Row],[z goals]]+Table1[[#This Row],[z assists]]+Table1[[#This Row],[z points]]</f>
        <v>15.318765526587052</v>
      </c>
    </row>
    <row r="5" spans="1:36" x14ac:dyDescent="0.3">
      <c r="A5" s="1">
        <v>8476453</v>
      </c>
      <c r="B5" s="1">
        <v>32</v>
      </c>
      <c r="C5" s="1" t="s">
        <v>826</v>
      </c>
      <c r="D5" s="1" t="s">
        <v>42</v>
      </c>
      <c r="E5" s="1" t="s">
        <v>843</v>
      </c>
      <c r="F5" s="1" t="s">
        <v>844</v>
      </c>
      <c r="G5" s="4">
        <v>0.13118318257261399</v>
      </c>
      <c r="H5" s="3">
        <f>(Table1[[#This Row],[AVG_shp]] - G$519) / G$516</f>
        <v>0.46687766834694822</v>
      </c>
      <c r="I5" s="6">
        <v>49.713692946058003</v>
      </c>
      <c r="J5" s="3">
        <f>(Table1[[#This Row],[AVG_PPP]] - I$519) / I$516</f>
        <v>4.2947428584666909</v>
      </c>
      <c r="K5" s="6">
        <v>31.970954356846399</v>
      </c>
      <c r="L5" s="3">
        <f>(Table1[[#This Row],[AVG_blocks]] - K$519) / K$516</f>
        <v>-0.74712135967155113</v>
      </c>
      <c r="M5" s="6">
        <v>43.3236514522821</v>
      </c>
      <c r="N5" s="3">
        <f>(Table1[[#This Row],[AVG_hits]] - M$519) / M$516</f>
        <v>-0.80264114313390722</v>
      </c>
      <c r="O5" s="6">
        <v>1.6763485477178399</v>
      </c>
      <c r="P5" s="3">
        <f>(Table1[[#This Row],[AVG_faceoffWins]] - O$519) / O$516</f>
        <v>-0.59332960014854508</v>
      </c>
      <c r="Q5" s="1">
        <v>78</v>
      </c>
      <c r="R5" s="1">
        <v>37</v>
      </c>
      <c r="S5" s="1">
        <f>IF(ISERR(Table1[[#This Row],[AVG_shp]]/Table1[[#This Row],[shp]]), 0, Table1[[#This Row],[AVG_shp]]/Table1[[#This Row],[shp]])</f>
        <v>0.93955281416825309</v>
      </c>
      <c r="T5" s="7">
        <f>Table1[[#This Row],[r shp factor]]*Table1[[#This Row],[goals]]</f>
        <v>34.763454124225362</v>
      </c>
      <c r="U5" s="1">
        <v>84</v>
      </c>
      <c r="V5" s="1">
        <v>121</v>
      </c>
      <c r="W5" s="1">
        <v>279</v>
      </c>
      <c r="X5" s="3">
        <v>36.970954356846399</v>
      </c>
      <c r="Y5" s="3">
        <f>(Table1[[#This Row],[AVG_goals]] - X$519) / X$516</f>
        <v>2.3048781838771033</v>
      </c>
      <c r="Z5" s="3">
        <v>89.037344398340196</v>
      </c>
      <c r="AA5" s="3">
        <f>(Table1[[#This Row],[AVG_assists]] - Z$519) / Z$516</f>
        <v>4.7504728656034079</v>
      </c>
      <c r="AB5" s="3">
        <v>126.008298755186</v>
      </c>
      <c r="AC5" s="3">
        <f>(Table1[[#This Row],[AVG_points]] - AB$519) / AB$516</f>
        <v>4.0155686094689669</v>
      </c>
      <c r="AD5" s="1">
        <v>0.139623</v>
      </c>
      <c r="AE5" s="1">
        <v>46</v>
      </c>
      <c r="AF5" s="1">
        <v>265</v>
      </c>
      <c r="AG5" s="1">
        <v>1</v>
      </c>
      <c r="AH5" s="1">
        <v>33</v>
      </c>
      <c r="AI5" s="1">
        <v>23</v>
      </c>
      <c r="AJ5" s="7">
        <f>Table1[[#This Row],[z ppp]]+Table1[[#This Row],[z blocks]]+Table1[[#This Row],[z hits]]+Table1[[#This Row],[z faceoffWins]]+Table1[[#This Row],[z goals]]+Table1[[#This Row],[z assists]]+Table1[[#This Row],[z points]]</f>
        <v>13.222570414462165</v>
      </c>
    </row>
    <row r="6" spans="1:36" x14ac:dyDescent="0.3">
      <c r="A6" s="1">
        <v>8476468</v>
      </c>
      <c r="B6" s="1">
        <v>32</v>
      </c>
      <c r="C6" s="1" t="s">
        <v>600</v>
      </c>
      <c r="D6" s="1" t="s">
        <v>65</v>
      </c>
      <c r="E6" s="1" t="s">
        <v>611</v>
      </c>
      <c r="F6" s="1" t="s">
        <v>150</v>
      </c>
      <c r="G6" s="4">
        <v>0.222189999999999</v>
      </c>
      <c r="H6" s="3">
        <f>(Table1[[#This Row],[AVG_shp]] - G$519) / G$516</f>
        <v>2.2049767855781806</v>
      </c>
      <c r="I6" s="6">
        <v>31</v>
      </c>
      <c r="J6" s="3">
        <f>(Table1[[#This Row],[AVG_PPP]] - I$519) / I$516</f>
        <v>2.346935756337158</v>
      </c>
      <c r="K6" s="6">
        <v>54.153846153846096</v>
      </c>
      <c r="L6" s="3">
        <f>(Table1[[#This Row],[AVG_blocks]] - K$519) / K$516</f>
        <v>-0.20143276407105257</v>
      </c>
      <c r="M6" s="6">
        <v>195.692307692307</v>
      </c>
      <c r="N6" s="3">
        <f>(Table1[[#This Row],[AVG_hits]] - M$519) / M$516</f>
        <v>2.0313568934983368</v>
      </c>
      <c r="O6" s="6">
        <v>646.69230769230705</v>
      </c>
      <c r="P6" s="3">
        <f>(Table1[[#This Row],[AVG_faceoffWins]] - O$519) / O$516</f>
        <v>2.4596431746095049</v>
      </c>
      <c r="Q6" s="1">
        <v>72</v>
      </c>
      <c r="R6" s="1">
        <v>22</v>
      </c>
      <c r="S6" s="1">
        <f>IF(ISERR(Table1[[#This Row],[AVG_shp]]/Table1[[#This Row],[shp]]), 0, Table1[[#This Row],[AVG_shp]]/Table1[[#This Row],[shp]])</f>
        <v>0.64194499017681439</v>
      </c>
      <c r="T6" s="7">
        <f>Table1[[#This Row],[r shp factor]]*Table1[[#This Row],[goals]]</f>
        <v>14.122789783889917</v>
      </c>
      <c r="U6" s="1">
        <v>48</v>
      </c>
      <c r="V6" s="1">
        <v>70</v>
      </c>
      <c r="W6" s="1">
        <v>162</v>
      </c>
      <c r="X6" s="3">
        <v>30.6538461538461</v>
      </c>
      <c r="Y6" s="3">
        <f>(Table1[[#This Row],[AVG_goals]] - X$519) / X$516</f>
        <v>1.6781169262082865</v>
      </c>
      <c r="Z6" s="3">
        <v>54.923076923076898</v>
      </c>
      <c r="AA6" s="3">
        <f>(Table1[[#This Row],[AVG_assists]] - Z$519) / Z$516</f>
        <v>2.300983852126234</v>
      </c>
      <c r="AB6" s="3">
        <v>85.576923076922995</v>
      </c>
      <c r="AC6" s="3">
        <f>(Table1[[#This Row],[AVG_points]] - AB$519) / AB$516</f>
        <v>2.199336525216772</v>
      </c>
      <c r="AD6" s="1">
        <v>0.34611999999999998</v>
      </c>
      <c r="AE6" s="1">
        <v>22</v>
      </c>
      <c r="AF6" s="1">
        <v>137</v>
      </c>
      <c r="AG6" s="1">
        <v>628</v>
      </c>
      <c r="AH6" s="1">
        <v>50</v>
      </c>
      <c r="AI6" s="1">
        <v>168</v>
      </c>
      <c r="AJ6" s="7">
        <f>Table1[[#This Row],[z ppp]]+Table1[[#This Row],[z blocks]]+Table1[[#This Row],[z hits]]+Table1[[#This Row],[z faceoffWins]]+Table1[[#This Row],[z goals]]+Table1[[#This Row],[z assists]]+Table1[[#This Row],[z points]]</f>
        <v>12.814940363925238</v>
      </c>
    </row>
    <row r="7" spans="1:36" x14ac:dyDescent="0.3">
      <c r="A7" s="1">
        <v>8471675</v>
      </c>
      <c r="B7" s="1">
        <v>38</v>
      </c>
      <c r="C7" s="1" t="s">
        <v>701</v>
      </c>
      <c r="D7" s="1" t="s">
        <v>26</v>
      </c>
      <c r="E7" s="1" t="s">
        <v>704</v>
      </c>
      <c r="F7" s="1" t="s">
        <v>705</v>
      </c>
      <c r="G7" s="4">
        <v>0.14192697540983601</v>
      </c>
      <c r="H7" s="3">
        <f>(Table1[[#This Row],[AVG_shp]] - G$519) / G$516</f>
        <v>0.67206863506755421</v>
      </c>
      <c r="I7" s="6">
        <v>25.655737704918</v>
      </c>
      <c r="J7" s="3">
        <f>(Table1[[#This Row],[AVG_PPP]] - I$519) / I$516</f>
        <v>1.7906803938061329</v>
      </c>
      <c r="K7" s="6">
        <v>41.016393442622899</v>
      </c>
      <c r="L7" s="3">
        <f>(Table1[[#This Row],[AVG_blocks]] - K$519) / K$516</f>
        <v>-0.52460785708236912</v>
      </c>
      <c r="M7" s="6">
        <v>79.770491803278603</v>
      </c>
      <c r="N7" s="3">
        <f>(Table1[[#This Row],[AVG_hits]] - M$519) / M$516</f>
        <v>-0.12474401819332395</v>
      </c>
      <c r="O7" s="6">
        <v>1028.0983606557299</v>
      </c>
      <c r="P7" s="3">
        <f>(Table1[[#This Row],[AVG_faceoffWins]] - O$519) / O$516</f>
        <v>4.2649043922846399</v>
      </c>
      <c r="Q7" s="1">
        <v>80</v>
      </c>
      <c r="R7" s="1">
        <v>33</v>
      </c>
      <c r="S7" s="1">
        <f>IF(ISERR(Table1[[#This Row],[AVG_shp]]/Table1[[#This Row],[shp]]), 0, Table1[[#This Row],[AVG_shp]]/Table1[[#This Row],[shp]])</f>
        <v>0.97628857574143935</v>
      </c>
      <c r="T7" s="7">
        <f>Table1[[#This Row],[r shp factor]]*Table1[[#This Row],[goals]]</f>
        <v>32.217522999467498</v>
      </c>
      <c r="U7" s="1">
        <v>58</v>
      </c>
      <c r="V7" s="1">
        <v>91</v>
      </c>
      <c r="W7" s="1">
        <v>215</v>
      </c>
      <c r="X7" s="3">
        <v>36.024590163934398</v>
      </c>
      <c r="Y7" s="3">
        <f>(Table1[[#This Row],[AVG_goals]] - X$519) / X$516</f>
        <v>2.2109832571635564</v>
      </c>
      <c r="Z7" s="3">
        <v>56.655737704918003</v>
      </c>
      <c r="AA7" s="3">
        <f>(Table1[[#This Row],[AVG_assists]] - Z$519) / Z$516</f>
        <v>2.4253931935339028</v>
      </c>
      <c r="AB7" s="3">
        <v>92.680327868852402</v>
      </c>
      <c r="AC7" s="3">
        <f>(Table1[[#This Row],[AVG_points]] - AB$519) / AB$516</f>
        <v>2.5184310767649931</v>
      </c>
      <c r="AD7" s="1">
        <v>0.145374</v>
      </c>
      <c r="AE7" s="1">
        <v>27</v>
      </c>
      <c r="AF7" s="1">
        <v>227</v>
      </c>
      <c r="AG7" s="1">
        <v>1016</v>
      </c>
      <c r="AH7" s="1">
        <v>39</v>
      </c>
      <c r="AI7" s="1">
        <v>67</v>
      </c>
      <c r="AJ7" s="7">
        <f>Table1[[#This Row],[z ppp]]+Table1[[#This Row],[z blocks]]+Table1[[#This Row],[z hits]]+Table1[[#This Row],[z faceoffWins]]+Table1[[#This Row],[z goals]]+Table1[[#This Row],[z assists]]+Table1[[#This Row],[z points]]</f>
        <v>12.561040438277534</v>
      </c>
    </row>
    <row r="8" spans="1:36" x14ac:dyDescent="0.3">
      <c r="A8" s="1">
        <v>8479318</v>
      </c>
      <c r="B8" s="1">
        <v>28</v>
      </c>
      <c r="C8" s="1" t="s">
        <v>860</v>
      </c>
      <c r="D8" s="1" t="s">
        <v>26</v>
      </c>
      <c r="E8" s="1" t="s">
        <v>875</v>
      </c>
      <c r="F8" s="1" t="s">
        <v>876</v>
      </c>
      <c r="G8" s="4">
        <v>0.14716039189189101</v>
      </c>
      <c r="H8" s="3">
        <f>(Table1[[#This Row],[AVG_shp]] - G$519) / G$516</f>
        <v>0.77201935112045983</v>
      </c>
      <c r="I8" s="6">
        <v>27.459459459459399</v>
      </c>
      <c r="J8" s="3">
        <f>(Table1[[#This Row],[AVG_PPP]] - I$519) / I$516</f>
        <v>1.9784200373862819</v>
      </c>
      <c r="K8" s="6">
        <v>91.459459459459396</v>
      </c>
      <c r="L8" s="3">
        <f>(Table1[[#This Row],[AVG_blocks]] - K$519) / K$516</f>
        <v>0.71626759344089164</v>
      </c>
      <c r="M8" s="6">
        <v>72.054054054054006</v>
      </c>
      <c r="N8" s="3">
        <f>(Table1[[#This Row],[AVG_hits]] - M$519) / M$516</f>
        <v>-0.26826677392760306</v>
      </c>
      <c r="O8" s="6">
        <v>650.31531531531505</v>
      </c>
      <c r="P8" s="3">
        <f>(Table1[[#This Row],[AVG_faceoffWins]] - O$519) / O$516</f>
        <v>2.4767915001338108</v>
      </c>
      <c r="Q8" s="1">
        <v>67</v>
      </c>
      <c r="R8" s="1">
        <v>33</v>
      </c>
      <c r="S8" s="1">
        <f>IF(ISERR(Table1[[#This Row],[AVG_shp]]/Table1[[#This Row],[shp]]), 0, Table1[[#This Row],[AVG_shp]]/Table1[[#This Row],[shp]])</f>
        <v>1.1639029073126617</v>
      </c>
      <c r="T8" s="7">
        <f>Table1[[#This Row],[r shp factor]]*Table1[[#This Row],[goals]]</f>
        <v>38.408795941317834</v>
      </c>
      <c r="U8" s="1">
        <v>45</v>
      </c>
      <c r="V8" s="1">
        <v>78</v>
      </c>
      <c r="W8" s="1">
        <v>189</v>
      </c>
      <c r="X8" s="3">
        <v>48.468468468468402</v>
      </c>
      <c r="Y8" s="3">
        <f>(Table1[[#This Row],[AVG_goals]] - X$519) / X$516</f>
        <v>3.4456210955218038</v>
      </c>
      <c r="Z8" s="3">
        <v>42.445945945945901</v>
      </c>
      <c r="AA8" s="3">
        <f>(Table1[[#This Row],[AVG_assists]] - Z$519) / Z$516</f>
        <v>1.4050949027193786</v>
      </c>
      <c r="AB8" s="3">
        <v>90.914414414414395</v>
      </c>
      <c r="AC8" s="3">
        <f>(Table1[[#This Row],[AVG_points]] - AB$519) / AB$516</f>
        <v>2.4391038557600626</v>
      </c>
      <c r="AD8" s="1">
        <v>0.12643699999999999</v>
      </c>
      <c r="AE8" s="1">
        <v>25</v>
      </c>
      <c r="AF8" s="1">
        <v>261</v>
      </c>
      <c r="AG8" s="1">
        <v>695</v>
      </c>
      <c r="AH8" s="1">
        <v>89</v>
      </c>
      <c r="AI8" s="1">
        <v>45</v>
      </c>
      <c r="AJ8" s="7">
        <f>Table1[[#This Row],[z ppp]]+Table1[[#This Row],[z blocks]]+Table1[[#This Row],[z hits]]+Table1[[#This Row],[z faceoffWins]]+Table1[[#This Row],[z goals]]+Table1[[#This Row],[z assists]]+Table1[[#This Row],[z points]]</f>
        <v>12.193032211034627</v>
      </c>
    </row>
    <row r="9" spans="1:36" x14ac:dyDescent="0.3">
      <c r="A9" s="1">
        <v>8476389</v>
      </c>
      <c r="B9" s="1">
        <v>32</v>
      </c>
      <c r="C9" s="1" t="s">
        <v>600</v>
      </c>
      <c r="D9" s="1" t="s">
        <v>26</v>
      </c>
      <c r="E9" s="1" t="s">
        <v>618</v>
      </c>
      <c r="F9" s="1" t="s">
        <v>619</v>
      </c>
      <c r="G9" s="4">
        <v>0.11425666666666601</v>
      </c>
      <c r="H9" s="3">
        <f>(Table1[[#This Row],[AVG_shp]] - G$519) / G$516</f>
        <v>0.14360559724740657</v>
      </c>
      <c r="I9" s="6">
        <v>17.6666666666666</v>
      </c>
      <c r="J9" s="3">
        <f>(Table1[[#This Row],[AVG_PPP]] - I$519) / I$516</f>
        <v>0.9591411913313288</v>
      </c>
      <c r="K9" s="6">
        <v>69.3333333333333</v>
      </c>
      <c r="L9" s="3">
        <f>(Table1[[#This Row],[AVG_blocks]] - K$519) / K$516</f>
        <v>0.17197540636552161</v>
      </c>
      <c r="M9" s="6">
        <v>190.333333333333</v>
      </c>
      <c r="N9" s="3">
        <f>(Table1[[#This Row],[AVG_hits]] - M$519) / M$516</f>
        <v>1.9316820444416489</v>
      </c>
      <c r="O9" s="6">
        <v>837.33333333333303</v>
      </c>
      <c r="P9" s="3">
        <f>(Table1[[#This Row],[AVG_faceoffWins]] - O$519) / O$516</f>
        <v>3.3619803226792548</v>
      </c>
      <c r="Q9" s="1">
        <v>82</v>
      </c>
      <c r="R9" s="1">
        <v>26</v>
      </c>
      <c r="S9" s="1">
        <f>IF(ISERR(Table1[[#This Row],[AVG_shp]]/Table1[[#This Row],[shp]]), 0, Table1[[#This Row],[AVG_shp]]/Table1[[#This Row],[shp]])</f>
        <v>0.88768552257088262</v>
      </c>
      <c r="T9" s="7">
        <f>Table1[[#This Row],[r shp factor]]*Table1[[#This Row],[goals]]</f>
        <v>23.079823586842949</v>
      </c>
      <c r="U9" s="1">
        <v>33</v>
      </c>
      <c r="V9" s="1">
        <v>59</v>
      </c>
      <c r="W9" s="1">
        <v>144</v>
      </c>
      <c r="X9" s="3">
        <v>24.3333333333333</v>
      </c>
      <c r="Y9" s="3">
        <f>(Table1[[#This Row],[AVG_goals]] - X$519) / X$516</f>
        <v>1.0510178743644378</v>
      </c>
      <c r="Z9" s="3">
        <v>42.3333333333333</v>
      </c>
      <c r="AA9" s="3">
        <f>(Table1[[#This Row],[AVG_assists]] - Z$519) / Z$516</f>
        <v>1.3970090378367881</v>
      </c>
      <c r="AB9" s="3">
        <v>66.6666666666666</v>
      </c>
      <c r="AC9" s="3">
        <f>(Table1[[#This Row],[AVG_points]] - AB$519) / AB$516</f>
        <v>1.349862228644459</v>
      </c>
      <c r="AD9" s="1">
        <v>0.12871299999999999</v>
      </c>
      <c r="AE9" s="1">
        <v>12</v>
      </c>
      <c r="AF9" s="1">
        <v>202</v>
      </c>
      <c r="AG9" s="1">
        <v>910</v>
      </c>
      <c r="AH9" s="1">
        <v>78</v>
      </c>
      <c r="AI9" s="1">
        <v>214</v>
      </c>
      <c r="AJ9" s="7">
        <f>Table1[[#This Row],[z ppp]]+Table1[[#This Row],[z blocks]]+Table1[[#This Row],[z hits]]+Table1[[#This Row],[z faceoffWins]]+Table1[[#This Row],[z goals]]+Table1[[#This Row],[z assists]]+Table1[[#This Row],[z points]]</f>
        <v>10.222668105663439</v>
      </c>
    </row>
    <row r="10" spans="1:36" x14ac:dyDescent="0.3">
      <c r="A10" s="1">
        <v>8478420</v>
      </c>
      <c r="B10" s="1">
        <v>29</v>
      </c>
      <c r="C10" s="1" t="s">
        <v>275</v>
      </c>
      <c r="D10" s="1" t="s">
        <v>56</v>
      </c>
      <c r="E10" s="1" t="s">
        <v>289</v>
      </c>
      <c r="F10" s="1" t="s">
        <v>290</v>
      </c>
      <c r="G10" s="4">
        <v>0.23566966393442601</v>
      </c>
      <c r="H10" s="3">
        <f>(Table1[[#This Row],[AVG_shp]] - G$519) / G$516</f>
        <v>2.4624189492237276</v>
      </c>
      <c r="I10" s="6">
        <v>34.286885245901601</v>
      </c>
      <c r="J10" s="3">
        <f>(Table1[[#This Row],[AVG_PPP]] - I$519) / I$516</f>
        <v>2.6890498673416632</v>
      </c>
      <c r="K10" s="6">
        <v>44.631147540983598</v>
      </c>
      <c r="L10" s="3">
        <f>(Table1[[#This Row],[AVG_blocks]] - K$519) / K$516</f>
        <v>-0.43568662420495025</v>
      </c>
      <c r="M10" s="6">
        <v>59.385245901639301</v>
      </c>
      <c r="N10" s="3">
        <f>(Table1[[#This Row],[AVG_hits]] - M$519) / M$516</f>
        <v>-0.50390170250409183</v>
      </c>
      <c r="O10" s="6">
        <v>210.139344262295</v>
      </c>
      <c r="P10" s="3">
        <f>(Table1[[#This Row],[AVG_faceoffWins]] - O$519) / O$516</f>
        <v>0.39336203350519383</v>
      </c>
      <c r="Q10" s="1">
        <v>82</v>
      </c>
      <c r="R10" s="1">
        <v>32</v>
      </c>
      <c r="S10" s="1">
        <f>IF(ISERR(Table1[[#This Row],[AVG_shp]]/Table1[[#This Row],[shp]]), 0, Table1[[#This Row],[AVG_shp]]/Table1[[#This Row],[shp]])</f>
        <v>0.63639464229430232</v>
      </c>
      <c r="T10" s="7">
        <f>Table1[[#This Row],[r shp factor]]*Table1[[#This Row],[goals]]</f>
        <v>20.364628553417674</v>
      </c>
      <c r="U10" s="1">
        <v>56</v>
      </c>
      <c r="V10" s="1">
        <v>88</v>
      </c>
      <c r="W10" s="1">
        <v>208</v>
      </c>
      <c r="X10" s="3">
        <v>43.0081967213114</v>
      </c>
      <c r="Y10" s="3">
        <f>(Table1[[#This Row],[AVG_goals]] - X$519) / X$516</f>
        <v>2.9038721373772804</v>
      </c>
      <c r="Z10" s="3">
        <v>55.950819672131097</v>
      </c>
      <c r="AA10" s="3">
        <f>(Table1[[#This Row],[AVG_assists]] - Z$519) / Z$516</f>
        <v>2.3747783304721204</v>
      </c>
      <c r="AB10" s="3">
        <v>98.959016393442596</v>
      </c>
      <c r="AC10" s="3">
        <f>(Table1[[#This Row],[AVG_points]] - AB$519) / AB$516</f>
        <v>2.8004782580464758</v>
      </c>
      <c r="AD10" s="1">
        <v>0.37031999999999998</v>
      </c>
      <c r="AE10" s="1">
        <v>26</v>
      </c>
      <c r="AF10" s="1">
        <v>212</v>
      </c>
      <c r="AG10" s="1">
        <v>135</v>
      </c>
      <c r="AH10" s="1">
        <v>44</v>
      </c>
      <c r="AI10" s="1">
        <v>48</v>
      </c>
      <c r="AJ10" s="7">
        <f>Table1[[#This Row],[z ppp]]+Table1[[#This Row],[z blocks]]+Table1[[#This Row],[z hits]]+Table1[[#This Row],[z faceoffWins]]+Table1[[#This Row],[z goals]]+Table1[[#This Row],[z assists]]+Table1[[#This Row],[z points]]</f>
        <v>10.221952300033692</v>
      </c>
    </row>
    <row r="11" spans="1:36" x14ac:dyDescent="0.3">
      <c r="A11" s="1">
        <v>8477956</v>
      </c>
      <c r="B11" s="1">
        <v>29</v>
      </c>
      <c r="C11" s="1" t="s">
        <v>55</v>
      </c>
      <c r="D11" s="1" t="s">
        <v>42</v>
      </c>
      <c r="E11" s="1" t="s">
        <v>74</v>
      </c>
      <c r="F11" s="1" t="s">
        <v>75</v>
      </c>
      <c r="G11" s="4">
        <v>0.13590333333333299</v>
      </c>
      <c r="H11" s="3">
        <f>(Table1[[#This Row],[AVG_shp]] - G$519) / G$516</f>
        <v>0.5570257484833635</v>
      </c>
      <c r="I11" s="6">
        <v>31.6666666666666</v>
      </c>
      <c r="J11" s="3">
        <f>(Table1[[#This Row],[AVG_PPP]] - I$519) / I$516</f>
        <v>2.4163254845874422</v>
      </c>
      <c r="K11" s="6">
        <v>25.3333333333333</v>
      </c>
      <c r="L11" s="3">
        <f>(Table1[[#This Row],[AVG_blocks]] - K$519) / K$516</f>
        <v>-0.9104036822648166</v>
      </c>
      <c r="M11" s="6">
        <v>73</v>
      </c>
      <c r="N11" s="3">
        <f>(Table1[[#This Row],[AVG_hits]] - M$519) / M$516</f>
        <v>-0.25067254543123751</v>
      </c>
      <c r="O11" s="6">
        <v>6.3333333333333304</v>
      </c>
      <c r="P11" s="3">
        <f>(Table1[[#This Row],[AVG_faceoffWins]] - O$519) / O$516</f>
        <v>-0.57128728078980884</v>
      </c>
      <c r="Q11" s="1">
        <v>82</v>
      </c>
      <c r="R11" s="1">
        <v>43</v>
      </c>
      <c r="S11" s="1">
        <f>IF(ISERR(Table1[[#This Row],[AVG_shp]]/Table1[[#This Row],[shp]]), 0, Table1[[#This Row],[AVG_shp]]/Table1[[#This Row],[shp]])</f>
        <v>1.0082148827363793</v>
      </c>
      <c r="T11" s="7">
        <f>Table1[[#This Row],[r shp factor]]*Table1[[#This Row],[goals]]</f>
        <v>43.353239957664307</v>
      </c>
      <c r="U11" s="1">
        <v>63</v>
      </c>
      <c r="V11" s="1">
        <v>106</v>
      </c>
      <c r="W11" s="1">
        <v>255</v>
      </c>
      <c r="X11" s="3">
        <v>50.3333333333333</v>
      </c>
      <c r="Y11" s="3">
        <f>(Table1[[#This Row],[AVG_goals]] - X$519) / X$516</f>
        <v>3.6306464283995883</v>
      </c>
      <c r="Z11" s="3">
        <v>59.3333333333333</v>
      </c>
      <c r="AA11" s="3">
        <f>(Table1[[#This Row],[AVG_assists]] - Z$519) / Z$516</f>
        <v>2.6176512005127601</v>
      </c>
      <c r="AB11" s="3">
        <v>109.666666666666</v>
      </c>
      <c r="AC11" s="3">
        <f>(Table1[[#This Row],[AVG_points]] - AB$519) / AB$516</f>
        <v>3.2814803918332731</v>
      </c>
      <c r="AD11" s="1">
        <v>0.134796</v>
      </c>
      <c r="AE11" s="1">
        <v>23</v>
      </c>
      <c r="AF11" s="1">
        <v>319</v>
      </c>
      <c r="AG11" s="1">
        <v>3</v>
      </c>
      <c r="AH11" s="1">
        <v>24</v>
      </c>
      <c r="AI11" s="1">
        <v>58</v>
      </c>
      <c r="AJ11" s="7">
        <f>Table1[[#This Row],[z ppp]]+Table1[[#This Row],[z blocks]]+Table1[[#This Row],[z hits]]+Table1[[#This Row],[z faceoffWins]]+Table1[[#This Row],[z goals]]+Table1[[#This Row],[z assists]]+Table1[[#This Row],[z points]]</f>
        <v>10.213739996847201</v>
      </c>
    </row>
    <row r="12" spans="1:36" x14ac:dyDescent="0.3">
      <c r="A12" s="1">
        <v>8475166</v>
      </c>
      <c r="B12" s="1">
        <v>35</v>
      </c>
      <c r="C12" s="1" t="s">
        <v>860</v>
      </c>
      <c r="D12" s="1" t="s">
        <v>26</v>
      </c>
      <c r="E12" s="1" t="s">
        <v>884</v>
      </c>
      <c r="F12" s="1" t="s">
        <v>885</v>
      </c>
      <c r="G12" s="4">
        <v>0.14026621276595699</v>
      </c>
      <c r="H12" s="3">
        <f>(Table1[[#This Row],[AVG_shp]] - G$519) / G$516</f>
        <v>0.64035046090373471</v>
      </c>
      <c r="I12" s="6">
        <v>26.468085106382901</v>
      </c>
      <c r="J12" s="3">
        <f>(Table1[[#This Row],[AVG_PPP]] - I$519) / I$516</f>
        <v>1.8752332419548519</v>
      </c>
      <c r="K12" s="6">
        <v>39.212765957446798</v>
      </c>
      <c r="L12" s="3">
        <f>(Table1[[#This Row],[AVG_blocks]] - K$519) / K$516</f>
        <v>-0.56897623602858594</v>
      </c>
      <c r="M12" s="6">
        <v>113.106382978723</v>
      </c>
      <c r="N12" s="3">
        <f>(Table1[[#This Row],[AVG_hits]] - M$519) / M$516</f>
        <v>0.49529065607571882</v>
      </c>
      <c r="O12" s="6">
        <v>763.70212765957399</v>
      </c>
      <c r="P12" s="3">
        <f>(Table1[[#This Row],[AVG_faceoffWins]] - O$519) / O$516</f>
        <v>3.0134710135565546</v>
      </c>
      <c r="Q12" s="1">
        <v>75</v>
      </c>
      <c r="R12" s="1">
        <v>38</v>
      </c>
      <c r="S12" s="1">
        <f>IF(ISERR(Table1[[#This Row],[AVG_shp]]/Table1[[#This Row],[shp]]), 0, Table1[[#This Row],[AVG_shp]]/Table1[[#This Row],[shp]])</f>
        <v>0.73824322508398421</v>
      </c>
      <c r="T12" s="7">
        <f>Table1[[#This Row],[r shp factor]]*Table1[[#This Row],[goals]]</f>
        <v>28.053242553191399</v>
      </c>
      <c r="U12" s="1">
        <v>36</v>
      </c>
      <c r="V12" s="1">
        <v>74</v>
      </c>
      <c r="W12" s="1">
        <v>186</v>
      </c>
      <c r="X12" s="3">
        <v>34.255319148936103</v>
      </c>
      <c r="Y12" s="3">
        <f>(Table1[[#This Row],[AVG_goals]] - X$519) / X$516</f>
        <v>2.035442409851389</v>
      </c>
      <c r="Z12" s="3">
        <v>38.723404255319103</v>
      </c>
      <c r="AA12" s="3">
        <f>(Table1[[#This Row],[AVG_assists]] - Z$519) / Z$516</f>
        <v>1.137807176843016</v>
      </c>
      <c r="AB12" s="3">
        <v>72.978723404255305</v>
      </c>
      <c r="AC12" s="3">
        <f>(Table1[[#This Row],[AVG_points]] - AB$519) / AB$516</f>
        <v>1.6334083551887577</v>
      </c>
      <c r="AD12" s="1">
        <v>0.19</v>
      </c>
      <c r="AE12" s="1">
        <v>20</v>
      </c>
      <c r="AF12" s="1">
        <v>200</v>
      </c>
      <c r="AG12" s="1">
        <v>762</v>
      </c>
      <c r="AH12" s="1">
        <v>45</v>
      </c>
      <c r="AI12" s="1">
        <v>92</v>
      </c>
      <c r="AJ12" s="7">
        <f>Table1[[#This Row],[z ppp]]+Table1[[#This Row],[z blocks]]+Table1[[#This Row],[z hits]]+Table1[[#This Row],[z faceoffWins]]+Table1[[#This Row],[z goals]]+Table1[[#This Row],[z assists]]+Table1[[#This Row],[z points]]</f>
        <v>9.6216766174417021</v>
      </c>
    </row>
    <row r="13" spans="1:36" x14ac:dyDescent="0.3">
      <c r="A13" s="1">
        <v>8480012</v>
      </c>
      <c r="B13" s="1">
        <v>27</v>
      </c>
      <c r="C13" s="1" t="s">
        <v>934</v>
      </c>
      <c r="D13" s="1" t="s">
        <v>45</v>
      </c>
      <c r="E13" s="1" t="s">
        <v>949</v>
      </c>
      <c r="F13" s="1" t="s">
        <v>950</v>
      </c>
      <c r="G13" s="4">
        <v>0.15228328318584</v>
      </c>
      <c r="H13" s="3">
        <f>(Table1[[#This Row],[AVG_shp]] - G$519) / G$516</f>
        <v>0.86985919529245226</v>
      </c>
      <c r="I13" s="6">
        <v>24.628318584070701</v>
      </c>
      <c r="J13" s="3">
        <f>(Table1[[#This Row],[AVG_PPP]] - I$519) / I$516</f>
        <v>1.6837418934140123</v>
      </c>
      <c r="K13" s="6">
        <v>77.982300884955706</v>
      </c>
      <c r="L13" s="3">
        <f>(Table1[[#This Row],[AVG_blocks]] - K$519) / K$516</f>
        <v>0.38473589764094041</v>
      </c>
      <c r="M13" s="6">
        <v>92.504424778761006</v>
      </c>
      <c r="N13" s="3">
        <f>(Table1[[#This Row],[AVG_hits]] - M$519) / M$516</f>
        <v>0.11210220688773688</v>
      </c>
      <c r="O13" s="6">
        <v>433.46902654867199</v>
      </c>
      <c r="P13" s="3">
        <f>(Table1[[#This Row],[AVG_faceoffWins]] - O$519) / O$516</f>
        <v>1.4504202816761276</v>
      </c>
      <c r="Q13" s="1">
        <v>64</v>
      </c>
      <c r="R13" s="1">
        <v>15</v>
      </c>
      <c r="S13" s="1">
        <f>IF(ISERR(Table1[[#This Row],[AVG_shp]]/Table1[[#This Row],[shp]]), 0, Table1[[#This Row],[AVG_shp]]/Table1[[#This Row],[shp]])</f>
        <v>1.1065892757754607</v>
      </c>
      <c r="T13" s="7">
        <f>Table1[[#This Row],[r shp factor]]*Table1[[#This Row],[goals]]</f>
        <v>16.598839136631909</v>
      </c>
      <c r="U13" s="1">
        <v>30</v>
      </c>
      <c r="V13" s="1">
        <v>45</v>
      </c>
      <c r="W13" s="1">
        <v>105</v>
      </c>
      <c r="X13" s="3">
        <v>30.389380530973401</v>
      </c>
      <c r="Y13" s="3">
        <f>(Table1[[#This Row],[AVG_goals]] - X$519) / X$516</f>
        <v>1.6518775772727823</v>
      </c>
      <c r="Z13" s="3">
        <v>50.752212389380503</v>
      </c>
      <c r="AA13" s="3">
        <f>(Table1[[#This Row],[AVG_assists]] - Z$519) / Z$516</f>
        <v>2.001505434206253</v>
      </c>
      <c r="AB13" s="3">
        <v>81.141592920353901</v>
      </c>
      <c r="AC13" s="3">
        <f>(Table1[[#This Row],[AVG_points]] - AB$519) / AB$516</f>
        <v>2.0000954952128636</v>
      </c>
      <c r="AD13" s="1">
        <v>0.13761499999999999</v>
      </c>
      <c r="AE13" s="1">
        <v>16</v>
      </c>
      <c r="AF13" s="1">
        <v>109</v>
      </c>
      <c r="AG13" s="1">
        <v>458</v>
      </c>
      <c r="AH13" s="1">
        <v>77</v>
      </c>
      <c r="AI13" s="1">
        <v>74</v>
      </c>
      <c r="AJ13" s="7">
        <f>Table1[[#This Row],[z ppp]]+Table1[[#This Row],[z blocks]]+Table1[[#This Row],[z hits]]+Table1[[#This Row],[z faceoffWins]]+Table1[[#This Row],[z goals]]+Table1[[#This Row],[z assists]]+Table1[[#This Row],[z points]]</f>
        <v>9.2844787863107161</v>
      </c>
    </row>
    <row r="14" spans="1:36" x14ac:dyDescent="0.3">
      <c r="A14" s="1">
        <v>8480801</v>
      </c>
      <c r="B14" s="1">
        <v>26</v>
      </c>
      <c r="C14" s="1" t="s">
        <v>634</v>
      </c>
      <c r="D14" s="1" t="s">
        <v>45</v>
      </c>
      <c r="E14" s="1" t="s">
        <v>655</v>
      </c>
      <c r="F14" s="1" t="s">
        <v>401</v>
      </c>
      <c r="G14" s="4">
        <v>0.10093577446808499</v>
      </c>
      <c r="H14" s="3">
        <f>(Table1[[#This Row],[AVG_shp]] - G$519) / G$516</f>
        <v>-0.1108042549547105</v>
      </c>
      <c r="I14" s="6">
        <v>24.748936170212701</v>
      </c>
      <c r="J14" s="3">
        <f>(Table1[[#This Row],[AVG_PPP]] - I$519) / I$516</f>
        <v>1.6962963257009109</v>
      </c>
      <c r="K14" s="6">
        <v>24.970212765957399</v>
      </c>
      <c r="L14" s="3">
        <f>(Table1[[#This Row],[AVG_blocks]] - K$519) / K$516</f>
        <v>-0.91933627564616349</v>
      </c>
      <c r="M14" s="6">
        <v>255.63404255319099</v>
      </c>
      <c r="N14" s="3">
        <f>(Table1[[#This Row],[AVG_hits]] - M$519) / M$516</f>
        <v>3.146249963372719</v>
      </c>
      <c r="O14" s="6">
        <v>252.57872340425499</v>
      </c>
      <c r="P14" s="3">
        <f>(Table1[[#This Row],[AVG_faceoffWins]] - O$519) / O$516</f>
        <v>0.59423499991964868</v>
      </c>
      <c r="Q14" s="1">
        <v>72</v>
      </c>
      <c r="R14" s="1">
        <v>29</v>
      </c>
      <c r="S14" s="1">
        <f>IF(ISERR(Table1[[#This Row],[AVG_shp]]/Table1[[#This Row],[shp]]), 0, Table1[[#This Row],[AVG_shp]]/Table1[[#This Row],[shp]])</f>
        <v>1.0302407241595644</v>
      </c>
      <c r="T14" s="7">
        <f>Table1[[#This Row],[r shp factor]]*Table1[[#This Row],[goals]]</f>
        <v>29.876981000627367</v>
      </c>
      <c r="U14" s="1">
        <v>26</v>
      </c>
      <c r="V14" s="1">
        <v>55</v>
      </c>
      <c r="W14" s="1">
        <v>139</v>
      </c>
      <c r="X14" s="3">
        <v>33.851063829787201</v>
      </c>
      <c r="Y14" s="3">
        <f>(Table1[[#This Row],[AVG_goals]] - X$519) / X$516</f>
        <v>1.9953336189130388</v>
      </c>
      <c r="Z14" s="3">
        <v>37.468085106382901</v>
      </c>
      <c r="AA14" s="3">
        <f>(Table1[[#This Row],[AVG_assists]] - Z$519) / Z$516</f>
        <v>1.0476721485603073</v>
      </c>
      <c r="AB14" s="3">
        <v>71.319148936170194</v>
      </c>
      <c r="AC14" s="3">
        <f>(Table1[[#This Row],[AVG_points]] - AB$519) / AB$516</f>
        <v>1.558858025288347</v>
      </c>
      <c r="AD14" s="1">
        <v>9.7973000000000005E-2</v>
      </c>
      <c r="AE14" s="1">
        <v>23</v>
      </c>
      <c r="AF14" s="1">
        <v>296</v>
      </c>
      <c r="AG14" s="1">
        <v>178</v>
      </c>
      <c r="AH14" s="1">
        <v>33</v>
      </c>
      <c r="AI14" s="1">
        <v>228</v>
      </c>
      <c r="AJ14" s="7">
        <f>Table1[[#This Row],[z ppp]]+Table1[[#This Row],[z blocks]]+Table1[[#This Row],[z hits]]+Table1[[#This Row],[z faceoffWins]]+Table1[[#This Row],[z goals]]+Table1[[#This Row],[z assists]]+Table1[[#This Row],[z points]]</f>
        <v>9.1193088061088083</v>
      </c>
    </row>
    <row r="15" spans="1:36" x14ac:dyDescent="0.3">
      <c r="A15" s="1">
        <v>8477493</v>
      </c>
      <c r="B15" s="1">
        <v>30</v>
      </c>
      <c r="C15" s="1" t="s">
        <v>375</v>
      </c>
      <c r="D15" s="1" t="s">
        <v>26</v>
      </c>
      <c r="E15" s="1" t="s">
        <v>376</v>
      </c>
      <c r="F15" s="1" t="s">
        <v>377</v>
      </c>
      <c r="G15" s="4">
        <v>0.121211514423076</v>
      </c>
      <c r="H15" s="3">
        <f>(Table1[[#This Row],[AVG_shp]] - G$519) / G$516</f>
        <v>0.27643317091285308</v>
      </c>
      <c r="I15" s="6">
        <v>29.004807692307601</v>
      </c>
      <c r="J15" s="3">
        <f>(Table1[[#This Row],[AVG_PPP]] - I$519) / I$516</f>
        <v>2.1392669782803879</v>
      </c>
      <c r="K15" s="6">
        <v>50.634615384615302</v>
      </c>
      <c r="L15" s="3">
        <f>(Table1[[#This Row],[AVG_blocks]] - K$519) / K$516</f>
        <v>-0.28800416845014054</v>
      </c>
      <c r="M15" s="6">
        <v>81.524038461538396</v>
      </c>
      <c r="N15" s="3">
        <f>(Table1[[#This Row],[AVG_hits]] - M$519) / M$516</f>
        <v>-9.2128729004038165E-2</v>
      </c>
      <c r="O15" s="6">
        <v>646.91346153846098</v>
      </c>
      <c r="P15" s="3">
        <f>(Table1[[#This Row],[AVG_faceoffWins]] - O$519) / O$516</f>
        <v>2.46068993424664</v>
      </c>
      <c r="Q15" s="1">
        <v>67</v>
      </c>
      <c r="R15" s="1">
        <v>20</v>
      </c>
      <c r="S15" s="1">
        <f>IF(ISERR(Table1[[#This Row],[AVG_shp]]/Table1[[#This Row],[shp]]), 0, Table1[[#This Row],[AVG_shp]]/Table1[[#This Row],[shp]])</f>
        <v>0.90302704668978162</v>
      </c>
      <c r="T15" s="7">
        <f>Table1[[#This Row],[r shp factor]]*Table1[[#This Row],[goals]]</f>
        <v>18.060540933795632</v>
      </c>
      <c r="U15" s="1">
        <v>51</v>
      </c>
      <c r="V15" s="1">
        <v>71</v>
      </c>
      <c r="W15" s="1">
        <v>162</v>
      </c>
      <c r="X15" s="3">
        <v>22.033653846153801</v>
      </c>
      <c r="Y15" s="3">
        <f>(Table1[[#This Row],[AVG_goals]] - X$519) / X$516</f>
        <v>0.82285176396993209</v>
      </c>
      <c r="Z15" s="3">
        <v>54.413461538461497</v>
      </c>
      <c r="AA15" s="3">
        <f>(Table1[[#This Row],[AVG_assists]] - Z$519) / Z$516</f>
        <v>2.2643922035844759</v>
      </c>
      <c r="AB15" s="3">
        <v>76.447115384615302</v>
      </c>
      <c r="AC15" s="3">
        <f>(Table1[[#This Row],[AVG_points]] - AB$519) / AB$516</f>
        <v>1.7892132144055457</v>
      </c>
      <c r="AD15" s="1">
        <v>0.13422799999999999</v>
      </c>
      <c r="AE15" s="1">
        <v>28</v>
      </c>
      <c r="AF15" s="1">
        <v>149</v>
      </c>
      <c r="AG15" s="1">
        <v>580</v>
      </c>
      <c r="AH15" s="1">
        <v>54</v>
      </c>
      <c r="AI15" s="1">
        <v>87</v>
      </c>
      <c r="AJ15" s="7">
        <f>Table1[[#This Row],[z ppp]]+Table1[[#This Row],[z blocks]]+Table1[[#This Row],[z hits]]+Table1[[#This Row],[z faceoffWins]]+Table1[[#This Row],[z goals]]+Table1[[#This Row],[z assists]]+Table1[[#This Row],[z points]]</f>
        <v>9.0962811970328019</v>
      </c>
    </row>
    <row r="16" spans="1:36" x14ac:dyDescent="0.3">
      <c r="A16" s="1">
        <v>8478010</v>
      </c>
      <c r="B16" s="1">
        <v>29</v>
      </c>
      <c r="C16" s="1" t="s">
        <v>826</v>
      </c>
      <c r="D16" s="1" t="s">
        <v>26</v>
      </c>
      <c r="E16" s="1" t="s">
        <v>849</v>
      </c>
      <c r="F16" s="1" t="s">
        <v>850</v>
      </c>
      <c r="G16" s="4">
        <v>0.213837079166666</v>
      </c>
      <c r="H16" s="3">
        <f>(Table1[[#This Row],[AVG_shp]] - G$519) / G$516</f>
        <v>2.0454480300725546</v>
      </c>
      <c r="I16" s="6">
        <v>30.995833333333302</v>
      </c>
      <c r="J16" s="3">
        <f>(Table1[[#This Row],[AVG_PPP]] - I$519) / I$516</f>
        <v>2.3465020705355903</v>
      </c>
      <c r="K16" s="6">
        <v>41.929166666666603</v>
      </c>
      <c r="L16" s="3">
        <f>(Table1[[#This Row],[AVG_blocks]] - K$519) / K$516</f>
        <v>-0.5021540695740373</v>
      </c>
      <c r="M16" s="6">
        <v>26.383333333333301</v>
      </c>
      <c r="N16" s="3">
        <f>(Table1[[#This Row],[AVG_hits]] - M$519) / M$516</f>
        <v>-1.1177245039361361</v>
      </c>
      <c r="O16" s="6">
        <v>379.65833333333302</v>
      </c>
      <c r="P16" s="3">
        <f>(Table1[[#This Row],[AVG_faceoffWins]] - O$519) / O$516</f>
        <v>1.1957249070141474</v>
      </c>
      <c r="Q16" s="1">
        <v>77</v>
      </c>
      <c r="R16" s="1">
        <v>42</v>
      </c>
      <c r="S16" s="1">
        <f>IF(ISERR(Table1[[#This Row],[AVG_shp]]/Table1[[#This Row],[shp]]), 0, Table1[[#This Row],[AVG_shp]]/Table1[[#This Row],[shp]])</f>
        <v>0.96226781851781551</v>
      </c>
      <c r="T16" s="7">
        <f>Table1[[#This Row],[r shp factor]]*Table1[[#This Row],[goals]]</f>
        <v>40.415248377748249</v>
      </c>
      <c r="U16" s="1">
        <v>40</v>
      </c>
      <c r="V16" s="1">
        <v>82</v>
      </c>
      <c r="W16" s="1">
        <v>206</v>
      </c>
      <c r="X16" s="3">
        <v>46.424999999999997</v>
      </c>
      <c r="Y16" s="3">
        <f>(Table1[[#This Row],[AVG_goals]] - X$519) / X$516</f>
        <v>3.2428753412705897</v>
      </c>
      <c r="Z16" s="3">
        <v>42.716666666666598</v>
      </c>
      <c r="AA16" s="3">
        <f>(Table1[[#This Row],[AVG_assists]] - Z$519) / Z$516</f>
        <v>1.4245333218971261</v>
      </c>
      <c r="AB16" s="3">
        <v>89.141666666666595</v>
      </c>
      <c r="AC16" s="3">
        <f>(Table1[[#This Row],[AVG_points]] - AB$519) / AB$516</f>
        <v>2.3594696290553703</v>
      </c>
      <c r="AD16" s="1">
        <v>0.222222</v>
      </c>
      <c r="AE16" s="1">
        <v>31</v>
      </c>
      <c r="AF16" s="1">
        <v>189</v>
      </c>
      <c r="AG16" s="1">
        <v>430</v>
      </c>
      <c r="AH16" s="1">
        <v>45</v>
      </c>
      <c r="AI16" s="1">
        <v>26</v>
      </c>
      <c r="AJ16" s="7">
        <f>Table1[[#This Row],[z ppp]]+Table1[[#This Row],[z blocks]]+Table1[[#This Row],[z hits]]+Table1[[#This Row],[z faceoffWins]]+Table1[[#This Row],[z goals]]+Table1[[#This Row],[z assists]]+Table1[[#This Row],[z points]]</f>
        <v>8.9492266962626505</v>
      </c>
    </row>
    <row r="17" spans="1:36" x14ac:dyDescent="0.3">
      <c r="A17" s="1">
        <v>8480018</v>
      </c>
      <c r="B17" s="1">
        <v>26</v>
      </c>
      <c r="C17" s="1" t="s">
        <v>481</v>
      </c>
      <c r="D17" s="1" t="s">
        <v>26</v>
      </c>
      <c r="E17" s="1" t="s">
        <v>497</v>
      </c>
      <c r="F17" s="1" t="s">
        <v>498</v>
      </c>
      <c r="G17" s="4">
        <v>0.171097</v>
      </c>
      <c r="H17" s="3">
        <f>(Table1[[#This Row],[AVG_shp]] - G$519) / G$516</f>
        <v>1.2291740852194792</v>
      </c>
      <c r="I17" s="6">
        <v>25</v>
      </c>
      <c r="J17" s="3">
        <f>(Table1[[#This Row],[AVG_PPP]] - I$519) / I$516</f>
        <v>1.7224282020845381</v>
      </c>
      <c r="K17" s="6">
        <v>58.3333333333333</v>
      </c>
      <c r="L17" s="3">
        <f>(Table1[[#This Row],[AVG_blocks]] - K$519) / K$516</f>
        <v>-9.8619365792062957E-2</v>
      </c>
      <c r="M17" s="6">
        <v>60.6666666666666</v>
      </c>
      <c r="N17" s="3">
        <f>(Table1[[#This Row],[AVG_hits]] - M$519) / M$516</f>
        <v>-0.48006777220765073</v>
      </c>
      <c r="O17" s="6">
        <v>677.33333333333303</v>
      </c>
      <c r="P17" s="3">
        <f>(Table1[[#This Row],[AVG_faceoffWins]] - O$519) / O$516</f>
        <v>2.6046724808560895</v>
      </c>
      <c r="Q17" s="1">
        <v>82</v>
      </c>
      <c r="R17" s="1">
        <v>30</v>
      </c>
      <c r="S17" s="1">
        <f>IF(ISERR(Table1[[#This Row],[AVG_shp]]/Table1[[#This Row],[shp]]), 0, Table1[[#This Row],[AVG_shp]]/Table1[[#This Row],[shp]])</f>
        <v>0.98095390983780439</v>
      </c>
      <c r="T17" s="7">
        <f>Table1[[#This Row],[r shp factor]]*Table1[[#This Row],[goals]]</f>
        <v>29.428617295134131</v>
      </c>
      <c r="U17" s="1">
        <v>59</v>
      </c>
      <c r="V17" s="1">
        <v>89</v>
      </c>
      <c r="W17" s="1">
        <v>208</v>
      </c>
      <c r="X17" s="3">
        <v>29.6666666666666</v>
      </c>
      <c r="Y17" s="3">
        <f>(Table1[[#This Row],[AVG_goals]] - X$519) / X$516</f>
        <v>1.580172449551132</v>
      </c>
      <c r="Z17" s="3">
        <v>47.6666666666666</v>
      </c>
      <c r="AA17" s="3">
        <f>(Table1[[#This Row],[AVG_assists]] - Z$519) / Z$516</f>
        <v>1.7799555986763065</v>
      </c>
      <c r="AB17" s="3">
        <v>77.3333333333333</v>
      </c>
      <c r="AC17" s="3">
        <f>(Table1[[#This Row],[AVG_points]] - AB$519) / AB$516</f>
        <v>1.8290233233889792</v>
      </c>
      <c r="AD17" s="1">
        <v>0.17441899999999999</v>
      </c>
      <c r="AE17" s="1">
        <v>27</v>
      </c>
      <c r="AF17" s="1">
        <v>172</v>
      </c>
      <c r="AG17" s="1">
        <v>680</v>
      </c>
      <c r="AH17" s="1">
        <v>71</v>
      </c>
      <c r="AI17" s="1">
        <v>63</v>
      </c>
      <c r="AJ17" s="7">
        <f>Table1[[#This Row],[z ppp]]+Table1[[#This Row],[z blocks]]+Table1[[#This Row],[z hits]]+Table1[[#This Row],[z faceoffWins]]+Table1[[#This Row],[z goals]]+Table1[[#This Row],[z assists]]+Table1[[#This Row],[z points]]</f>
        <v>8.9375649165573314</v>
      </c>
    </row>
    <row r="18" spans="1:36" x14ac:dyDescent="0.3">
      <c r="A18" s="1">
        <v>8480069</v>
      </c>
      <c r="B18" s="1">
        <v>27</v>
      </c>
      <c r="C18" s="1" t="s">
        <v>244</v>
      </c>
      <c r="D18" s="1" t="s">
        <v>48</v>
      </c>
      <c r="E18" s="1" t="s">
        <v>269</v>
      </c>
      <c r="F18" s="1" t="s">
        <v>270</v>
      </c>
      <c r="G18" s="4">
        <v>0.10392411520737301</v>
      </c>
      <c r="H18" s="3">
        <f>(Table1[[#This Row],[AVG_shp]] - G$519) / G$516</f>
        <v>-5.3731251549366955E-2</v>
      </c>
      <c r="I18" s="6">
        <v>35.036866359446996</v>
      </c>
      <c r="J18" s="3">
        <f>(Table1[[#This Row],[AVG_PPP]] - I$519) / I$516</f>
        <v>2.7671113458343117</v>
      </c>
      <c r="K18" s="6">
        <v>121.271889400921</v>
      </c>
      <c r="L18" s="3">
        <f>(Table1[[#This Row],[AVG_blocks]] - K$519) / K$516</f>
        <v>1.449639201393051</v>
      </c>
      <c r="M18" s="6">
        <v>49.903225806451601</v>
      </c>
      <c r="N18" s="3">
        <f>(Table1[[#This Row],[AVG_hits]] - M$519) / M$516</f>
        <v>-0.68026360656090901</v>
      </c>
      <c r="O18" s="6">
        <v>0</v>
      </c>
      <c r="P18" s="3">
        <f>(Table1[[#This Row],[AVG_faceoffWins]] - O$519) / O$516</f>
        <v>-0.60126404952864254</v>
      </c>
      <c r="Q18" s="1">
        <v>80</v>
      </c>
      <c r="R18" s="1">
        <v>30</v>
      </c>
      <c r="S18" s="1">
        <f>IF(ISERR(Table1[[#This Row],[AVG_shp]]/Table1[[#This Row],[shp]]), 0, Table1[[#This Row],[AVG_shp]]/Table1[[#This Row],[shp]])</f>
        <v>0.85217927862316012</v>
      </c>
      <c r="T18" s="7">
        <f>Table1[[#This Row],[r shp factor]]*Table1[[#This Row],[goals]]</f>
        <v>25.565378358694804</v>
      </c>
      <c r="U18" s="1">
        <v>62</v>
      </c>
      <c r="V18" s="1">
        <v>92</v>
      </c>
      <c r="W18" s="1">
        <v>214</v>
      </c>
      <c r="X18" s="3">
        <v>23.211981566820199</v>
      </c>
      <c r="Y18" s="3">
        <f>(Table1[[#This Row],[AVG_goals]] - X$519) / X$516</f>
        <v>0.93976129605617043</v>
      </c>
      <c r="Z18" s="3">
        <v>60.889400921658897</v>
      </c>
      <c r="AA18" s="3">
        <f>(Table1[[#This Row],[AVG_assists]] - Z$519) / Z$516</f>
        <v>2.7293807126470977</v>
      </c>
      <c r="AB18" s="3">
        <v>84.101382488479203</v>
      </c>
      <c r="AC18" s="3">
        <f>(Table1[[#This Row],[AVG_points]] - AB$519) / AB$516</f>
        <v>2.1330532461200193</v>
      </c>
      <c r="AD18" s="1">
        <v>0.121951</v>
      </c>
      <c r="AE18" s="1">
        <v>35</v>
      </c>
      <c r="AF18" s="1">
        <v>246</v>
      </c>
      <c r="AG18" s="1">
        <v>0</v>
      </c>
      <c r="AH18" s="1">
        <v>128</v>
      </c>
      <c r="AI18" s="1">
        <v>51</v>
      </c>
      <c r="AJ18" s="7">
        <f>Table1[[#This Row],[z ppp]]+Table1[[#This Row],[z blocks]]+Table1[[#This Row],[z hits]]+Table1[[#This Row],[z faceoffWins]]+Table1[[#This Row],[z goals]]+Table1[[#This Row],[z assists]]+Table1[[#This Row],[z points]]</f>
        <v>8.7374181459610991</v>
      </c>
    </row>
    <row r="19" spans="1:36" x14ac:dyDescent="0.3">
      <c r="A19" s="1">
        <v>8471685</v>
      </c>
      <c r="B19" s="1">
        <v>38</v>
      </c>
      <c r="C19" s="1" t="s">
        <v>416</v>
      </c>
      <c r="D19" s="1" t="s">
        <v>26</v>
      </c>
      <c r="E19" s="1" t="s">
        <v>429</v>
      </c>
      <c r="F19" s="1" t="s">
        <v>430</v>
      </c>
      <c r="G19" s="4">
        <v>0.19171120901639299</v>
      </c>
      <c r="H19" s="3">
        <f>(Table1[[#This Row],[AVG_shp]] - G$519) / G$516</f>
        <v>1.6228757825939799</v>
      </c>
      <c r="I19" s="6">
        <v>21.6598360655737</v>
      </c>
      <c r="J19" s="3">
        <f>(Table1[[#This Row],[AVG_PPP]] - I$519) / I$516</f>
        <v>1.3747686005026418</v>
      </c>
      <c r="K19" s="6">
        <v>73.057377049180303</v>
      </c>
      <c r="L19" s="3">
        <f>(Table1[[#This Row],[AVG_blocks]] - K$519) / K$516</f>
        <v>0.26358511189229472</v>
      </c>
      <c r="M19" s="6">
        <v>45.426229508196698</v>
      </c>
      <c r="N19" s="3">
        <f>(Table1[[#This Row],[AVG_hits]] - M$519) / M$516</f>
        <v>-0.76353400502972046</v>
      </c>
      <c r="O19" s="6">
        <v>879.08196721311401</v>
      </c>
      <c r="P19" s="3">
        <f>(Table1[[#This Row],[AVG_faceoffWins]] - O$519) / O$516</f>
        <v>3.5595838715702701</v>
      </c>
      <c r="Q19" s="1">
        <v>81</v>
      </c>
      <c r="R19" s="1">
        <v>21</v>
      </c>
      <c r="S19" s="1">
        <f>IF(ISERR(Table1[[#This Row],[AVG_shp]]/Table1[[#This Row],[shp]]), 0, Table1[[#This Row],[AVG_shp]]/Table1[[#This Row],[shp]])</f>
        <v>0.89465111587501278</v>
      </c>
      <c r="T19" s="7">
        <f>Table1[[#This Row],[r shp factor]]*Table1[[#This Row],[goals]]</f>
        <v>18.787673433375268</v>
      </c>
      <c r="U19" s="1">
        <v>46</v>
      </c>
      <c r="V19" s="1">
        <v>67</v>
      </c>
      <c r="W19" s="1">
        <v>155</v>
      </c>
      <c r="X19" s="3">
        <v>25.012295081967199</v>
      </c>
      <c r="Y19" s="3">
        <f>(Table1[[#This Row],[AVG_goals]] - X$519) / X$516</f>
        <v>1.1183820710518855</v>
      </c>
      <c r="Z19" s="3">
        <v>45.336065573770398</v>
      </c>
      <c r="AA19" s="3">
        <f>(Table1[[#This Row],[AVG_assists]] - Z$519) / Z$516</f>
        <v>1.6126126599487884</v>
      </c>
      <c r="AB19" s="3">
        <v>70.348360655737693</v>
      </c>
      <c r="AC19" s="3">
        <f>(Table1[[#This Row],[AVG_points]] - AB$519) / AB$516</f>
        <v>1.5152489026117359</v>
      </c>
      <c r="AD19" s="1">
        <v>0.214286</v>
      </c>
      <c r="AE19" s="1">
        <v>22</v>
      </c>
      <c r="AF19" s="1">
        <v>98</v>
      </c>
      <c r="AG19" s="1">
        <v>879</v>
      </c>
      <c r="AH19" s="1">
        <v>67</v>
      </c>
      <c r="AI19" s="1">
        <v>31</v>
      </c>
      <c r="AJ19" s="7">
        <f>Table1[[#This Row],[z ppp]]+Table1[[#This Row],[z blocks]]+Table1[[#This Row],[z hits]]+Table1[[#This Row],[z faceoffWins]]+Table1[[#This Row],[z goals]]+Table1[[#This Row],[z assists]]+Table1[[#This Row],[z points]]</f>
        <v>8.6806472125478962</v>
      </c>
    </row>
    <row r="20" spans="1:36" x14ac:dyDescent="0.3">
      <c r="A20" s="1">
        <v>8480002</v>
      </c>
      <c r="B20" s="1">
        <v>26</v>
      </c>
      <c r="C20" s="1" t="s">
        <v>510</v>
      </c>
      <c r="D20" s="1" t="s">
        <v>26</v>
      </c>
      <c r="E20" s="1" t="s">
        <v>521</v>
      </c>
      <c r="F20" s="1" t="s">
        <v>522</v>
      </c>
      <c r="G20" s="4">
        <v>0.15144958590308299</v>
      </c>
      <c r="H20" s="3">
        <f>(Table1[[#This Row],[AVG_shp]] - G$519) / G$516</f>
        <v>0.85393677813558111</v>
      </c>
      <c r="I20" s="6">
        <v>21.678414096916299</v>
      </c>
      <c r="J20" s="3">
        <f>(Table1[[#This Row],[AVG_PPP]] - I$519) / I$516</f>
        <v>1.3767022873220744</v>
      </c>
      <c r="K20" s="6">
        <v>54.726872246695997</v>
      </c>
      <c r="L20" s="3">
        <f>(Table1[[#This Row],[AVG_blocks]] - K$519) / K$516</f>
        <v>-0.18733659452240986</v>
      </c>
      <c r="M20" s="6">
        <v>40.431718061673998</v>
      </c>
      <c r="N20" s="3">
        <f>(Table1[[#This Row],[AVG_hits]] - M$519) / M$516</f>
        <v>-0.85642998496856859</v>
      </c>
      <c r="O20" s="6">
        <v>889.56387665198201</v>
      </c>
      <c r="P20" s="3">
        <f>(Table1[[#This Row],[AVG_faceoffWins]] - O$519) / O$516</f>
        <v>3.6091965729161144</v>
      </c>
      <c r="Q20" s="1">
        <v>75</v>
      </c>
      <c r="R20" s="1">
        <v>35</v>
      </c>
      <c r="S20" s="1">
        <f>IF(ISERR(Table1[[#This Row],[AVG_shp]]/Table1[[#This Row],[shp]]), 0, Table1[[#This Row],[AVG_shp]]/Table1[[#This Row],[shp]])</f>
        <v>0.80917253081800644</v>
      </c>
      <c r="T20" s="7">
        <f>Table1[[#This Row],[r shp factor]]*Table1[[#This Row],[goals]]</f>
        <v>28.321038578630226</v>
      </c>
      <c r="U20" s="1">
        <v>34</v>
      </c>
      <c r="V20" s="1">
        <v>69</v>
      </c>
      <c r="W20" s="1">
        <v>173</v>
      </c>
      <c r="X20" s="3">
        <v>31.070484581497698</v>
      </c>
      <c r="Y20" s="3">
        <f>(Table1[[#This Row],[AVG_goals]] - X$519) / X$516</f>
        <v>1.7194543256189929</v>
      </c>
      <c r="Z20" s="3">
        <v>41.229074889867803</v>
      </c>
      <c r="AA20" s="3">
        <f>(Table1[[#This Row],[AVG_assists]] - Z$519) / Z$516</f>
        <v>1.3177205428612042</v>
      </c>
      <c r="AB20" s="3">
        <v>72.299559471365598</v>
      </c>
      <c r="AC20" s="3">
        <f>(Table1[[#This Row],[AVG_points]] - AB$519) / AB$516</f>
        <v>1.6028993926642805</v>
      </c>
      <c r="AD20" s="1">
        <v>0.187166</v>
      </c>
      <c r="AE20" s="1">
        <v>29</v>
      </c>
      <c r="AF20" s="1">
        <v>187</v>
      </c>
      <c r="AG20" s="1">
        <v>987</v>
      </c>
      <c r="AH20" s="1">
        <v>60</v>
      </c>
      <c r="AI20" s="1">
        <v>44</v>
      </c>
      <c r="AJ20" s="7">
        <f>Table1[[#This Row],[z ppp]]+Table1[[#This Row],[z blocks]]+Table1[[#This Row],[z hits]]+Table1[[#This Row],[z faceoffWins]]+Table1[[#This Row],[z goals]]+Table1[[#This Row],[z assists]]+Table1[[#This Row],[z points]]</f>
        <v>8.5822065418916882</v>
      </c>
    </row>
    <row r="21" spans="1:36" x14ac:dyDescent="0.3">
      <c r="A21" s="1">
        <v>8477933</v>
      </c>
      <c r="B21" s="1">
        <v>30</v>
      </c>
      <c r="C21" s="1" t="s">
        <v>375</v>
      </c>
      <c r="D21" s="1" t="s">
        <v>65</v>
      </c>
      <c r="E21" s="1" t="s">
        <v>396</v>
      </c>
      <c r="F21" s="1" t="s">
        <v>397</v>
      </c>
      <c r="G21" s="4">
        <v>0.18816106584362099</v>
      </c>
      <c r="H21" s="3">
        <f>(Table1[[#This Row],[AVG_shp]] - G$519) / G$516</f>
        <v>1.5550731619874196</v>
      </c>
      <c r="I21" s="6">
        <v>30.337448559670701</v>
      </c>
      <c r="J21" s="3">
        <f>(Table1[[#This Row],[AVG_PPP]] - I$519) / I$516</f>
        <v>2.2779743597427249</v>
      </c>
      <c r="K21" s="6">
        <v>58.962962962962898</v>
      </c>
      <c r="L21" s="3">
        <f>(Table1[[#This Row],[AVG_blocks]] - K$519) / K$516</f>
        <v>-8.31307761399461E-2</v>
      </c>
      <c r="M21" s="6">
        <v>79.378600823045204</v>
      </c>
      <c r="N21" s="3">
        <f>(Table1[[#This Row],[AVG_hits]] - M$519) / M$516</f>
        <v>-0.13203303875675132</v>
      </c>
      <c r="O21" s="6">
        <v>227.522633744855</v>
      </c>
      <c r="P21" s="3">
        <f>(Table1[[#This Row],[AVG_faceoffWins]] - O$519) / O$516</f>
        <v>0.4756401675165991</v>
      </c>
      <c r="Q21" s="1">
        <v>79</v>
      </c>
      <c r="R21" s="1">
        <v>39</v>
      </c>
      <c r="S21" s="1">
        <f>IF(ISERR(Table1[[#This Row],[AVG_shp]]/Table1[[#This Row],[shp]]), 0, Table1[[#This Row],[AVG_shp]]/Table1[[#This Row],[shp]])</f>
        <v>1.0276466056265789</v>
      </c>
      <c r="T21" s="7">
        <f>Table1[[#This Row],[r shp factor]]*Table1[[#This Row],[goals]]</f>
        <v>40.078217619436579</v>
      </c>
      <c r="U21" s="1">
        <v>42</v>
      </c>
      <c r="V21" s="1">
        <v>81</v>
      </c>
      <c r="W21" s="1">
        <v>201</v>
      </c>
      <c r="X21" s="3">
        <v>42.3744855967078</v>
      </c>
      <c r="Y21" s="3">
        <f>(Table1[[#This Row],[AVG_goals]] - X$519) / X$516</f>
        <v>2.8409975484527736</v>
      </c>
      <c r="Z21" s="3">
        <v>38.288065843621297</v>
      </c>
      <c r="AA21" s="3">
        <f>(Table1[[#This Row],[AVG_assists]] - Z$519) / Z$516</f>
        <v>1.1065487991753258</v>
      </c>
      <c r="AB21" s="3">
        <v>80.662551440329196</v>
      </c>
      <c r="AC21" s="3">
        <f>(Table1[[#This Row],[AVG_points]] - AB$519) / AB$516</f>
        <v>1.9785763039631756</v>
      </c>
      <c r="AD21" s="1">
        <v>0.18309900000000001</v>
      </c>
      <c r="AE21" s="1">
        <v>30</v>
      </c>
      <c r="AF21" s="1">
        <v>213</v>
      </c>
      <c r="AG21" s="1">
        <v>212</v>
      </c>
      <c r="AH21" s="1">
        <v>62</v>
      </c>
      <c r="AI21" s="1">
        <v>103</v>
      </c>
      <c r="AJ21" s="7">
        <f>Table1[[#This Row],[z ppp]]+Table1[[#This Row],[z blocks]]+Table1[[#This Row],[z hits]]+Table1[[#This Row],[z faceoffWins]]+Table1[[#This Row],[z goals]]+Table1[[#This Row],[z assists]]+Table1[[#This Row],[z points]]</f>
        <v>8.4645733639539014</v>
      </c>
    </row>
    <row r="22" spans="1:36" x14ac:dyDescent="0.3">
      <c r="A22" s="1">
        <v>8476459</v>
      </c>
      <c r="B22" s="1">
        <v>32</v>
      </c>
      <c r="C22" s="1" t="s">
        <v>600</v>
      </c>
      <c r="D22" s="1" t="s">
        <v>65</v>
      </c>
      <c r="E22" s="1" t="s">
        <v>620</v>
      </c>
      <c r="F22" s="1" t="s">
        <v>621</v>
      </c>
      <c r="G22" s="4">
        <v>0.127478297959183</v>
      </c>
      <c r="H22" s="3">
        <f>(Table1[[#This Row],[AVG_shp]] - G$519) / G$516</f>
        <v>0.39611970912937561</v>
      </c>
      <c r="I22" s="6">
        <v>29.661224489795899</v>
      </c>
      <c r="J22" s="3">
        <f>(Table1[[#This Row],[AVG_PPP]] - I$519) / I$516</f>
        <v>2.2075898530753468</v>
      </c>
      <c r="K22" s="6">
        <v>49.644897959183602</v>
      </c>
      <c r="L22" s="3">
        <f>(Table1[[#This Row],[AVG_blocks]] - K$519) / K$516</f>
        <v>-0.31235074674423891</v>
      </c>
      <c r="M22" s="6">
        <v>54.689795918367302</v>
      </c>
      <c r="N22" s="3">
        <f>(Table1[[#This Row],[AVG_hits]] - M$519) / M$516</f>
        <v>-0.5912352549686849</v>
      </c>
      <c r="O22" s="6">
        <v>596.53061224489795</v>
      </c>
      <c r="P22" s="3">
        <f>(Table1[[#This Row],[AVG_faceoffWins]] - O$519) / O$516</f>
        <v>2.2222191413503278</v>
      </c>
      <c r="Q22" s="1">
        <v>82</v>
      </c>
      <c r="R22" s="1">
        <v>20</v>
      </c>
      <c r="S22" s="1">
        <f>IF(ISERR(Table1[[#This Row],[AVG_shp]]/Table1[[#This Row],[shp]]), 0, Table1[[#This Row],[AVG_shp]]/Table1[[#This Row],[shp]])</f>
        <v>1.166422343848321</v>
      </c>
      <c r="T22" s="7">
        <f>Table1[[#This Row],[r shp factor]]*Table1[[#This Row],[goals]]</f>
        <v>23.328446876966421</v>
      </c>
      <c r="U22" s="1">
        <v>42</v>
      </c>
      <c r="V22" s="1">
        <v>62</v>
      </c>
      <c r="W22" s="1">
        <v>144</v>
      </c>
      <c r="X22" s="3">
        <v>28.342857142857099</v>
      </c>
      <c r="Y22" s="3">
        <f>(Table1[[#This Row],[AVG_goals]] - X$519) / X$516</f>
        <v>1.4488287246387217</v>
      </c>
      <c r="Z22" s="3">
        <v>46.669387755102001</v>
      </c>
      <c r="AA22" s="3">
        <f>(Table1[[#This Row],[AVG_assists]] - Z$519) / Z$516</f>
        <v>1.7083484994172857</v>
      </c>
      <c r="AB22" s="3">
        <v>75.012244897959107</v>
      </c>
      <c r="AC22" s="3">
        <f>(Table1[[#This Row],[AVG_points]] - AB$519) / AB$516</f>
        <v>1.7247568912927849</v>
      </c>
      <c r="AD22" s="1">
        <v>0.10929</v>
      </c>
      <c r="AE22" s="1">
        <v>19</v>
      </c>
      <c r="AF22" s="1">
        <v>183</v>
      </c>
      <c r="AG22" s="1">
        <v>549</v>
      </c>
      <c r="AH22" s="1">
        <v>46</v>
      </c>
      <c r="AI22" s="1">
        <v>44</v>
      </c>
      <c r="AJ22" s="7">
        <f>Table1[[#This Row],[z ppp]]+Table1[[#This Row],[z blocks]]+Table1[[#This Row],[z hits]]+Table1[[#This Row],[z faceoffWins]]+Table1[[#This Row],[z goals]]+Table1[[#This Row],[z assists]]+Table1[[#This Row],[z points]]</f>
        <v>8.4081571080615429</v>
      </c>
    </row>
    <row r="23" spans="1:36" x14ac:dyDescent="0.3">
      <c r="A23" s="1">
        <v>8477946</v>
      </c>
      <c r="B23" s="1">
        <v>29</v>
      </c>
      <c r="C23" s="1" t="s">
        <v>305</v>
      </c>
      <c r="D23" s="1" t="s">
        <v>26</v>
      </c>
      <c r="E23" s="1" t="s">
        <v>318</v>
      </c>
      <c r="F23" s="1" t="s">
        <v>319</v>
      </c>
      <c r="G23" s="4">
        <v>0.13547164347825999</v>
      </c>
      <c r="H23" s="3">
        <f>(Table1[[#This Row],[AVG_shp]] - G$519) / G$516</f>
        <v>0.54878109410218212</v>
      </c>
      <c r="I23" s="6">
        <v>28.095652173912999</v>
      </c>
      <c r="J23" s="3">
        <f>(Table1[[#This Row],[AVG_PPP]] - I$519) / I$516</f>
        <v>2.0446378967424073</v>
      </c>
      <c r="K23" s="6">
        <v>31.208695652173901</v>
      </c>
      <c r="L23" s="3">
        <f>(Table1[[#This Row],[AVG_blocks]] - K$519) / K$516</f>
        <v>-0.76587256153664118</v>
      </c>
      <c r="M23" s="6">
        <v>45.043478260869499</v>
      </c>
      <c r="N23" s="3">
        <f>(Table1[[#This Row],[AVG_hits]] - M$519) / M$516</f>
        <v>-0.77065303009833486</v>
      </c>
      <c r="O23" s="6">
        <v>778.56521739130403</v>
      </c>
      <c r="P23" s="3">
        <f>(Table1[[#This Row],[AVG_faceoffWins]] - O$519) / O$516</f>
        <v>3.0838206036038081</v>
      </c>
      <c r="Q23" s="1">
        <v>82</v>
      </c>
      <c r="R23" s="1">
        <v>30</v>
      </c>
      <c r="S23" s="1">
        <f>IF(ISERR(Table1[[#This Row],[AVG_shp]]/Table1[[#This Row],[shp]]), 0, Table1[[#This Row],[AVG_shp]]/Table1[[#This Row],[shp]])</f>
        <v>1.0566798758103035</v>
      </c>
      <c r="T23" s="7">
        <f>Table1[[#This Row],[r shp factor]]*Table1[[#This Row],[goals]]</f>
        <v>31.700396274309107</v>
      </c>
      <c r="U23" s="1">
        <v>40</v>
      </c>
      <c r="V23" s="1">
        <v>70</v>
      </c>
      <c r="W23" s="1">
        <v>170</v>
      </c>
      <c r="X23" s="3">
        <v>31.582608695652102</v>
      </c>
      <c r="Y23" s="3">
        <f>(Table1[[#This Row],[AVG_goals]] - X$519) / X$516</f>
        <v>1.7702654790067873</v>
      </c>
      <c r="Z23" s="3">
        <v>41.2521739130434</v>
      </c>
      <c r="AA23" s="3">
        <f>(Table1[[#This Row],[AVG_assists]] - Z$519) / Z$516</f>
        <v>1.3193791100144256</v>
      </c>
      <c r="AB23" s="3">
        <v>72.834782608695605</v>
      </c>
      <c r="AC23" s="3">
        <f>(Table1[[#This Row],[AVG_points]] - AB$519) / AB$516</f>
        <v>1.6269423399532468</v>
      </c>
      <c r="AD23" s="1">
        <v>0.12820500000000001</v>
      </c>
      <c r="AE23" s="1">
        <v>27</v>
      </c>
      <c r="AF23" s="1">
        <v>234</v>
      </c>
      <c r="AG23" s="1">
        <v>871</v>
      </c>
      <c r="AH23" s="1">
        <v>33</v>
      </c>
      <c r="AI23" s="1">
        <v>44</v>
      </c>
      <c r="AJ23" s="7">
        <f>Table1[[#This Row],[z ppp]]+Table1[[#This Row],[z blocks]]+Table1[[#This Row],[z hits]]+Table1[[#This Row],[z faceoffWins]]+Table1[[#This Row],[z goals]]+Table1[[#This Row],[z assists]]+Table1[[#This Row],[z points]]</f>
        <v>8.308519837685699</v>
      </c>
    </row>
    <row r="24" spans="1:36" x14ac:dyDescent="0.3">
      <c r="A24" s="1">
        <v>8478483</v>
      </c>
      <c r="B24" s="1">
        <v>28</v>
      </c>
      <c r="C24" s="1" t="s">
        <v>960</v>
      </c>
      <c r="D24" s="1" t="s">
        <v>42</v>
      </c>
      <c r="E24" s="1" t="s">
        <v>974</v>
      </c>
      <c r="F24" s="1" t="s">
        <v>975</v>
      </c>
      <c r="G24" s="4">
        <v>0.15756913913043399</v>
      </c>
      <c r="H24" s="3">
        <f>(Table1[[#This Row],[AVG_shp]] - G$519) / G$516</f>
        <v>0.97081142954062738</v>
      </c>
      <c r="I24" s="6">
        <v>32.243478260869502</v>
      </c>
      <c r="J24" s="3">
        <f>(Table1[[#This Row],[AVG_PPP]] - I$519) / I$516</f>
        <v>2.4763626842474773</v>
      </c>
      <c r="K24" s="6">
        <v>45.039130434782599</v>
      </c>
      <c r="L24" s="3">
        <f>(Table1[[#This Row],[AVG_blocks]] - K$519) / K$516</f>
        <v>-0.42565043891479271</v>
      </c>
      <c r="M24" s="6">
        <v>53.391304347826001</v>
      </c>
      <c r="N24" s="3">
        <f>(Table1[[#This Row],[AVG_hits]] - M$519) / M$516</f>
        <v>-0.61538669564097526</v>
      </c>
      <c r="O24" s="6">
        <v>4.7217391304347798</v>
      </c>
      <c r="P24" s="3">
        <f>(Table1[[#This Row],[AVG_faceoffWins]] - O$519) / O$516</f>
        <v>-0.5789152365878828</v>
      </c>
      <c r="Q24" s="1">
        <v>81</v>
      </c>
      <c r="R24" s="1">
        <v>27</v>
      </c>
      <c r="S24" s="1">
        <f>IF(ISERR(Table1[[#This Row],[AVG_shp]]/Table1[[#This Row],[shp]]), 0, Table1[[#This Row],[AVG_shp]]/Table1[[#This Row],[shp]])</f>
        <v>1.0096120250045428</v>
      </c>
      <c r="T24" s="7">
        <f>Table1[[#This Row],[r shp factor]]*Table1[[#This Row],[goals]]</f>
        <v>27.259524675122655</v>
      </c>
      <c r="U24" s="1">
        <v>75</v>
      </c>
      <c r="V24" s="1">
        <v>102</v>
      </c>
      <c r="W24" s="1">
        <v>231</v>
      </c>
      <c r="X24" s="3">
        <v>27.743478260869502</v>
      </c>
      <c r="Y24" s="3">
        <f>(Table1[[#This Row],[AVG_goals]] - X$519) / X$516</f>
        <v>1.3893604600748422</v>
      </c>
      <c r="Z24" s="3">
        <v>68.113043478260806</v>
      </c>
      <c r="AA24" s="3">
        <f>(Table1[[#This Row],[AVG_assists]] - Z$519) / Z$516</f>
        <v>3.2480561639817296</v>
      </c>
      <c r="AB24" s="3">
        <v>95.8565217391304</v>
      </c>
      <c r="AC24" s="3">
        <f>(Table1[[#This Row],[AVG_points]] - AB$519) / AB$516</f>
        <v>2.6611100016402962</v>
      </c>
      <c r="AD24" s="1">
        <v>0.15606900000000001</v>
      </c>
      <c r="AE24" s="1">
        <v>33</v>
      </c>
      <c r="AF24" s="1">
        <v>173</v>
      </c>
      <c r="AG24" s="1">
        <v>10</v>
      </c>
      <c r="AH24" s="1">
        <v>40</v>
      </c>
      <c r="AI24" s="1">
        <v>49</v>
      </c>
      <c r="AJ24" s="7">
        <f>Table1[[#This Row],[z ppp]]+Table1[[#This Row],[z blocks]]+Table1[[#This Row],[z hits]]+Table1[[#This Row],[z faceoffWins]]+Table1[[#This Row],[z goals]]+Table1[[#This Row],[z assists]]+Table1[[#This Row],[z points]]</f>
        <v>8.1549369388006951</v>
      </c>
    </row>
    <row r="25" spans="1:36" x14ac:dyDescent="0.3">
      <c r="A25" s="1">
        <v>8474564</v>
      </c>
      <c r="B25" s="1">
        <v>35</v>
      </c>
      <c r="C25" s="1" t="s">
        <v>132</v>
      </c>
      <c r="D25" s="1" t="s">
        <v>23</v>
      </c>
      <c r="E25" s="1" t="s">
        <v>557</v>
      </c>
      <c r="F25" s="1" t="s">
        <v>558</v>
      </c>
      <c r="G25" s="4">
        <v>0.149835615702479</v>
      </c>
      <c r="H25" s="3">
        <f>(Table1[[#This Row],[AVG_shp]] - G$519) / G$516</f>
        <v>0.82311227223363981</v>
      </c>
      <c r="I25" s="6">
        <v>31.561983471074299</v>
      </c>
      <c r="J25" s="3">
        <f>(Table1[[#This Row],[AVG_PPP]] - I$519) / I$516</f>
        <v>2.4054295768456595</v>
      </c>
      <c r="K25" s="6">
        <v>46.694214876033001</v>
      </c>
      <c r="L25" s="3">
        <f>(Table1[[#This Row],[AVG_blocks]] - K$519) / K$516</f>
        <v>-0.38493614825281852</v>
      </c>
      <c r="M25" s="6">
        <v>78.619834710743802</v>
      </c>
      <c r="N25" s="3">
        <f>(Table1[[#This Row],[AVG_hits]] - M$519) / M$516</f>
        <v>-0.14614579478931644</v>
      </c>
      <c r="O25" s="6">
        <v>418.41322314049501</v>
      </c>
      <c r="P25" s="3">
        <f>(Table1[[#This Row],[AVG_faceoffWins]] - O$519) / O$516</f>
        <v>1.3791585442638752</v>
      </c>
      <c r="Q25" s="1">
        <v>82</v>
      </c>
      <c r="R25" s="1">
        <v>27</v>
      </c>
      <c r="S25" s="1">
        <f>IF(ISERR(Table1[[#This Row],[AVG_shp]]/Table1[[#This Row],[shp]]), 0, Table1[[#This Row],[AVG_shp]]/Table1[[#This Row],[shp]])</f>
        <v>0.9656098761534232</v>
      </c>
      <c r="T25" s="7">
        <f>Table1[[#This Row],[r shp factor]]*Table1[[#This Row],[goals]]</f>
        <v>26.071466656142427</v>
      </c>
      <c r="U25" s="1">
        <v>26</v>
      </c>
      <c r="V25" s="1">
        <v>53</v>
      </c>
      <c r="W25" s="1">
        <v>133</v>
      </c>
      <c r="X25" s="3">
        <v>33.586776859504099</v>
      </c>
      <c r="Y25" s="3">
        <f>(Table1[[#This Row],[AVG_goals]] - X$519) / X$516</f>
        <v>1.9691119952591261</v>
      </c>
      <c r="Z25" s="3">
        <v>38.929752066115697</v>
      </c>
      <c r="AA25" s="3">
        <f>(Table1[[#This Row],[AVG_assists]] - Z$519) / Z$516</f>
        <v>1.1526234614332633</v>
      </c>
      <c r="AB25" s="3">
        <v>72.516528925619795</v>
      </c>
      <c r="AC25" s="3">
        <f>(Table1[[#This Row],[AVG_points]] - AB$519) / AB$516</f>
        <v>1.6126459540292706</v>
      </c>
      <c r="AD25" s="1">
        <v>0.155172</v>
      </c>
      <c r="AE25" s="1">
        <v>21</v>
      </c>
      <c r="AF25" s="1">
        <v>174</v>
      </c>
      <c r="AG25" s="1">
        <v>396</v>
      </c>
      <c r="AH25" s="1">
        <v>46</v>
      </c>
      <c r="AI25" s="1">
        <v>66</v>
      </c>
      <c r="AJ25" s="7">
        <f>Table1[[#This Row],[z ppp]]+Table1[[#This Row],[z blocks]]+Table1[[#This Row],[z hits]]+Table1[[#This Row],[z faceoffWins]]+Table1[[#This Row],[z goals]]+Table1[[#This Row],[z assists]]+Table1[[#This Row],[z points]]</f>
        <v>7.987887588789059</v>
      </c>
    </row>
    <row r="26" spans="1:36" x14ac:dyDescent="0.3">
      <c r="A26" s="1">
        <v>8476460</v>
      </c>
      <c r="B26" s="1">
        <v>32</v>
      </c>
      <c r="C26" s="1" t="s">
        <v>995</v>
      </c>
      <c r="D26" s="1" t="s">
        <v>26</v>
      </c>
      <c r="E26" s="1" t="s">
        <v>1014</v>
      </c>
      <c r="F26" s="1" t="s">
        <v>1015</v>
      </c>
      <c r="G26" s="4">
        <v>0.194920147679324</v>
      </c>
      <c r="H26" s="3">
        <f>(Table1[[#This Row],[AVG_shp]] - G$519) / G$516</f>
        <v>1.6841618885688412</v>
      </c>
      <c r="I26" s="6">
        <v>21.789029535864898</v>
      </c>
      <c r="J26" s="3">
        <f>(Table1[[#This Row],[AVG_PPP]] - I$519) / I$516</f>
        <v>1.3882156501954694</v>
      </c>
      <c r="K26" s="6">
        <v>46.236286919831201</v>
      </c>
      <c r="L26" s="3">
        <f>(Table1[[#This Row],[AVG_blocks]] - K$519) / K$516</f>
        <v>-0.39620095834127439</v>
      </c>
      <c r="M26" s="6">
        <v>62.016877637130797</v>
      </c>
      <c r="N26" s="3">
        <f>(Table1[[#This Row],[AVG_hits]] - M$519) / M$516</f>
        <v>-0.45495437071313993</v>
      </c>
      <c r="O26" s="6">
        <v>603.10126582278394</v>
      </c>
      <c r="P26" s="3">
        <f>(Table1[[#This Row],[AVG_faceoffWins]] - O$519) / O$516</f>
        <v>2.2533191881030556</v>
      </c>
      <c r="Q26" s="1">
        <v>82</v>
      </c>
      <c r="R26" s="1">
        <v>39</v>
      </c>
      <c r="S26" s="1">
        <f>IF(ISERR(Table1[[#This Row],[AVG_shp]]/Table1[[#This Row],[shp]]), 0, Table1[[#This Row],[AVG_shp]]/Table1[[#This Row],[shp]])</f>
        <v>0.90462777964136076</v>
      </c>
      <c r="T26" s="7">
        <f>Table1[[#This Row],[r shp factor]]*Table1[[#This Row],[goals]]</f>
        <v>35.280483406013069</v>
      </c>
      <c r="U26" s="1">
        <v>48</v>
      </c>
      <c r="V26" s="1">
        <v>87</v>
      </c>
      <c r="W26" s="1">
        <v>213</v>
      </c>
      <c r="X26" s="3">
        <v>35.654008438818501</v>
      </c>
      <c r="Y26" s="3">
        <f>(Table1[[#This Row],[AVG_goals]] - X$519) / X$516</f>
        <v>2.1742154417899959</v>
      </c>
      <c r="Z26" s="3">
        <v>40.168776371307999</v>
      </c>
      <c r="AA26" s="3">
        <f>(Table1[[#This Row],[AVG_assists]] - Z$519) / Z$516</f>
        <v>1.2415884795213825</v>
      </c>
      <c r="AB26" s="3">
        <v>75.822784810126507</v>
      </c>
      <c r="AC26" s="3">
        <f>(Table1[[#This Row],[AVG_points]] - AB$519) / AB$516</f>
        <v>1.761167440509809</v>
      </c>
      <c r="AD26" s="1">
        <v>0.21546999999999999</v>
      </c>
      <c r="AE26" s="1">
        <v>25</v>
      </c>
      <c r="AF26" s="1">
        <v>181</v>
      </c>
      <c r="AG26" s="1">
        <v>627</v>
      </c>
      <c r="AH26" s="1">
        <v>60</v>
      </c>
      <c r="AI26" s="1">
        <v>73</v>
      </c>
      <c r="AJ26" s="7">
        <f>Table1[[#This Row],[z ppp]]+Table1[[#This Row],[z blocks]]+Table1[[#This Row],[z hits]]+Table1[[#This Row],[z faceoffWins]]+Table1[[#This Row],[z goals]]+Table1[[#This Row],[z assists]]+Table1[[#This Row],[z points]]</f>
        <v>7.9673508710652978</v>
      </c>
    </row>
    <row r="27" spans="1:36" x14ac:dyDescent="0.3">
      <c r="A27" s="1">
        <v>8478550</v>
      </c>
      <c r="B27" s="1">
        <v>34</v>
      </c>
      <c r="C27" s="1" t="s">
        <v>600</v>
      </c>
      <c r="D27" s="1" t="s">
        <v>29</v>
      </c>
      <c r="E27" s="1" t="s">
        <v>612</v>
      </c>
      <c r="F27" s="1" t="s">
        <v>613</v>
      </c>
      <c r="G27" s="4">
        <v>0.15330748360655699</v>
      </c>
      <c r="H27" s="3">
        <f>(Table1[[#This Row],[AVG_shp]] - G$519) / G$516</f>
        <v>0.88941994796393709</v>
      </c>
      <c r="I27" s="6">
        <v>35.4098360655737</v>
      </c>
      <c r="J27" s="3">
        <f>(Table1[[#This Row],[AVG_PPP]] - I$519) / I$516</f>
        <v>2.8059317456648962</v>
      </c>
      <c r="K27" s="6">
        <v>12.344262295081901</v>
      </c>
      <c r="L27" s="3">
        <f>(Table1[[#This Row],[AVG_blocks]] - K$519) / K$516</f>
        <v>-1.2299286566406635</v>
      </c>
      <c r="M27" s="6">
        <v>20.688524590163901</v>
      </c>
      <c r="N27" s="3">
        <f>(Table1[[#This Row],[AVG_hits]] - M$519) / M$516</f>
        <v>-1.2236457425648635</v>
      </c>
      <c r="O27" s="6">
        <v>2.35245901639344</v>
      </c>
      <c r="P27" s="3">
        <f>(Table1[[#This Row],[AVG_faceoffWins]] - O$519) / O$516</f>
        <v>-0.59012945164937769</v>
      </c>
      <c r="Q27" s="1">
        <v>80</v>
      </c>
      <c r="R27" s="1">
        <v>37</v>
      </c>
      <c r="S27" s="1">
        <f>IF(ISERR(Table1[[#This Row],[AVG_shp]]/Table1[[#This Row],[shp]]), 0, Table1[[#This Row],[AVG_shp]]/Table1[[#This Row],[shp]])</f>
        <v>0.98199748655860941</v>
      </c>
      <c r="T27" s="7">
        <f>Table1[[#This Row],[r shp factor]]*Table1[[#This Row],[goals]]</f>
        <v>36.333907002668546</v>
      </c>
      <c r="U27" s="1">
        <v>52</v>
      </c>
      <c r="V27" s="1">
        <v>89</v>
      </c>
      <c r="W27" s="1">
        <v>215</v>
      </c>
      <c r="X27" s="3">
        <v>38.344262295081897</v>
      </c>
      <c r="Y27" s="3">
        <f>(Table1[[#This Row],[AVG_goals]] - X$519) / X$516</f>
        <v>2.4411329673753892</v>
      </c>
      <c r="Z27" s="3">
        <v>62.081967213114702</v>
      </c>
      <c r="AA27" s="3">
        <f>(Table1[[#This Row],[AVG_assists]] - Z$519) / Z$516</f>
        <v>2.8150099301257496</v>
      </c>
      <c r="AB27" s="3">
        <v>100.426229508196</v>
      </c>
      <c r="AC27" s="3">
        <f>(Table1[[#This Row],[AVG_points]] - AB$519) / AB$516</f>
        <v>2.8663874557610467</v>
      </c>
      <c r="AD27" s="1">
        <v>0.15611800000000001</v>
      </c>
      <c r="AE27" s="1">
        <v>26</v>
      </c>
      <c r="AF27" s="1">
        <v>237</v>
      </c>
      <c r="AG27" s="1">
        <v>0</v>
      </c>
      <c r="AH27" s="1">
        <v>11</v>
      </c>
      <c r="AI27" s="1">
        <v>18</v>
      </c>
      <c r="AJ27" s="7">
        <f>Table1[[#This Row],[z ppp]]+Table1[[#This Row],[z blocks]]+Table1[[#This Row],[z hits]]+Table1[[#This Row],[z faceoffWins]]+Table1[[#This Row],[z goals]]+Table1[[#This Row],[z assists]]+Table1[[#This Row],[z points]]</f>
        <v>7.8847582480721776</v>
      </c>
    </row>
    <row r="28" spans="1:36" x14ac:dyDescent="0.3">
      <c r="A28" s="1">
        <v>8482116</v>
      </c>
      <c r="B28" s="1">
        <v>23</v>
      </c>
      <c r="C28" s="1" t="s">
        <v>634</v>
      </c>
      <c r="D28" s="1" t="s">
        <v>45</v>
      </c>
      <c r="E28" s="1" t="s">
        <v>653</v>
      </c>
      <c r="F28" s="1" t="s">
        <v>654</v>
      </c>
      <c r="G28" s="4">
        <v>0.13838944680851001</v>
      </c>
      <c r="H28" s="3">
        <f>(Table1[[#This Row],[AVG_shp]] - G$519) / G$516</f>
        <v>0.60450693460427907</v>
      </c>
      <c r="I28" s="6">
        <v>27.1914893617021</v>
      </c>
      <c r="J28" s="3">
        <f>(Table1[[#This Row],[AVG_PPP]] - I$519) / I$516</f>
        <v>1.9505284789924073</v>
      </c>
      <c r="K28" s="6">
        <v>45.051063829787203</v>
      </c>
      <c r="L28" s="3">
        <f>(Table1[[#This Row],[AVG_blocks]] - K$519) / K$516</f>
        <v>-0.42535688306912567</v>
      </c>
      <c r="M28" s="6">
        <v>115.114893617021</v>
      </c>
      <c r="N28" s="3">
        <f>(Table1[[#This Row],[AVG_hits]] - M$519) / M$516</f>
        <v>0.53264817661803265</v>
      </c>
      <c r="O28" s="6">
        <v>211.36595744680801</v>
      </c>
      <c r="P28" s="3">
        <f>(Table1[[#This Row],[AVG_faceoffWins]] - O$519) / O$516</f>
        <v>0.39916780715216504</v>
      </c>
      <c r="Q28" s="1">
        <v>82</v>
      </c>
      <c r="R28" s="1">
        <v>24</v>
      </c>
      <c r="S28" s="1">
        <f>IF(ISERR(Table1[[#This Row],[AVG_shp]]/Table1[[#This Row],[shp]]), 0, Table1[[#This Row],[AVG_shp]]/Table1[[#This Row],[shp]])</f>
        <v>0.93412970008714258</v>
      </c>
      <c r="T28" s="7">
        <f>Table1[[#This Row],[r shp factor]]*Table1[[#This Row],[goals]]</f>
        <v>22.419112802091423</v>
      </c>
      <c r="U28" s="1">
        <v>55</v>
      </c>
      <c r="V28" s="1">
        <v>79</v>
      </c>
      <c r="W28" s="1">
        <v>182</v>
      </c>
      <c r="X28" s="3">
        <v>27.063829787233999</v>
      </c>
      <c r="Y28" s="3">
        <f>(Table1[[#This Row],[AVG_goals]] - X$519) / X$516</f>
        <v>1.3219281289480518</v>
      </c>
      <c r="Z28" s="3">
        <v>52.714893617021197</v>
      </c>
      <c r="AA28" s="3">
        <f>(Table1[[#This Row],[AVG_assists]] - Z$519) / Z$516</f>
        <v>2.1424308141092454</v>
      </c>
      <c r="AB28" s="3">
        <v>79.778723404255302</v>
      </c>
      <c r="AC28" s="3">
        <f>(Table1[[#This Row],[AVG_points]] - AB$519) / AB$516</f>
        <v>1.9388735530883883</v>
      </c>
      <c r="AD28" s="1">
        <v>0.148148</v>
      </c>
      <c r="AE28" s="1">
        <v>33</v>
      </c>
      <c r="AF28" s="1">
        <v>162</v>
      </c>
      <c r="AG28" s="1">
        <v>195</v>
      </c>
      <c r="AH28" s="1">
        <v>45</v>
      </c>
      <c r="AI28" s="1">
        <v>130</v>
      </c>
      <c r="AJ28" s="7">
        <f>Table1[[#This Row],[z ppp]]+Table1[[#This Row],[z blocks]]+Table1[[#This Row],[z hits]]+Table1[[#This Row],[z faceoffWins]]+Table1[[#This Row],[z goals]]+Table1[[#This Row],[z assists]]+Table1[[#This Row],[z points]]</f>
        <v>7.8602200758391643</v>
      </c>
    </row>
    <row r="29" spans="1:36" x14ac:dyDescent="0.3">
      <c r="A29" s="1">
        <v>8479314</v>
      </c>
      <c r="B29" s="1">
        <v>28</v>
      </c>
      <c r="C29" s="1" t="s">
        <v>375</v>
      </c>
      <c r="D29" s="1" t="s">
        <v>56</v>
      </c>
      <c r="E29" s="1" t="s">
        <v>400</v>
      </c>
      <c r="F29" s="1" t="s">
        <v>401</v>
      </c>
      <c r="G29" s="4">
        <v>0.116472075829383</v>
      </c>
      <c r="H29" s="3">
        <f>(Table1[[#This Row],[AVG_shp]] - G$519) / G$516</f>
        <v>0.18591672095082379</v>
      </c>
      <c r="I29" s="6">
        <v>31.279620853080502</v>
      </c>
      <c r="J29" s="3">
        <f>(Table1[[#This Row],[AVG_PPP]] - I$519) / I$516</f>
        <v>2.3760399788497142</v>
      </c>
      <c r="K29" s="6">
        <v>25.1800947867298</v>
      </c>
      <c r="L29" s="3">
        <f>(Table1[[#This Row],[AVG_blocks]] - K$519) / K$516</f>
        <v>-0.9141732776833561</v>
      </c>
      <c r="M29" s="6">
        <v>103.41232227488101</v>
      </c>
      <c r="N29" s="3">
        <f>(Table1[[#This Row],[AVG_hits]] - M$519) / M$516</f>
        <v>0.31498487876149128</v>
      </c>
      <c r="O29" s="6">
        <v>6.2511848341232197</v>
      </c>
      <c r="P29" s="3">
        <f>(Table1[[#This Row],[AVG_faceoffWins]] - O$519) / O$516</f>
        <v>-0.57167610393134527</v>
      </c>
      <c r="Q29" s="1">
        <v>52</v>
      </c>
      <c r="R29" s="1">
        <v>22</v>
      </c>
      <c r="S29" s="1">
        <f>IF(ISERR(Table1[[#This Row],[AVG_shp]]/Table1[[#This Row],[shp]]), 0, Table1[[#This Row],[AVG_shp]]/Table1[[#This Row],[shp]])</f>
        <v>0.82589079906813634</v>
      </c>
      <c r="T29" s="7">
        <f>Table1[[#This Row],[r shp factor]]*Table1[[#This Row],[goals]]</f>
        <v>18.169597579498998</v>
      </c>
      <c r="U29" s="1">
        <v>35</v>
      </c>
      <c r="V29" s="1">
        <v>57</v>
      </c>
      <c r="W29" s="1">
        <v>136</v>
      </c>
      <c r="X29" s="3">
        <v>30.255924170616101</v>
      </c>
      <c r="Y29" s="3">
        <f>(Table1[[#This Row],[AVG_goals]] - X$519) / X$516</f>
        <v>1.6386365065845017</v>
      </c>
      <c r="Z29" s="3">
        <v>57.966824644549703</v>
      </c>
      <c r="AA29" s="3">
        <f>(Table1[[#This Row],[AVG_assists]] - Z$519) / Z$516</f>
        <v>2.5195324875014475</v>
      </c>
      <c r="AB29" s="3">
        <v>88.222748815165801</v>
      </c>
      <c r="AC29" s="3">
        <f>(Table1[[#This Row],[AVG_points]] - AB$519) / AB$516</f>
        <v>2.3181905962079892</v>
      </c>
      <c r="AD29" s="1">
        <v>0.14102600000000001</v>
      </c>
      <c r="AE29" s="1">
        <v>23</v>
      </c>
      <c r="AF29" s="1">
        <v>156</v>
      </c>
      <c r="AG29" s="1">
        <v>1</v>
      </c>
      <c r="AH29" s="1">
        <v>12</v>
      </c>
      <c r="AI29" s="1">
        <v>84</v>
      </c>
      <c r="AJ29" s="7">
        <f>Table1[[#This Row],[z ppp]]+Table1[[#This Row],[z blocks]]+Table1[[#This Row],[z hits]]+Table1[[#This Row],[z faceoffWins]]+Table1[[#This Row],[z goals]]+Table1[[#This Row],[z assists]]+Table1[[#This Row],[z points]]</f>
        <v>7.6815350662904418</v>
      </c>
    </row>
    <row r="30" spans="1:36" x14ac:dyDescent="0.3">
      <c r="A30" s="1">
        <v>8480023</v>
      </c>
      <c r="B30" s="1">
        <v>26</v>
      </c>
      <c r="C30" s="1" t="s">
        <v>792</v>
      </c>
      <c r="D30" s="1" t="s">
        <v>26</v>
      </c>
      <c r="E30" s="1" t="s">
        <v>811</v>
      </c>
      <c r="F30" s="1" t="s">
        <v>812</v>
      </c>
      <c r="G30" s="4">
        <v>0.15589033333333299</v>
      </c>
      <c r="H30" s="3">
        <f>(Table1[[#This Row],[AVG_shp]] - G$519) / G$516</f>
        <v>0.9387486571414918</v>
      </c>
      <c r="I30" s="6">
        <v>22.8888888888888</v>
      </c>
      <c r="J30" s="3">
        <f>(Table1[[#This Row],[AVG_PPP]] - I$519) / I$516</f>
        <v>1.5026940626252736</v>
      </c>
      <c r="K30" s="6">
        <v>41.471111111111099</v>
      </c>
      <c r="L30" s="3">
        <f>(Table1[[#This Row],[AVG_blocks]] - K$519) / K$516</f>
        <v>-0.5134220185459516</v>
      </c>
      <c r="M30" s="6">
        <v>14.7422222222222</v>
      </c>
      <c r="N30" s="3">
        <f>(Table1[[#This Row],[AVG_hits]] - M$519) / M$516</f>
        <v>-1.3342446652817637</v>
      </c>
      <c r="O30" s="6">
        <v>756.888888888888</v>
      </c>
      <c r="P30" s="3">
        <f>(Table1[[#This Row],[AVG_faceoffWins]] - O$519) / O$516</f>
        <v>2.9812227688737165</v>
      </c>
      <c r="Q30" s="1">
        <v>70</v>
      </c>
      <c r="R30" s="1">
        <v>21</v>
      </c>
      <c r="S30" s="1">
        <f>IF(ISERR(Table1[[#This Row],[AVG_shp]]/Table1[[#This Row],[shp]]), 0, Table1[[#This Row],[AVG_shp]]/Table1[[#This Row],[shp]])</f>
        <v>1.076382559541891</v>
      </c>
      <c r="T30" s="7">
        <f>Table1[[#This Row],[r shp factor]]*Table1[[#This Row],[goals]]</f>
        <v>22.60403375037971</v>
      </c>
      <c r="U30" s="1">
        <v>60</v>
      </c>
      <c r="V30" s="1">
        <v>81</v>
      </c>
      <c r="W30" s="1">
        <v>183</v>
      </c>
      <c r="X30" s="3">
        <v>21.848888888888801</v>
      </c>
      <c r="Y30" s="3">
        <f>(Table1[[#This Row],[AVG_goals]] - X$519) / X$516</f>
        <v>0.80452003475662914</v>
      </c>
      <c r="Z30" s="3">
        <v>55.782222222222202</v>
      </c>
      <c r="AA30" s="3">
        <f>(Table1[[#This Row],[AVG_assists]] - Z$519) / Z$516</f>
        <v>2.3626726154204469</v>
      </c>
      <c r="AB30" s="3">
        <v>77.631111111111096</v>
      </c>
      <c r="AC30" s="3">
        <f>(Table1[[#This Row],[AVG_points]] - AB$519) / AB$516</f>
        <v>1.8423999039505978</v>
      </c>
      <c r="AD30" s="1">
        <v>0.14482800000000001</v>
      </c>
      <c r="AE30" s="1">
        <v>19</v>
      </c>
      <c r="AF30" s="1">
        <v>145</v>
      </c>
      <c r="AG30" s="1">
        <v>733</v>
      </c>
      <c r="AH30" s="1">
        <v>48</v>
      </c>
      <c r="AI30" s="1">
        <v>13</v>
      </c>
      <c r="AJ30" s="7">
        <f>Table1[[#This Row],[z ppp]]+Table1[[#This Row],[z blocks]]+Table1[[#This Row],[z hits]]+Table1[[#This Row],[z faceoffWins]]+Table1[[#This Row],[z goals]]+Table1[[#This Row],[z assists]]+Table1[[#This Row],[z points]]</f>
        <v>7.6458427017989496</v>
      </c>
    </row>
    <row r="31" spans="1:36" x14ac:dyDescent="0.3">
      <c r="A31" s="1">
        <v>8478427</v>
      </c>
      <c r="B31" s="1">
        <v>28</v>
      </c>
      <c r="C31" s="1" t="s">
        <v>119</v>
      </c>
      <c r="D31" s="1" t="s">
        <v>26</v>
      </c>
      <c r="E31" s="1" t="s">
        <v>120</v>
      </c>
      <c r="F31" s="1" t="s">
        <v>121</v>
      </c>
      <c r="G31" s="4">
        <v>0.15712516810344801</v>
      </c>
      <c r="H31" s="3">
        <f>(Table1[[#This Row],[AVG_shp]] - G$519) / G$516</f>
        <v>0.96233222246697814</v>
      </c>
      <c r="I31" s="6">
        <v>23.439655172413701</v>
      </c>
      <c r="J31" s="3">
        <f>(Table1[[#This Row],[AVG_PPP]] - I$519) / I$516</f>
        <v>1.5600203467400973</v>
      </c>
      <c r="K31" s="6">
        <v>23.056034482758601</v>
      </c>
      <c r="L31" s="3">
        <f>(Table1[[#This Row],[AVG_blocks]] - K$519) / K$516</f>
        <v>-0.9664241516835429</v>
      </c>
      <c r="M31" s="6">
        <v>55.301724137930997</v>
      </c>
      <c r="N31" s="3">
        <f>(Table1[[#This Row],[AVG_hits]] - M$519) / M$516</f>
        <v>-0.57985362691211462</v>
      </c>
      <c r="O31" s="6">
        <v>589.396551724137</v>
      </c>
      <c r="P31" s="3">
        <f>(Table1[[#This Row],[AVG_faceoffWins]] - O$519) / O$516</f>
        <v>2.1884523914977443</v>
      </c>
      <c r="Q31" s="1">
        <v>79</v>
      </c>
      <c r="R31" s="1">
        <v>29</v>
      </c>
      <c r="S31" s="1">
        <f>IF(ISERR(Table1[[#This Row],[AVG_shp]]/Table1[[#This Row],[shp]]), 0, Table1[[#This Row],[AVG_shp]]/Table1[[#This Row],[shp]])</f>
        <v>1.1215455584591247</v>
      </c>
      <c r="T31" s="7">
        <f>Table1[[#This Row],[r shp factor]]*Table1[[#This Row],[goals]]</f>
        <v>32.524821195314615</v>
      </c>
      <c r="U31" s="1">
        <v>45</v>
      </c>
      <c r="V31" s="1">
        <v>74</v>
      </c>
      <c r="W31" s="1">
        <v>177</v>
      </c>
      <c r="X31" s="3">
        <v>33.616379310344797</v>
      </c>
      <c r="Y31" s="3">
        <f>(Table1[[#This Row],[AVG_goals]] - X$519) / X$516</f>
        <v>1.9720490463152065</v>
      </c>
      <c r="Z31" s="3">
        <v>43.163793103448199</v>
      </c>
      <c r="AA31" s="3">
        <f>(Table1[[#This Row],[AVG_assists]] - Z$519) / Z$516</f>
        <v>1.4566381090019906</v>
      </c>
      <c r="AB31" s="3">
        <v>76.780172413793096</v>
      </c>
      <c r="AC31" s="3">
        <f>(Table1[[#This Row],[AVG_points]] - AB$519) / AB$516</f>
        <v>1.8041745866599073</v>
      </c>
      <c r="AD31" s="1">
        <v>0.140097</v>
      </c>
      <c r="AE31" s="1">
        <v>23</v>
      </c>
      <c r="AF31" s="1">
        <v>207</v>
      </c>
      <c r="AG31" s="1">
        <v>663</v>
      </c>
      <c r="AH31" s="1">
        <v>30</v>
      </c>
      <c r="AI31" s="1">
        <v>59</v>
      </c>
      <c r="AJ31" s="7">
        <f>Table1[[#This Row],[z ppp]]+Table1[[#This Row],[z blocks]]+Table1[[#This Row],[z hits]]+Table1[[#This Row],[z faceoffWins]]+Table1[[#This Row],[z goals]]+Table1[[#This Row],[z assists]]+Table1[[#This Row],[z points]]</f>
        <v>7.4350567016192883</v>
      </c>
    </row>
    <row r="32" spans="1:36" x14ac:dyDescent="0.3">
      <c r="A32" s="1">
        <v>8480027</v>
      </c>
      <c r="B32" s="1">
        <v>26</v>
      </c>
      <c r="C32" s="1" t="s">
        <v>275</v>
      </c>
      <c r="D32" s="1" t="s">
        <v>56</v>
      </c>
      <c r="E32" s="1" t="s">
        <v>291</v>
      </c>
      <c r="F32" s="1" t="s">
        <v>292</v>
      </c>
      <c r="G32" s="4">
        <v>0.14612766666666599</v>
      </c>
      <c r="H32" s="3">
        <f>(Table1[[#This Row],[AVG_shp]] - G$519) / G$516</f>
        <v>0.75229578696288169</v>
      </c>
      <c r="I32" s="6">
        <v>29.3333333333333</v>
      </c>
      <c r="J32" s="3">
        <f>(Table1[[#This Row],[AVG_PPP]] - I$519) / I$516</f>
        <v>2.173461435711427</v>
      </c>
      <c r="K32" s="6">
        <v>31.6666666666666</v>
      </c>
      <c r="L32" s="3">
        <f>(Table1[[#This Row],[AVG_blocks]] - K$519) / K$516</f>
        <v>-0.75460669223469301</v>
      </c>
      <c r="M32" s="6">
        <v>64.6666666666666</v>
      </c>
      <c r="N32" s="3">
        <f>(Table1[[#This Row],[AVG_hits]] - M$519) / M$516</f>
        <v>-0.40566932028016578</v>
      </c>
      <c r="O32" s="6">
        <v>2.3333333333333299</v>
      </c>
      <c r="P32" s="3">
        <f>(Table1[[#This Row],[AVG_faceoffWins]] - O$519) / O$516</f>
        <v>-0.59021997683538807</v>
      </c>
      <c r="Q32" s="1">
        <v>82</v>
      </c>
      <c r="R32" s="1">
        <v>35</v>
      </c>
      <c r="S32" s="1">
        <f>IF(ISERR(Table1[[#This Row],[AVG_shp]]/Table1[[#This Row],[shp]]), 0, Table1[[#This Row],[AVG_shp]]/Table1[[#This Row],[shp]])</f>
        <v>0.88093989321404409</v>
      </c>
      <c r="T32" s="7">
        <f>Table1[[#This Row],[r shp factor]]*Table1[[#This Row],[goals]]</f>
        <v>30.832896262491545</v>
      </c>
      <c r="U32" s="1">
        <v>45</v>
      </c>
      <c r="V32" s="1">
        <v>80</v>
      </c>
      <c r="W32" s="1">
        <v>195</v>
      </c>
      <c r="X32" s="3">
        <v>36.6666666666666</v>
      </c>
      <c r="Y32" s="3">
        <f>(Table1[[#This Row],[AVG_goals]] - X$519) / X$516</f>
        <v>2.2746878294836725</v>
      </c>
      <c r="Z32" s="3">
        <v>53</v>
      </c>
      <c r="AA32" s="3">
        <f>(Table1[[#This Row],[AVG_assists]] - Z$519) / Z$516</f>
        <v>2.162902159515832</v>
      </c>
      <c r="AB32" s="3">
        <v>89.6666666666666</v>
      </c>
      <c r="AC32" s="3">
        <f>(Table1[[#This Row],[AVG_points]] - AB$519) / AB$516</f>
        <v>2.3830533391873274</v>
      </c>
      <c r="AD32" s="1">
        <v>0.165877</v>
      </c>
      <c r="AE32" s="1">
        <v>19</v>
      </c>
      <c r="AF32" s="1">
        <v>211</v>
      </c>
      <c r="AG32" s="1">
        <v>7</v>
      </c>
      <c r="AH32" s="1">
        <v>45</v>
      </c>
      <c r="AI32" s="1">
        <v>60</v>
      </c>
      <c r="AJ32" s="7">
        <f>Table1[[#This Row],[z ppp]]+Table1[[#This Row],[z blocks]]+Table1[[#This Row],[z hits]]+Table1[[#This Row],[z faceoffWins]]+Table1[[#This Row],[z goals]]+Table1[[#This Row],[z assists]]+Table1[[#This Row],[z points]]</f>
        <v>7.2436087745480116</v>
      </c>
    </row>
    <row r="33" spans="1:36" x14ac:dyDescent="0.3">
      <c r="A33" s="1">
        <v>8477500</v>
      </c>
      <c r="B33" s="1">
        <v>30</v>
      </c>
      <c r="C33" s="1" t="s">
        <v>573</v>
      </c>
      <c r="D33" s="1" t="s">
        <v>26</v>
      </c>
      <c r="E33" s="1" t="s">
        <v>584</v>
      </c>
      <c r="F33" s="1" t="s">
        <v>585</v>
      </c>
      <c r="G33" s="4">
        <v>0.181193497925311</v>
      </c>
      <c r="H33" s="3">
        <f>(Table1[[#This Row],[AVG_shp]] - G$519) / G$516</f>
        <v>1.4220026515531199</v>
      </c>
      <c r="I33" s="6">
        <v>15.6141078838174</v>
      </c>
      <c r="J33" s="3">
        <f>(Table1[[#This Row],[AVG_PPP]] - I$519) / I$516</f>
        <v>0.74550144709184729</v>
      </c>
      <c r="K33" s="6">
        <v>45.589211618257202</v>
      </c>
      <c r="L33" s="3">
        <f>(Table1[[#This Row],[AVG_blocks]] - K$519) / K$516</f>
        <v>-0.41211870323202138</v>
      </c>
      <c r="M33" s="6">
        <v>72.796680497925294</v>
      </c>
      <c r="N33" s="3">
        <f>(Table1[[#This Row],[AVG_hits]] - M$519) / M$516</f>
        <v>-0.25445420948149378</v>
      </c>
      <c r="O33" s="6">
        <v>828.93775933609902</v>
      </c>
      <c r="P33" s="3">
        <f>(Table1[[#This Row],[AVG_faceoffWins]] - O$519) / O$516</f>
        <v>3.3222426100248059</v>
      </c>
      <c r="Q33" s="1">
        <v>81</v>
      </c>
      <c r="R33" s="1">
        <v>28</v>
      </c>
      <c r="S33" s="1">
        <f>IF(ISERR(Table1[[#This Row],[AVG_shp]]/Table1[[#This Row],[shp]]), 0, Table1[[#This Row],[AVG_shp]]/Table1[[#This Row],[shp]])</f>
        <v>1.57250531933167</v>
      </c>
      <c r="T33" s="7">
        <f>Table1[[#This Row],[r shp factor]]*Table1[[#This Row],[goals]]</f>
        <v>44.030148941286761</v>
      </c>
      <c r="U33" s="1">
        <v>29</v>
      </c>
      <c r="V33" s="1">
        <v>57</v>
      </c>
      <c r="W33" s="1">
        <v>142</v>
      </c>
      <c r="X33" s="3">
        <v>32.958506224066298</v>
      </c>
      <c r="Y33" s="3">
        <f>(Table1[[#This Row],[AVG_goals]] - X$519) / X$516</f>
        <v>1.90677719253462</v>
      </c>
      <c r="Z33" s="3">
        <v>32</v>
      </c>
      <c r="AA33" s="3">
        <f>(Table1[[#This Row],[AVG_assists]] - Z$519) / Z$516</f>
        <v>0.65505007621021938</v>
      </c>
      <c r="AB33" s="3">
        <v>64.958506224066298</v>
      </c>
      <c r="AC33" s="3">
        <f>(Table1[[#This Row],[AVG_points]] - AB$519) / AB$516</f>
        <v>1.2731293510498676</v>
      </c>
      <c r="AD33" s="1">
        <v>0.115226</v>
      </c>
      <c r="AE33" s="1">
        <v>7</v>
      </c>
      <c r="AF33" s="1">
        <v>243</v>
      </c>
      <c r="AG33" s="1">
        <v>767</v>
      </c>
      <c r="AH33" s="1">
        <v>40</v>
      </c>
      <c r="AI33" s="1">
        <v>100</v>
      </c>
      <c r="AJ33" s="7">
        <f>Table1[[#This Row],[z ppp]]+Table1[[#This Row],[z blocks]]+Table1[[#This Row],[z hits]]+Table1[[#This Row],[z faceoffWins]]+Table1[[#This Row],[z goals]]+Table1[[#This Row],[z assists]]+Table1[[#This Row],[z points]]</f>
        <v>7.2361277641978452</v>
      </c>
    </row>
    <row r="34" spans="1:36" x14ac:dyDescent="0.3">
      <c r="A34" s="1">
        <v>8478403</v>
      </c>
      <c r="B34" s="1">
        <v>29</v>
      </c>
      <c r="C34" s="1" t="s">
        <v>960</v>
      </c>
      <c r="D34" s="1" t="s">
        <v>26</v>
      </c>
      <c r="E34" s="1" t="s">
        <v>965</v>
      </c>
      <c r="F34" s="1" t="s">
        <v>966</v>
      </c>
      <c r="G34" s="4">
        <v>0.117828642512077</v>
      </c>
      <c r="H34" s="3">
        <f>(Table1[[#This Row],[AVG_shp]] - G$519) / G$516</f>
        <v>0.21182519045133225</v>
      </c>
      <c r="I34" s="6">
        <v>23.874396135265702</v>
      </c>
      <c r="J34" s="3">
        <f>(Table1[[#This Row],[AVG_PPP]] - I$519) / I$516</f>
        <v>1.6052701826474525</v>
      </c>
      <c r="K34" s="6">
        <v>57.149758454106198</v>
      </c>
      <c r="L34" s="3">
        <f>(Table1[[#This Row],[AVG_blocks]] - K$519) / K$516</f>
        <v>-0.12773474531714463</v>
      </c>
      <c r="M34" s="6">
        <v>35.193236714975797</v>
      </c>
      <c r="N34" s="3">
        <f>(Table1[[#This Row],[AVG_hits]] - M$519) / M$516</f>
        <v>-0.95386371062990682</v>
      </c>
      <c r="O34" s="6">
        <v>454.666666666666</v>
      </c>
      <c r="P34" s="3">
        <f>(Table1[[#This Row],[AVG_faceoffWins]] - O$519) / O$516</f>
        <v>1.5507524009855163</v>
      </c>
      <c r="Q34" s="1">
        <v>77</v>
      </c>
      <c r="R34" s="1">
        <v>28</v>
      </c>
      <c r="S34" s="1">
        <f>IF(ISERR(Table1[[#This Row],[AVG_shp]]/Table1[[#This Row],[shp]]), 0, Table1[[#This Row],[AVG_shp]]/Table1[[#This Row],[shp]])</f>
        <v>0.98049997097557673</v>
      </c>
      <c r="T34" s="7">
        <f>Table1[[#This Row],[r shp factor]]*Table1[[#This Row],[goals]]</f>
        <v>27.45399918731615</v>
      </c>
      <c r="U34" s="1">
        <v>66</v>
      </c>
      <c r="V34" s="1">
        <v>94</v>
      </c>
      <c r="W34" s="1">
        <v>216</v>
      </c>
      <c r="X34" s="3">
        <v>28.589371980676301</v>
      </c>
      <c r="Y34" s="3">
        <f>(Table1[[#This Row],[AVG_goals]] - X$519) / X$516</f>
        <v>1.4732870598168664</v>
      </c>
      <c r="Z34" s="3">
        <v>48.434782608695599</v>
      </c>
      <c r="AA34" s="3">
        <f>(Table1[[#This Row],[AVG_assists]] - Z$519) / Z$516</f>
        <v>1.835108228362434</v>
      </c>
      <c r="AB34" s="3">
        <v>77.024154589371904</v>
      </c>
      <c r="AC34" s="3">
        <f>(Table1[[#This Row],[AVG_points]] - AB$519) / AB$516</f>
        <v>1.8151345960050782</v>
      </c>
      <c r="AD34" s="1">
        <v>0.120172</v>
      </c>
      <c r="AE34" s="1">
        <v>34</v>
      </c>
      <c r="AF34" s="1">
        <v>233</v>
      </c>
      <c r="AG34" s="1">
        <v>572</v>
      </c>
      <c r="AH34" s="1">
        <v>55</v>
      </c>
      <c r="AI34" s="1">
        <v>22</v>
      </c>
      <c r="AJ34" s="7">
        <f>Table1[[#This Row],[z ppp]]+Table1[[#This Row],[z blocks]]+Table1[[#This Row],[z hits]]+Table1[[#This Row],[z faceoffWins]]+Table1[[#This Row],[z goals]]+Table1[[#This Row],[z assists]]+Table1[[#This Row],[z points]]</f>
        <v>7.197954011870296</v>
      </c>
    </row>
    <row r="35" spans="1:36" x14ac:dyDescent="0.3">
      <c r="A35" s="1">
        <v>8480839</v>
      </c>
      <c r="B35" s="1">
        <v>25</v>
      </c>
      <c r="C35" s="1" t="s">
        <v>86</v>
      </c>
      <c r="D35" s="1" t="s">
        <v>48</v>
      </c>
      <c r="E35" s="1" t="s">
        <v>109</v>
      </c>
      <c r="F35" s="1" t="s">
        <v>110</v>
      </c>
      <c r="G35" s="4">
        <v>8.1180379310344802E-2</v>
      </c>
      <c r="H35" s="3">
        <f>(Table1[[#This Row],[AVG_shp]] - G$519) / G$516</f>
        <v>-0.48810384475324398</v>
      </c>
      <c r="I35" s="6">
        <v>24.349137931034399</v>
      </c>
      <c r="J35" s="3">
        <f>(Table1[[#This Row],[AVG_PPP]] - I$519) / I$516</f>
        <v>1.6546834889436202</v>
      </c>
      <c r="K35" s="6">
        <v>128.982758620689</v>
      </c>
      <c r="L35" s="3">
        <f>(Table1[[#This Row],[AVG_blocks]] - K$519) / K$516</f>
        <v>1.6393229195439651</v>
      </c>
      <c r="M35" s="6">
        <v>135.163793103448</v>
      </c>
      <c r="N35" s="3">
        <f>(Table1[[#This Row],[AVG_hits]] - M$519) / M$516</f>
        <v>0.90554994777801212</v>
      </c>
      <c r="O35" s="6">
        <v>0</v>
      </c>
      <c r="P35" s="3">
        <f>(Table1[[#This Row],[AVG_faceoffWins]] - O$519) / O$516</f>
        <v>-0.60126404952864254</v>
      </c>
      <c r="Q35" s="1">
        <v>73</v>
      </c>
      <c r="R35" s="1">
        <v>17</v>
      </c>
      <c r="S35" s="1">
        <f>IF(ISERR(Table1[[#This Row],[AVG_shp]]/Table1[[#This Row],[shp]]), 0, Table1[[#This Row],[AVG_shp]]/Table1[[#This Row],[shp]])</f>
        <v>0.95506328600405643</v>
      </c>
      <c r="T35" s="7">
        <f>Table1[[#This Row],[r shp factor]]*Table1[[#This Row],[goals]]</f>
        <v>16.236075862068958</v>
      </c>
      <c r="U35" s="1">
        <v>51</v>
      </c>
      <c r="V35" s="1">
        <v>68</v>
      </c>
      <c r="W35" s="1">
        <v>153</v>
      </c>
      <c r="X35" s="3">
        <v>17.375</v>
      </c>
      <c r="Y35" s="3">
        <f>(Table1[[#This Row],[AVG_goals]] - X$519) / X$516</f>
        <v>0.36063651455054674</v>
      </c>
      <c r="Z35" s="3">
        <v>49.163793103448199</v>
      </c>
      <c r="AA35" s="3">
        <f>(Table1[[#This Row],[AVG_assists]] - Z$519) / Z$516</f>
        <v>1.8874529899464514</v>
      </c>
      <c r="AB35" s="3">
        <v>66.538793103448199</v>
      </c>
      <c r="AC35" s="3">
        <f>(Table1[[#This Row],[AVG_points]] - AB$519) / AB$516</f>
        <v>1.3441179752187769</v>
      </c>
      <c r="AD35" s="1">
        <v>8.5000000000000006E-2</v>
      </c>
      <c r="AE35" s="1">
        <v>21</v>
      </c>
      <c r="AF35" s="1">
        <v>200</v>
      </c>
      <c r="AG35" s="1">
        <v>0</v>
      </c>
      <c r="AH35" s="1">
        <v>98</v>
      </c>
      <c r="AI35" s="1">
        <v>101</v>
      </c>
      <c r="AJ35" s="7">
        <f>Table1[[#This Row],[z ppp]]+Table1[[#This Row],[z blocks]]+Table1[[#This Row],[z hits]]+Table1[[#This Row],[z faceoffWins]]+Table1[[#This Row],[z goals]]+Table1[[#This Row],[z assists]]+Table1[[#This Row],[z points]]</f>
        <v>7.1904997864527296</v>
      </c>
    </row>
    <row r="36" spans="1:36" x14ac:dyDescent="0.3">
      <c r="A36" s="1">
        <v>8478440</v>
      </c>
      <c r="B36" s="1">
        <v>28</v>
      </c>
      <c r="C36" s="1" t="s">
        <v>1032</v>
      </c>
      <c r="D36" s="1" t="s">
        <v>26</v>
      </c>
      <c r="E36" s="1" t="s">
        <v>1047</v>
      </c>
      <c r="F36" s="1" t="s">
        <v>41</v>
      </c>
      <c r="G36" s="4">
        <v>0.167990771428571</v>
      </c>
      <c r="H36" s="3">
        <f>(Table1[[#This Row],[AVG_shp]] - G$519) / G$516</f>
        <v>1.1698495940380682</v>
      </c>
      <c r="I36" s="6">
        <v>25.685714285714202</v>
      </c>
      <c r="J36" s="3">
        <f>(Table1[[#This Row],[AVG_PPP]] - I$519) / I$516</f>
        <v>1.7938004939991148</v>
      </c>
      <c r="K36" s="6">
        <v>52.706122448979499</v>
      </c>
      <c r="L36" s="3">
        <f>(Table1[[#This Row],[AVG_blocks]] - K$519) / K$516</f>
        <v>-0.2370460791679172</v>
      </c>
      <c r="M36" s="6">
        <v>18.326530612244898</v>
      </c>
      <c r="N36" s="3">
        <f>(Table1[[#This Row],[AVG_hits]] - M$519) / M$516</f>
        <v>-1.2675779164196674</v>
      </c>
      <c r="O36" s="6">
        <v>639.11836734693804</v>
      </c>
      <c r="P36" s="3">
        <f>(Table1[[#This Row],[AVG_faceoffWins]] - O$519) / O$516</f>
        <v>2.4237943970029496</v>
      </c>
      <c r="Q36" s="1">
        <v>82</v>
      </c>
      <c r="R36" s="1">
        <v>29</v>
      </c>
      <c r="S36" s="1">
        <f>IF(ISERR(Table1[[#This Row],[AVG_shp]]/Table1[[#This Row],[shp]]), 0, Table1[[#This Row],[AVG_shp]]/Table1[[#This Row],[shp]])</f>
        <v>0.86312443253423654</v>
      </c>
      <c r="T36" s="7">
        <f>Table1[[#This Row],[r shp factor]]*Table1[[#This Row],[goals]]</f>
        <v>25.03060854349286</v>
      </c>
      <c r="U36" s="1">
        <v>53</v>
      </c>
      <c r="V36" s="1">
        <v>82</v>
      </c>
      <c r="W36" s="1">
        <v>193</v>
      </c>
      <c r="X36" s="3">
        <v>26.3469387755102</v>
      </c>
      <c r="Y36" s="3">
        <f>(Table1[[#This Row],[AVG_goals]] - X$519) / X$516</f>
        <v>1.2508007241798265</v>
      </c>
      <c r="Z36" s="3">
        <v>45.0122448979591</v>
      </c>
      <c r="AA36" s="3">
        <f>(Table1[[#This Row],[AVG_assists]] - Z$519) / Z$516</f>
        <v>1.5893615322992887</v>
      </c>
      <c r="AB36" s="3">
        <v>71.359183673469303</v>
      </c>
      <c r="AC36" s="3">
        <f>(Table1[[#This Row],[AVG_points]] - AB$519) / AB$516</f>
        <v>1.5606564398401017</v>
      </c>
      <c r="AD36" s="1">
        <v>0.194631</v>
      </c>
      <c r="AE36" s="1">
        <v>34</v>
      </c>
      <c r="AF36" s="1">
        <v>149</v>
      </c>
      <c r="AG36" s="1">
        <v>691</v>
      </c>
      <c r="AH36" s="1">
        <v>54</v>
      </c>
      <c r="AI36" s="1">
        <v>23</v>
      </c>
      <c r="AJ36" s="7">
        <f>Table1[[#This Row],[z ppp]]+Table1[[#This Row],[z blocks]]+Table1[[#This Row],[z hits]]+Table1[[#This Row],[z faceoffWins]]+Table1[[#This Row],[z goals]]+Table1[[#This Row],[z assists]]+Table1[[#This Row],[z points]]</f>
        <v>7.1137895917336964</v>
      </c>
    </row>
    <row r="37" spans="1:36" x14ac:dyDescent="0.3">
      <c r="A37" s="1">
        <v>8477939</v>
      </c>
      <c r="B37" s="1">
        <v>29</v>
      </c>
      <c r="C37" s="1" t="s">
        <v>860</v>
      </c>
      <c r="D37" s="1" t="s">
        <v>65</v>
      </c>
      <c r="E37" s="1" t="s">
        <v>879</v>
      </c>
      <c r="F37" s="1" t="s">
        <v>880</v>
      </c>
      <c r="G37" s="4">
        <v>0.14698900000000001</v>
      </c>
      <c r="H37" s="3">
        <f>(Table1[[#This Row],[AVG_shp]] - G$519) / G$516</f>
        <v>0.76874601287594824</v>
      </c>
      <c r="I37" s="6">
        <v>31</v>
      </c>
      <c r="J37" s="3">
        <f>(Table1[[#This Row],[AVG_PPP]] - I$519) / I$516</f>
        <v>2.346935756337158</v>
      </c>
      <c r="K37" s="6">
        <v>27.3333333333333</v>
      </c>
      <c r="L37" s="3">
        <f>(Table1[[#This Row],[AVG_blocks]] - K$519) / K$516</f>
        <v>-0.86120463278161941</v>
      </c>
      <c r="M37" s="6">
        <v>21.3333333333333</v>
      </c>
      <c r="N37" s="3">
        <f>(Table1[[#This Row],[AVG_hits]] - M$519) / M$516</f>
        <v>-1.2116525494945858</v>
      </c>
      <c r="O37" s="6">
        <v>52.3333333333333</v>
      </c>
      <c r="P37" s="3">
        <f>(Table1[[#This Row],[AVG_faceoffWins]] - O$519) / O$516</f>
        <v>-0.35356127626564893</v>
      </c>
      <c r="Q37" s="1">
        <v>82</v>
      </c>
      <c r="R37" s="1">
        <v>45</v>
      </c>
      <c r="S37" s="1">
        <f>IF(ISERR(Table1[[#This Row],[AVG_shp]]/Table1[[#This Row],[shp]]), 0, Table1[[#This Row],[AVG_shp]]/Table1[[#This Row],[shp]])</f>
        <v>0.82640302250008435</v>
      </c>
      <c r="T37" s="7">
        <f>Table1[[#This Row],[r shp factor]]*Table1[[#This Row],[goals]]</f>
        <v>37.188136012503797</v>
      </c>
      <c r="U37" s="1">
        <v>39</v>
      </c>
      <c r="V37" s="1">
        <v>84</v>
      </c>
      <c r="W37" s="1">
        <v>213</v>
      </c>
      <c r="X37" s="3">
        <v>41.6666666666666</v>
      </c>
      <c r="Y37" s="3">
        <f>(Table1[[#This Row],[AVG_goals]] - X$519) / X$516</f>
        <v>2.7707702437212012</v>
      </c>
      <c r="Z37" s="3">
        <v>48</v>
      </c>
      <c r="AA37" s="3">
        <f>(Table1[[#This Row],[AVG_assists]] - Z$519) / Z$516</f>
        <v>1.8038897587287812</v>
      </c>
      <c r="AB37" s="3">
        <v>89.6666666666666</v>
      </c>
      <c r="AC37" s="3">
        <f>(Table1[[#This Row],[AVG_points]] - AB$519) / AB$516</f>
        <v>2.3830533391873274</v>
      </c>
      <c r="AD37" s="1">
        <v>0.177866</v>
      </c>
      <c r="AE37" s="1">
        <v>30</v>
      </c>
      <c r="AF37" s="1">
        <v>253</v>
      </c>
      <c r="AG37" s="1">
        <v>76</v>
      </c>
      <c r="AH37" s="1">
        <v>27</v>
      </c>
      <c r="AI37" s="1">
        <v>14</v>
      </c>
      <c r="AJ37" s="7">
        <f>Table1[[#This Row],[z ppp]]+Table1[[#This Row],[z blocks]]+Table1[[#This Row],[z hits]]+Table1[[#This Row],[z faceoffWins]]+Table1[[#This Row],[z goals]]+Table1[[#This Row],[z assists]]+Table1[[#This Row],[z points]]</f>
        <v>6.8782306394326138</v>
      </c>
    </row>
    <row r="38" spans="1:36" x14ac:dyDescent="0.3">
      <c r="A38" s="1">
        <v>8481542</v>
      </c>
      <c r="B38" s="1">
        <v>24</v>
      </c>
      <c r="C38" s="1" t="s">
        <v>305</v>
      </c>
      <c r="D38" s="1" t="s">
        <v>48</v>
      </c>
      <c r="E38" s="1" t="s">
        <v>338</v>
      </c>
      <c r="F38" s="1" t="s">
        <v>339</v>
      </c>
      <c r="G38" s="4">
        <v>5.0588000000000001E-2</v>
      </c>
      <c r="H38" s="3">
        <f>(Table1[[#This Row],[AVG_shp]] - G$519) / G$516</f>
        <v>-1.0723742211537823</v>
      </c>
      <c r="I38" s="6">
        <v>18.6666666666666</v>
      </c>
      <c r="J38" s="3">
        <f>(Table1[[#This Row],[AVG_PPP]] - I$519) / I$516</f>
        <v>1.0632257837067656</v>
      </c>
      <c r="K38" s="6">
        <v>194.333333333333</v>
      </c>
      <c r="L38" s="3">
        <f>(Table1[[#This Row],[AVG_blocks]] - K$519) / K$516</f>
        <v>3.2469159990653389</v>
      </c>
      <c r="M38" s="6">
        <v>210</v>
      </c>
      <c r="N38" s="3">
        <f>(Table1[[#This Row],[AVG_hits]] - M$519) / M$516</f>
        <v>2.2974744330851231</v>
      </c>
      <c r="O38" s="6">
        <v>0</v>
      </c>
      <c r="P38" s="3">
        <f>(Table1[[#This Row],[AVG_faceoffWins]] - O$519) / O$516</f>
        <v>-0.60126404952864254</v>
      </c>
      <c r="Q38" s="1">
        <v>82</v>
      </c>
      <c r="R38" s="1">
        <v>8</v>
      </c>
      <c r="S38" s="1">
        <f>IF(ISERR(Table1[[#This Row],[AVG_shp]]/Table1[[#This Row],[shp]]), 0, Table1[[#This Row],[AVG_shp]]/Table1[[#This Row],[shp]])</f>
        <v>1.0244011096936192</v>
      </c>
      <c r="T38" s="7">
        <f>Table1[[#This Row],[r shp factor]]*Table1[[#This Row],[goals]]</f>
        <v>8.1952088775489536</v>
      </c>
      <c r="U38" s="1">
        <v>38</v>
      </c>
      <c r="V38" s="1">
        <v>46</v>
      </c>
      <c r="W38" s="1">
        <v>100</v>
      </c>
      <c r="X38" s="3">
        <v>7.3333333333333304</v>
      </c>
      <c r="Y38" s="3">
        <f>(Table1[[#This Row],[AVG_goals]] - X$519) / X$516</f>
        <v>-0.63566233404315731</v>
      </c>
      <c r="Z38" s="3">
        <v>36</v>
      </c>
      <c r="AA38" s="3">
        <f>(Table1[[#This Row],[AVG_assists]] - Z$519) / Z$516</f>
        <v>0.94225999683985984</v>
      </c>
      <c r="AB38" s="3">
        <v>43.3333333333333</v>
      </c>
      <c r="AC38" s="3">
        <f>(Table1[[#This Row],[AVG_points]] - AB$519) / AB$516</f>
        <v>0.30169733389082598</v>
      </c>
      <c r="AD38" s="1">
        <v>4.9383000000000003E-2</v>
      </c>
      <c r="AE38" s="1">
        <v>24</v>
      </c>
      <c r="AF38" s="1">
        <v>162</v>
      </c>
      <c r="AG38" s="1">
        <v>0</v>
      </c>
      <c r="AH38" s="1">
        <v>181</v>
      </c>
      <c r="AI38" s="1">
        <v>212</v>
      </c>
      <c r="AJ38" s="7">
        <f>Table1[[#This Row],[z ppp]]+Table1[[#This Row],[z blocks]]+Table1[[#This Row],[z hits]]+Table1[[#This Row],[z faceoffWins]]+Table1[[#This Row],[z goals]]+Table1[[#This Row],[z assists]]+Table1[[#This Row],[z points]]</f>
        <v>6.6146471630161123</v>
      </c>
    </row>
    <row r="39" spans="1:36" x14ac:dyDescent="0.3">
      <c r="A39" s="1">
        <v>8478493</v>
      </c>
      <c r="B39" s="1">
        <v>28</v>
      </c>
      <c r="C39" s="1" t="s">
        <v>449</v>
      </c>
      <c r="D39" s="1" t="s">
        <v>26</v>
      </c>
      <c r="E39" s="1" t="s">
        <v>452</v>
      </c>
      <c r="F39" s="1" t="s">
        <v>453</v>
      </c>
      <c r="G39" s="4">
        <v>0.102063910447761</v>
      </c>
      <c r="H39" s="3">
        <f>(Table1[[#This Row],[AVG_shp]] - G$519) / G$516</f>
        <v>-8.9258482826636579E-2</v>
      </c>
      <c r="I39" s="6">
        <v>19.2587064676616</v>
      </c>
      <c r="J39" s="3">
        <f>(Table1[[#This Row],[AVG_PPP]] - I$519) / I$516</f>
        <v>1.1248480050633647</v>
      </c>
      <c r="K39" s="6">
        <v>50.651741293532297</v>
      </c>
      <c r="L39" s="3">
        <f>(Table1[[#This Row],[AVG_blocks]] - K$519) / K$516</f>
        <v>-0.28758287923001458</v>
      </c>
      <c r="M39" s="6">
        <v>129.303482587064</v>
      </c>
      <c r="N39" s="3">
        <f>(Table1[[#This Row],[AVG_hits]] - M$519) / M$516</f>
        <v>0.79655044021967958</v>
      </c>
      <c r="O39" s="6">
        <v>663.74129353233798</v>
      </c>
      <c r="P39" s="3">
        <f>(Table1[[#This Row],[AVG_faceoffWins]] - O$519) / O$516</f>
        <v>2.5403389913081762</v>
      </c>
      <c r="Q39" s="1">
        <v>46</v>
      </c>
      <c r="R39" s="1">
        <v>14</v>
      </c>
      <c r="S39" s="1">
        <f>IF(ISERR(Table1[[#This Row],[AVG_shp]]/Table1[[#This Row],[shp]]), 0, Table1[[#This Row],[AVG_shp]]/Table1[[#This Row],[shp]])</f>
        <v>1.02063910447761</v>
      </c>
      <c r="T39" s="7">
        <f>Table1[[#This Row],[r shp factor]]*Table1[[#This Row],[goals]]</f>
        <v>14.28894746268654</v>
      </c>
      <c r="U39" s="1">
        <v>15</v>
      </c>
      <c r="V39" s="1">
        <v>29</v>
      </c>
      <c r="W39" s="1">
        <v>72</v>
      </c>
      <c r="X39" s="3">
        <v>23.6218905472636</v>
      </c>
      <c r="Y39" s="3">
        <f>(Table1[[#This Row],[AVG_goals]] - X$519) / X$516</f>
        <v>0.98043102338337174</v>
      </c>
      <c r="Z39" s="3">
        <v>31.203980099502399</v>
      </c>
      <c r="AA39" s="3">
        <f>(Table1[[#This Row],[AVG_assists]] - Z$519) / Z$516</f>
        <v>0.59789387309983677</v>
      </c>
      <c r="AB39" s="3">
        <v>54.825870646766099</v>
      </c>
      <c r="AC39" s="3">
        <f>(Table1[[#This Row],[AVG_points]] - AB$519) / AB$516</f>
        <v>0.81795765518739061</v>
      </c>
      <c r="AD39" s="1">
        <v>0.1</v>
      </c>
      <c r="AE39" s="1">
        <v>10</v>
      </c>
      <c r="AF39" s="1">
        <v>140</v>
      </c>
      <c r="AG39" s="1">
        <v>408</v>
      </c>
      <c r="AH39" s="1">
        <v>36</v>
      </c>
      <c r="AI39" s="1">
        <v>82</v>
      </c>
      <c r="AJ39" s="7">
        <f>Table1[[#This Row],[z ppp]]+Table1[[#This Row],[z blocks]]+Table1[[#This Row],[z hits]]+Table1[[#This Row],[z faceoffWins]]+Table1[[#This Row],[z goals]]+Table1[[#This Row],[z assists]]+Table1[[#This Row],[z points]]</f>
        <v>6.570437109031805</v>
      </c>
    </row>
    <row r="40" spans="1:36" x14ac:dyDescent="0.3">
      <c r="A40" s="1">
        <v>8476887</v>
      </c>
      <c r="B40" s="1">
        <v>31</v>
      </c>
      <c r="C40" s="1" t="s">
        <v>132</v>
      </c>
      <c r="D40" s="1" t="s">
        <v>29</v>
      </c>
      <c r="E40" s="1" t="s">
        <v>545</v>
      </c>
      <c r="F40" s="1" t="s">
        <v>546</v>
      </c>
      <c r="G40" s="4">
        <v>0.123552186915887</v>
      </c>
      <c r="H40" s="3">
        <f>(Table1[[#This Row],[AVG_shp]] - G$519) / G$516</f>
        <v>0.32113664377881035</v>
      </c>
      <c r="I40" s="6">
        <v>25.261682242990599</v>
      </c>
      <c r="J40" s="3">
        <f>(Table1[[#This Row],[AVG_PPP]] - I$519) / I$516</f>
        <v>1.7496652916781048</v>
      </c>
      <c r="K40" s="6">
        <v>41.4579439252336</v>
      </c>
      <c r="L40" s="3">
        <f>(Table1[[#This Row],[AVG_blocks]] - K$519) / K$516</f>
        <v>-0.51374592506072247</v>
      </c>
      <c r="M40" s="6">
        <v>131.981308411214</v>
      </c>
      <c r="N40" s="3">
        <f>(Table1[[#This Row],[AVG_hits]] - M$519) / M$516</f>
        <v>0.84635696418173012</v>
      </c>
      <c r="O40" s="6">
        <v>5.7476635514018604</v>
      </c>
      <c r="P40" s="3">
        <f>(Table1[[#This Row],[AVG_faceoffWins]] - O$519) / O$516</f>
        <v>-0.57405935778090622</v>
      </c>
      <c r="Q40" s="1">
        <v>82</v>
      </c>
      <c r="R40" s="1">
        <v>31</v>
      </c>
      <c r="S40" s="1">
        <f>IF(ISERR(Table1[[#This Row],[AVG_shp]]/Table1[[#This Row],[shp]]), 0, Table1[[#This Row],[AVG_shp]]/Table1[[#This Row],[shp]])</f>
        <v>1.119943681253508</v>
      </c>
      <c r="T40" s="7">
        <f>Table1[[#This Row],[r shp factor]]*Table1[[#This Row],[goals]]</f>
        <v>34.718254118858745</v>
      </c>
      <c r="U40" s="1">
        <v>45</v>
      </c>
      <c r="V40" s="1">
        <v>76</v>
      </c>
      <c r="W40" s="1">
        <v>183</v>
      </c>
      <c r="X40" s="3">
        <v>34.710280373831701</v>
      </c>
      <c r="Y40" s="3">
        <f>(Table1[[#This Row],[AVG_goals]] - X$519) / X$516</f>
        <v>2.0805820624175233</v>
      </c>
      <c r="Z40" s="3">
        <v>40.242990654205599</v>
      </c>
      <c r="AA40" s="3">
        <f>(Table1[[#This Row],[AVG_assists]] - Z$519) / Z$516</f>
        <v>1.2469172490965339</v>
      </c>
      <c r="AB40" s="3">
        <v>74.953271028037307</v>
      </c>
      <c r="AC40" s="3">
        <f>(Table1[[#This Row],[AVG_points]] - AB$519) / AB$516</f>
        <v>1.7221077052859364</v>
      </c>
      <c r="AD40" s="1">
        <v>0.11032</v>
      </c>
      <c r="AE40" s="1">
        <v>26</v>
      </c>
      <c r="AF40" s="1">
        <v>281</v>
      </c>
      <c r="AG40" s="1">
        <v>4</v>
      </c>
      <c r="AH40" s="1">
        <v>52</v>
      </c>
      <c r="AI40" s="1">
        <v>151</v>
      </c>
      <c r="AJ40" s="7">
        <f>Table1[[#This Row],[z ppp]]+Table1[[#This Row],[z blocks]]+Table1[[#This Row],[z hits]]+Table1[[#This Row],[z faceoffWins]]+Table1[[#This Row],[z goals]]+Table1[[#This Row],[z assists]]+Table1[[#This Row],[z points]]</f>
        <v>6.5578239898181998</v>
      </c>
    </row>
    <row r="41" spans="1:36" x14ac:dyDescent="0.3">
      <c r="A41" s="1">
        <v>8476454</v>
      </c>
      <c r="B41" s="1">
        <v>32</v>
      </c>
      <c r="C41" s="1" t="s">
        <v>340</v>
      </c>
      <c r="D41" s="1" t="s">
        <v>45</v>
      </c>
      <c r="E41" s="1" t="s">
        <v>359</v>
      </c>
      <c r="F41" s="1" t="s">
        <v>360</v>
      </c>
      <c r="G41" s="4">
        <v>0.13531507499999901</v>
      </c>
      <c r="H41" s="3">
        <f>(Table1[[#This Row],[AVG_shp]] - G$519) / G$516</f>
        <v>0.54579086170482594</v>
      </c>
      <c r="I41" s="6">
        <v>33.274999999999999</v>
      </c>
      <c r="J41" s="3">
        <f>(Table1[[#This Row],[AVG_PPP]] - I$519) / I$516</f>
        <v>2.5837282039912766</v>
      </c>
      <c r="K41" s="6">
        <v>35.483333333333299</v>
      </c>
      <c r="L41" s="3">
        <f>(Table1[[#This Row],[AVG_blocks]] - K$519) / K$516</f>
        <v>-0.66071850613759098</v>
      </c>
      <c r="M41" s="6">
        <v>45.516666666666602</v>
      </c>
      <c r="N41" s="3">
        <f>(Table1[[#This Row],[AVG_hits]] - M$519) / M$516</f>
        <v>-0.76185190888300003</v>
      </c>
      <c r="O41" s="6">
        <v>271.64999999999998</v>
      </c>
      <c r="P41" s="3">
        <f>(Table1[[#This Row],[AVG_faceoffWins]] - O$519) / O$516</f>
        <v>0.68450267066675052</v>
      </c>
      <c r="Q41" s="1">
        <v>78</v>
      </c>
      <c r="R41" s="1">
        <v>20</v>
      </c>
      <c r="S41" s="1">
        <f>IF(ISERR(Table1[[#This Row],[AVG_shp]]/Table1[[#This Row],[shp]]), 0, Table1[[#This Row],[AVG_shp]]/Table1[[#This Row],[shp]])</f>
        <v>1.1095856122540939</v>
      </c>
      <c r="T41" s="7">
        <f>Table1[[#This Row],[r shp factor]]*Table1[[#This Row],[goals]]</f>
        <v>22.191712245081877</v>
      </c>
      <c r="U41" s="1">
        <v>29</v>
      </c>
      <c r="V41" s="1">
        <v>49</v>
      </c>
      <c r="W41" s="1">
        <v>118</v>
      </c>
      <c r="X41" s="3">
        <v>25.141666666666602</v>
      </c>
      <c r="Y41" s="3">
        <f>(Table1[[#This Row],[AVG_goals]] - X$519) / X$516</f>
        <v>1.1312178646661686</v>
      </c>
      <c r="Z41" s="3">
        <v>48.65</v>
      </c>
      <c r="AA41" s="3">
        <f>(Table1[[#This Row],[AVG_assists]] - Z$519) / Z$516</f>
        <v>1.8505613708310977</v>
      </c>
      <c r="AB41" s="3">
        <v>73.7916666666666</v>
      </c>
      <c r="AC41" s="3">
        <f>(Table1[[#This Row],[AVG_points]] - AB$519) / AB$516</f>
        <v>1.6699268661495867</v>
      </c>
      <c r="AD41" s="1">
        <v>0.121951</v>
      </c>
      <c r="AE41" s="1">
        <v>20</v>
      </c>
      <c r="AF41" s="1">
        <v>164</v>
      </c>
      <c r="AG41" s="1">
        <v>270</v>
      </c>
      <c r="AH41" s="1">
        <v>48</v>
      </c>
      <c r="AI41" s="1">
        <v>26</v>
      </c>
      <c r="AJ41" s="7">
        <f>Table1[[#This Row],[z ppp]]+Table1[[#This Row],[z blocks]]+Table1[[#This Row],[z hits]]+Table1[[#This Row],[z faceoffWins]]+Table1[[#This Row],[z goals]]+Table1[[#This Row],[z assists]]+Table1[[#This Row],[z points]]</f>
        <v>6.4973665612842888</v>
      </c>
    </row>
    <row r="42" spans="1:36" x14ac:dyDescent="0.3">
      <c r="A42" s="1">
        <v>8479420</v>
      </c>
      <c r="B42" s="1">
        <v>28</v>
      </c>
      <c r="C42" s="1" t="s">
        <v>86</v>
      </c>
      <c r="D42" s="1" t="s">
        <v>65</v>
      </c>
      <c r="E42" s="1" t="s">
        <v>99</v>
      </c>
      <c r="F42" s="1" t="s">
        <v>100</v>
      </c>
      <c r="G42" s="4">
        <v>0.15384528888888799</v>
      </c>
      <c r="H42" s="3">
        <f>(Table1[[#This Row],[AVG_shp]] - G$519) / G$516</f>
        <v>0.89969125414611018</v>
      </c>
      <c r="I42" s="6">
        <v>22.24</v>
      </c>
      <c r="J42" s="3">
        <f>(Table1[[#This Row],[AVG_PPP]] - I$519) / I$516</f>
        <v>1.4351547271283327</v>
      </c>
      <c r="K42" s="6">
        <v>28.635555555555499</v>
      </c>
      <c r="L42" s="3">
        <f>(Table1[[#This Row],[AVG_blocks]] - K$519) / K$516</f>
        <v>-0.82917058500700502</v>
      </c>
      <c r="M42" s="6">
        <v>67.64</v>
      </c>
      <c r="N42" s="3">
        <f>(Table1[[#This Row],[AVG_hits]] - M$519) / M$516</f>
        <v>-0.35036647101406737</v>
      </c>
      <c r="O42" s="6">
        <v>340.391111111111</v>
      </c>
      <c r="P42" s="3">
        <f>(Table1[[#This Row],[AVG_faceoffWins]] - O$519) / O$516</f>
        <v>1.0098663112922623</v>
      </c>
      <c r="Q42" s="1">
        <v>76</v>
      </c>
      <c r="R42" s="1">
        <v>44</v>
      </c>
      <c r="S42" s="1">
        <f>IF(ISERR(Table1[[#This Row],[AVG_shp]]/Table1[[#This Row],[shp]]), 0, Table1[[#This Row],[AVG_shp]]/Table1[[#This Row],[shp]])</f>
        <v>0.84614993503881897</v>
      </c>
      <c r="T42" s="7">
        <f>Table1[[#This Row],[r shp factor]]*Table1[[#This Row],[goals]]</f>
        <v>37.230597141708031</v>
      </c>
      <c r="U42" s="1">
        <v>28</v>
      </c>
      <c r="V42" s="1">
        <v>72</v>
      </c>
      <c r="W42" s="1">
        <v>188</v>
      </c>
      <c r="X42" s="3">
        <v>40.306666666666601</v>
      </c>
      <c r="Y42" s="3">
        <f>(Table1[[#This Row],[AVG_goals]] - X$519) / X$516</f>
        <v>2.6358358270485933</v>
      </c>
      <c r="Z42" s="3">
        <v>34.271111111111097</v>
      </c>
      <c r="AA42" s="3">
        <f>(Table1[[#This Row],[AVG_assists]] - Z$519) / Z$516</f>
        <v>0.81812148670104756</v>
      </c>
      <c r="AB42" s="3">
        <v>74.577777777777698</v>
      </c>
      <c r="AC42" s="3">
        <f>(Table1[[#This Row],[AVG_points]] - AB$519) / AB$516</f>
        <v>1.7052400405799766</v>
      </c>
      <c r="AD42" s="1">
        <v>0.18181800000000001</v>
      </c>
      <c r="AE42" s="1">
        <v>16</v>
      </c>
      <c r="AF42" s="1">
        <v>242</v>
      </c>
      <c r="AG42" s="1">
        <v>301</v>
      </c>
      <c r="AH42" s="1">
        <v>31</v>
      </c>
      <c r="AI42" s="1">
        <v>70</v>
      </c>
      <c r="AJ42" s="7">
        <f>Table1[[#This Row],[z ppp]]+Table1[[#This Row],[z blocks]]+Table1[[#This Row],[z hits]]+Table1[[#This Row],[z faceoffWins]]+Table1[[#This Row],[z goals]]+Table1[[#This Row],[z assists]]+Table1[[#This Row],[z points]]</f>
        <v>6.4246813367291402</v>
      </c>
    </row>
    <row r="43" spans="1:36" x14ac:dyDescent="0.3">
      <c r="A43" s="1">
        <v>8475172</v>
      </c>
      <c r="B43" s="1">
        <v>35</v>
      </c>
      <c r="C43" s="1" t="s">
        <v>186</v>
      </c>
      <c r="D43" s="1" t="s">
        <v>26</v>
      </c>
      <c r="E43" s="1" t="s">
        <v>199</v>
      </c>
      <c r="F43" s="1" t="s">
        <v>200</v>
      </c>
      <c r="G43" s="4">
        <v>0.106676333333333</v>
      </c>
      <c r="H43" s="3">
        <f>(Table1[[#This Row],[AVG_shp]] - G$519) / G$516</f>
        <v>-1.1678499231563455E-3</v>
      </c>
      <c r="I43" s="6">
        <v>21</v>
      </c>
      <c r="J43" s="3">
        <f>(Table1[[#This Row],[AVG_PPP]] - I$519) / I$516</f>
        <v>1.3060898325827914</v>
      </c>
      <c r="K43" s="6">
        <v>28.3333333333333</v>
      </c>
      <c r="L43" s="3">
        <f>(Table1[[#This Row],[AVG_blocks]] - K$519) / K$516</f>
        <v>-0.83660510804002086</v>
      </c>
      <c r="M43" s="6">
        <v>70.3333333333333</v>
      </c>
      <c r="N43" s="3">
        <f>(Table1[[#This Row],[AVG_hits]] - M$519) / M$516</f>
        <v>-0.30027151338289476</v>
      </c>
      <c r="O43" s="6">
        <v>618.66666666666595</v>
      </c>
      <c r="P43" s="3">
        <f>(Table1[[#This Row],[AVG_faceoffWins]] - O$519) / O$516</f>
        <v>2.3269929388542607</v>
      </c>
      <c r="Q43" s="1">
        <v>82</v>
      </c>
      <c r="R43" s="1">
        <v>35</v>
      </c>
      <c r="S43" s="1">
        <f>IF(ISERR(Table1[[#This Row],[AVG_shp]]/Table1[[#This Row],[shp]]), 0, Table1[[#This Row],[AVG_shp]]/Table1[[#This Row],[shp]])</f>
        <v>0.85036296579724657</v>
      </c>
      <c r="T43" s="7">
        <f>Table1[[#This Row],[r shp factor]]*Table1[[#This Row],[goals]]</f>
        <v>29.76270380290363</v>
      </c>
      <c r="U43" s="1">
        <v>32</v>
      </c>
      <c r="V43" s="1">
        <v>67</v>
      </c>
      <c r="W43" s="1">
        <v>169</v>
      </c>
      <c r="X43" s="3">
        <v>29.3333333333333</v>
      </c>
      <c r="Y43" s="3">
        <f>(Table1[[#This Row],[AVG_goals]] - X$519) / X$516</f>
        <v>1.5471002886019667</v>
      </c>
      <c r="Z43" s="3">
        <v>36.6666666666666</v>
      </c>
      <c r="AA43" s="3">
        <f>(Table1[[#This Row],[AVG_assists]] - Z$519) / Z$516</f>
        <v>0.99012831694479508</v>
      </c>
      <c r="AB43" s="3">
        <v>66</v>
      </c>
      <c r="AC43" s="3">
        <f>(Table1[[#This Row],[AVG_points]] - AB$519) / AB$516</f>
        <v>1.3199146602229297</v>
      </c>
      <c r="AD43" s="1">
        <v>0.125448</v>
      </c>
      <c r="AE43" s="1">
        <v>22</v>
      </c>
      <c r="AF43" s="1">
        <v>279</v>
      </c>
      <c r="AG43" s="1">
        <v>677</v>
      </c>
      <c r="AH43" s="1">
        <v>30</v>
      </c>
      <c r="AI43" s="1">
        <v>55</v>
      </c>
      <c r="AJ43" s="7">
        <f>Table1[[#This Row],[z ppp]]+Table1[[#This Row],[z blocks]]+Table1[[#This Row],[z hits]]+Table1[[#This Row],[z faceoffWins]]+Table1[[#This Row],[z goals]]+Table1[[#This Row],[z assists]]+Table1[[#This Row],[z points]]</f>
        <v>6.3533494157838275</v>
      </c>
    </row>
    <row r="44" spans="1:36" x14ac:dyDescent="0.3">
      <c r="A44" s="1">
        <v>8480800</v>
      </c>
      <c r="B44" s="1">
        <v>26</v>
      </c>
      <c r="C44" s="1" t="s">
        <v>934</v>
      </c>
      <c r="D44" s="1" t="s">
        <v>48</v>
      </c>
      <c r="E44" s="1" t="s">
        <v>957</v>
      </c>
      <c r="F44" s="1" t="s">
        <v>524</v>
      </c>
      <c r="G44" s="4">
        <v>7.11278421052631E-2</v>
      </c>
      <c r="H44" s="3">
        <f>(Table1[[#This Row],[AVG_shp]] - G$519) / G$516</f>
        <v>-0.68009282465607279</v>
      </c>
      <c r="I44" s="6">
        <v>33.947368421052602</v>
      </c>
      <c r="J44" s="3">
        <f>(Table1[[#This Row],[AVG_PPP]] - I$519) / I$516</f>
        <v>2.6537113970226529</v>
      </c>
      <c r="K44" s="6">
        <v>64.052631578947299</v>
      </c>
      <c r="L44" s="3">
        <f>(Table1[[#This Row],[AVG_blocks]] - K$519) / K$516</f>
        <v>4.2072652905500059E-2</v>
      </c>
      <c r="M44" s="6">
        <v>24.2280701754385</v>
      </c>
      <c r="N44" s="3">
        <f>(Table1[[#This Row],[AVG_hits]] - M$519) / M$516</f>
        <v>-1.1578115645470648</v>
      </c>
      <c r="O44" s="6">
        <v>0</v>
      </c>
      <c r="P44" s="3">
        <f>(Table1[[#This Row],[AVG_faceoffWins]] - O$519) / O$516</f>
        <v>-0.60126404952864254</v>
      </c>
      <c r="Q44" s="1">
        <v>68</v>
      </c>
      <c r="R44" s="1">
        <v>16</v>
      </c>
      <c r="S44" s="1">
        <f>IF(ISERR(Table1[[#This Row],[AVG_shp]]/Table1[[#This Row],[shp]]), 0, Table1[[#This Row],[AVG_shp]]/Table1[[#This Row],[shp]])</f>
        <v>0.85353751941323486</v>
      </c>
      <c r="T44" s="7">
        <f>Table1[[#This Row],[r shp factor]]*Table1[[#This Row],[goals]]</f>
        <v>13.656600310611758</v>
      </c>
      <c r="U44" s="1">
        <v>60</v>
      </c>
      <c r="V44" s="1">
        <v>76</v>
      </c>
      <c r="W44" s="1">
        <v>168</v>
      </c>
      <c r="X44" s="3">
        <v>13.2807017543859</v>
      </c>
      <c r="Y44" s="3">
        <f>(Table1[[#This Row],[AVG_goals]] - X$519) / X$516</f>
        <v>-4.5585357107997562E-2</v>
      </c>
      <c r="Z44" s="3">
        <v>68.473684210526301</v>
      </c>
      <c r="AA44" s="3">
        <f>(Table1[[#This Row],[AVG_assists]] - Z$519) / Z$516</f>
        <v>3.2739510630041768</v>
      </c>
      <c r="AB44" s="3">
        <v>81.754385964912203</v>
      </c>
      <c r="AC44" s="3">
        <f>(Table1[[#This Row],[AVG_points]] - AB$519) / AB$516</f>
        <v>2.0276229876580869</v>
      </c>
      <c r="AD44" s="1">
        <v>8.3333000000000004E-2</v>
      </c>
      <c r="AE44" s="1">
        <v>29</v>
      </c>
      <c r="AF44" s="1">
        <v>192</v>
      </c>
      <c r="AG44" s="1">
        <v>0</v>
      </c>
      <c r="AH44" s="1">
        <v>67</v>
      </c>
      <c r="AI44" s="1">
        <v>13</v>
      </c>
      <c r="AJ44" s="7">
        <f>Table1[[#This Row],[z ppp]]+Table1[[#This Row],[z blocks]]+Table1[[#This Row],[z hits]]+Table1[[#This Row],[z faceoffWins]]+Table1[[#This Row],[z goals]]+Table1[[#This Row],[z assists]]+Table1[[#This Row],[z points]]</f>
        <v>6.1926971294067119</v>
      </c>
    </row>
    <row r="45" spans="1:36" x14ac:dyDescent="0.3">
      <c r="A45" s="1">
        <v>8471214</v>
      </c>
      <c r="B45" s="1">
        <v>40</v>
      </c>
      <c r="C45" s="1" t="s">
        <v>1032</v>
      </c>
      <c r="D45" s="1" t="s">
        <v>56</v>
      </c>
      <c r="E45" s="1" t="s">
        <v>1043</v>
      </c>
      <c r="F45" s="1" t="s">
        <v>1044</v>
      </c>
      <c r="G45" s="4">
        <v>0.145160276497695</v>
      </c>
      <c r="H45" s="3">
        <f>(Table1[[#This Row],[AVG_shp]] - G$519) / G$516</f>
        <v>0.73382002826438342</v>
      </c>
      <c r="I45" s="6">
        <v>25.193548387096701</v>
      </c>
      <c r="J45" s="3">
        <f>(Table1[[#This Row],[AVG_PPP]] - I$519) / I$516</f>
        <v>1.7425736070604216</v>
      </c>
      <c r="K45" s="6">
        <v>21.460829493087498</v>
      </c>
      <c r="L45" s="3">
        <f>(Table1[[#This Row],[AVG_blocks]] - K$519) / K$516</f>
        <v>-1.0056654362948787</v>
      </c>
      <c r="M45" s="6">
        <v>155.17050691244199</v>
      </c>
      <c r="N45" s="3">
        <f>(Table1[[#This Row],[AVG_hits]] - M$519) / M$516</f>
        <v>1.2776670816643594</v>
      </c>
      <c r="O45" s="6">
        <v>1.3456221198156599</v>
      </c>
      <c r="P45" s="3">
        <f>(Table1[[#This Row],[AVG_faceoffWins]] - O$519) / O$516</f>
        <v>-0.59489498588197309</v>
      </c>
      <c r="Q45" s="1">
        <v>65</v>
      </c>
      <c r="R45" s="1">
        <v>44</v>
      </c>
      <c r="S45" s="1">
        <f>IF(ISERR(Table1[[#This Row],[AVG_shp]]/Table1[[#This Row],[shp]]), 0, Table1[[#This Row],[AVG_shp]]/Table1[[#This Row],[shp]])</f>
        <v>0.78188607031195123</v>
      </c>
      <c r="T45" s="7">
        <f>Table1[[#This Row],[r shp factor]]*Table1[[#This Row],[goals]]</f>
        <v>34.402987093725855</v>
      </c>
      <c r="U45" s="1">
        <v>29</v>
      </c>
      <c r="V45" s="1">
        <v>73</v>
      </c>
      <c r="W45" s="1">
        <v>190</v>
      </c>
      <c r="X45" s="3">
        <v>38.594470046082897</v>
      </c>
      <c r="Y45" s="3">
        <f>(Table1[[#This Row],[AVG_goals]] - X$519) / X$516</f>
        <v>2.4659577004108932</v>
      </c>
      <c r="Z45" s="3">
        <v>32.165898617511502</v>
      </c>
      <c r="AA45" s="3">
        <f>(Table1[[#This Row],[AVG_assists]] - Z$519) / Z$516</f>
        <v>0.66696200840223074</v>
      </c>
      <c r="AB45" s="3">
        <v>70.760368663594406</v>
      </c>
      <c r="AC45" s="3">
        <f>(Table1[[#This Row],[AVG_points]] - AB$519) / AB$516</f>
        <v>1.5337568596199982</v>
      </c>
      <c r="AD45" s="1">
        <v>0.18565400000000001</v>
      </c>
      <c r="AE45" s="1">
        <v>22</v>
      </c>
      <c r="AF45" s="1">
        <v>237</v>
      </c>
      <c r="AG45" s="1">
        <v>0</v>
      </c>
      <c r="AH45" s="1">
        <v>13</v>
      </c>
      <c r="AI45" s="1">
        <v>110</v>
      </c>
      <c r="AJ45" s="7">
        <f>Table1[[#This Row],[z ppp]]+Table1[[#This Row],[z blocks]]+Table1[[#This Row],[z hits]]+Table1[[#This Row],[z faceoffWins]]+Table1[[#This Row],[z goals]]+Table1[[#This Row],[z assists]]+Table1[[#This Row],[z points]]</f>
        <v>6.0863568349810517</v>
      </c>
    </row>
    <row r="46" spans="1:36" x14ac:dyDescent="0.3">
      <c r="A46" s="1">
        <v>8477496</v>
      </c>
      <c r="B46" s="1">
        <v>31</v>
      </c>
      <c r="C46" s="1" t="s">
        <v>55</v>
      </c>
      <c r="D46" s="1" t="s">
        <v>26</v>
      </c>
      <c r="E46" s="1" t="s">
        <v>70</v>
      </c>
      <c r="F46" s="1" t="s">
        <v>71</v>
      </c>
      <c r="G46" s="4">
        <v>0.145571177215189</v>
      </c>
      <c r="H46" s="3">
        <f>(Table1[[#This Row],[AVG_shp]] - G$519) / G$516</f>
        <v>0.74166764006462971</v>
      </c>
      <c r="I46" s="6">
        <v>15.7299578059071</v>
      </c>
      <c r="J46" s="3">
        <f>(Table1[[#This Row],[AVG_PPP]] - I$519) / I$516</f>
        <v>0.75755963900927981</v>
      </c>
      <c r="K46" s="6">
        <v>63.514767932489399</v>
      </c>
      <c r="L46" s="3">
        <f>(Table1[[#This Row],[AVG_blocks]] - K$519) / K$516</f>
        <v>2.8841462826852498E-2</v>
      </c>
      <c r="M46" s="6">
        <v>100.68776371308</v>
      </c>
      <c r="N46" s="3">
        <f>(Table1[[#This Row],[AVG_hits]] - M$519) / M$516</f>
        <v>0.26430914396554889</v>
      </c>
      <c r="O46" s="6">
        <v>790.18143459915598</v>
      </c>
      <c r="P46" s="3">
        <f>(Table1[[#This Row],[AVG_faceoffWins]] - O$519) / O$516</f>
        <v>3.1388021810027302</v>
      </c>
      <c r="Q46" s="1">
        <v>82</v>
      </c>
      <c r="R46" s="1">
        <v>17</v>
      </c>
      <c r="S46" s="1">
        <f>IF(ISERR(Table1[[#This Row],[AVG_shp]]/Table1[[#This Row],[shp]]), 0, Table1[[#This Row],[AVG_shp]]/Table1[[#This Row],[shp]])</f>
        <v>1.3015788095276284</v>
      </c>
      <c r="T46" s="7">
        <f>Table1[[#This Row],[r shp factor]]*Table1[[#This Row],[goals]]</f>
        <v>22.126839761969684</v>
      </c>
      <c r="U46" s="1">
        <v>30</v>
      </c>
      <c r="V46" s="1">
        <v>47</v>
      </c>
      <c r="W46" s="1">
        <v>111</v>
      </c>
      <c r="X46" s="3">
        <v>18.054852320675099</v>
      </c>
      <c r="Y46" s="3">
        <f>(Table1[[#This Row],[AVG_goals]] - X$519) / X$516</f>
        <v>0.42808907066364477</v>
      </c>
      <c r="Z46" s="3">
        <v>33.734177215189803</v>
      </c>
      <c r="AA46" s="3">
        <f>(Table1[[#This Row],[AVG_assists]] - Z$519) / Z$516</f>
        <v>0.77956830129331789</v>
      </c>
      <c r="AB46" s="3">
        <v>51.789029535864898</v>
      </c>
      <c r="AC46" s="3">
        <f>(Table1[[#This Row],[AVG_points]] - AB$519) / AB$516</f>
        <v>0.6815386447563363</v>
      </c>
      <c r="AD46" s="1">
        <v>0.111842</v>
      </c>
      <c r="AE46" s="1">
        <v>14</v>
      </c>
      <c r="AF46" s="1">
        <v>152</v>
      </c>
      <c r="AG46" s="1">
        <v>759</v>
      </c>
      <c r="AH46" s="1">
        <v>79</v>
      </c>
      <c r="AI46" s="1">
        <v>114</v>
      </c>
      <c r="AJ46" s="7">
        <f>Table1[[#This Row],[z ppp]]+Table1[[#This Row],[z blocks]]+Table1[[#This Row],[z hits]]+Table1[[#This Row],[z faceoffWins]]+Table1[[#This Row],[z goals]]+Table1[[#This Row],[z assists]]+Table1[[#This Row],[z points]]</f>
        <v>6.0787084435177094</v>
      </c>
    </row>
    <row r="47" spans="1:36" x14ac:dyDescent="0.3">
      <c r="A47" s="1">
        <v>8473512</v>
      </c>
      <c r="B47" s="1">
        <v>37</v>
      </c>
      <c r="C47" s="1" t="s">
        <v>634</v>
      </c>
      <c r="D47" s="1" t="s">
        <v>56</v>
      </c>
      <c r="E47" s="1" t="s">
        <v>645</v>
      </c>
      <c r="F47" s="1" t="s">
        <v>646</v>
      </c>
      <c r="G47" s="4">
        <v>0.12908320816326499</v>
      </c>
      <c r="H47" s="3">
        <f>(Table1[[#This Row],[AVG_shp]] - G$519) / G$516</f>
        <v>0.42677118214870252</v>
      </c>
      <c r="I47" s="6">
        <v>20.342857142857099</v>
      </c>
      <c r="J47" s="3">
        <f>(Table1[[#This Row],[AVG_PPP]] - I$519) / I$516</f>
        <v>1.2376913861646428</v>
      </c>
      <c r="K47" s="6">
        <v>33.6367346938775</v>
      </c>
      <c r="L47" s="3">
        <f>(Table1[[#This Row],[AVG_blocks]] - K$519) / K$516</f>
        <v>-0.70614395505668615</v>
      </c>
      <c r="M47" s="6">
        <v>59.648979591836699</v>
      </c>
      <c r="N47" s="3">
        <f>(Table1[[#This Row],[AVG_hits]] - M$519) / M$516</f>
        <v>-0.49899635793613956</v>
      </c>
      <c r="O47" s="6">
        <v>660.24489795918305</v>
      </c>
      <c r="P47" s="3">
        <f>(Table1[[#This Row],[AVG_faceoffWins]] - O$519) / O$516</f>
        <v>2.5237899426477641</v>
      </c>
      <c r="Q47" s="1">
        <v>81</v>
      </c>
      <c r="R47" s="1">
        <v>15</v>
      </c>
      <c r="S47" s="1">
        <f>IF(ISERR(Table1[[#This Row],[AVG_shp]]/Table1[[#This Row],[shp]]), 0, Table1[[#This Row],[AVG_shp]]/Table1[[#This Row],[shp]])</f>
        <v>1.1875617149045501</v>
      </c>
      <c r="T47" s="7">
        <f>Table1[[#This Row],[r shp factor]]*Table1[[#This Row],[goals]]</f>
        <v>17.813425723568251</v>
      </c>
      <c r="U47" s="1">
        <v>35</v>
      </c>
      <c r="V47" s="1">
        <v>50</v>
      </c>
      <c r="W47" s="1">
        <v>115</v>
      </c>
      <c r="X47" s="3">
        <v>23.702040816326502</v>
      </c>
      <c r="Y47" s="3">
        <f>(Table1[[#This Row],[AVG_goals]] - X$519) / X$516</f>
        <v>0.988383251179074</v>
      </c>
      <c r="Z47" s="3">
        <v>40.689795918367302</v>
      </c>
      <c r="AA47" s="3">
        <f>(Table1[[#This Row],[AVG_assists]] - Z$519) / Z$516</f>
        <v>1.2789989752107309</v>
      </c>
      <c r="AB47" s="3">
        <v>64.391836734693797</v>
      </c>
      <c r="AC47" s="3">
        <f>(Table1[[#This Row],[AVG_points]] - AB$519) / AB$516</f>
        <v>1.247673791091801</v>
      </c>
      <c r="AD47" s="1">
        <v>0.108696</v>
      </c>
      <c r="AE47" s="1">
        <v>18</v>
      </c>
      <c r="AF47" s="1">
        <v>138</v>
      </c>
      <c r="AG47" s="1">
        <v>600</v>
      </c>
      <c r="AH47" s="1">
        <v>41</v>
      </c>
      <c r="AI47" s="1">
        <v>64</v>
      </c>
      <c r="AJ47" s="7">
        <f>Table1[[#This Row],[z ppp]]+Table1[[#This Row],[z blocks]]+Table1[[#This Row],[z hits]]+Table1[[#This Row],[z faceoffWins]]+Table1[[#This Row],[z goals]]+Table1[[#This Row],[z assists]]+Table1[[#This Row],[z points]]</f>
        <v>6.0713970333011869</v>
      </c>
    </row>
    <row r="48" spans="1:36" x14ac:dyDescent="0.3">
      <c r="A48" s="1">
        <v>8481559</v>
      </c>
      <c r="B48" s="1">
        <v>24</v>
      </c>
      <c r="C48" s="1" t="s">
        <v>510</v>
      </c>
      <c r="D48" s="1" t="s">
        <v>45</v>
      </c>
      <c r="E48" s="1" t="s">
        <v>523</v>
      </c>
      <c r="F48" s="1" t="s">
        <v>524</v>
      </c>
      <c r="G48" s="4">
        <v>0.115849782178217</v>
      </c>
      <c r="H48" s="3">
        <f>(Table1[[#This Row],[AVG_shp]] - G$519) / G$516</f>
        <v>0.17403180862968631</v>
      </c>
      <c r="I48" s="6">
        <v>29.7722772277227</v>
      </c>
      <c r="J48" s="3">
        <f>(Table1[[#This Row],[AVG_PPP]] - I$519) / I$516</f>
        <v>2.2191487320346348</v>
      </c>
      <c r="K48" s="6">
        <v>27.851485148514801</v>
      </c>
      <c r="L48" s="3">
        <f>(Table1[[#This Row],[AVG_blocks]] - K$519) / K$516</f>
        <v>-0.84845834438415801</v>
      </c>
      <c r="M48" s="6">
        <v>9.8514851485148505</v>
      </c>
      <c r="N48" s="3">
        <f>(Table1[[#This Row],[AVG_hits]] - M$519) / M$516</f>
        <v>-1.4252104820488096</v>
      </c>
      <c r="O48" s="6">
        <v>176.58415841584099</v>
      </c>
      <c r="P48" s="3">
        <f>(Table1[[#This Row],[AVG_faceoffWins]] - O$519) / O$516</f>
        <v>0.23453949990923562</v>
      </c>
      <c r="Q48" s="1">
        <v>62</v>
      </c>
      <c r="R48" s="1">
        <v>27</v>
      </c>
      <c r="S48" s="1">
        <f>IF(ISERR(Table1[[#This Row],[AVG_shp]]/Table1[[#This Row],[shp]]), 0, Table1[[#This Row],[AVG_shp]]/Table1[[#This Row],[shp]])</f>
        <v>0.98257719991024051</v>
      </c>
      <c r="T48" s="7">
        <f>Table1[[#This Row],[r shp factor]]*Table1[[#This Row],[goals]]</f>
        <v>26.529584397576492</v>
      </c>
      <c r="U48" s="1">
        <v>43</v>
      </c>
      <c r="V48" s="1">
        <v>70</v>
      </c>
      <c r="W48" s="1">
        <v>167</v>
      </c>
      <c r="X48" s="3">
        <v>33.178217821782098</v>
      </c>
      <c r="Y48" s="3">
        <f>(Table1[[#This Row],[AVG_goals]] - X$519) / X$516</f>
        <v>1.9285762045007879</v>
      </c>
      <c r="Z48" s="3">
        <v>49.247524752475201</v>
      </c>
      <c r="AA48" s="3">
        <f>(Table1[[#This Row],[AVG_assists]] - Z$519) / Z$516</f>
        <v>1.8934651300142598</v>
      </c>
      <c r="AB48" s="3">
        <v>82.425742574257399</v>
      </c>
      <c r="AC48" s="3">
        <f>(Table1[[#This Row],[AVG_points]] - AB$519) / AB$516</f>
        <v>2.0577812346485067</v>
      </c>
      <c r="AD48" s="1">
        <v>0.11790399999999999</v>
      </c>
      <c r="AE48" s="1">
        <v>27</v>
      </c>
      <c r="AF48" s="1">
        <v>229</v>
      </c>
      <c r="AG48" s="1">
        <v>251</v>
      </c>
      <c r="AH48" s="1">
        <v>29</v>
      </c>
      <c r="AI48" s="1">
        <v>7</v>
      </c>
      <c r="AJ48" s="7">
        <f>Table1[[#This Row],[z ppp]]+Table1[[#This Row],[z blocks]]+Table1[[#This Row],[z hits]]+Table1[[#This Row],[z faceoffWins]]+Table1[[#This Row],[z goals]]+Table1[[#This Row],[z assists]]+Table1[[#This Row],[z points]]</f>
        <v>6.0598419746744572</v>
      </c>
    </row>
    <row r="49" spans="1:36" x14ac:dyDescent="0.3">
      <c r="A49" s="1">
        <v>8478864</v>
      </c>
      <c r="B49" s="1">
        <v>28</v>
      </c>
      <c r="C49" s="1" t="s">
        <v>449</v>
      </c>
      <c r="D49" s="1" t="s">
        <v>29</v>
      </c>
      <c r="E49" s="1" t="s">
        <v>459</v>
      </c>
      <c r="F49" s="1" t="s">
        <v>460</v>
      </c>
      <c r="G49" s="4">
        <v>0.162798185792349</v>
      </c>
      <c r="H49" s="3">
        <f>(Table1[[#This Row],[AVG_shp]] - G$519) / G$516</f>
        <v>1.0706786883235999</v>
      </c>
      <c r="I49" s="6">
        <v>31.655737704918</v>
      </c>
      <c r="J49" s="3">
        <f>(Table1[[#This Row],[AVG_PPP]] - I$519) / I$516</f>
        <v>2.4151879480587528</v>
      </c>
      <c r="K49" s="6">
        <v>29.633879781420699</v>
      </c>
      <c r="L49" s="3">
        <f>(Table1[[#This Row],[AVG_blocks]] - K$519) / K$516</f>
        <v>-0.80461228351269665</v>
      </c>
      <c r="M49" s="6">
        <v>50.289617486338798</v>
      </c>
      <c r="N49" s="3">
        <f>(Table1[[#This Row],[AVG_hits]] - M$519) / M$516</f>
        <v>-0.67307687085559209</v>
      </c>
      <c r="O49" s="6">
        <v>0.73224043715846998</v>
      </c>
      <c r="P49" s="3">
        <f>(Table1[[#This Row],[AVG_faceoffWins]] - O$519) / O$516</f>
        <v>-0.59779822812139172</v>
      </c>
      <c r="Q49" s="1">
        <v>41</v>
      </c>
      <c r="R49" s="1">
        <v>25</v>
      </c>
      <c r="S49" s="1">
        <f>IF(ISERR(Table1[[#This Row],[AVG_shp]]/Table1[[#This Row],[shp]]), 0, Table1[[#This Row],[AVG_shp]]/Table1[[#This Row],[shp]])</f>
        <v>0.94422834452161075</v>
      </c>
      <c r="T49" s="7">
        <f>Table1[[#This Row],[r shp factor]]*Table1[[#This Row],[goals]]</f>
        <v>23.605708613040267</v>
      </c>
      <c r="U49" s="1">
        <v>31</v>
      </c>
      <c r="V49" s="1">
        <v>56</v>
      </c>
      <c r="W49" s="1">
        <v>137</v>
      </c>
      <c r="X49" s="3">
        <v>39.0983606557377</v>
      </c>
      <c r="Y49" s="3">
        <f>(Table1[[#This Row],[AVG_goals]] - X$519) / X$516</f>
        <v>2.5159519544407281</v>
      </c>
      <c r="Z49" s="3">
        <v>40.251366120218499</v>
      </c>
      <c r="AA49" s="3">
        <f>(Table1[[#This Row],[AVG_assists]] - Z$519) / Z$516</f>
        <v>1.2475186283287343</v>
      </c>
      <c r="AB49" s="3">
        <v>79.349726775956199</v>
      </c>
      <c r="AC49" s="3">
        <f>(Table1[[#This Row],[AVG_points]] - AB$519) / AB$516</f>
        <v>1.9196024442704971</v>
      </c>
      <c r="AD49" s="1">
        <v>0.17241400000000001</v>
      </c>
      <c r="AE49" s="1">
        <v>14</v>
      </c>
      <c r="AF49" s="1">
        <v>145</v>
      </c>
      <c r="AG49" s="1">
        <v>0</v>
      </c>
      <c r="AH49" s="1">
        <v>17</v>
      </c>
      <c r="AI49" s="1">
        <v>16</v>
      </c>
      <c r="AJ49" s="7">
        <f>Table1[[#This Row],[z ppp]]+Table1[[#This Row],[z blocks]]+Table1[[#This Row],[z hits]]+Table1[[#This Row],[z faceoffWins]]+Table1[[#This Row],[z goals]]+Table1[[#This Row],[z assists]]+Table1[[#This Row],[z points]]</f>
        <v>6.022773592609032</v>
      </c>
    </row>
    <row r="50" spans="1:36" x14ac:dyDescent="0.3">
      <c r="A50" s="1">
        <v>8476881</v>
      </c>
      <c r="B50" s="1">
        <v>32</v>
      </c>
      <c r="C50" s="1" t="s">
        <v>960</v>
      </c>
      <c r="D50" s="1" t="s">
        <v>45</v>
      </c>
      <c r="E50" s="1" t="s">
        <v>967</v>
      </c>
      <c r="F50" s="1" t="s">
        <v>968</v>
      </c>
      <c r="G50" s="4">
        <v>0.19262785436893201</v>
      </c>
      <c r="H50" s="3">
        <f>(Table1[[#This Row],[AVG_shp]] - G$519) / G$516</f>
        <v>1.6403823883967092</v>
      </c>
      <c r="I50" s="6">
        <v>19.470873786407701</v>
      </c>
      <c r="J50" s="3">
        <f>(Table1[[#This Row],[AVG_PPP]] - I$519) / I$516</f>
        <v>1.146931353950442</v>
      </c>
      <c r="K50" s="6">
        <v>54.548543689320297</v>
      </c>
      <c r="L50" s="3">
        <f>(Table1[[#This Row],[AVG_blocks]] - K$519) / K$516</f>
        <v>-0.19172339228170696</v>
      </c>
      <c r="M50" s="6">
        <v>85.446601941747502</v>
      </c>
      <c r="N50" s="3">
        <f>(Table1[[#This Row],[AVG_hits]] - M$519) / M$516</f>
        <v>-1.9170566375326818E-2</v>
      </c>
      <c r="O50" s="6">
        <v>641.77669902912601</v>
      </c>
      <c r="P50" s="3">
        <f>(Table1[[#This Row],[AVG_faceoffWins]] - O$519) / O$516</f>
        <v>2.436376743434749</v>
      </c>
      <c r="Q50" s="1">
        <v>73</v>
      </c>
      <c r="R50" s="1">
        <v>32</v>
      </c>
      <c r="S50" s="1">
        <f>IF(ISERR(Table1[[#This Row],[AVG_shp]]/Table1[[#This Row],[shp]]), 0, Table1[[#This Row],[AVG_shp]]/Table1[[#This Row],[shp]])</f>
        <v>1.0654725864060268</v>
      </c>
      <c r="T50" s="7">
        <f>Table1[[#This Row],[r shp factor]]*Table1[[#This Row],[goals]]</f>
        <v>34.095122764992858</v>
      </c>
      <c r="U50" s="1">
        <v>29</v>
      </c>
      <c r="V50" s="1">
        <v>61</v>
      </c>
      <c r="W50" s="1">
        <v>154</v>
      </c>
      <c r="X50" s="3">
        <v>24.2330097087378</v>
      </c>
      <c r="Y50" s="3">
        <f>(Table1[[#This Row],[AVG_goals]] - X$519) / X$516</f>
        <v>1.0410641171855588</v>
      </c>
      <c r="Z50" s="3">
        <v>31.504854368932001</v>
      </c>
      <c r="AA50" s="3">
        <f>(Table1[[#This Row],[AVG_assists]] - Z$519) / Z$516</f>
        <v>0.61949739186043107</v>
      </c>
      <c r="AB50" s="3">
        <v>55.737864077669897</v>
      </c>
      <c r="AC50" s="3">
        <f>(Table1[[#This Row],[AVG_points]] - AB$519) / AB$516</f>
        <v>0.85892563369536001</v>
      </c>
      <c r="AD50" s="1">
        <v>0.18079100000000001</v>
      </c>
      <c r="AE50" s="1">
        <v>23</v>
      </c>
      <c r="AF50" s="1">
        <v>177</v>
      </c>
      <c r="AG50" s="1">
        <v>536</v>
      </c>
      <c r="AH50" s="1">
        <v>56</v>
      </c>
      <c r="AI50" s="1">
        <v>99</v>
      </c>
      <c r="AJ50" s="7">
        <f>Table1[[#This Row],[z ppp]]+Table1[[#This Row],[z blocks]]+Table1[[#This Row],[z hits]]+Table1[[#This Row],[z faceoffWins]]+Table1[[#This Row],[z goals]]+Table1[[#This Row],[z assists]]+Table1[[#This Row],[z points]]</f>
        <v>5.8919012814695071</v>
      </c>
    </row>
    <row r="51" spans="1:36" x14ac:dyDescent="0.3">
      <c r="A51" s="1">
        <v>8473994</v>
      </c>
      <c r="B51" s="1">
        <v>36</v>
      </c>
      <c r="C51" s="1" t="s">
        <v>275</v>
      </c>
      <c r="D51" s="1" t="s">
        <v>45</v>
      </c>
      <c r="E51" s="1" t="s">
        <v>278</v>
      </c>
      <c r="F51" s="1" t="s">
        <v>279</v>
      </c>
      <c r="G51" s="4">
        <v>0.139974860655737</v>
      </c>
      <c r="H51" s="3">
        <f>(Table1[[#This Row],[AVG_shp]] - G$519) / G$516</f>
        <v>0.63478605529224419</v>
      </c>
      <c r="I51" s="6">
        <v>20.7540983606557</v>
      </c>
      <c r="J51" s="3">
        <f>(Table1[[#This Row],[AVG_PPP]] - I$519) / I$516</f>
        <v>1.2804952606871882</v>
      </c>
      <c r="K51" s="6">
        <v>44.327868852458998</v>
      </c>
      <c r="L51" s="3">
        <f>(Table1[[#This Row],[AVG_blocks]] - K$519) / K$516</f>
        <v>-0.44314713580691067</v>
      </c>
      <c r="M51" s="6">
        <v>106.942622950819</v>
      </c>
      <c r="N51" s="3">
        <f>(Table1[[#This Row],[AVG_hits]] - M$519) / M$516</f>
        <v>0.38064710504357641</v>
      </c>
      <c r="O51" s="6">
        <v>418.32786885245901</v>
      </c>
      <c r="P51" s="3">
        <f>(Table1[[#This Row],[AVG_faceoffWins]] - O$519) / O$516</f>
        <v>1.3787545475659821</v>
      </c>
      <c r="Q51" s="1">
        <v>80</v>
      </c>
      <c r="R51" s="1">
        <v>16</v>
      </c>
      <c r="S51" s="1">
        <f>IF(ISERR(Table1[[#This Row],[AVG_shp]]/Table1[[#This Row],[shp]]), 0, Table1[[#This Row],[AVG_shp]]/Table1[[#This Row],[shp]])</f>
        <v>1.1897869104672196</v>
      </c>
      <c r="T51" s="7">
        <f>Table1[[#This Row],[r shp factor]]*Table1[[#This Row],[goals]]</f>
        <v>19.036590567475514</v>
      </c>
      <c r="U51" s="1">
        <v>33</v>
      </c>
      <c r="V51" s="1">
        <v>49</v>
      </c>
      <c r="W51" s="1">
        <v>114</v>
      </c>
      <c r="X51" s="3">
        <v>23.393442622950801</v>
      </c>
      <c r="Y51" s="3">
        <f>(Table1[[#This Row],[AVG_goals]] - X$519) / X$516</f>
        <v>0.95776522381924256</v>
      </c>
      <c r="Z51" s="3">
        <v>39.049180327868797</v>
      </c>
      <c r="AA51" s="3">
        <f>(Table1[[#This Row],[AVG_assists]] - Z$519) / Z$516</f>
        <v>1.1611987068280243</v>
      </c>
      <c r="AB51" s="3">
        <v>62.442622950819597</v>
      </c>
      <c r="AC51" s="3">
        <f>(Table1[[#This Row],[AVG_points]] - AB$519) / AB$516</f>
        <v>1.160112471350651</v>
      </c>
      <c r="AD51" s="1">
        <v>0.117647</v>
      </c>
      <c r="AE51" s="1">
        <v>10</v>
      </c>
      <c r="AF51" s="1">
        <v>136</v>
      </c>
      <c r="AG51" s="1">
        <v>296</v>
      </c>
      <c r="AH51" s="1">
        <v>45</v>
      </c>
      <c r="AI51" s="1">
        <v>114</v>
      </c>
      <c r="AJ51" s="7">
        <f>Table1[[#This Row],[z ppp]]+Table1[[#This Row],[z blocks]]+Table1[[#This Row],[z hits]]+Table1[[#This Row],[z faceoffWins]]+Table1[[#This Row],[z goals]]+Table1[[#This Row],[z assists]]+Table1[[#This Row],[z points]]</f>
        <v>5.8758261794877535</v>
      </c>
    </row>
    <row r="52" spans="1:36" x14ac:dyDescent="0.3">
      <c r="A52" s="1">
        <v>8479407</v>
      </c>
      <c r="B52" s="1">
        <v>27</v>
      </c>
      <c r="C52" s="1" t="s">
        <v>510</v>
      </c>
      <c r="D52" s="1" t="s">
        <v>56</v>
      </c>
      <c r="E52" s="1" t="s">
        <v>511</v>
      </c>
      <c r="F52" s="1" t="s">
        <v>512</v>
      </c>
      <c r="G52" s="4">
        <v>0.125529693877551</v>
      </c>
      <c r="H52" s="3">
        <f>(Table1[[#This Row],[AVG_shp]] - G$519) / G$516</f>
        <v>0.3589041781410498</v>
      </c>
      <c r="I52" s="6">
        <v>27.640816326530601</v>
      </c>
      <c r="J52" s="3">
        <f>(Table1[[#This Row],[AVG_PPP]] - I$519) / I$516</f>
        <v>1.997296492969874</v>
      </c>
      <c r="K52" s="6">
        <v>32.628571428571398</v>
      </c>
      <c r="L52" s="3">
        <f>(Table1[[#This Row],[AVG_blocks]] - K$519) / K$516</f>
        <v>-0.73094429224515445</v>
      </c>
      <c r="M52" s="6">
        <v>61.861224489795902</v>
      </c>
      <c r="N52" s="3">
        <f>(Table1[[#This Row],[AVG_hits]] - M$519) / M$516</f>
        <v>-0.45784945901297913</v>
      </c>
      <c r="O52" s="6">
        <v>2.6775510204081598</v>
      </c>
      <c r="P52" s="3">
        <f>(Table1[[#This Row],[AVG_faceoffWins]] - O$519) / O$516</f>
        <v>-0.58859073462466305</v>
      </c>
      <c r="Q52" s="1">
        <v>81</v>
      </c>
      <c r="R52" s="1">
        <v>21</v>
      </c>
      <c r="S52" s="1">
        <f>IF(ISERR(Table1[[#This Row],[AVG_shp]]/Table1[[#This Row],[shp]]), 0, Table1[[#This Row],[AVG_shp]]/Table1[[#This Row],[shp]])</f>
        <v>1.0759657304769215</v>
      </c>
      <c r="T52" s="7">
        <f>Table1[[#This Row],[r shp factor]]*Table1[[#This Row],[goals]]</f>
        <v>22.59528034001535</v>
      </c>
      <c r="U52" s="1">
        <v>67</v>
      </c>
      <c r="V52" s="1">
        <v>88</v>
      </c>
      <c r="W52" s="1">
        <v>197</v>
      </c>
      <c r="X52" s="3">
        <v>26.689795918367299</v>
      </c>
      <c r="Y52" s="3">
        <f>(Table1[[#This Row],[AVG_goals]] - X$519) / X$516</f>
        <v>1.2848178040132527</v>
      </c>
      <c r="Z52" s="3">
        <v>54.616326530612199</v>
      </c>
      <c r="AA52" s="3">
        <f>(Table1[[#This Row],[AVG_assists]] - Z$519) / Z$516</f>
        <v>2.2789584131580098</v>
      </c>
      <c r="AB52" s="3">
        <v>81.306122448979593</v>
      </c>
      <c r="AC52" s="3">
        <f>(Table1[[#This Row],[AVG_points]] - AB$519) / AB$516</f>
        <v>2.0074863841866843</v>
      </c>
      <c r="AD52" s="1">
        <v>0.11666700000000001</v>
      </c>
      <c r="AE52" s="1">
        <v>34</v>
      </c>
      <c r="AF52" s="1">
        <v>180</v>
      </c>
      <c r="AG52" s="1">
        <v>0</v>
      </c>
      <c r="AH52" s="1">
        <v>42</v>
      </c>
      <c r="AI52" s="1">
        <v>96</v>
      </c>
      <c r="AJ52" s="7">
        <f>Table1[[#This Row],[z ppp]]+Table1[[#This Row],[z blocks]]+Table1[[#This Row],[z hits]]+Table1[[#This Row],[z faceoffWins]]+Table1[[#This Row],[z goals]]+Table1[[#This Row],[z assists]]+Table1[[#This Row],[z points]]</f>
        <v>5.791174608445024</v>
      </c>
    </row>
    <row r="53" spans="1:36" x14ac:dyDescent="0.3">
      <c r="A53" s="1">
        <v>8477504</v>
      </c>
      <c r="B53" s="1">
        <v>30</v>
      </c>
      <c r="C53" s="1" t="s">
        <v>995</v>
      </c>
      <c r="D53" s="1" t="s">
        <v>48</v>
      </c>
      <c r="E53" s="1" t="s">
        <v>1023</v>
      </c>
      <c r="F53" s="1" t="s">
        <v>1024</v>
      </c>
      <c r="G53" s="4">
        <v>7.4895456066945601E-2</v>
      </c>
      <c r="H53" s="3">
        <f>(Table1[[#This Row],[AVG_shp]] - G$519) / G$516</f>
        <v>-0.60813682524873713</v>
      </c>
      <c r="I53" s="6">
        <v>22.9414225941422</v>
      </c>
      <c r="J53" s="3">
        <f>(Table1[[#This Row],[AVG_PPP]] - I$519) / I$516</f>
        <v>1.5081620119225452</v>
      </c>
      <c r="K53" s="6">
        <v>111.56903765690301</v>
      </c>
      <c r="L53" s="3">
        <f>(Table1[[#This Row],[AVG_blocks]] - K$519) / K$516</f>
        <v>1.2109536598520174</v>
      </c>
      <c r="M53" s="6">
        <v>75.949790794978995</v>
      </c>
      <c r="N53" s="3">
        <f>(Table1[[#This Row],[AVG_hits]] - M$519) / M$516</f>
        <v>-0.1958075782671419</v>
      </c>
      <c r="O53" s="6">
        <v>0</v>
      </c>
      <c r="P53" s="3">
        <f>(Table1[[#This Row],[AVG_faceoffWins]] - O$519) / O$516</f>
        <v>-0.60126404952864254</v>
      </c>
      <c r="Q53" s="1">
        <v>80</v>
      </c>
      <c r="R53" s="1">
        <v>14</v>
      </c>
      <c r="S53" s="1">
        <f>IF(ISERR(Table1[[#This Row],[AVG_shp]]/Table1[[#This Row],[shp]]), 0, Table1[[#This Row],[AVG_shp]]/Table1[[#This Row],[shp]])</f>
        <v>0.92014811802869467</v>
      </c>
      <c r="T53" s="7">
        <f>Table1[[#This Row],[r shp factor]]*Table1[[#This Row],[goals]]</f>
        <v>12.882073652401726</v>
      </c>
      <c r="U53" s="1">
        <v>48</v>
      </c>
      <c r="V53" s="1">
        <v>62</v>
      </c>
      <c r="W53" s="1">
        <v>138</v>
      </c>
      <c r="X53" s="3">
        <v>13.297071129707099</v>
      </c>
      <c r="Y53" s="3">
        <f>(Table1[[#This Row],[AVG_goals]] - X$519) / X$516</f>
        <v>-4.3961245262217431E-2</v>
      </c>
      <c r="Z53" s="3">
        <v>55.644351464435097</v>
      </c>
      <c r="AA53" s="3">
        <f>(Table1[[#This Row],[AVG_assists]] - Z$519) / Z$516</f>
        <v>2.3527731530701512</v>
      </c>
      <c r="AB53" s="3">
        <v>68.941422594142196</v>
      </c>
      <c r="AC53" s="3">
        <f>(Table1[[#This Row],[AVG_points]] - AB$519) / AB$516</f>
        <v>1.4520473418150019</v>
      </c>
      <c r="AD53" s="1">
        <v>8.1394999999999995E-2</v>
      </c>
      <c r="AE53" s="1">
        <v>22</v>
      </c>
      <c r="AF53" s="1">
        <v>172</v>
      </c>
      <c r="AG53" s="1">
        <v>0</v>
      </c>
      <c r="AH53" s="1">
        <v>113</v>
      </c>
      <c r="AI53" s="1">
        <v>49</v>
      </c>
      <c r="AJ53" s="7">
        <f>Table1[[#This Row],[z ppp]]+Table1[[#This Row],[z blocks]]+Table1[[#This Row],[z hits]]+Table1[[#This Row],[z faceoffWins]]+Table1[[#This Row],[z goals]]+Table1[[#This Row],[z assists]]+Table1[[#This Row],[z points]]</f>
        <v>5.6829032936017132</v>
      </c>
    </row>
    <row r="54" spans="1:36" x14ac:dyDescent="0.3">
      <c r="A54" s="1">
        <v>8479343</v>
      </c>
      <c r="B54" s="1">
        <v>27</v>
      </c>
      <c r="C54" s="1" t="s">
        <v>902</v>
      </c>
      <c r="D54" s="1" t="s">
        <v>56</v>
      </c>
      <c r="E54" s="1" t="s">
        <v>911</v>
      </c>
      <c r="F54" s="1" t="s">
        <v>912</v>
      </c>
      <c r="G54" s="4">
        <v>0.14955045228215699</v>
      </c>
      <c r="H54" s="3">
        <f>(Table1[[#This Row],[AVG_shp]] - G$519) / G$516</f>
        <v>0.81766606168437195</v>
      </c>
      <c r="I54" s="6">
        <v>28.950207468879601</v>
      </c>
      <c r="J54" s="3">
        <f>(Table1[[#This Row],[AVG_PPP]] - I$519) / I$516</f>
        <v>2.1335839362812772</v>
      </c>
      <c r="K54" s="6">
        <v>31.360995850622398</v>
      </c>
      <c r="L54" s="3">
        <f>(Table1[[#This Row],[AVG_blocks]] - K$519) / K$516</f>
        <v>-0.76212604903675696</v>
      </c>
      <c r="M54" s="6">
        <v>16.294605809128601</v>
      </c>
      <c r="N54" s="3">
        <f>(Table1[[#This Row],[AVG_hits]] - M$519) / M$516</f>
        <v>-1.3053709313658954</v>
      </c>
      <c r="O54" s="6">
        <v>20.5560165975103</v>
      </c>
      <c r="P54" s="3">
        <f>(Table1[[#This Row],[AVG_faceoffWins]] - O$519) / O$516</f>
        <v>-0.50396884599150682</v>
      </c>
      <c r="Q54" s="1">
        <v>81</v>
      </c>
      <c r="R54" s="1">
        <v>30</v>
      </c>
      <c r="S54" s="1">
        <f>IF(ISERR(Table1[[#This Row],[AVG_shp]]/Table1[[#This Row],[shp]]), 0, Table1[[#This Row],[AVG_shp]]/Table1[[#This Row],[shp]])</f>
        <v>1.0867307508785888</v>
      </c>
      <c r="T54" s="7">
        <f>Table1[[#This Row],[r shp factor]]*Table1[[#This Row],[goals]]</f>
        <v>32.601922526357669</v>
      </c>
      <c r="U54" s="1">
        <v>60</v>
      </c>
      <c r="V54" s="1">
        <v>90</v>
      </c>
      <c r="W54" s="1">
        <v>210</v>
      </c>
      <c r="X54" s="3">
        <v>33.352697095435602</v>
      </c>
      <c r="Y54" s="3">
        <f>(Table1[[#This Row],[AVG_goals]] - X$519) / X$516</f>
        <v>1.945887424362476</v>
      </c>
      <c r="Z54" s="3">
        <v>50.755186721991699</v>
      </c>
      <c r="AA54" s="3">
        <f>(Table1[[#This Row],[AVG_assists]] - Z$519) / Z$516</f>
        <v>2.0017189986645501</v>
      </c>
      <c r="AB54" s="3">
        <v>84.107883817427293</v>
      </c>
      <c r="AC54" s="3">
        <f>(Table1[[#This Row],[AVG_points]] - AB$519) / AB$516</f>
        <v>2.1333452946102751</v>
      </c>
      <c r="AD54" s="1">
        <v>0.13761499999999999</v>
      </c>
      <c r="AE54" s="1">
        <v>37</v>
      </c>
      <c r="AF54" s="1">
        <v>218</v>
      </c>
      <c r="AG54" s="1">
        <v>10</v>
      </c>
      <c r="AH54" s="1">
        <v>30</v>
      </c>
      <c r="AI54" s="1">
        <v>11</v>
      </c>
      <c r="AJ54" s="7">
        <f>Table1[[#This Row],[z ppp]]+Table1[[#This Row],[z blocks]]+Table1[[#This Row],[z hits]]+Table1[[#This Row],[z faceoffWins]]+Table1[[#This Row],[z goals]]+Table1[[#This Row],[z assists]]+Table1[[#This Row],[z points]]</f>
        <v>5.6430698275244193</v>
      </c>
    </row>
    <row r="55" spans="1:36" x14ac:dyDescent="0.3">
      <c r="A55" s="1">
        <v>8477404</v>
      </c>
      <c r="B55" s="1">
        <v>31</v>
      </c>
      <c r="C55" s="1" t="s">
        <v>826</v>
      </c>
      <c r="D55" s="1" t="s">
        <v>29</v>
      </c>
      <c r="E55" s="1" t="s">
        <v>837</v>
      </c>
      <c r="F55" s="1" t="s">
        <v>838</v>
      </c>
      <c r="G55" s="4">
        <v>0.19868511999999999</v>
      </c>
      <c r="H55" s="3">
        <f>(Table1[[#This Row],[AVG_shp]] - G$519) / G$516</f>
        <v>1.7560674364382454</v>
      </c>
      <c r="I55" s="6">
        <v>24.48</v>
      </c>
      <c r="J55" s="3">
        <f>(Table1[[#This Row],[AVG_PPP]] - I$519) / I$516</f>
        <v>1.6683042140493114</v>
      </c>
      <c r="K55" s="6">
        <v>42.773333333333298</v>
      </c>
      <c r="L55" s="3">
        <f>(Table1[[#This Row],[AVG_blocks]] - K$519) / K$516</f>
        <v>-0.48138797077133716</v>
      </c>
      <c r="M55" s="6">
        <v>53.022222222222197</v>
      </c>
      <c r="N55" s="3">
        <f>(Table1[[#This Row],[AVG_hits]] - M$519) / M$516</f>
        <v>-0.62225148033573241</v>
      </c>
      <c r="O55" s="6">
        <v>67.493333333333297</v>
      </c>
      <c r="P55" s="3">
        <f>(Table1[[#This Row],[AVG_faceoffWins]] - O$519) / O$516</f>
        <v>-0.28180635825290401</v>
      </c>
      <c r="Q55" s="1">
        <v>80</v>
      </c>
      <c r="R55" s="1">
        <v>41</v>
      </c>
      <c r="S55" s="1">
        <f>IF(ISERR(Table1[[#This Row],[AVG_shp]]/Table1[[#This Row],[shp]]), 0, Table1[[#This Row],[AVG_shp]]/Table1[[#This Row],[shp]])</f>
        <v>1.051577855403832</v>
      </c>
      <c r="T55" s="7">
        <f>Table1[[#This Row],[r shp factor]]*Table1[[#This Row],[goals]]</f>
        <v>43.114692071557108</v>
      </c>
      <c r="U55" s="1">
        <v>39</v>
      </c>
      <c r="V55" s="1">
        <v>80</v>
      </c>
      <c r="W55" s="1">
        <v>201</v>
      </c>
      <c r="X55" s="3">
        <v>35.991111111111103</v>
      </c>
      <c r="Y55" s="3">
        <f>(Table1[[#This Row],[AVG_goals]] - X$519) / X$516</f>
        <v>2.2076615832933633</v>
      </c>
      <c r="Z55" s="3">
        <v>40.688888888888798</v>
      </c>
      <c r="AA55" s="3">
        <f>(Table1[[#This Row],[AVG_assists]] - Z$519) / Z$516</f>
        <v>1.2789338482445984</v>
      </c>
      <c r="AB55" s="3">
        <v>76.680000000000007</v>
      </c>
      <c r="AC55" s="3">
        <f>(Table1[[#This Row],[AVG_points]] - AB$519) / AB$516</f>
        <v>1.7996747063358793</v>
      </c>
      <c r="AD55" s="1">
        <v>0.18894</v>
      </c>
      <c r="AE55" s="1">
        <v>28</v>
      </c>
      <c r="AF55" s="1">
        <v>217</v>
      </c>
      <c r="AG55" s="1">
        <v>177</v>
      </c>
      <c r="AH55" s="1">
        <v>52</v>
      </c>
      <c r="AI55" s="1">
        <v>28</v>
      </c>
      <c r="AJ55" s="7">
        <f>Table1[[#This Row],[z ppp]]+Table1[[#This Row],[z blocks]]+Table1[[#This Row],[z hits]]+Table1[[#This Row],[z faceoffWins]]+Table1[[#This Row],[z goals]]+Table1[[#This Row],[z assists]]+Table1[[#This Row],[z points]]</f>
        <v>5.5691285425631785</v>
      </c>
    </row>
    <row r="56" spans="1:36" x14ac:dyDescent="0.3">
      <c r="A56" s="1">
        <v>8474600</v>
      </c>
      <c r="B56" s="1">
        <v>35</v>
      </c>
      <c r="C56" s="1" t="s">
        <v>132</v>
      </c>
      <c r="D56" s="1" t="s">
        <v>48</v>
      </c>
      <c r="E56" s="1" t="s">
        <v>565</v>
      </c>
      <c r="F56" s="1" t="s">
        <v>566</v>
      </c>
      <c r="G56" s="4">
        <v>7.2775049504950395E-2</v>
      </c>
      <c r="H56" s="3">
        <f>(Table1[[#This Row],[AVG_shp]] - G$519) / G$516</f>
        <v>-0.64863353612993946</v>
      </c>
      <c r="I56" s="6">
        <v>25.816831683168299</v>
      </c>
      <c r="J56" s="3">
        <f>(Table1[[#This Row],[AVG_PPP]] - I$519) / I$516</f>
        <v>1.8074477948664527</v>
      </c>
      <c r="K56" s="6">
        <v>134.648514851485</v>
      </c>
      <c r="L56" s="3">
        <f>(Table1[[#This Row],[AVG_blocks]] - K$519) / K$516</f>
        <v>1.7786978301232979</v>
      </c>
      <c r="M56" s="6">
        <v>46.608910891089103</v>
      </c>
      <c r="N56" s="3">
        <f>(Table1[[#This Row],[AVG_hits]] - M$519) / M$516</f>
        <v>-0.74153658902705744</v>
      </c>
      <c r="O56" s="6">
        <v>0</v>
      </c>
      <c r="P56" s="3">
        <f>(Table1[[#This Row],[AVG_faceoffWins]] - O$519) / O$516</f>
        <v>-0.60126404952864254</v>
      </c>
      <c r="Q56" s="1">
        <v>53</v>
      </c>
      <c r="R56" s="1">
        <v>9</v>
      </c>
      <c r="S56" s="1">
        <f>IF(ISERR(Table1[[#This Row],[AVG_shp]]/Table1[[#This Row],[shp]]), 0, Table1[[#This Row],[AVG_shp]]/Table1[[#This Row],[shp]])</f>
        <v>1.2129174917491734</v>
      </c>
      <c r="T56" s="7">
        <f>Table1[[#This Row],[r shp factor]]*Table1[[#This Row],[goals]]</f>
        <v>10.916257425742561</v>
      </c>
      <c r="U56" s="1">
        <v>29</v>
      </c>
      <c r="V56" s="1">
        <v>38</v>
      </c>
      <c r="W56" s="1">
        <v>85</v>
      </c>
      <c r="X56" s="3">
        <v>17.6683168316831</v>
      </c>
      <c r="Y56" s="3">
        <f>(Table1[[#This Row],[AVG_goals]] - X$519) / X$516</f>
        <v>0.38973837895011781</v>
      </c>
      <c r="Z56" s="3">
        <v>46.3762376237623</v>
      </c>
      <c r="AA56" s="3">
        <f>(Table1[[#This Row],[AVG_assists]] - Z$519) / Z$516</f>
        <v>1.6872995929286247</v>
      </c>
      <c r="AB56" s="3">
        <v>64.044554455445507</v>
      </c>
      <c r="AC56" s="3">
        <f>(Table1[[#This Row],[AVG_points]] - AB$519) / AB$516</f>
        <v>1.2320734013627401</v>
      </c>
      <c r="AD56" s="1">
        <v>0.06</v>
      </c>
      <c r="AE56" s="1">
        <v>17</v>
      </c>
      <c r="AF56" s="1">
        <v>150</v>
      </c>
      <c r="AG56" s="1">
        <v>0</v>
      </c>
      <c r="AH56" s="1">
        <v>95</v>
      </c>
      <c r="AI56" s="1">
        <v>42</v>
      </c>
      <c r="AJ56" s="7">
        <f>Table1[[#This Row],[z ppp]]+Table1[[#This Row],[z blocks]]+Table1[[#This Row],[z hits]]+Table1[[#This Row],[z faceoffWins]]+Table1[[#This Row],[z goals]]+Table1[[#This Row],[z assists]]+Table1[[#This Row],[z points]]</f>
        <v>5.5524563596755332</v>
      </c>
    </row>
    <row r="57" spans="1:36" x14ac:dyDescent="0.3">
      <c r="A57" s="1">
        <v>8479323</v>
      </c>
      <c r="B57" s="1">
        <v>27</v>
      </c>
      <c r="C57" s="1" t="s">
        <v>600</v>
      </c>
      <c r="D57" s="1" t="s">
        <v>48</v>
      </c>
      <c r="E57" s="1" t="s">
        <v>624</v>
      </c>
      <c r="F57" s="1" t="s">
        <v>625</v>
      </c>
      <c r="G57" s="4">
        <v>9.0370684210526298E-2</v>
      </c>
      <c r="H57" s="3">
        <f>(Table1[[#This Row],[AVG_shp]] - G$519) / G$516</f>
        <v>-0.31258225982542442</v>
      </c>
      <c r="I57" s="6">
        <v>26.6929824561403</v>
      </c>
      <c r="J57" s="3">
        <f>(Table1[[#This Row],[AVG_PPP]] - I$519) / I$516</f>
        <v>1.8986415909306666</v>
      </c>
      <c r="K57" s="6">
        <v>118.850877192982</v>
      </c>
      <c r="L57" s="3">
        <f>(Table1[[#This Row],[AVG_blocks]] - K$519) / K$516</f>
        <v>1.3900834516841434</v>
      </c>
      <c r="M57" s="6">
        <v>35.868421052631497</v>
      </c>
      <c r="N57" s="3">
        <f>(Table1[[#This Row],[AVG_hits]] - M$519) / M$516</f>
        <v>-0.94130554325808968</v>
      </c>
      <c r="O57" s="6">
        <v>0</v>
      </c>
      <c r="P57" s="3">
        <f>(Table1[[#This Row],[AVG_faceoffWins]] - O$519) / O$516</f>
        <v>-0.60126404952864254</v>
      </c>
      <c r="Q57" s="1">
        <v>74</v>
      </c>
      <c r="R57" s="1">
        <v>10</v>
      </c>
      <c r="S57" s="1">
        <f>IF(ISERR(Table1[[#This Row],[AVG_shp]]/Table1[[#This Row],[shp]]), 0, Table1[[#This Row],[AVG_shp]]/Table1[[#This Row],[shp]])</f>
        <v>1.2200054568475618</v>
      </c>
      <c r="T57" s="7">
        <f>Table1[[#This Row],[r shp factor]]*Table1[[#This Row],[goals]]</f>
        <v>12.200054568475618</v>
      </c>
      <c r="U57" s="1">
        <v>51</v>
      </c>
      <c r="V57" s="1">
        <v>61</v>
      </c>
      <c r="W57" s="1">
        <v>132</v>
      </c>
      <c r="X57" s="3">
        <v>12.9298245614035</v>
      </c>
      <c r="Y57" s="3">
        <f>(Table1[[#This Row],[AVG_goals]] - X$519) / X$516</f>
        <v>-8.0398158107116868E-2</v>
      </c>
      <c r="Z57" s="3">
        <v>55.815789473684198</v>
      </c>
      <c r="AA57" s="3">
        <f>(Table1[[#This Row],[AVG_assists]] - Z$519) / Z$516</f>
        <v>2.3650828273274858</v>
      </c>
      <c r="AB57" s="3">
        <v>68.745614035087698</v>
      </c>
      <c r="AC57" s="3">
        <f>(Table1[[#This Row],[AVG_points]] - AB$519) / AB$516</f>
        <v>1.4432513564852925</v>
      </c>
      <c r="AD57" s="1">
        <v>7.4074000000000001E-2</v>
      </c>
      <c r="AE57" s="1">
        <v>18</v>
      </c>
      <c r="AF57" s="1">
        <v>135</v>
      </c>
      <c r="AG57" s="1">
        <v>0</v>
      </c>
      <c r="AH57" s="1">
        <v>108</v>
      </c>
      <c r="AI57" s="1">
        <v>40</v>
      </c>
      <c r="AJ57" s="7">
        <f>Table1[[#This Row],[z ppp]]+Table1[[#This Row],[z blocks]]+Table1[[#This Row],[z hits]]+Table1[[#This Row],[z faceoffWins]]+Table1[[#This Row],[z goals]]+Table1[[#This Row],[z assists]]+Table1[[#This Row],[z points]]</f>
        <v>5.4740914755337382</v>
      </c>
    </row>
    <row r="58" spans="1:36" x14ac:dyDescent="0.3">
      <c r="A58" s="1">
        <v>8475170</v>
      </c>
      <c r="B58" s="1">
        <v>34</v>
      </c>
      <c r="C58" s="1" t="s">
        <v>792</v>
      </c>
      <c r="D58" s="1" t="s">
        <v>26</v>
      </c>
      <c r="E58" s="1" t="s">
        <v>805</v>
      </c>
      <c r="F58" s="1" t="s">
        <v>806</v>
      </c>
      <c r="G58" s="4">
        <v>0.12920599999999999</v>
      </c>
      <c r="H58" s="3">
        <f>(Table1[[#This Row],[AVG_shp]] - G$519) / G$516</f>
        <v>0.42911632934828015</v>
      </c>
      <c r="I58" s="6">
        <v>11.3333333333333</v>
      </c>
      <c r="J58" s="3">
        <f>(Table1[[#This Row],[AVG_PPP]] - I$519) / I$516</f>
        <v>0.29993877295356652</v>
      </c>
      <c r="K58" s="6">
        <v>49</v>
      </c>
      <c r="L58" s="3">
        <f>(Table1[[#This Row],[AVG_blocks]] - K$519) / K$516</f>
        <v>-0.32821493004698238</v>
      </c>
      <c r="M58" s="6">
        <v>167.666666666666</v>
      </c>
      <c r="N58" s="3">
        <f>(Table1[[#This Row],[AVG_hits]] - M$519) / M$516</f>
        <v>1.5100908168525613</v>
      </c>
      <c r="O58" s="6">
        <v>514.66666666666595</v>
      </c>
      <c r="P58" s="3">
        <f>(Table1[[#This Row],[AVG_faceoffWins]] - O$519) / O$516</f>
        <v>1.8347428416692031</v>
      </c>
      <c r="Q58" s="1">
        <v>82</v>
      </c>
      <c r="R58" s="1">
        <v>18</v>
      </c>
      <c r="S58" s="1">
        <f>IF(ISERR(Table1[[#This Row],[AVG_shp]]/Table1[[#This Row],[shp]]), 0, Table1[[#This Row],[AVG_shp]]/Table1[[#This Row],[shp]])</f>
        <v>1.0408255328747038</v>
      </c>
      <c r="T58" s="7">
        <f>Table1[[#This Row],[r shp factor]]*Table1[[#This Row],[goals]]</f>
        <v>18.734859591744669</v>
      </c>
      <c r="U58" s="1">
        <v>32</v>
      </c>
      <c r="V58" s="1">
        <v>50</v>
      </c>
      <c r="W58" s="1">
        <v>118</v>
      </c>
      <c r="X58" s="3">
        <v>19.6666666666666</v>
      </c>
      <c r="Y58" s="3">
        <f>(Table1[[#This Row],[AVG_goals]] - X$519) / X$516</f>
        <v>0.58800762107607429</v>
      </c>
      <c r="Z58" s="3">
        <v>34</v>
      </c>
      <c r="AA58" s="3">
        <f>(Table1[[#This Row],[AVG_assists]] - Z$519) / Z$516</f>
        <v>0.79865503652503955</v>
      </c>
      <c r="AB58" s="3">
        <v>53.6666666666666</v>
      </c>
      <c r="AC58" s="3">
        <f>(Table1[[#This Row],[AVG_points]] - AB$519) / AB$516</f>
        <v>0.76588464442457693</v>
      </c>
      <c r="AD58" s="1">
        <v>0.124138</v>
      </c>
      <c r="AE58" s="1">
        <v>7</v>
      </c>
      <c r="AF58" s="1">
        <v>145</v>
      </c>
      <c r="AG58" s="1">
        <v>618</v>
      </c>
      <c r="AH58" s="1">
        <v>55</v>
      </c>
      <c r="AI58" s="1">
        <v>194</v>
      </c>
      <c r="AJ58" s="7">
        <f>Table1[[#This Row],[z ppp]]+Table1[[#This Row],[z blocks]]+Table1[[#This Row],[z hits]]+Table1[[#This Row],[z faceoffWins]]+Table1[[#This Row],[z goals]]+Table1[[#This Row],[z assists]]+Table1[[#This Row],[z points]]</f>
        <v>5.469104803454039</v>
      </c>
    </row>
    <row r="59" spans="1:36" x14ac:dyDescent="0.3">
      <c r="A59" s="1">
        <v>8477346</v>
      </c>
      <c r="B59" s="1">
        <v>31</v>
      </c>
      <c r="C59" s="1" t="s">
        <v>186</v>
      </c>
      <c r="D59" s="1" t="s">
        <v>48</v>
      </c>
      <c r="E59" s="1" t="s">
        <v>217</v>
      </c>
      <c r="F59" s="1" t="s">
        <v>218</v>
      </c>
      <c r="G59" s="4">
        <v>5.5046499999999998E-2</v>
      </c>
      <c r="H59" s="3">
        <f>(Table1[[#This Row],[AVG_shp]] - G$519) / G$516</f>
        <v>-0.98722329363828421</v>
      </c>
      <c r="I59" s="6">
        <v>13.0081967213114</v>
      </c>
      <c r="J59" s="3">
        <f>(Table1[[#This Row],[AVG_PPP]] - I$519) / I$516</f>
        <v>0.47426624597580991</v>
      </c>
      <c r="K59" s="6">
        <v>169.79098360655701</v>
      </c>
      <c r="L59" s="3">
        <f>(Table1[[#This Row],[AVG_blocks]] - K$519) / K$516</f>
        <v>2.643185859744547</v>
      </c>
      <c r="M59" s="6">
        <v>200.635245901639</v>
      </c>
      <c r="N59" s="3">
        <f>(Table1[[#This Row],[AVG_hits]] - M$519) / M$516</f>
        <v>2.1232936311852155</v>
      </c>
      <c r="O59" s="6">
        <v>0</v>
      </c>
      <c r="P59" s="3">
        <f>(Table1[[#This Row],[AVG_faceoffWins]] - O$519) / O$516</f>
        <v>-0.60126404952864254</v>
      </c>
      <c r="Q59" s="1">
        <v>81</v>
      </c>
      <c r="R59" s="1">
        <v>8</v>
      </c>
      <c r="S59" s="1">
        <f>IF(ISERR(Table1[[#This Row],[AVG_shp]]/Table1[[#This Row],[shp]]), 0, Table1[[#This Row],[AVG_shp]]/Table1[[#This Row],[shp]])</f>
        <v>1.2660770964625787</v>
      </c>
      <c r="T59" s="7">
        <f>Table1[[#This Row],[r shp factor]]*Table1[[#This Row],[goals]]</f>
        <v>10.12861677170063</v>
      </c>
      <c r="U59" s="1">
        <v>39</v>
      </c>
      <c r="V59" s="1">
        <v>47</v>
      </c>
      <c r="W59" s="1">
        <v>102</v>
      </c>
      <c r="X59" s="3">
        <v>10.7049180327868</v>
      </c>
      <c r="Y59" s="3">
        <f>(Table1[[#This Row],[AVG_goals]] - X$519) / X$516</f>
        <v>-0.30114555854091923</v>
      </c>
      <c r="Z59" s="3">
        <v>32.663934426229503</v>
      </c>
      <c r="AA59" s="3">
        <f>(Table1[[#This Row],[AVG_assists]] - Z$519) / Z$516</f>
        <v>0.70272221467538465</v>
      </c>
      <c r="AB59" s="3">
        <v>43.368852459016303</v>
      </c>
      <c r="AC59" s="3">
        <f>(Table1[[#This Row],[AVG_points]] - AB$519) / AB$516</f>
        <v>0.30329290106082307</v>
      </c>
      <c r="AD59" s="1">
        <v>4.3478000000000003E-2</v>
      </c>
      <c r="AE59" s="1">
        <v>21</v>
      </c>
      <c r="AF59" s="1">
        <v>184</v>
      </c>
      <c r="AG59" s="1">
        <v>0</v>
      </c>
      <c r="AH59" s="1">
        <v>192</v>
      </c>
      <c r="AI59" s="1">
        <v>223</v>
      </c>
      <c r="AJ59" s="7">
        <f>Table1[[#This Row],[z ppp]]+Table1[[#This Row],[z blocks]]+Table1[[#This Row],[z hits]]+Table1[[#This Row],[z faceoffWins]]+Table1[[#This Row],[z goals]]+Table1[[#This Row],[z assists]]+Table1[[#This Row],[z points]]</f>
        <v>5.344351244572219</v>
      </c>
    </row>
    <row r="60" spans="1:36" x14ac:dyDescent="0.3">
      <c r="A60" s="1">
        <v>8475167</v>
      </c>
      <c r="B60" s="1">
        <v>35</v>
      </c>
      <c r="C60" s="1" t="s">
        <v>826</v>
      </c>
      <c r="D60" s="1" t="s">
        <v>48</v>
      </c>
      <c r="E60" s="1" t="s">
        <v>853</v>
      </c>
      <c r="F60" s="1" t="s">
        <v>854</v>
      </c>
      <c r="G60" s="4">
        <v>6.9871283261802503E-2</v>
      </c>
      <c r="H60" s="3">
        <f>(Table1[[#This Row],[AVG_shp]] - G$519) / G$516</f>
        <v>-0.70409128848885771</v>
      </c>
      <c r="I60" s="6">
        <v>23.759656652360501</v>
      </c>
      <c r="J60" s="3">
        <f>(Table1[[#This Row],[AVG_PPP]] - I$519) / I$516</f>
        <v>1.5933275703398964</v>
      </c>
      <c r="K60" s="6">
        <v>123.60085836909801</v>
      </c>
      <c r="L60" s="3">
        <f>(Table1[[#This Row],[AVG_blocks]] - K$519) / K$516</f>
        <v>1.5069307311481368</v>
      </c>
      <c r="M60" s="6">
        <v>65.969957081545004</v>
      </c>
      <c r="N60" s="3">
        <f>(Table1[[#This Row],[AVG_hits]] - M$519) / M$516</f>
        <v>-0.38142862296044505</v>
      </c>
      <c r="O60" s="6">
        <v>0</v>
      </c>
      <c r="P60" s="3">
        <f>(Table1[[#This Row],[AVG_faceoffWins]] - O$519) / O$516</f>
        <v>-0.60126404952864254</v>
      </c>
      <c r="Q60" s="1">
        <v>79</v>
      </c>
      <c r="R60" s="1">
        <v>15</v>
      </c>
      <c r="S60" s="1">
        <f>IF(ISERR(Table1[[#This Row],[AVG_shp]]/Table1[[#This Row],[shp]]), 0, Table1[[#This Row],[AVG_shp]]/Table1[[#This Row],[shp]])</f>
        <v>0.84311275399469676</v>
      </c>
      <c r="T60" s="7">
        <f>Table1[[#This Row],[r shp factor]]*Table1[[#This Row],[goals]]</f>
        <v>12.646691309920451</v>
      </c>
      <c r="U60" s="1">
        <v>51</v>
      </c>
      <c r="V60" s="1">
        <v>66</v>
      </c>
      <c r="W60" s="1">
        <v>147</v>
      </c>
      <c r="X60" s="3">
        <v>12.373390557939899</v>
      </c>
      <c r="Y60" s="3">
        <f>(Table1[[#This Row],[AVG_goals]] - X$519) / X$516</f>
        <v>-0.13560558286753213</v>
      </c>
      <c r="Z60" s="3">
        <v>51.429184549356201</v>
      </c>
      <c r="AA60" s="3">
        <f>(Table1[[#This Row],[AVG_assists]] - Z$519) / Z$516</f>
        <v>2.0501137142900272</v>
      </c>
      <c r="AB60" s="3">
        <v>63.8025751072961</v>
      </c>
      <c r="AC60" s="3">
        <f>(Table1[[#This Row],[AVG_points]] - AB$519) / AB$516</f>
        <v>1.2212033617347868</v>
      </c>
      <c r="AD60" s="1">
        <v>8.2873000000000002E-2</v>
      </c>
      <c r="AE60" s="1">
        <v>26</v>
      </c>
      <c r="AF60" s="1">
        <v>181</v>
      </c>
      <c r="AG60" s="1">
        <v>0</v>
      </c>
      <c r="AH60" s="1">
        <v>133</v>
      </c>
      <c r="AI60" s="1">
        <v>39</v>
      </c>
      <c r="AJ60" s="7">
        <f>Table1[[#This Row],[z ppp]]+Table1[[#This Row],[z blocks]]+Table1[[#This Row],[z hits]]+Table1[[#This Row],[z faceoffWins]]+Table1[[#This Row],[z goals]]+Table1[[#This Row],[z assists]]+Table1[[#This Row],[z points]]</f>
        <v>5.2532771221562271</v>
      </c>
    </row>
    <row r="61" spans="1:36" x14ac:dyDescent="0.3">
      <c r="A61" s="1">
        <v>8471215</v>
      </c>
      <c r="B61" s="1">
        <v>39</v>
      </c>
      <c r="C61" s="1" t="s">
        <v>701</v>
      </c>
      <c r="D61" s="1" t="s">
        <v>45</v>
      </c>
      <c r="E61" s="1" t="s">
        <v>714</v>
      </c>
      <c r="F61" s="1" t="s">
        <v>715</v>
      </c>
      <c r="G61" s="4">
        <v>0.12523532758620601</v>
      </c>
      <c r="H61" s="3">
        <f>(Table1[[#This Row],[AVG_shp]] - G$519) / G$516</f>
        <v>0.3532822060120101</v>
      </c>
      <c r="I61" s="6">
        <v>23.775862068965498</v>
      </c>
      <c r="J61" s="3">
        <f>(Table1[[#This Row],[AVG_PPP]] - I$519) / I$516</f>
        <v>1.5950143045215017</v>
      </c>
      <c r="K61" s="6">
        <v>40.577586206896498</v>
      </c>
      <c r="L61" s="3">
        <f>(Table1[[#This Row],[AVG_blocks]] - K$519) / K$516</f>
        <v>-0.53540230653441323</v>
      </c>
      <c r="M61" s="6">
        <v>38.362068965517203</v>
      </c>
      <c r="N61" s="3">
        <f>(Table1[[#This Row],[AVG_hits]] - M$519) / M$516</f>
        <v>-0.89492465716536462</v>
      </c>
      <c r="O61" s="6">
        <v>371.646551724137</v>
      </c>
      <c r="P61" s="3">
        <f>(Table1[[#This Row],[AVG_faceoffWins]] - O$519) / O$516</f>
        <v>1.1578037505165302</v>
      </c>
      <c r="Q61" s="1">
        <v>68</v>
      </c>
      <c r="R61" s="1">
        <v>16</v>
      </c>
      <c r="S61" s="1">
        <f>IF(ISERR(Table1[[#This Row],[AVG_shp]]/Table1[[#This Row],[shp]]), 0, Table1[[#This Row],[AVG_shp]]/Table1[[#This Row],[shp]])</f>
        <v>0.97840099676723447</v>
      </c>
      <c r="T61" s="7">
        <f>Table1[[#This Row],[r shp factor]]*Table1[[#This Row],[goals]]</f>
        <v>15.654415948275751</v>
      </c>
      <c r="U61" s="1">
        <v>34</v>
      </c>
      <c r="V61" s="1">
        <v>50</v>
      </c>
      <c r="W61" s="1">
        <v>116</v>
      </c>
      <c r="X61" s="3">
        <v>23.775862068965498</v>
      </c>
      <c r="Y61" s="3">
        <f>(Table1[[#This Row],[AVG_goals]] - X$519) / X$516</f>
        <v>0.99570753622531238</v>
      </c>
      <c r="Z61" s="3">
        <v>43.8965517241379</v>
      </c>
      <c r="AA61" s="3">
        <f>(Table1[[#This Row],[AVG_assists]] - Z$519) / Z$516</f>
        <v>1.509251995324234</v>
      </c>
      <c r="AB61" s="3">
        <v>67.672413793103402</v>
      </c>
      <c r="AC61" s="3">
        <f>(Table1[[#This Row],[AVG_points]] - AB$519) / AB$516</f>
        <v>1.3950417499700478</v>
      </c>
      <c r="AD61" s="1">
        <v>0.128</v>
      </c>
      <c r="AE61" s="1">
        <v>16</v>
      </c>
      <c r="AF61" s="1">
        <v>125</v>
      </c>
      <c r="AG61" s="1">
        <v>290</v>
      </c>
      <c r="AH61" s="1">
        <v>48</v>
      </c>
      <c r="AI61" s="1">
        <v>32</v>
      </c>
      <c r="AJ61" s="7">
        <f>Table1[[#This Row],[z ppp]]+Table1[[#This Row],[z blocks]]+Table1[[#This Row],[z hits]]+Table1[[#This Row],[z faceoffWins]]+Table1[[#This Row],[z goals]]+Table1[[#This Row],[z assists]]+Table1[[#This Row],[z points]]</f>
        <v>5.2224923728578485</v>
      </c>
    </row>
    <row r="62" spans="1:36" x14ac:dyDescent="0.3">
      <c r="A62" s="1">
        <v>8478449</v>
      </c>
      <c r="B62" s="1">
        <v>29</v>
      </c>
      <c r="C62" s="1" t="s">
        <v>275</v>
      </c>
      <c r="D62" s="1" t="s">
        <v>26</v>
      </c>
      <c r="E62" s="1" t="s">
        <v>286</v>
      </c>
      <c r="F62" s="1" t="s">
        <v>287</v>
      </c>
      <c r="G62" s="4">
        <v>0.17976485152838401</v>
      </c>
      <c r="H62" s="3">
        <f>(Table1[[#This Row],[AVG_shp]] - G$519) / G$516</f>
        <v>1.3947175633418361</v>
      </c>
      <c r="I62" s="6">
        <v>19.969432314410401</v>
      </c>
      <c r="J62" s="3">
        <f>(Table1[[#This Row],[AVG_PPP]] - I$519) / I$516</f>
        <v>1.1988236151129008</v>
      </c>
      <c r="K62" s="6">
        <v>42.886462882095998</v>
      </c>
      <c r="L62" s="3">
        <f>(Table1[[#This Row],[AVG_blocks]] - K$519) / K$516</f>
        <v>-0.47860503763754325</v>
      </c>
      <c r="M62" s="6">
        <v>45.148471615720503</v>
      </c>
      <c r="N62" s="3">
        <f>(Table1[[#This Row],[AVG_hits]] - M$519) / M$516</f>
        <v>-0.76870019433243786</v>
      </c>
      <c r="O62" s="6">
        <v>342.46724890829603</v>
      </c>
      <c r="P62" s="3">
        <f>(Table1[[#This Row],[AVG_faceoffWins]] - O$519) / O$516</f>
        <v>1.019693032757973</v>
      </c>
      <c r="Q62" s="1">
        <v>76</v>
      </c>
      <c r="R62" s="1">
        <v>28</v>
      </c>
      <c r="S62" s="1">
        <f>IF(ISERR(Table1[[#This Row],[AVG_shp]]/Table1[[#This Row],[shp]]), 0, Table1[[#This Row],[AVG_shp]]/Table1[[#This Row],[shp]])</f>
        <v>1.0272277230193372</v>
      </c>
      <c r="T62" s="7">
        <f>Table1[[#This Row],[r shp factor]]*Table1[[#This Row],[goals]]</f>
        <v>28.762376244541443</v>
      </c>
      <c r="U62" s="1">
        <v>39</v>
      </c>
      <c r="V62" s="1">
        <v>67</v>
      </c>
      <c r="W62" s="1">
        <v>162</v>
      </c>
      <c r="X62" s="3">
        <v>31.567685589519598</v>
      </c>
      <c r="Y62" s="3">
        <f>(Table1[[#This Row],[AVG_goals]] - X$519) / X$516</f>
        <v>1.7687848609031604</v>
      </c>
      <c r="Z62" s="3">
        <v>37.283842794759799</v>
      </c>
      <c r="AA62" s="3">
        <f>(Table1[[#This Row],[AVG_assists]] - Z$519) / Z$516</f>
        <v>1.0344430936358342</v>
      </c>
      <c r="AB62" s="3">
        <v>68.851528384279405</v>
      </c>
      <c r="AC62" s="3">
        <f>(Table1[[#This Row],[AVG_points]] - AB$519) / AB$516</f>
        <v>1.4480091723141535</v>
      </c>
      <c r="AD62" s="1">
        <v>0.17499999999999999</v>
      </c>
      <c r="AE62" s="1">
        <v>20</v>
      </c>
      <c r="AF62" s="1">
        <v>160</v>
      </c>
      <c r="AG62" s="1">
        <v>458</v>
      </c>
      <c r="AH62" s="1">
        <v>46</v>
      </c>
      <c r="AI62" s="1">
        <v>53</v>
      </c>
      <c r="AJ62" s="7">
        <f>Table1[[#This Row],[z ppp]]+Table1[[#This Row],[z blocks]]+Table1[[#This Row],[z hits]]+Table1[[#This Row],[z faceoffWins]]+Table1[[#This Row],[z goals]]+Table1[[#This Row],[z assists]]+Table1[[#This Row],[z points]]</f>
        <v>5.2224485427540408</v>
      </c>
    </row>
    <row r="63" spans="1:36" x14ac:dyDescent="0.3">
      <c r="A63" s="1">
        <v>8477960</v>
      </c>
      <c r="B63" s="1">
        <v>29</v>
      </c>
      <c r="C63" s="1" t="s">
        <v>416</v>
      </c>
      <c r="D63" s="1" t="s">
        <v>42</v>
      </c>
      <c r="E63" s="1" t="s">
        <v>427</v>
      </c>
      <c r="F63" s="1" t="s">
        <v>428</v>
      </c>
      <c r="G63" s="4">
        <v>0.142392566666666</v>
      </c>
      <c r="H63" s="3">
        <f>(Table1[[#This Row],[AVG_shp]] - G$519) / G$516</f>
        <v>0.68096075738720885</v>
      </c>
      <c r="I63" s="6">
        <v>21.570833333333301</v>
      </c>
      <c r="J63" s="3">
        <f>(Table1[[#This Row],[AVG_PPP]] - I$519) / I$516</f>
        <v>1.3655047873970998</v>
      </c>
      <c r="K63" s="6">
        <v>33.35</v>
      </c>
      <c r="L63" s="3">
        <f>(Table1[[#This Row],[AVG_blocks]] - K$519) / K$516</f>
        <v>-0.71319749225300033</v>
      </c>
      <c r="M63" s="6">
        <v>110.341666666666</v>
      </c>
      <c r="N63" s="3">
        <f>(Table1[[#This Row],[AVG_hits]] - M$519) / M$516</f>
        <v>0.44386800266679216</v>
      </c>
      <c r="O63" s="6">
        <v>10.1416666666666</v>
      </c>
      <c r="P63" s="3">
        <f>(Table1[[#This Row],[AVG_faceoffWins]] - O$519) / O$516</f>
        <v>-0.55326177642974739</v>
      </c>
      <c r="Q63" s="1">
        <v>81</v>
      </c>
      <c r="R63" s="1">
        <v>35</v>
      </c>
      <c r="S63" s="1">
        <f>IF(ISERR(Table1[[#This Row],[AVG_shp]]/Table1[[#This Row],[shp]]), 0, Table1[[#This Row],[AVG_shp]]/Table1[[#This Row],[shp]])</f>
        <v>0.96420321553278387</v>
      </c>
      <c r="T63" s="7">
        <f>Table1[[#This Row],[r shp factor]]*Table1[[#This Row],[goals]]</f>
        <v>33.747112543647432</v>
      </c>
      <c r="U63" s="1">
        <v>38</v>
      </c>
      <c r="V63" s="1">
        <v>73</v>
      </c>
      <c r="W63" s="1">
        <v>181</v>
      </c>
      <c r="X63" s="3">
        <v>34.804166666666603</v>
      </c>
      <c r="Y63" s="3">
        <f>(Table1[[#This Row],[AVG_goals]] - X$519) / X$516</f>
        <v>2.089897130180193</v>
      </c>
      <c r="Z63" s="3">
        <v>36.787500000000001</v>
      </c>
      <c r="AA63" s="3">
        <f>(Table1[[#This Row],[AVG_assists]] - Z$519) / Z$516</f>
        <v>0.99880444996382034</v>
      </c>
      <c r="AB63" s="3">
        <v>71.591666666666598</v>
      </c>
      <c r="AC63" s="3">
        <f>(Table1[[#This Row],[AVG_points]] - AB$519) / AB$516</f>
        <v>1.5710998903585298</v>
      </c>
      <c r="AD63" s="1">
        <v>0.147679</v>
      </c>
      <c r="AE63" s="1">
        <v>18</v>
      </c>
      <c r="AF63" s="1">
        <v>237</v>
      </c>
      <c r="AG63" s="1">
        <v>11</v>
      </c>
      <c r="AH63" s="1">
        <v>36</v>
      </c>
      <c r="AI63" s="1">
        <v>100</v>
      </c>
      <c r="AJ63" s="7">
        <f>Table1[[#This Row],[z ppp]]+Table1[[#This Row],[z blocks]]+Table1[[#This Row],[z hits]]+Table1[[#This Row],[z faceoffWins]]+Table1[[#This Row],[z goals]]+Table1[[#This Row],[z assists]]+Table1[[#This Row],[z points]]</f>
        <v>5.2027149918836875</v>
      </c>
    </row>
    <row r="64" spans="1:36" x14ac:dyDescent="0.3">
      <c r="A64" s="1">
        <v>8475754</v>
      </c>
      <c r="B64" s="1">
        <v>34</v>
      </c>
      <c r="C64" s="1" t="s">
        <v>244</v>
      </c>
      <c r="D64" s="1" t="s">
        <v>26</v>
      </c>
      <c r="E64" s="1" t="s">
        <v>259</v>
      </c>
      <c r="F64" s="1" t="s">
        <v>260</v>
      </c>
      <c r="G64" s="4">
        <v>0.20413804918032699</v>
      </c>
      <c r="H64" s="3">
        <f>(Table1[[#This Row],[AVG_shp]] - G$519) / G$516</f>
        <v>1.8602105288193533</v>
      </c>
      <c r="I64" s="6">
        <v>14.393442622950801</v>
      </c>
      <c r="J64" s="3">
        <f>(Table1[[#This Row],[AVG_PPP]] - I$519) / I$516</f>
        <v>0.61844900098769118</v>
      </c>
      <c r="K64" s="6">
        <v>44.344262295081897</v>
      </c>
      <c r="L64" s="3">
        <f>(Table1[[#This Row],[AVG_blocks]] - K$519) / K$516</f>
        <v>-0.44274386490950873</v>
      </c>
      <c r="M64" s="6">
        <v>41.049180327868797</v>
      </c>
      <c r="N64" s="3">
        <f>(Table1[[#This Row],[AVG_hits]] - M$519) / M$516</f>
        <v>-0.84494542578643617</v>
      </c>
      <c r="O64" s="6">
        <v>490.86885245901601</v>
      </c>
      <c r="P64" s="3">
        <f>(Table1[[#This Row],[AVG_faceoffWins]] - O$519) / O$516</f>
        <v>1.7221036459335528</v>
      </c>
      <c r="Q64" s="1">
        <v>80</v>
      </c>
      <c r="R64" s="1">
        <v>26</v>
      </c>
      <c r="S64" s="1">
        <f>IF(ISERR(Table1[[#This Row],[AVG_shp]]/Table1[[#This Row],[shp]]), 0, Table1[[#This Row],[AVG_shp]]/Table1[[#This Row],[shp]])</f>
        <v>0.64395845232828186</v>
      </c>
      <c r="T64" s="7">
        <f>Table1[[#This Row],[r shp factor]]*Table1[[#This Row],[goals]]</f>
        <v>16.742919760535329</v>
      </c>
      <c r="U64" s="1">
        <v>30</v>
      </c>
      <c r="V64" s="1">
        <v>56</v>
      </c>
      <c r="W64" s="1">
        <v>138</v>
      </c>
      <c r="X64" s="3">
        <v>32.049180327868797</v>
      </c>
      <c r="Y64" s="3">
        <f>(Table1[[#This Row],[AVG_goals]] - X$519) / X$516</f>
        <v>1.8165570753517479</v>
      </c>
      <c r="Z64" s="3">
        <v>34.7049180327868</v>
      </c>
      <c r="AA64" s="3">
        <f>(Table1[[#This Row],[AVG_assists]] - Z$519) / Z$516</f>
        <v>0.84926989958681431</v>
      </c>
      <c r="AB64" s="3">
        <v>66.754098360655703</v>
      </c>
      <c r="AC64" s="3">
        <f>(Table1[[#This Row],[AVG_points]] - AB$519) / AB$516</f>
        <v>1.3537897786013828</v>
      </c>
      <c r="AD64" s="1">
        <v>0.31700499999999998</v>
      </c>
      <c r="AE64" s="1">
        <v>7</v>
      </c>
      <c r="AF64" s="1">
        <v>193</v>
      </c>
      <c r="AG64" s="1">
        <v>630</v>
      </c>
      <c r="AH64" s="1">
        <v>43</v>
      </c>
      <c r="AI64" s="1">
        <v>35</v>
      </c>
      <c r="AJ64" s="7">
        <f>Table1[[#This Row],[z ppp]]+Table1[[#This Row],[z blocks]]+Table1[[#This Row],[z hits]]+Table1[[#This Row],[z faceoffWins]]+Table1[[#This Row],[z goals]]+Table1[[#This Row],[z assists]]+Table1[[#This Row],[z points]]</f>
        <v>5.0724801097652445</v>
      </c>
    </row>
    <row r="65" spans="1:36" x14ac:dyDescent="0.3">
      <c r="A65" s="1">
        <v>8478398</v>
      </c>
      <c r="B65" s="1">
        <v>29</v>
      </c>
      <c r="C65" s="1" t="s">
        <v>995</v>
      </c>
      <c r="D65" s="1" t="s">
        <v>29</v>
      </c>
      <c r="E65" s="1" t="s">
        <v>997</v>
      </c>
      <c r="F65" s="1" t="s">
        <v>998</v>
      </c>
      <c r="G65" s="4">
        <v>0.13931481222707401</v>
      </c>
      <c r="H65" s="3">
        <f>(Table1[[#This Row],[AVG_shp]] - G$519) / G$516</f>
        <v>0.62218008110680056</v>
      </c>
      <c r="I65" s="6">
        <v>25.803493449781602</v>
      </c>
      <c r="J65" s="3">
        <f>(Table1[[#This Row],[AVG_PPP]] - I$519) / I$516</f>
        <v>1.8060594902813898</v>
      </c>
      <c r="K65" s="6">
        <v>30.458515283842701</v>
      </c>
      <c r="L65" s="3">
        <f>(Table1[[#This Row],[AVG_blocks]] - K$519) / K$516</f>
        <v>-0.78432664206806613</v>
      </c>
      <c r="M65" s="6">
        <v>26.890829694323099</v>
      </c>
      <c r="N65" s="3">
        <f>(Table1[[#This Row],[AVG_hits]] - M$519) / M$516</f>
        <v>-1.1082852680320177</v>
      </c>
      <c r="O65" s="6">
        <v>1.6419213973799101</v>
      </c>
      <c r="P65" s="3">
        <f>(Table1[[#This Row],[AVG_faceoffWins]] - O$519) / O$516</f>
        <v>-0.59349254984181088</v>
      </c>
      <c r="Q65" s="1">
        <v>82</v>
      </c>
      <c r="R65" s="1">
        <v>41</v>
      </c>
      <c r="S65" s="1">
        <f>IF(ISERR(Table1[[#This Row],[AVG_shp]]/Table1[[#This Row],[shp]]), 0, Table1[[#This Row],[AVG_shp]]/Table1[[#This Row],[shp]])</f>
        <v>0.90724555039186505</v>
      </c>
      <c r="T65" s="7">
        <f>Table1[[#This Row],[r shp factor]]*Table1[[#This Row],[goals]]</f>
        <v>37.197067566066465</v>
      </c>
      <c r="U65" s="1">
        <v>56</v>
      </c>
      <c r="V65" s="1">
        <v>97</v>
      </c>
      <c r="W65" s="1">
        <v>235</v>
      </c>
      <c r="X65" s="3">
        <v>35.432314410480302</v>
      </c>
      <c r="Y65" s="3">
        <f>(Table1[[#This Row],[AVG_goals]] - X$519) / X$516</f>
        <v>2.1522197400299845</v>
      </c>
      <c r="Z65" s="3">
        <v>45.262008733624398</v>
      </c>
      <c r="AA65" s="3">
        <f>(Table1[[#This Row],[AVG_assists]] - Z$519) / Z$516</f>
        <v>1.6072951951536849</v>
      </c>
      <c r="AB65" s="3">
        <v>80.6943231441048</v>
      </c>
      <c r="AC65" s="3">
        <f>(Table1[[#This Row],[AVG_points]] - AB$519) / AB$516</f>
        <v>1.9800035318722085</v>
      </c>
      <c r="AD65" s="1">
        <v>0.153558</v>
      </c>
      <c r="AE65" s="1">
        <v>28</v>
      </c>
      <c r="AF65" s="1">
        <v>267</v>
      </c>
      <c r="AG65" s="1">
        <v>1</v>
      </c>
      <c r="AH65" s="1">
        <v>46</v>
      </c>
      <c r="AI65" s="1">
        <v>21</v>
      </c>
      <c r="AJ65" s="7">
        <f>Table1[[#This Row],[z ppp]]+Table1[[#This Row],[z blocks]]+Table1[[#This Row],[z hits]]+Table1[[#This Row],[z faceoffWins]]+Table1[[#This Row],[z goals]]+Table1[[#This Row],[z assists]]+Table1[[#This Row],[z points]]</f>
        <v>5.0594734973953734</v>
      </c>
    </row>
    <row r="66" spans="1:36" x14ac:dyDescent="0.3">
      <c r="A66" s="1">
        <v>8480208</v>
      </c>
      <c r="B66" s="1">
        <v>27</v>
      </c>
      <c r="C66" s="1" t="s">
        <v>634</v>
      </c>
      <c r="D66" s="1" t="s">
        <v>56</v>
      </c>
      <c r="E66" s="1" t="s">
        <v>637</v>
      </c>
      <c r="F66" s="1" t="s">
        <v>638</v>
      </c>
      <c r="G66" s="4">
        <v>0.122209</v>
      </c>
      <c r="H66" s="3">
        <f>(Table1[[#This Row],[AVG_shp]] - G$519) / G$516</f>
        <v>0.29548370855071571</v>
      </c>
      <c r="I66" s="6">
        <v>27.3333333333333</v>
      </c>
      <c r="J66" s="3">
        <f>(Table1[[#This Row],[AVG_PPP]] - I$519) / I$516</f>
        <v>1.9652922509605535</v>
      </c>
      <c r="K66" s="6">
        <v>32.6666666666666</v>
      </c>
      <c r="L66" s="3">
        <f>(Table1[[#This Row],[AVG_blocks]] - K$519) / K$516</f>
        <v>-0.73000716749309447</v>
      </c>
      <c r="M66" s="6">
        <v>120.666666666666</v>
      </c>
      <c r="N66" s="3">
        <f>(Table1[[#This Row],[AVG_hits]] - M$519) / M$516</f>
        <v>0.63590900670461281</v>
      </c>
      <c r="O66" s="6">
        <v>21</v>
      </c>
      <c r="P66" s="3">
        <f>(Table1[[#This Row],[AVG_faceoffWins]] - O$519) / O$516</f>
        <v>-0.50186739528935198</v>
      </c>
      <c r="Q66" s="1">
        <v>82</v>
      </c>
      <c r="R66" s="1">
        <v>26</v>
      </c>
      <c r="S66" s="1">
        <f>IF(ISERR(Table1[[#This Row],[AVG_shp]]/Table1[[#This Row],[shp]]), 0, Table1[[#This Row],[AVG_shp]]/Table1[[#This Row],[shp]])</f>
        <v>0.90246424008802428</v>
      </c>
      <c r="T66" s="7">
        <f>Table1[[#This Row],[r shp factor]]*Table1[[#This Row],[goals]]</f>
        <v>23.464070242288631</v>
      </c>
      <c r="U66" s="1">
        <v>42</v>
      </c>
      <c r="V66" s="1">
        <v>68</v>
      </c>
      <c r="W66" s="1">
        <v>162</v>
      </c>
      <c r="X66" s="3">
        <v>25.3333333333333</v>
      </c>
      <c r="Y66" s="3">
        <f>(Table1[[#This Row],[AVG_goals]] - X$519) / X$516</f>
        <v>1.1502343572119436</v>
      </c>
      <c r="Z66" s="3">
        <v>40</v>
      </c>
      <c r="AA66" s="3">
        <f>(Table1[[#This Row],[AVG_assists]] - Z$519) / Z$516</f>
        <v>1.2294699174695003</v>
      </c>
      <c r="AB66" s="3">
        <v>65.3333333333333</v>
      </c>
      <c r="AC66" s="3">
        <f>(Table1[[#This Row],[AVG_points]] - AB$519) / AB$516</f>
        <v>1.2899670918013957</v>
      </c>
      <c r="AD66" s="1">
        <v>0.13541700000000001</v>
      </c>
      <c r="AE66" s="1">
        <v>31</v>
      </c>
      <c r="AF66" s="1">
        <v>192</v>
      </c>
      <c r="AG66" s="1">
        <v>12</v>
      </c>
      <c r="AH66" s="1">
        <v>30</v>
      </c>
      <c r="AI66" s="1">
        <v>149</v>
      </c>
      <c r="AJ66" s="7">
        <f>Table1[[#This Row],[z ppp]]+Table1[[#This Row],[z blocks]]+Table1[[#This Row],[z hits]]+Table1[[#This Row],[z faceoffWins]]+Table1[[#This Row],[z goals]]+Table1[[#This Row],[z assists]]+Table1[[#This Row],[z points]]</f>
        <v>5.0389980613655592</v>
      </c>
    </row>
    <row r="67" spans="1:36" x14ac:dyDescent="0.3">
      <c r="A67" s="1">
        <v>8481528</v>
      </c>
      <c r="B67" s="1">
        <v>24</v>
      </c>
      <c r="C67" s="1" t="s">
        <v>634</v>
      </c>
      <c r="D67" s="1" t="s">
        <v>26</v>
      </c>
      <c r="E67" s="1" t="s">
        <v>641</v>
      </c>
      <c r="F67" s="1" t="s">
        <v>642</v>
      </c>
      <c r="G67" s="4">
        <v>0.139946425619834</v>
      </c>
      <c r="H67" s="3">
        <f>(Table1[[#This Row],[AVG_shp]] - G$519) / G$516</f>
        <v>0.63424298706726345</v>
      </c>
      <c r="I67" s="6">
        <v>13.3553719008264</v>
      </c>
      <c r="J67" s="3">
        <f>(Table1[[#This Row],[AVG_PPP]] - I$519) / I$516</f>
        <v>0.51040183301849773</v>
      </c>
      <c r="K67" s="6">
        <v>34.103305785123901</v>
      </c>
      <c r="L67" s="3">
        <f>(Table1[[#This Row],[AVG_blocks]] - K$519) / K$516</f>
        <v>-0.69466652795385564</v>
      </c>
      <c r="M67" s="6">
        <v>122.80165289256099</v>
      </c>
      <c r="N67" s="3">
        <f>(Table1[[#This Row],[AVG_hits]] - M$519) / M$516</f>
        <v>0.67561892422788561</v>
      </c>
      <c r="O67" s="6">
        <v>559.08677685950397</v>
      </c>
      <c r="P67" s="3">
        <f>(Table1[[#This Row],[AVG_faceoffWins]] - O$519) / O$516</f>
        <v>2.0449909528172365</v>
      </c>
      <c r="Q67" s="1">
        <v>82</v>
      </c>
      <c r="R67" s="1">
        <v>16</v>
      </c>
      <c r="S67" s="1">
        <f>IF(ISERR(Table1[[#This Row],[AVG_shp]]/Table1[[#This Row],[shp]]), 0, Table1[[#This Row],[AVG_shp]]/Table1[[#This Row],[shp]])</f>
        <v>0.77242504950840607</v>
      </c>
      <c r="T67" s="7">
        <f>Table1[[#This Row],[r shp factor]]*Table1[[#This Row],[goals]]</f>
        <v>12.358800792134497</v>
      </c>
      <c r="U67" s="1">
        <v>31</v>
      </c>
      <c r="V67" s="1">
        <v>47</v>
      </c>
      <c r="W67" s="1">
        <v>110</v>
      </c>
      <c r="X67" s="3">
        <v>21.673553719008201</v>
      </c>
      <c r="Y67" s="3">
        <f>(Table1[[#This Row],[AVG_goals]] - X$519) / X$516</f>
        <v>0.78712389588160603</v>
      </c>
      <c r="Z67" s="3">
        <v>32.355371900826398</v>
      </c>
      <c r="AA67" s="3">
        <f>(Table1[[#This Row],[AVG_assists]] - Z$519) / Z$516</f>
        <v>0.68056666006780797</v>
      </c>
      <c r="AB67" s="3">
        <v>54.028925619834702</v>
      </c>
      <c r="AC67" s="3">
        <f>(Table1[[#This Row],[AVG_points]] - AB$519) / AB$516</f>
        <v>0.78215780660404866</v>
      </c>
      <c r="AD67" s="1">
        <v>0.18117800000000001</v>
      </c>
      <c r="AE67" s="1">
        <v>12</v>
      </c>
      <c r="AF67" s="1">
        <v>188</v>
      </c>
      <c r="AG67" s="1">
        <v>587</v>
      </c>
      <c r="AH67" s="1">
        <v>45</v>
      </c>
      <c r="AI67" s="1">
        <v>205</v>
      </c>
      <c r="AJ67" s="7">
        <f>Table1[[#This Row],[z ppp]]+Table1[[#This Row],[z blocks]]+Table1[[#This Row],[z hits]]+Table1[[#This Row],[z faceoffWins]]+Table1[[#This Row],[z goals]]+Table1[[#This Row],[z assists]]+Table1[[#This Row],[z points]]</f>
        <v>4.7861935446632273</v>
      </c>
    </row>
    <row r="68" spans="1:36" x14ac:dyDescent="0.3">
      <c r="A68" s="1">
        <v>8480803</v>
      </c>
      <c r="B68" s="1">
        <v>26</v>
      </c>
      <c r="C68" s="1" t="s">
        <v>340</v>
      </c>
      <c r="D68" s="1" t="s">
        <v>48</v>
      </c>
      <c r="E68" s="1" t="s">
        <v>363</v>
      </c>
      <c r="F68" s="1" t="s">
        <v>364</v>
      </c>
      <c r="G68" s="4">
        <v>6.4152857142857095E-2</v>
      </c>
      <c r="H68" s="3">
        <f>(Table1[[#This Row],[AVG_shp]] - G$519) / G$516</f>
        <v>-0.813304989948329</v>
      </c>
      <c r="I68" s="6">
        <v>24.624489795918301</v>
      </c>
      <c r="J68" s="3">
        <f>(Table1[[#This Row],[AVG_PPP]] - I$519) / I$516</f>
        <v>1.6833433755598772</v>
      </c>
      <c r="K68" s="6">
        <v>96.632653061224403</v>
      </c>
      <c r="L68" s="3">
        <f>(Table1[[#This Row],[AVG_blocks]] - K$519) / K$516</f>
        <v>0.84352569744058947</v>
      </c>
      <c r="M68" s="6">
        <v>65.644897959183595</v>
      </c>
      <c r="N68" s="3">
        <f>(Table1[[#This Row],[AVG_hits]] - M$519) / M$516</f>
        <v>-0.387474596832594</v>
      </c>
      <c r="O68" s="6">
        <v>0</v>
      </c>
      <c r="P68" s="3">
        <f>(Table1[[#This Row],[AVG_faceoffWins]] - O$519) / O$516</f>
        <v>-0.60126404952864254</v>
      </c>
      <c r="Q68" s="1">
        <v>82</v>
      </c>
      <c r="R68" s="1">
        <v>14</v>
      </c>
      <c r="S68" s="1">
        <f>IF(ISERR(Table1[[#This Row],[AVG_shp]]/Table1[[#This Row],[shp]]), 0, Table1[[#This Row],[AVG_shp]]/Table1[[#This Row],[shp]])</f>
        <v>1.0768599916550357</v>
      </c>
      <c r="T68" s="7">
        <f>Table1[[#This Row],[r shp factor]]*Table1[[#This Row],[goals]]</f>
        <v>15.076039883170498</v>
      </c>
      <c r="U68" s="1">
        <v>53</v>
      </c>
      <c r="V68" s="1">
        <v>67</v>
      </c>
      <c r="W68" s="1">
        <v>148</v>
      </c>
      <c r="X68" s="3">
        <v>13.314285714285701</v>
      </c>
      <c r="Y68" s="3">
        <f>(Table1[[#This Row],[AVG_goals]] - X$519) / X$516</f>
        <v>-4.2253274726647666E-2</v>
      </c>
      <c r="Z68" s="3">
        <v>49.608163265306104</v>
      </c>
      <c r="AA68" s="3">
        <f>(Table1[[#This Row],[AVG_assists]] - Z$519) / Z$516</f>
        <v>1.9193598696757985</v>
      </c>
      <c r="AB68" s="3">
        <v>62.922448979591799</v>
      </c>
      <c r="AC68" s="3">
        <f>(Table1[[#This Row],[AVG_points]] - AB$519) / AB$516</f>
        <v>1.1816669055912825</v>
      </c>
      <c r="AD68" s="1">
        <v>5.9574000000000002E-2</v>
      </c>
      <c r="AE68" s="1">
        <v>26</v>
      </c>
      <c r="AF68" s="1">
        <v>235</v>
      </c>
      <c r="AG68" s="1">
        <v>0</v>
      </c>
      <c r="AH68" s="1">
        <v>108</v>
      </c>
      <c r="AI68" s="1">
        <v>31</v>
      </c>
      <c r="AJ68" s="7">
        <f>Table1[[#This Row],[z ppp]]+Table1[[#This Row],[z blocks]]+Table1[[#This Row],[z hits]]+Table1[[#This Row],[z faceoffWins]]+Table1[[#This Row],[z goals]]+Table1[[#This Row],[z assists]]+Table1[[#This Row],[z points]]</f>
        <v>4.596903927179663</v>
      </c>
    </row>
    <row r="69" spans="1:36" x14ac:dyDescent="0.3">
      <c r="A69" s="1">
        <v>8475158</v>
      </c>
      <c r="B69" s="1">
        <v>34</v>
      </c>
      <c r="C69" s="1" t="s">
        <v>132</v>
      </c>
      <c r="D69" s="1" t="s">
        <v>26</v>
      </c>
      <c r="E69" s="1" t="s">
        <v>553</v>
      </c>
      <c r="F69" s="1" t="s">
        <v>554</v>
      </c>
      <c r="G69" s="4">
        <v>0.188866957943925</v>
      </c>
      <c r="H69" s="3">
        <f>(Table1[[#This Row],[AVG_shp]] - G$519) / G$516</f>
        <v>1.5685546842632407</v>
      </c>
      <c r="I69" s="6">
        <v>18.242990654205599</v>
      </c>
      <c r="J69" s="3">
        <f>(Table1[[#This Row],[AVG_PPP]] - I$519) / I$516</f>
        <v>1.0191276386505117</v>
      </c>
      <c r="K69" s="6">
        <v>53.733644859812998</v>
      </c>
      <c r="L69" s="3">
        <f>(Table1[[#This Row],[AVG_blocks]] - K$519) / K$516</f>
        <v>-0.21176951620007151</v>
      </c>
      <c r="M69" s="6">
        <v>21.420560747663501</v>
      </c>
      <c r="N69" s="3">
        <f>(Table1[[#This Row],[AVG_hits]] - M$519) / M$516</f>
        <v>-1.2100301533466347</v>
      </c>
      <c r="O69" s="6">
        <v>716.24766355140105</v>
      </c>
      <c r="P69" s="3">
        <f>(Table1[[#This Row],[AVG_faceoffWins]] - O$519) / O$516</f>
        <v>2.788860777315084</v>
      </c>
      <c r="Q69" s="1">
        <v>79</v>
      </c>
      <c r="R69" s="1">
        <v>21</v>
      </c>
      <c r="S69" s="1">
        <f>IF(ISERR(Table1[[#This Row],[AVG_shp]]/Table1[[#This Row],[shp]]), 0, Table1[[#This Row],[AVG_shp]]/Table1[[#This Row],[shp]])</f>
        <v>1.3580418768842621</v>
      </c>
      <c r="T69" s="7">
        <f>Table1[[#This Row],[r shp factor]]*Table1[[#This Row],[goals]]</f>
        <v>28.518879414569504</v>
      </c>
      <c r="U69" s="1">
        <v>32</v>
      </c>
      <c r="V69" s="1">
        <v>53</v>
      </c>
      <c r="W69" s="1">
        <v>127</v>
      </c>
      <c r="X69" s="3">
        <v>21.677570093457899</v>
      </c>
      <c r="Y69" s="3">
        <f>(Table1[[#This Row],[AVG_goals]] - X$519) / X$516</f>
        <v>0.78752238642830363</v>
      </c>
      <c r="Z69" s="3">
        <v>31.757009345794302</v>
      </c>
      <c r="AA69" s="3">
        <f>(Table1[[#This Row],[AVG_assists]] - Z$519) / Z$516</f>
        <v>0.63760274458317856</v>
      </c>
      <c r="AB69" s="3">
        <v>53.434579439252303</v>
      </c>
      <c r="AC69" s="3">
        <f>(Table1[[#This Row],[AVG_points]] - AB$519) / AB$516</f>
        <v>0.75545897224044689</v>
      </c>
      <c r="AD69" s="1">
        <v>0.139073</v>
      </c>
      <c r="AE69" s="1">
        <v>17</v>
      </c>
      <c r="AF69" s="1">
        <v>151</v>
      </c>
      <c r="AG69" s="1">
        <v>746</v>
      </c>
      <c r="AH69" s="1">
        <v>72</v>
      </c>
      <c r="AI69" s="1">
        <v>20</v>
      </c>
      <c r="AJ69" s="7">
        <f>Table1[[#This Row],[z ppp]]+Table1[[#This Row],[z blocks]]+Table1[[#This Row],[z hits]]+Table1[[#This Row],[z faceoffWins]]+Table1[[#This Row],[z goals]]+Table1[[#This Row],[z assists]]+Table1[[#This Row],[z points]]</f>
        <v>4.5667728496708184</v>
      </c>
    </row>
    <row r="70" spans="1:36" x14ac:dyDescent="0.3">
      <c r="A70" s="1">
        <v>8476905</v>
      </c>
      <c r="B70" s="1">
        <v>31</v>
      </c>
      <c r="C70" s="1" t="s">
        <v>734</v>
      </c>
      <c r="D70" s="1" t="s">
        <v>26</v>
      </c>
      <c r="E70" s="1" t="s">
        <v>749</v>
      </c>
      <c r="F70" s="1" t="s">
        <v>750</v>
      </c>
      <c r="G70" s="4">
        <v>0.158382346153846</v>
      </c>
      <c r="H70" s="3">
        <f>(Table1[[#This Row],[AVG_shp]] - G$519) / G$516</f>
        <v>0.98634251226029757</v>
      </c>
      <c r="I70" s="6">
        <v>15.358974358974301</v>
      </c>
      <c r="J70" s="3">
        <f>(Table1[[#This Row],[AVG_PPP]] - I$519) / I$516</f>
        <v>0.71894597815724504</v>
      </c>
      <c r="K70" s="6">
        <v>48.871794871794798</v>
      </c>
      <c r="L70" s="3">
        <f>(Table1[[#This Row],[AVG_blocks]] - K$519) / K$516</f>
        <v>-0.33136871527026607</v>
      </c>
      <c r="M70" s="6">
        <v>50.397435897435898</v>
      </c>
      <c r="N70" s="3">
        <f>(Table1[[#This Row],[AVG_hits]] - M$519) / M$516</f>
        <v>-0.67107149013686573</v>
      </c>
      <c r="O70" s="6">
        <v>664.24358974358904</v>
      </c>
      <c r="P70" s="3">
        <f>(Table1[[#This Row],[AVG_faceoffWins]] - O$519) / O$516</f>
        <v>2.5427164466812924</v>
      </c>
      <c r="Q70" s="1">
        <v>78</v>
      </c>
      <c r="R70" s="1">
        <v>13</v>
      </c>
      <c r="S70" s="1">
        <f>IF(ISERR(Table1[[#This Row],[AVG_shp]]/Table1[[#This Row],[shp]]), 0, Table1[[#This Row],[AVG_shp]]/Table1[[#This Row],[shp]])</f>
        <v>0.88937874773332515</v>
      </c>
      <c r="T70" s="7">
        <f>Table1[[#This Row],[r shp factor]]*Table1[[#This Row],[goals]]</f>
        <v>11.561923720533226</v>
      </c>
      <c r="U70" s="1">
        <v>38</v>
      </c>
      <c r="V70" s="1">
        <v>51</v>
      </c>
      <c r="W70" s="1">
        <v>115</v>
      </c>
      <c r="X70" s="3">
        <v>15</v>
      </c>
      <c r="Y70" s="3">
        <f>(Table1[[#This Row],[AVG_goals]] - X$519) / X$516</f>
        <v>0.12499736778772055</v>
      </c>
      <c r="Z70" s="3">
        <v>40.846153846153797</v>
      </c>
      <c r="AA70" s="3">
        <f>(Table1[[#This Row],[AVG_assists]] - Z$519) / Z$516</f>
        <v>1.2902258622180744</v>
      </c>
      <c r="AB70" s="3">
        <v>55.846153846153797</v>
      </c>
      <c r="AC70" s="3">
        <f>(Table1[[#This Row],[AVG_points]] - AB$519) / AB$516</f>
        <v>0.86379015657189528</v>
      </c>
      <c r="AD70" s="1">
        <v>0.17808199999999999</v>
      </c>
      <c r="AE70" s="1">
        <v>18</v>
      </c>
      <c r="AF70" s="1">
        <v>73</v>
      </c>
      <c r="AG70" s="1">
        <v>761</v>
      </c>
      <c r="AH70" s="1">
        <v>50</v>
      </c>
      <c r="AI70" s="1">
        <v>33</v>
      </c>
      <c r="AJ70" s="7">
        <f>Table1[[#This Row],[z ppp]]+Table1[[#This Row],[z blocks]]+Table1[[#This Row],[z hits]]+Table1[[#This Row],[z faceoffWins]]+Table1[[#This Row],[z goals]]+Table1[[#This Row],[z assists]]+Table1[[#This Row],[z points]]</f>
        <v>4.5382356060090956</v>
      </c>
    </row>
    <row r="71" spans="1:36" x14ac:dyDescent="0.3">
      <c r="A71" s="1">
        <v>8477949</v>
      </c>
      <c r="B71" s="1">
        <v>29</v>
      </c>
      <c r="C71" s="1" t="s">
        <v>86</v>
      </c>
      <c r="D71" s="1" t="s">
        <v>42</v>
      </c>
      <c r="E71" s="1" t="s">
        <v>101</v>
      </c>
      <c r="F71" s="1" t="s">
        <v>102</v>
      </c>
      <c r="G71" s="4">
        <v>0.15530356277056201</v>
      </c>
      <c r="H71" s="3">
        <f>(Table1[[#This Row],[AVG_shp]] - G$519) / G$516</f>
        <v>0.92754218463756899</v>
      </c>
      <c r="I71" s="6">
        <v>13.8831168831168</v>
      </c>
      <c r="J71" s="3">
        <f>(Table1[[#This Row],[AVG_PPP]] - I$519) / I$516</f>
        <v>0.56533195437837613</v>
      </c>
      <c r="K71" s="6">
        <v>81.471861471861402</v>
      </c>
      <c r="L71" s="3">
        <f>(Table1[[#This Row],[AVG_blocks]] - K$519) / K$516</f>
        <v>0.47057742963583443</v>
      </c>
      <c r="M71" s="6">
        <v>66.588744588744504</v>
      </c>
      <c r="N71" s="3">
        <f>(Table1[[#This Row],[AVG_hits]] - M$519) / M$516</f>
        <v>-0.36991941480851748</v>
      </c>
      <c r="O71" s="6">
        <v>51.2207792207792</v>
      </c>
      <c r="P71" s="3">
        <f>(Table1[[#This Row],[AVG_faceoffWins]] - O$519) / O$516</f>
        <v>-0.35882718847746037</v>
      </c>
      <c r="Q71" s="1">
        <v>82</v>
      </c>
      <c r="R71" s="1">
        <v>36</v>
      </c>
      <c r="S71" s="1">
        <f>IF(ISERR(Table1[[#This Row],[AVG_shp]]/Table1[[#This Row],[shp]]), 0, Table1[[#This Row],[AVG_shp]]/Table1[[#This Row],[shp]])</f>
        <v>0.84554378036272071</v>
      </c>
      <c r="T71" s="7">
        <f>Table1[[#This Row],[r shp factor]]*Table1[[#This Row],[goals]]</f>
        <v>30.439576093057944</v>
      </c>
      <c r="U71" s="1">
        <v>31</v>
      </c>
      <c r="V71" s="1">
        <v>67</v>
      </c>
      <c r="W71" s="1">
        <v>170</v>
      </c>
      <c r="X71" s="3">
        <v>31.4545454545454</v>
      </c>
      <c r="Y71" s="3">
        <f>(Table1[[#This Row],[AVG_goals]] - X$519) / X$516</f>
        <v>1.7575594946421282</v>
      </c>
      <c r="Z71" s="3">
        <v>36.792207792207698</v>
      </c>
      <c r="AA71" s="3">
        <f>(Table1[[#This Row],[AVG_assists]] - Z$519) / Z$516</f>
        <v>0.99914248112039872</v>
      </c>
      <c r="AB71" s="3">
        <v>68.246753246753201</v>
      </c>
      <c r="AC71" s="3">
        <f>(Table1[[#This Row],[AVG_points]] - AB$519) / AB$516</f>
        <v>1.4208418550980921</v>
      </c>
      <c r="AD71" s="1">
        <v>0.183673</v>
      </c>
      <c r="AE71" s="1">
        <v>11</v>
      </c>
      <c r="AF71" s="1">
        <v>196</v>
      </c>
      <c r="AG71" s="1">
        <v>77</v>
      </c>
      <c r="AH71" s="1">
        <v>113</v>
      </c>
      <c r="AI71" s="1">
        <v>73</v>
      </c>
      <c r="AJ71" s="7">
        <f>Table1[[#This Row],[z ppp]]+Table1[[#This Row],[z blocks]]+Table1[[#This Row],[z hits]]+Table1[[#This Row],[z faceoffWins]]+Table1[[#This Row],[z goals]]+Table1[[#This Row],[z assists]]+Table1[[#This Row],[z points]]</f>
        <v>4.4847066115888516</v>
      </c>
    </row>
    <row r="72" spans="1:36" x14ac:dyDescent="0.3">
      <c r="A72" s="1">
        <v>8479337</v>
      </c>
      <c r="B72" s="1">
        <v>28</v>
      </c>
      <c r="C72" s="1" t="s">
        <v>305</v>
      </c>
      <c r="D72" s="1" t="s">
        <v>56</v>
      </c>
      <c r="E72" s="1" t="s">
        <v>314</v>
      </c>
      <c r="F72" s="1" t="s">
        <v>315</v>
      </c>
      <c r="G72" s="4">
        <v>0.125474</v>
      </c>
      <c r="H72" s="3">
        <f>(Table1[[#This Row],[AVG_shp]] - G$519) / G$516</f>
        <v>0.35784050530704686</v>
      </c>
      <c r="I72" s="6">
        <v>26</v>
      </c>
      <c r="J72" s="3">
        <f>(Table1[[#This Row],[AVG_PPP]] - I$519) / I$516</f>
        <v>1.8265127944599746</v>
      </c>
      <c r="K72" s="6">
        <v>37</v>
      </c>
      <c r="L72" s="3">
        <f>(Table1[[#This Row],[AVG_blocks]] - K$519) / K$516</f>
        <v>-0.62340922694616552</v>
      </c>
      <c r="M72" s="6">
        <v>69</v>
      </c>
      <c r="N72" s="3">
        <f>(Table1[[#This Row],[AVG_hits]] - M$519) / M$516</f>
        <v>-0.32507099735872247</v>
      </c>
      <c r="O72" s="6">
        <v>17.3333333333333</v>
      </c>
      <c r="P72" s="3">
        <f>(Table1[[#This Row],[AVG_faceoffWins]] - O$519) / O$516</f>
        <v>-0.51922236666446642</v>
      </c>
      <c r="Q72" s="1">
        <v>82</v>
      </c>
      <c r="R72" s="1">
        <v>39</v>
      </c>
      <c r="S72" s="1">
        <f>IF(ISERR(Table1[[#This Row],[AVG_shp]]/Table1[[#This Row],[shp]]), 0, Table1[[#This Row],[AVG_shp]]/Table1[[#This Row],[shp]])</f>
        <v>0.78501714257113542</v>
      </c>
      <c r="T72" s="7">
        <f>Table1[[#This Row],[r shp factor]]*Table1[[#This Row],[goals]]</f>
        <v>30.61566856027428</v>
      </c>
      <c r="U72" s="1">
        <v>31</v>
      </c>
      <c r="V72" s="1">
        <v>70</v>
      </c>
      <c r="W72" s="1">
        <v>179</v>
      </c>
      <c r="X72" s="3">
        <v>31</v>
      </c>
      <c r="Y72" s="3">
        <f>(Table1[[#This Row],[AVG_goals]] - X$519) / X$516</f>
        <v>1.7124610933478128</v>
      </c>
      <c r="Z72" s="3">
        <v>36.6666666666666</v>
      </c>
      <c r="AA72" s="3">
        <f>(Table1[[#This Row],[AVG_assists]] - Z$519) / Z$516</f>
        <v>0.99012831694479508</v>
      </c>
      <c r="AB72" s="3">
        <v>67.6666666666666</v>
      </c>
      <c r="AC72" s="3">
        <f>(Table1[[#This Row],[AVG_points]] - AB$519) / AB$516</f>
        <v>1.3947835812767577</v>
      </c>
      <c r="AD72" s="1">
        <v>0.15983600000000001</v>
      </c>
      <c r="AE72" s="1">
        <v>29</v>
      </c>
      <c r="AF72" s="1">
        <v>244</v>
      </c>
      <c r="AG72" s="1">
        <v>26</v>
      </c>
      <c r="AH72" s="1">
        <v>38</v>
      </c>
      <c r="AI72" s="1">
        <v>33</v>
      </c>
      <c r="AJ72" s="7">
        <f>Table1[[#This Row],[z ppp]]+Table1[[#This Row],[z blocks]]+Table1[[#This Row],[z hits]]+Table1[[#This Row],[z faceoffWins]]+Table1[[#This Row],[z goals]]+Table1[[#This Row],[z assists]]+Table1[[#This Row],[z points]]</f>
        <v>4.4561831950599862</v>
      </c>
    </row>
    <row r="73" spans="1:36" x14ac:dyDescent="0.3">
      <c r="A73" s="1">
        <v>8480039</v>
      </c>
      <c r="B73" s="1">
        <v>26</v>
      </c>
      <c r="C73" s="1" t="s">
        <v>244</v>
      </c>
      <c r="D73" s="1" t="s">
        <v>42</v>
      </c>
      <c r="E73" s="1" t="s">
        <v>257</v>
      </c>
      <c r="F73" s="1" t="s">
        <v>258</v>
      </c>
      <c r="G73" s="4">
        <v>0.165886096638655</v>
      </c>
      <c r="H73" s="3">
        <f>(Table1[[#This Row],[AVG_shp]] - G$519) / G$516</f>
        <v>1.1296533373419073</v>
      </c>
      <c r="I73" s="6">
        <v>25.445378151260499</v>
      </c>
      <c r="J73" s="3">
        <f>(Table1[[#This Row],[AVG_PPP]] - I$519) / I$516</f>
        <v>1.7687852054114126</v>
      </c>
      <c r="K73" s="6">
        <v>24.8991596638655</v>
      </c>
      <c r="L73" s="3">
        <f>(Table1[[#This Row],[AVG_blocks]] - K$519) / K$516</f>
        <v>-0.92108414818904039</v>
      </c>
      <c r="M73" s="6">
        <v>65.130252100840295</v>
      </c>
      <c r="N73" s="3">
        <f>(Table1[[#This Row],[AVG_hits]] - M$519) / M$516</f>
        <v>-0.39704681062050229</v>
      </c>
      <c r="O73" s="6">
        <v>96.907563025209996</v>
      </c>
      <c r="P73" s="3">
        <f>(Table1[[#This Row],[AVG_faceoffWins]] - O$519) / O$516</f>
        <v>-0.14258369071011642</v>
      </c>
      <c r="Q73" s="1">
        <v>79</v>
      </c>
      <c r="R73" s="1">
        <v>27</v>
      </c>
      <c r="S73" s="1">
        <f>IF(ISERR(Table1[[#This Row],[AVG_shp]]/Table1[[#This Row],[shp]]), 0, Table1[[#This Row],[AVG_shp]]/Table1[[#This Row],[shp]])</f>
        <v>0.59801401120660069</v>
      </c>
      <c r="T73" s="7">
        <f>Table1[[#This Row],[r shp factor]]*Table1[[#This Row],[goals]]</f>
        <v>16.146378302578217</v>
      </c>
      <c r="U73" s="1">
        <v>56</v>
      </c>
      <c r="V73" s="1">
        <v>83</v>
      </c>
      <c r="W73" s="1">
        <v>193</v>
      </c>
      <c r="X73" s="3">
        <v>26.373949579831901</v>
      </c>
      <c r="Y73" s="3">
        <f>(Table1[[#This Row],[AVG_goals]] - X$519) / X$516</f>
        <v>1.2534806411835078</v>
      </c>
      <c r="Z73" s="3">
        <v>42.785714285714199</v>
      </c>
      <c r="AA73" s="3">
        <f>(Table1[[#This Row],[AVG_assists]] - Z$519) / Z$516</f>
        <v>1.4294911121937079</v>
      </c>
      <c r="AB73" s="3">
        <v>69.159663865546193</v>
      </c>
      <c r="AC73" s="3">
        <f>(Table1[[#This Row],[AVG_points]] - AB$519) / AB$516</f>
        <v>1.461851034926662</v>
      </c>
      <c r="AD73" s="1">
        <v>0.277395</v>
      </c>
      <c r="AE73" s="1">
        <v>37</v>
      </c>
      <c r="AF73" s="1">
        <v>194</v>
      </c>
      <c r="AG73" s="1">
        <v>51</v>
      </c>
      <c r="AH73" s="1">
        <v>23</v>
      </c>
      <c r="AI73" s="1">
        <v>62</v>
      </c>
      <c r="AJ73" s="7">
        <f>Table1[[#This Row],[z ppp]]+Table1[[#This Row],[z blocks]]+Table1[[#This Row],[z hits]]+Table1[[#This Row],[z faceoffWins]]+Table1[[#This Row],[z goals]]+Table1[[#This Row],[z assists]]+Table1[[#This Row],[z points]]</f>
        <v>4.4528933441956307</v>
      </c>
    </row>
    <row r="74" spans="1:36" x14ac:dyDescent="0.3">
      <c r="A74" s="1">
        <v>8479400</v>
      </c>
      <c r="B74" s="1">
        <v>27</v>
      </c>
      <c r="C74" s="1" t="s">
        <v>1032</v>
      </c>
      <c r="D74" s="1" t="s">
        <v>45</v>
      </c>
      <c r="E74" s="1" t="s">
        <v>1037</v>
      </c>
      <c r="F74" s="1" t="s">
        <v>1038</v>
      </c>
      <c r="G74" s="4">
        <v>0.127216029535864</v>
      </c>
      <c r="H74" s="3">
        <f>(Table1[[#This Row],[AVG_shp]] - G$519) / G$516</f>
        <v>0.39111076004254369</v>
      </c>
      <c r="I74" s="6">
        <v>14.6962025316455</v>
      </c>
      <c r="J74" s="3">
        <f>(Table1[[#This Row],[AVG_PPP]] - I$519) / I$516</f>
        <v>0.64996164267180345</v>
      </c>
      <c r="K74" s="6">
        <v>48.729957805907098</v>
      </c>
      <c r="L74" s="3">
        <f>(Table1[[#This Row],[AVG_blocks]] - K$519) / K$516</f>
        <v>-0.33485783968184629</v>
      </c>
      <c r="M74" s="6">
        <v>77.573839662447199</v>
      </c>
      <c r="N74" s="3">
        <f>(Table1[[#This Row],[AVG_hits]] - M$519) / M$516</f>
        <v>-0.165600897868587</v>
      </c>
      <c r="O74" s="6">
        <v>500.64556962025301</v>
      </c>
      <c r="P74" s="3">
        <f>(Table1[[#This Row],[AVG_faceoffWins]] - O$519) / O$516</f>
        <v>1.7683785495178772</v>
      </c>
      <c r="Q74" s="1">
        <v>82</v>
      </c>
      <c r="R74" s="1">
        <v>20</v>
      </c>
      <c r="S74" s="1">
        <f>IF(ISERR(Table1[[#This Row],[AVG_shp]]/Table1[[#This Row],[shp]]), 0, Table1[[#This Row],[AVG_shp]]/Table1[[#This Row],[shp]])</f>
        <v>0.9032342613217651</v>
      </c>
      <c r="T74" s="7">
        <f>Table1[[#This Row],[r shp factor]]*Table1[[#This Row],[goals]]</f>
        <v>18.064685226435302</v>
      </c>
      <c r="U74" s="1">
        <v>46</v>
      </c>
      <c r="V74" s="1">
        <v>66</v>
      </c>
      <c r="W74" s="1">
        <v>152</v>
      </c>
      <c r="X74" s="3">
        <v>20.772151898734101</v>
      </c>
      <c r="Y74" s="3">
        <f>(Table1[[#This Row],[AVG_goals]] - X$519) / X$516</f>
        <v>0.6976899776416704</v>
      </c>
      <c r="Z74" s="3">
        <v>35.308016877637101</v>
      </c>
      <c r="AA74" s="3">
        <f>(Table1[[#This Row],[AVG_assists]] - Z$519) / Z$516</f>
        <v>0.89257389242713503</v>
      </c>
      <c r="AB74" s="3">
        <v>56.080168776371302</v>
      </c>
      <c r="AC74" s="3">
        <f>(Table1[[#This Row],[AVG_points]] - AB$519) / AB$516</f>
        <v>0.8743024237734186</v>
      </c>
      <c r="AD74" s="1">
        <v>0.140845</v>
      </c>
      <c r="AE74" s="1">
        <v>14</v>
      </c>
      <c r="AF74" s="1">
        <v>142</v>
      </c>
      <c r="AG74" s="1">
        <v>577</v>
      </c>
      <c r="AH74" s="1">
        <v>62</v>
      </c>
      <c r="AI74" s="1">
        <v>65</v>
      </c>
      <c r="AJ74" s="7">
        <f>Table1[[#This Row],[z ppp]]+Table1[[#This Row],[z blocks]]+Table1[[#This Row],[z hits]]+Table1[[#This Row],[z faceoffWins]]+Table1[[#This Row],[z goals]]+Table1[[#This Row],[z assists]]+Table1[[#This Row],[z points]]</f>
        <v>4.3824477484814715</v>
      </c>
    </row>
    <row r="75" spans="1:36" x14ac:dyDescent="0.3">
      <c r="A75" s="1">
        <v>8474578</v>
      </c>
      <c r="B75" s="1">
        <v>35</v>
      </c>
      <c r="C75" s="1" t="s">
        <v>701</v>
      </c>
      <c r="D75" s="1" t="s">
        <v>48</v>
      </c>
      <c r="E75" s="1" t="s">
        <v>728</v>
      </c>
      <c r="F75" s="1" t="s">
        <v>729</v>
      </c>
      <c r="G75" s="4">
        <v>7.6284000000000005E-2</v>
      </c>
      <c r="H75" s="3">
        <f>(Table1[[#This Row],[AVG_shp]] - G$519) / G$516</f>
        <v>-0.58161763632968344</v>
      </c>
      <c r="I75" s="6">
        <v>19.6666666666666</v>
      </c>
      <c r="J75" s="3">
        <f>(Table1[[#This Row],[AVG_PPP]] - I$519) / I$516</f>
        <v>1.1673103760822021</v>
      </c>
      <c r="K75" s="6">
        <v>94.3333333333333</v>
      </c>
      <c r="L75" s="3">
        <f>(Table1[[#This Row],[AVG_blocks]] - K$519) / K$516</f>
        <v>0.78696352490548649</v>
      </c>
      <c r="M75" s="6">
        <v>34</v>
      </c>
      <c r="N75" s="3">
        <f>(Table1[[#This Row],[AVG_hits]] - M$519) / M$516</f>
        <v>-0.97605745172421599</v>
      </c>
      <c r="O75" s="6">
        <v>0</v>
      </c>
      <c r="P75" s="3">
        <f>(Table1[[#This Row],[AVG_faceoffWins]] - O$519) / O$516</f>
        <v>-0.60126404952864254</v>
      </c>
      <c r="Q75" s="1">
        <v>82</v>
      </c>
      <c r="R75" s="1">
        <v>11</v>
      </c>
      <c r="S75" s="1">
        <f>IF(ISERR(Table1[[#This Row],[AVG_shp]]/Table1[[#This Row],[shp]]), 0, Table1[[#This Row],[AVG_shp]]/Table1[[#This Row],[shp]])</f>
        <v>1.3245589665231283</v>
      </c>
      <c r="T75" s="7">
        <f>Table1[[#This Row],[r shp factor]]*Table1[[#This Row],[goals]]</f>
        <v>14.570148631754412</v>
      </c>
      <c r="U75" s="1">
        <v>42</v>
      </c>
      <c r="V75" s="1">
        <v>53</v>
      </c>
      <c r="W75" s="1">
        <v>117</v>
      </c>
      <c r="X75" s="3">
        <v>15.6666666666666</v>
      </c>
      <c r="Y75" s="3">
        <f>(Table1[[#This Row],[AVG_goals]] - X$519) / X$516</f>
        <v>0.19114168968605116</v>
      </c>
      <c r="Z75" s="3">
        <v>54.3333333333333</v>
      </c>
      <c r="AA75" s="3">
        <f>(Table1[[#This Row],[AVG_assists]] - Z$519) / Z$516</f>
        <v>2.2586387997257096</v>
      </c>
      <c r="AB75" s="3">
        <v>70</v>
      </c>
      <c r="AC75" s="3">
        <f>(Table1[[#This Row],[AVG_points]] - AB$519) / AB$516</f>
        <v>1.4996000707521242</v>
      </c>
      <c r="AD75" s="1">
        <v>5.7591999999999997E-2</v>
      </c>
      <c r="AE75" s="1">
        <v>15</v>
      </c>
      <c r="AF75" s="1">
        <v>191</v>
      </c>
      <c r="AG75" s="1">
        <v>0</v>
      </c>
      <c r="AH75" s="1">
        <v>94</v>
      </c>
      <c r="AI75" s="1">
        <v>29</v>
      </c>
      <c r="AJ75" s="7">
        <f>Table1[[#This Row],[z ppp]]+Table1[[#This Row],[z blocks]]+Table1[[#This Row],[z hits]]+Table1[[#This Row],[z faceoffWins]]+Table1[[#This Row],[z goals]]+Table1[[#This Row],[z assists]]+Table1[[#This Row],[z points]]</f>
        <v>4.326332959898715</v>
      </c>
    </row>
    <row r="76" spans="1:36" x14ac:dyDescent="0.3">
      <c r="A76" s="1">
        <v>8481557</v>
      </c>
      <c r="B76" s="1">
        <v>24</v>
      </c>
      <c r="C76" s="1" t="s">
        <v>449</v>
      </c>
      <c r="D76" s="1" t="s">
        <v>56</v>
      </c>
      <c r="E76" s="1" t="s">
        <v>450</v>
      </c>
      <c r="F76" s="1" t="s">
        <v>451</v>
      </c>
      <c r="G76" s="4">
        <v>0.115959268907563</v>
      </c>
      <c r="H76" s="3">
        <f>(Table1[[#This Row],[AVG_shp]] - G$519) / G$516</f>
        <v>0.17612284744418688</v>
      </c>
      <c r="I76" s="6">
        <v>23.9621848739495</v>
      </c>
      <c r="J76" s="3">
        <f>(Table1[[#This Row],[AVG_PPP]] - I$519) / I$516</f>
        <v>1.6144076377285095</v>
      </c>
      <c r="K76" s="6">
        <v>42.705882352941103</v>
      </c>
      <c r="L76" s="3">
        <f>(Table1[[#This Row],[AVG_blocks]] - K$519) / K$516</f>
        <v>-0.48304723283234008</v>
      </c>
      <c r="M76" s="6">
        <v>50.436974789915901</v>
      </c>
      <c r="N76" s="3">
        <f>(Table1[[#This Row],[AVG_hits]] - M$519) / M$516</f>
        <v>-0.67033608203900585</v>
      </c>
      <c r="O76" s="6">
        <v>57.848739495798299</v>
      </c>
      <c r="P76" s="3">
        <f>(Table1[[#This Row],[AVG_faceoffWins]] - O$519) / O$516</f>
        <v>-0.32745589915518297</v>
      </c>
      <c r="Q76" s="1">
        <v>82</v>
      </c>
      <c r="R76" s="1">
        <v>27</v>
      </c>
      <c r="S76" s="1">
        <f>IF(ISERR(Table1[[#This Row],[AVG_shp]]/Table1[[#This Row],[shp]]), 0, Table1[[#This Row],[AVG_shp]]/Table1[[#This Row],[shp]])</f>
        <v>1.1638874337060052</v>
      </c>
      <c r="T76" s="7">
        <f>Table1[[#This Row],[r shp factor]]*Table1[[#This Row],[goals]]</f>
        <v>31.424960710062141</v>
      </c>
      <c r="U76" s="1">
        <v>46</v>
      </c>
      <c r="V76" s="1">
        <v>73</v>
      </c>
      <c r="W76" s="1">
        <v>173</v>
      </c>
      <c r="X76" s="3">
        <v>28.991596638655398</v>
      </c>
      <c r="Y76" s="3">
        <f>(Table1[[#This Row],[AVG_goals]] - X$519) / X$516</f>
        <v>1.5131943756960933</v>
      </c>
      <c r="Z76" s="3">
        <v>39.344537815126003</v>
      </c>
      <c r="AA76" s="3">
        <f>(Table1[[#This Row],[AVG_assists]] - Z$519) / Z$516</f>
        <v>1.1824061069461524</v>
      </c>
      <c r="AB76" s="3">
        <v>68.336134453781497</v>
      </c>
      <c r="AC76" s="3">
        <f>(Table1[[#This Row],[AVG_points]] - AB$519) / AB$516</f>
        <v>1.4248569798177106</v>
      </c>
      <c r="AD76" s="1">
        <v>9.9630999999999997E-2</v>
      </c>
      <c r="AE76" s="1">
        <v>21</v>
      </c>
      <c r="AF76" s="1">
        <v>271</v>
      </c>
      <c r="AG76" s="1">
        <v>58</v>
      </c>
      <c r="AH76" s="1">
        <v>69</v>
      </c>
      <c r="AI76" s="1">
        <v>52</v>
      </c>
      <c r="AJ76" s="7">
        <f>Table1[[#This Row],[z ppp]]+Table1[[#This Row],[z blocks]]+Table1[[#This Row],[z hits]]+Table1[[#This Row],[z faceoffWins]]+Table1[[#This Row],[z goals]]+Table1[[#This Row],[z assists]]+Table1[[#This Row],[z points]]</f>
        <v>4.2540258861619371</v>
      </c>
    </row>
    <row r="77" spans="1:36" x14ac:dyDescent="0.3">
      <c r="A77" s="1">
        <v>8475168</v>
      </c>
      <c r="B77" s="1">
        <v>34</v>
      </c>
      <c r="C77" s="1" t="s">
        <v>275</v>
      </c>
      <c r="D77" s="1" t="s">
        <v>65</v>
      </c>
      <c r="E77" s="1" t="s">
        <v>282</v>
      </c>
      <c r="F77" s="1" t="s">
        <v>283</v>
      </c>
      <c r="G77" s="4">
        <v>0.1592690472103</v>
      </c>
      <c r="H77" s="3">
        <f>(Table1[[#This Row],[AVG_shp]] - G$519) / G$516</f>
        <v>1.0032772251426638</v>
      </c>
      <c r="I77" s="6">
        <v>18.957081545064302</v>
      </c>
      <c r="J77" s="3">
        <f>(Table1[[#This Row],[AVG_PPP]] - I$519) / I$516</f>
        <v>1.0934534979445523</v>
      </c>
      <c r="K77" s="6">
        <v>33.622317596566504</v>
      </c>
      <c r="L77" s="3">
        <f>(Table1[[#This Row],[AVG_blocks]] - K$519) / K$516</f>
        <v>-0.70649860879869009</v>
      </c>
      <c r="M77" s="6">
        <v>28.733905579399099</v>
      </c>
      <c r="N77" s="3">
        <f>(Table1[[#This Row],[AVG_hits]] - M$519) / M$516</f>
        <v>-1.0740047698733843</v>
      </c>
      <c r="O77" s="6">
        <v>320.20171673819698</v>
      </c>
      <c r="P77" s="3">
        <f>(Table1[[#This Row],[AVG_faceoffWins]] - O$519) / O$516</f>
        <v>0.91430639454058571</v>
      </c>
      <c r="Q77" s="1">
        <v>82</v>
      </c>
      <c r="R77" s="1">
        <v>30</v>
      </c>
      <c r="S77" s="1">
        <f>IF(ISERR(Table1[[#This Row],[AVG_shp]]/Table1[[#This Row],[shp]]), 0, Table1[[#This Row],[AVG_shp]]/Table1[[#This Row],[shp]])</f>
        <v>0.80696489405729399</v>
      </c>
      <c r="T77" s="7">
        <f>Table1[[#This Row],[r shp factor]]*Table1[[#This Row],[goals]]</f>
        <v>24.208946821718818</v>
      </c>
      <c r="U77" s="1">
        <v>52</v>
      </c>
      <c r="V77" s="1">
        <v>82</v>
      </c>
      <c r="W77" s="1">
        <v>194</v>
      </c>
      <c r="X77" s="3">
        <v>25.845493562231699</v>
      </c>
      <c r="Y77" s="3">
        <f>(Table1[[#This Row],[AVG_goals]] - X$519) / X$516</f>
        <v>1.2010490937776162</v>
      </c>
      <c r="Z77" s="3">
        <v>42.3948497854077</v>
      </c>
      <c r="AA77" s="3">
        <f>(Table1[[#This Row],[AVG_assists]] - Z$519) / Z$516</f>
        <v>1.4014260716662146</v>
      </c>
      <c r="AB77" s="3">
        <v>68.240343347639396</v>
      </c>
      <c r="AC77" s="3">
        <f>(Table1[[#This Row],[AVG_points]] - AB$519) / AB$516</f>
        <v>1.4205539137596634</v>
      </c>
      <c r="AD77" s="1">
        <v>0.19736799999999999</v>
      </c>
      <c r="AE77" s="1">
        <v>27</v>
      </c>
      <c r="AF77" s="1">
        <v>152</v>
      </c>
      <c r="AG77" s="1">
        <v>440</v>
      </c>
      <c r="AH77" s="1">
        <v>21</v>
      </c>
      <c r="AI77" s="1">
        <v>29</v>
      </c>
      <c r="AJ77" s="7">
        <f>Table1[[#This Row],[z ppp]]+Table1[[#This Row],[z blocks]]+Table1[[#This Row],[z hits]]+Table1[[#This Row],[z faceoffWins]]+Table1[[#This Row],[z goals]]+Table1[[#This Row],[z assists]]+Table1[[#This Row],[z points]]</f>
        <v>4.2502855930165575</v>
      </c>
    </row>
    <row r="78" spans="1:36" x14ac:dyDescent="0.3">
      <c r="A78" s="1">
        <v>8479542</v>
      </c>
      <c r="B78" s="1">
        <v>27</v>
      </c>
      <c r="C78" s="1" t="s">
        <v>826</v>
      </c>
      <c r="D78" s="1" t="s">
        <v>56</v>
      </c>
      <c r="E78" s="1" t="s">
        <v>839</v>
      </c>
      <c r="F78" s="1" t="s">
        <v>840</v>
      </c>
      <c r="G78" s="4">
        <v>0.154393163265306</v>
      </c>
      <c r="H78" s="3">
        <f>(Table1[[#This Row],[AVG_shp]] - G$519) / G$516</f>
        <v>0.91015486552078084</v>
      </c>
      <c r="I78" s="6">
        <v>10.322448979591799</v>
      </c>
      <c r="J78" s="3">
        <f>(Table1[[#This Row],[AVG_PPP]] - I$519) / I$516</f>
        <v>0.19472128705567565</v>
      </c>
      <c r="K78" s="6">
        <v>54.3183673469387</v>
      </c>
      <c r="L78" s="3">
        <f>(Table1[[#This Row],[AVG_blocks]] - K$519) / K$516</f>
        <v>-0.19738562091105372</v>
      </c>
      <c r="M78" s="6">
        <v>60.6367346938775</v>
      </c>
      <c r="N78" s="3">
        <f>(Table1[[#This Row],[AVG_hits]] - M$519) / M$516</f>
        <v>-0.48062449531731194</v>
      </c>
      <c r="O78" s="6">
        <v>18.648979591836699</v>
      </c>
      <c r="P78" s="3">
        <f>(Table1[[#This Row],[AVG_faceoffWins]] - O$519) / O$516</f>
        <v>-0.51299518398552924</v>
      </c>
      <c r="Q78" s="1">
        <v>82</v>
      </c>
      <c r="R78" s="1">
        <v>35</v>
      </c>
      <c r="S78" s="1">
        <f>IF(ISERR(Table1[[#This Row],[AVG_shp]]/Table1[[#This Row],[shp]]), 0, Table1[[#This Row],[AVG_shp]]/Table1[[#This Row],[shp]])</f>
        <v>1.005759683571035</v>
      </c>
      <c r="T78" s="7">
        <f>Table1[[#This Row],[r shp factor]]*Table1[[#This Row],[goals]]</f>
        <v>35.201588924986225</v>
      </c>
      <c r="U78" s="1">
        <v>55</v>
      </c>
      <c r="V78" s="1">
        <v>90</v>
      </c>
      <c r="W78" s="1">
        <v>215</v>
      </c>
      <c r="X78" s="3">
        <v>30.334693877551</v>
      </c>
      <c r="Y78" s="3">
        <f>(Table1[[#This Row],[AVG_goals]] - X$519) / X$516</f>
        <v>1.6464517598615112</v>
      </c>
      <c r="Z78" s="3">
        <v>46.048979591836698</v>
      </c>
      <c r="AA78" s="3">
        <f>(Table1[[#This Row],[AVG_assists]] - Z$519) / Z$516</f>
        <v>1.6638016545849335</v>
      </c>
      <c r="AB78" s="3">
        <v>76.383673469387702</v>
      </c>
      <c r="AC78" s="3">
        <f>(Table1[[#This Row],[AVG_points]] - AB$519) / AB$516</f>
        <v>1.7863633177599383</v>
      </c>
      <c r="AD78" s="1">
        <v>0.15350900000000001</v>
      </c>
      <c r="AE78" s="1">
        <v>11</v>
      </c>
      <c r="AF78" s="1">
        <v>228</v>
      </c>
      <c r="AG78" s="1">
        <v>8</v>
      </c>
      <c r="AH78" s="1">
        <v>60</v>
      </c>
      <c r="AI78" s="1">
        <v>59</v>
      </c>
      <c r="AJ78" s="7">
        <f>Table1[[#This Row],[z ppp]]+Table1[[#This Row],[z blocks]]+Table1[[#This Row],[z hits]]+Table1[[#This Row],[z faceoffWins]]+Table1[[#This Row],[z goals]]+Table1[[#This Row],[z assists]]+Table1[[#This Row],[z points]]</f>
        <v>4.100332719048164</v>
      </c>
    </row>
    <row r="79" spans="1:36" x14ac:dyDescent="0.3">
      <c r="A79" s="1">
        <v>8479410</v>
      </c>
      <c r="B79" s="1">
        <v>27</v>
      </c>
      <c r="C79" s="1" t="s">
        <v>902</v>
      </c>
      <c r="D79" s="1" t="s">
        <v>48</v>
      </c>
      <c r="E79" s="1" t="s">
        <v>930</v>
      </c>
      <c r="F79" s="1" t="s">
        <v>931</v>
      </c>
      <c r="G79" s="4">
        <v>7.9458594736842095E-2</v>
      </c>
      <c r="H79" s="3">
        <f>(Table1[[#This Row],[AVG_shp]] - G$519) / G$516</f>
        <v>-0.52098744987057766</v>
      </c>
      <c r="I79" s="6">
        <v>21.8</v>
      </c>
      <c r="J79" s="3">
        <f>(Table1[[#This Row],[AVG_PPP]] - I$519) / I$516</f>
        <v>1.3893575064831407</v>
      </c>
      <c r="K79" s="6">
        <v>131.03684210526299</v>
      </c>
      <c r="L79" s="3">
        <f>(Table1[[#This Row],[AVG_blocks]] - K$519) / K$516</f>
        <v>1.6898523970440522</v>
      </c>
      <c r="M79" s="6">
        <v>84.384210526315698</v>
      </c>
      <c r="N79" s="3">
        <f>(Table1[[#This Row],[AVG_hits]] - M$519) / M$516</f>
        <v>-3.8930635537620772E-2</v>
      </c>
      <c r="O79" s="6">
        <v>0</v>
      </c>
      <c r="P79" s="3">
        <f>(Table1[[#This Row],[AVG_faceoffWins]] - O$519) / O$516</f>
        <v>-0.60126404952864254</v>
      </c>
      <c r="Q79" s="1">
        <v>77</v>
      </c>
      <c r="R79" s="1">
        <v>15</v>
      </c>
      <c r="S79" s="1">
        <f>IF(ISERR(Table1[[#This Row],[AVG_shp]]/Table1[[#This Row],[shp]]), 0, Table1[[#This Row],[AVG_shp]]/Table1[[#This Row],[shp]])</f>
        <v>0.69923787124539838</v>
      </c>
      <c r="T79" s="7">
        <f>Table1[[#This Row],[r shp factor]]*Table1[[#This Row],[goals]]</f>
        <v>10.488568068680976</v>
      </c>
      <c r="U79" s="1">
        <v>38</v>
      </c>
      <c r="V79" s="1">
        <v>53</v>
      </c>
      <c r="W79" s="1">
        <v>121</v>
      </c>
      <c r="X79" s="3">
        <v>10.594736842105201</v>
      </c>
      <c r="Y79" s="3">
        <f>(Table1[[#This Row],[AVG_goals]] - X$519) / X$516</f>
        <v>-0.31207734875629789</v>
      </c>
      <c r="Z79" s="3">
        <v>40.894736842105203</v>
      </c>
      <c r="AA79" s="3">
        <f>(Table1[[#This Row],[AVG_assists]] - Z$519) / Z$516</f>
        <v>1.2937142418208629</v>
      </c>
      <c r="AB79" s="3">
        <v>51.489473684210502</v>
      </c>
      <c r="AC79" s="3">
        <f>(Table1[[#This Row],[AVG_points]] - AB$519) / AB$516</f>
        <v>0.66808219071110064</v>
      </c>
      <c r="AD79" s="1">
        <v>0.113636</v>
      </c>
      <c r="AE79" s="1">
        <v>23</v>
      </c>
      <c r="AF79" s="1">
        <v>132</v>
      </c>
      <c r="AG79" s="1">
        <v>0</v>
      </c>
      <c r="AH79" s="1">
        <v>140</v>
      </c>
      <c r="AI79" s="1">
        <v>61</v>
      </c>
      <c r="AJ79" s="7">
        <f>Table1[[#This Row],[z ppp]]+Table1[[#This Row],[z blocks]]+Table1[[#This Row],[z hits]]+Table1[[#This Row],[z faceoffWins]]+Table1[[#This Row],[z goals]]+Table1[[#This Row],[z assists]]+Table1[[#This Row],[z points]]</f>
        <v>4.0887343022365954</v>
      </c>
    </row>
    <row r="80" spans="1:36" x14ac:dyDescent="0.3">
      <c r="A80" s="1">
        <v>8476479</v>
      </c>
      <c r="B80" s="1">
        <v>32</v>
      </c>
      <c r="C80" s="1" t="s">
        <v>416</v>
      </c>
      <c r="D80" s="1" t="s">
        <v>26</v>
      </c>
      <c r="E80" s="1" t="s">
        <v>421</v>
      </c>
      <c r="F80" s="1" t="s">
        <v>422</v>
      </c>
      <c r="G80" s="4">
        <v>9.6889191666666596E-2</v>
      </c>
      <c r="H80" s="3">
        <f>(Table1[[#This Row],[AVG_shp]] - G$519) / G$516</f>
        <v>-0.18808815734543385</v>
      </c>
      <c r="I80" s="6">
        <v>10.091666666666599</v>
      </c>
      <c r="J80" s="3">
        <f>(Table1[[#This Row],[AVG_PPP]] - I$519) / I$516</f>
        <v>0.17070040408739573</v>
      </c>
      <c r="K80" s="6">
        <v>69.4583333333333</v>
      </c>
      <c r="L80" s="3">
        <f>(Table1[[#This Row],[AVG_blocks]] - K$519) / K$516</f>
        <v>0.17505034695822144</v>
      </c>
      <c r="M80" s="6">
        <v>81.341666666666598</v>
      </c>
      <c r="N80" s="3">
        <f>(Table1[[#This Row],[AVG_hits]] - M$519) / M$516</f>
        <v>-9.5520773807462822E-2</v>
      </c>
      <c r="O80" s="6">
        <v>643.1</v>
      </c>
      <c r="P80" s="3">
        <f>(Table1[[#This Row],[AVG_faceoffWins]] - O$519) / O$516</f>
        <v>2.4426401571993437</v>
      </c>
      <c r="Q80" s="1">
        <v>80</v>
      </c>
      <c r="R80" s="1">
        <v>8</v>
      </c>
      <c r="S80" s="1">
        <f>IF(ISERR(Table1[[#This Row],[AVG_shp]]/Table1[[#This Row],[shp]]), 0, Table1[[#This Row],[AVG_shp]]/Table1[[#This Row],[shp]])</f>
        <v>1.4896633149346812</v>
      </c>
      <c r="T80" s="7">
        <f>Table1[[#This Row],[r shp factor]]*Table1[[#This Row],[goals]]</f>
        <v>11.917306519477449</v>
      </c>
      <c r="U80" s="1">
        <v>35</v>
      </c>
      <c r="V80" s="1">
        <v>43</v>
      </c>
      <c r="W80" s="1">
        <v>94</v>
      </c>
      <c r="X80" s="3">
        <v>14.341666666666599</v>
      </c>
      <c r="Y80" s="3">
        <f>(Table1[[#This Row],[AVG_goals]] - X$519) / X$516</f>
        <v>5.9679849913105903E-2</v>
      </c>
      <c r="Z80" s="3">
        <v>33.716666666666598</v>
      </c>
      <c r="AA80" s="3">
        <f>(Table1[[#This Row],[AVG_assists]] - Z$519) / Z$516</f>
        <v>0.77831100048043511</v>
      </c>
      <c r="AB80" s="3">
        <v>48.058333333333302</v>
      </c>
      <c r="AC80" s="3">
        <f>(Table1[[#This Row],[AVG_points]] - AB$519) / AB$516</f>
        <v>0.51395072507843709</v>
      </c>
      <c r="AD80" s="1">
        <v>6.5041000000000002E-2</v>
      </c>
      <c r="AE80" s="1">
        <v>1</v>
      </c>
      <c r="AF80" s="1">
        <v>123</v>
      </c>
      <c r="AG80" s="1">
        <v>635</v>
      </c>
      <c r="AH80" s="1">
        <v>73</v>
      </c>
      <c r="AI80" s="1">
        <v>83</v>
      </c>
      <c r="AJ80" s="7">
        <f>Table1[[#This Row],[z ppp]]+Table1[[#This Row],[z blocks]]+Table1[[#This Row],[z hits]]+Table1[[#This Row],[z faceoffWins]]+Table1[[#This Row],[z goals]]+Table1[[#This Row],[z assists]]+Table1[[#This Row],[z points]]</f>
        <v>4.0448117099094762</v>
      </c>
    </row>
    <row r="81" spans="1:36" x14ac:dyDescent="0.3">
      <c r="A81" s="1">
        <v>8478460</v>
      </c>
      <c r="B81" s="1">
        <v>28</v>
      </c>
      <c r="C81" s="1" t="s">
        <v>155</v>
      </c>
      <c r="D81" s="1" t="s">
        <v>48</v>
      </c>
      <c r="E81" s="1" t="s">
        <v>184</v>
      </c>
      <c r="F81" s="1" t="s">
        <v>185</v>
      </c>
      <c r="G81" s="4">
        <v>6.7163012195121899E-2</v>
      </c>
      <c r="H81" s="3">
        <f>(Table1[[#This Row],[AVG_shp]] - G$519) / G$516</f>
        <v>-0.75581536458872123</v>
      </c>
      <c r="I81" s="6">
        <v>17.628048780487799</v>
      </c>
      <c r="J81" s="3">
        <f>(Table1[[#This Row],[AVG_PPP]] - I$519) / I$516</f>
        <v>0.95512166439000723</v>
      </c>
      <c r="K81" s="6">
        <v>122.09146341463401</v>
      </c>
      <c r="L81" s="3">
        <f>(Table1[[#This Row],[AVG_blocks]] - K$519) / K$516</f>
        <v>1.4698003326209554</v>
      </c>
      <c r="M81" s="6">
        <v>19.597560975609699</v>
      </c>
      <c r="N81" s="3">
        <f>(Table1[[#This Row],[AVG_hits]] - M$519) / M$516</f>
        <v>-1.2439372435728751</v>
      </c>
      <c r="O81" s="6">
        <v>0</v>
      </c>
      <c r="P81" s="3">
        <f>(Table1[[#This Row],[AVG_faceoffWins]] - O$519) / O$516</f>
        <v>-0.60126404952864254</v>
      </c>
      <c r="Q81" s="1">
        <v>81</v>
      </c>
      <c r="R81" s="1">
        <v>23</v>
      </c>
      <c r="S81" s="1">
        <f>IF(ISERR(Table1[[#This Row],[AVG_shp]]/Table1[[#This Row],[shp]]), 0, Table1[[#This Row],[AVG_shp]]/Table1[[#This Row],[shp]])</f>
        <v>0.87020137333180314</v>
      </c>
      <c r="T81" s="7">
        <f>Table1[[#This Row],[r shp factor]]*Table1[[#This Row],[goals]]</f>
        <v>20.014631586631474</v>
      </c>
      <c r="U81" s="1">
        <v>59</v>
      </c>
      <c r="V81" s="1">
        <v>82</v>
      </c>
      <c r="W81" s="1">
        <v>187</v>
      </c>
      <c r="X81" s="3">
        <v>16.292682926829201</v>
      </c>
      <c r="Y81" s="3">
        <f>(Table1[[#This Row],[AVG_goals]] - X$519) / X$516</f>
        <v>0.25325282122473353</v>
      </c>
      <c r="Z81" s="3">
        <v>49.170731707317003</v>
      </c>
      <c r="AA81" s="3">
        <f>(Table1[[#This Row],[AVG_assists]] - Z$519) / Z$516</f>
        <v>1.8879511989130613</v>
      </c>
      <c r="AB81" s="3">
        <v>65.463414634146304</v>
      </c>
      <c r="AC81" s="3">
        <f>(Table1[[#This Row],[AVG_points]] - AB$519) / AB$516</f>
        <v>1.2958105197860847</v>
      </c>
      <c r="AD81" s="1">
        <v>7.7181E-2</v>
      </c>
      <c r="AE81" s="1">
        <v>25</v>
      </c>
      <c r="AF81" s="1">
        <v>298</v>
      </c>
      <c r="AG81" s="1">
        <v>0</v>
      </c>
      <c r="AH81" s="1">
        <v>131</v>
      </c>
      <c r="AI81" s="1">
        <v>19</v>
      </c>
      <c r="AJ81" s="7">
        <f>Table1[[#This Row],[z ppp]]+Table1[[#This Row],[z blocks]]+Table1[[#This Row],[z hits]]+Table1[[#This Row],[z faceoffWins]]+Table1[[#This Row],[z goals]]+Table1[[#This Row],[z assists]]+Table1[[#This Row],[z points]]</f>
        <v>4.0167352438333248</v>
      </c>
    </row>
    <row r="82" spans="1:36" x14ac:dyDescent="0.3">
      <c r="A82" s="1">
        <v>8477942</v>
      </c>
      <c r="B82" s="1">
        <v>29</v>
      </c>
      <c r="C82" s="1" t="s">
        <v>416</v>
      </c>
      <c r="D82" s="1" t="s">
        <v>29</v>
      </c>
      <c r="E82" s="1" t="s">
        <v>423</v>
      </c>
      <c r="F82" s="1" t="s">
        <v>424</v>
      </c>
      <c r="G82" s="4">
        <v>0.128524112068965</v>
      </c>
      <c r="H82" s="3">
        <f>(Table1[[#This Row],[AVG_shp]] - G$519) / G$516</f>
        <v>0.41609325212740905</v>
      </c>
      <c r="I82" s="6">
        <v>26.469827586206801</v>
      </c>
      <c r="J82" s="3">
        <f>(Table1[[#This Row],[AVG_PPP]] - I$519) / I$516</f>
        <v>1.8754146072570452</v>
      </c>
      <c r="K82" s="6">
        <v>22.931034482758601</v>
      </c>
      <c r="L82" s="3">
        <f>(Table1[[#This Row],[AVG_blocks]] - K$519) / K$516</f>
        <v>-0.96949909227624276</v>
      </c>
      <c r="M82" s="6">
        <v>61.439655172413701</v>
      </c>
      <c r="N82" s="3">
        <f>(Table1[[#This Row],[AVG_hits]] - M$519) / M$516</f>
        <v>-0.46569048516131972</v>
      </c>
      <c r="O82" s="6">
        <v>11.1508620689655</v>
      </c>
      <c r="P82" s="3">
        <f>(Table1[[#This Row],[AVG_faceoffWins]] - O$519) / O$516</f>
        <v>-0.5484850789791671</v>
      </c>
      <c r="Q82" s="1">
        <v>81</v>
      </c>
      <c r="R82" s="1">
        <v>35</v>
      </c>
      <c r="S82" s="1">
        <f>IF(ISERR(Table1[[#This Row],[AVG_shp]]/Table1[[#This Row],[shp]]), 0, Table1[[#This Row],[AVG_shp]]/Table1[[#This Row],[shp]])</f>
        <v>0.8959943118100222</v>
      </c>
      <c r="T82" s="7">
        <f>Table1[[#This Row],[r shp factor]]*Table1[[#This Row],[goals]]</f>
        <v>31.359800913350778</v>
      </c>
      <c r="U82" s="1">
        <v>25</v>
      </c>
      <c r="V82" s="1">
        <v>60</v>
      </c>
      <c r="W82" s="1">
        <v>155</v>
      </c>
      <c r="X82" s="3">
        <v>29.310344827586199</v>
      </c>
      <c r="Y82" s="3">
        <f>(Table1[[#This Row],[AVG_goals]] - X$519) / X$516</f>
        <v>1.5448194499158197</v>
      </c>
      <c r="Z82" s="3">
        <v>38.853448275862</v>
      </c>
      <c r="AA82" s="3">
        <f>(Table1[[#This Row],[AVG_assists]] - Z$519) / Z$516</f>
        <v>1.1471446600476372</v>
      </c>
      <c r="AB82" s="3">
        <v>68.163793103448199</v>
      </c>
      <c r="AC82" s="3">
        <f>(Table1[[#This Row],[AVG_points]] - AB$519) / AB$516</f>
        <v>1.4171151732462621</v>
      </c>
      <c r="AD82" s="1">
        <v>0.14344299999999999</v>
      </c>
      <c r="AE82" s="1">
        <v>25</v>
      </c>
      <c r="AF82" s="1">
        <v>244</v>
      </c>
      <c r="AG82" s="1">
        <v>15</v>
      </c>
      <c r="AH82" s="1">
        <v>22</v>
      </c>
      <c r="AI82" s="1">
        <v>63</v>
      </c>
      <c r="AJ82" s="7">
        <f>Table1[[#This Row],[z ppp]]+Table1[[#This Row],[z blocks]]+Table1[[#This Row],[z hits]]+Table1[[#This Row],[z faceoffWins]]+Table1[[#This Row],[z goals]]+Table1[[#This Row],[z assists]]+Table1[[#This Row],[z points]]</f>
        <v>4.0008192340500344</v>
      </c>
    </row>
    <row r="83" spans="1:36" x14ac:dyDescent="0.3">
      <c r="A83" s="1">
        <v>8476419</v>
      </c>
      <c r="B83" s="1">
        <v>33</v>
      </c>
      <c r="C83" s="1" t="s">
        <v>573</v>
      </c>
      <c r="D83" s="1" t="s">
        <v>65</v>
      </c>
      <c r="E83" s="1" t="s">
        <v>588</v>
      </c>
      <c r="F83" s="1" t="s">
        <v>589</v>
      </c>
      <c r="G83" s="4">
        <v>0.110587727272727</v>
      </c>
      <c r="H83" s="3">
        <f>(Table1[[#This Row],[AVG_shp]] - G$519) / G$516</f>
        <v>7.3534139942919338E-2</v>
      </c>
      <c r="I83" s="6">
        <v>4.8441558441558401</v>
      </c>
      <c r="J83" s="3">
        <f>(Table1[[#This Row],[AVG_PPP]] - I$519) / I$516</f>
        <v>-0.37548462085932921</v>
      </c>
      <c r="K83" s="6">
        <v>66.7316017316017</v>
      </c>
      <c r="L83" s="3">
        <f>(Table1[[#This Row],[AVG_blocks]] - K$519) / K$516</f>
        <v>0.10797404545772615</v>
      </c>
      <c r="M83" s="6">
        <v>170.48484848484799</v>
      </c>
      <c r="N83" s="3">
        <f>(Table1[[#This Row],[AVG_hits]] - M$519) / M$516</f>
        <v>1.5625079079832924</v>
      </c>
      <c r="O83" s="6">
        <v>660.34199134199105</v>
      </c>
      <c r="P83" s="3">
        <f>(Table1[[#This Row],[AVG_faceoffWins]] - O$519) / O$516</f>
        <v>2.5242495025239493</v>
      </c>
      <c r="Q83" s="1">
        <v>79</v>
      </c>
      <c r="R83" s="1">
        <v>14</v>
      </c>
      <c r="S83" s="1">
        <f>IF(ISERR(Table1[[#This Row],[AVG_shp]]/Table1[[#This Row],[shp]]), 0, Table1[[#This Row],[AVG_shp]]/Table1[[#This Row],[shp]])</f>
        <v>0.94789209693166876</v>
      </c>
      <c r="T83" s="7">
        <f>Table1[[#This Row],[r shp factor]]*Table1[[#This Row],[goals]]</f>
        <v>13.270489357043363</v>
      </c>
      <c r="U83" s="1">
        <v>28</v>
      </c>
      <c r="V83" s="1">
        <v>42</v>
      </c>
      <c r="W83" s="1">
        <v>98</v>
      </c>
      <c r="X83" s="3">
        <v>12.6320346320346</v>
      </c>
      <c r="Y83" s="3">
        <f>(Table1[[#This Row],[AVG_goals]] - X$519) / X$516</f>
        <v>-0.10994382752650628</v>
      </c>
      <c r="Z83" s="3">
        <v>25.5670995670995</v>
      </c>
      <c r="AA83" s="3">
        <f>(Table1[[#This Row],[AVG_assists]] - Z$519) / Z$516</f>
        <v>0.19315187052228627</v>
      </c>
      <c r="AB83" s="3">
        <v>38.1991341991342</v>
      </c>
      <c r="AC83" s="3">
        <f>(Table1[[#This Row],[AVG_points]] - AB$519) / AB$516</f>
        <v>7.1062164099025923E-2</v>
      </c>
      <c r="AD83" s="1">
        <v>0.11666700000000001</v>
      </c>
      <c r="AE83" s="1">
        <v>5</v>
      </c>
      <c r="AF83" s="1">
        <v>120</v>
      </c>
      <c r="AG83" s="1">
        <v>589</v>
      </c>
      <c r="AH83" s="1">
        <v>57</v>
      </c>
      <c r="AI83" s="1">
        <v>140</v>
      </c>
      <c r="AJ83" s="7">
        <f>Table1[[#This Row],[z ppp]]+Table1[[#This Row],[z blocks]]+Table1[[#This Row],[z hits]]+Table1[[#This Row],[z faceoffWins]]+Table1[[#This Row],[z goals]]+Table1[[#This Row],[z assists]]+Table1[[#This Row],[z points]]</f>
        <v>3.9735170422004442</v>
      </c>
    </row>
    <row r="84" spans="1:36" x14ac:dyDescent="0.3">
      <c r="A84" s="1">
        <v>8478414</v>
      </c>
      <c r="B84" s="1">
        <v>29</v>
      </c>
      <c r="C84" s="1" t="s">
        <v>510</v>
      </c>
      <c r="D84" s="1" t="s">
        <v>56</v>
      </c>
      <c r="E84" s="1" t="s">
        <v>525</v>
      </c>
      <c r="F84" s="1" t="s">
        <v>526</v>
      </c>
      <c r="G84" s="4">
        <v>0.16417927753303899</v>
      </c>
      <c r="H84" s="3">
        <f>(Table1[[#This Row],[AVG_shp]] - G$519) / G$516</f>
        <v>1.0970555511034017</v>
      </c>
      <c r="I84" s="6">
        <v>17.651982378854601</v>
      </c>
      <c r="J84" s="3">
        <f>(Table1[[#This Row],[AVG_PPP]] - I$519) / I$516</f>
        <v>0.95761278322009336</v>
      </c>
      <c r="K84" s="6">
        <v>48.387665198237798</v>
      </c>
      <c r="L84" s="3">
        <f>(Table1[[#This Row],[AVG_blocks]] - K$519) / K$516</f>
        <v>-0.34327807515307351</v>
      </c>
      <c r="M84" s="6">
        <v>136.348017621145</v>
      </c>
      <c r="N84" s="3">
        <f>(Table1[[#This Row],[AVG_hits]] - M$519) / M$516</f>
        <v>0.9275760654908195</v>
      </c>
      <c r="O84" s="6">
        <v>23.409691629955901</v>
      </c>
      <c r="P84" s="3">
        <f>(Table1[[#This Row],[AVG_faceoffWins]] - O$519) / O$516</f>
        <v>-0.49046190549096924</v>
      </c>
      <c r="Q84" s="1">
        <v>80</v>
      </c>
      <c r="R84" s="1">
        <v>26</v>
      </c>
      <c r="S84" s="1">
        <f>IF(ISERR(Table1[[#This Row],[AVG_shp]]/Table1[[#This Row],[shp]]), 0, Table1[[#This Row],[AVG_shp]]/Table1[[#This Row],[shp]])</f>
        <v>1.5091810375599932</v>
      </c>
      <c r="T84" s="7">
        <f>Table1[[#This Row],[r shp factor]]*Table1[[#This Row],[goals]]</f>
        <v>39.238706976559826</v>
      </c>
      <c r="U84" s="1">
        <v>27</v>
      </c>
      <c r="V84" s="1">
        <v>53</v>
      </c>
      <c r="W84" s="1">
        <v>132</v>
      </c>
      <c r="X84" s="3">
        <v>31.418502202643101</v>
      </c>
      <c r="Y84" s="3">
        <f>(Table1[[#This Row],[AVG_goals]] - X$519) / X$516</f>
        <v>1.7539834099579954</v>
      </c>
      <c r="Z84" s="3">
        <v>25.7444933920704</v>
      </c>
      <c r="AA84" s="3">
        <f>(Table1[[#This Row],[AVG_assists]] - Z$519) / Z$516</f>
        <v>0.20588918711980633</v>
      </c>
      <c r="AB84" s="3">
        <v>57.1629955947136</v>
      </c>
      <c r="AC84" s="3">
        <f>(Table1[[#This Row],[AVG_points]] - AB$519) / AB$516</f>
        <v>0.92294446911988293</v>
      </c>
      <c r="AD84" s="1">
        <v>0.10878699999999999</v>
      </c>
      <c r="AE84" s="1">
        <v>13</v>
      </c>
      <c r="AF84" s="1">
        <v>239</v>
      </c>
      <c r="AG84" s="1">
        <v>8</v>
      </c>
      <c r="AH84" s="1">
        <v>65</v>
      </c>
      <c r="AI84" s="1">
        <v>141</v>
      </c>
      <c r="AJ84" s="7">
        <f>Table1[[#This Row],[z ppp]]+Table1[[#This Row],[z blocks]]+Table1[[#This Row],[z hits]]+Table1[[#This Row],[z faceoffWins]]+Table1[[#This Row],[z goals]]+Table1[[#This Row],[z assists]]+Table1[[#This Row],[z points]]</f>
        <v>3.9342659342645545</v>
      </c>
    </row>
    <row r="85" spans="1:36" x14ac:dyDescent="0.3">
      <c r="A85" s="1">
        <v>8475786</v>
      </c>
      <c r="B85" s="1">
        <v>33</v>
      </c>
      <c r="C85" s="1" t="s">
        <v>340</v>
      </c>
      <c r="D85" s="1" t="s">
        <v>56</v>
      </c>
      <c r="E85" s="1" t="s">
        <v>347</v>
      </c>
      <c r="F85" s="1" t="s">
        <v>348</v>
      </c>
      <c r="G85" s="4">
        <v>0.14908020689655099</v>
      </c>
      <c r="H85" s="3">
        <f>(Table1[[#This Row],[AVG_shp]] - G$519) / G$516</f>
        <v>0.80868505220938403</v>
      </c>
      <c r="I85" s="6">
        <v>19.525862068965498</v>
      </c>
      <c r="J85" s="3">
        <f>(Table1[[#This Row],[AVG_PPP]] - I$519) / I$516</f>
        <v>1.1526547869258956</v>
      </c>
      <c r="K85" s="6">
        <v>26.7801724137931</v>
      </c>
      <c r="L85" s="3">
        <f>(Table1[[#This Row],[AVG_blocks]] - K$519) / K$516</f>
        <v>-0.87481212850793411</v>
      </c>
      <c r="M85" s="6">
        <v>74.784482758620598</v>
      </c>
      <c r="N85" s="3">
        <f>(Table1[[#This Row],[AVG_hits]] - M$519) / M$516</f>
        <v>-0.21748185674807241</v>
      </c>
      <c r="O85" s="6">
        <v>5.0862068965517198</v>
      </c>
      <c r="P85" s="3">
        <f>(Table1[[#This Row],[AVG_faceoffWins]] - O$519) / O$516</f>
        <v>-0.57719014722930695</v>
      </c>
      <c r="Q85" s="1">
        <v>73</v>
      </c>
      <c r="R85" s="1">
        <v>27</v>
      </c>
      <c r="S85" s="1">
        <f>IF(ISERR(Table1[[#This Row],[AVG_shp]]/Table1[[#This Row],[shp]]), 0, Table1[[#This Row],[AVG_shp]]/Table1[[#This Row],[shp]])</f>
        <v>1.1595165853617924</v>
      </c>
      <c r="T85" s="7">
        <f>Table1[[#This Row],[r shp factor]]*Table1[[#This Row],[goals]]</f>
        <v>31.306947804768395</v>
      </c>
      <c r="U85" s="1">
        <v>17</v>
      </c>
      <c r="V85" s="1">
        <v>44</v>
      </c>
      <c r="W85" s="1">
        <v>115</v>
      </c>
      <c r="X85" s="3">
        <v>39.375</v>
      </c>
      <c r="Y85" s="3">
        <f>(Table1[[#This Row],[AVG_goals]] - X$519) / X$516</f>
        <v>2.5433991371956739</v>
      </c>
      <c r="Z85" s="3">
        <v>29.284482758620602</v>
      </c>
      <c r="AA85" s="3">
        <f>(Table1[[#This Row],[AVG_assists]] - Z$519) / Z$516</f>
        <v>0.46006920336897</v>
      </c>
      <c r="AB85" s="3">
        <v>68.659482758620598</v>
      </c>
      <c r="AC85" s="3">
        <f>(Table1[[#This Row],[AVG_points]] - AB$519) / AB$516</f>
        <v>1.4393822230424438</v>
      </c>
      <c r="AD85" s="1">
        <v>0.12857099999999999</v>
      </c>
      <c r="AE85" s="1">
        <v>12</v>
      </c>
      <c r="AF85" s="1">
        <v>210</v>
      </c>
      <c r="AG85" s="1">
        <v>2</v>
      </c>
      <c r="AH85" s="1">
        <v>24</v>
      </c>
      <c r="AI85" s="1">
        <v>59</v>
      </c>
      <c r="AJ85" s="7">
        <f>Table1[[#This Row],[z ppp]]+Table1[[#This Row],[z blocks]]+Table1[[#This Row],[z hits]]+Table1[[#This Row],[z faceoffWins]]+Table1[[#This Row],[z goals]]+Table1[[#This Row],[z assists]]+Table1[[#This Row],[z points]]</f>
        <v>3.9260212180476697</v>
      </c>
    </row>
    <row r="86" spans="1:36" x14ac:dyDescent="0.3">
      <c r="A86" s="1">
        <v>8480865</v>
      </c>
      <c r="B86" s="1">
        <v>25</v>
      </c>
      <c r="C86" s="1" t="s">
        <v>481</v>
      </c>
      <c r="D86" s="1" t="s">
        <v>48</v>
      </c>
      <c r="E86" s="1" t="s">
        <v>502</v>
      </c>
      <c r="F86" s="1" t="s">
        <v>503</v>
      </c>
      <c r="G86" s="4">
        <v>5.7390241228070099E-2</v>
      </c>
      <c r="H86" s="3">
        <f>(Table1[[#This Row],[AVG_shp]] - G$519) / G$516</f>
        <v>-0.94246121234940172</v>
      </c>
      <c r="I86" s="6">
        <v>18.552631578947299</v>
      </c>
      <c r="J86" s="3">
        <f>(Table1[[#This Row],[AVG_PPP]] - I$519) / I$516</f>
        <v>1.0513564880850048</v>
      </c>
      <c r="K86" s="6">
        <v>137.18421052631501</v>
      </c>
      <c r="L86" s="3">
        <f>(Table1[[#This Row],[AVG_blocks]] - K$519) / K$516</f>
        <v>1.8410747386134432</v>
      </c>
      <c r="M86" s="6">
        <v>67.381578947368396</v>
      </c>
      <c r="N86" s="3">
        <f>(Table1[[#This Row],[AVG_hits]] - M$519) / M$516</f>
        <v>-0.355173002579383</v>
      </c>
      <c r="O86" s="6">
        <v>0</v>
      </c>
      <c r="P86" s="3">
        <f>(Table1[[#This Row],[AVG_faceoffWins]] - O$519) / O$516</f>
        <v>-0.60126404952864254</v>
      </c>
      <c r="Q86" s="1">
        <v>71</v>
      </c>
      <c r="R86" s="1">
        <v>10</v>
      </c>
      <c r="S86" s="1">
        <f>IF(ISERR(Table1[[#This Row],[AVG_shp]]/Table1[[#This Row],[shp]]), 0, Table1[[#This Row],[AVG_shp]]/Table1[[#This Row],[shp]])</f>
        <v>1.1248577269319893</v>
      </c>
      <c r="T86" s="7">
        <f>Table1[[#This Row],[r shp factor]]*Table1[[#This Row],[goals]]</f>
        <v>11.248577269319892</v>
      </c>
      <c r="U86" s="1">
        <v>29</v>
      </c>
      <c r="V86" s="1">
        <v>39</v>
      </c>
      <c r="W86" s="1">
        <v>88</v>
      </c>
      <c r="X86" s="3">
        <v>11.0263157894736</v>
      </c>
      <c r="Y86" s="3">
        <f>(Table1[[#This Row],[AVG_goals]] - X$519) / X$516</f>
        <v>-0.26925760352737654</v>
      </c>
      <c r="Z86" s="3">
        <v>42.135964912280699</v>
      </c>
      <c r="AA86" s="3">
        <f>(Table1[[#This Row],[AVG_assists]] - Z$519) / Z$516</f>
        <v>1.3828374957004594</v>
      </c>
      <c r="AB86" s="3">
        <v>53.162280701754298</v>
      </c>
      <c r="AC86" s="3">
        <f>(Table1[[#This Row],[AVG_points]] - AB$519) / AB$516</f>
        <v>0.74322694463196926</v>
      </c>
      <c r="AD86" s="1">
        <v>5.1020000000000003E-2</v>
      </c>
      <c r="AE86" s="1">
        <v>12</v>
      </c>
      <c r="AF86" s="1">
        <v>196</v>
      </c>
      <c r="AG86" s="1">
        <v>0</v>
      </c>
      <c r="AH86" s="1">
        <v>126</v>
      </c>
      <c r="AI86" s="1">
        <v>57</v>
      </c>
      <c r="AJ86" s="7">
        <f>Table1[[#This Row],[z ppp]]+Table1[[#This Row],[z blocks]]+Table1[[#This Row],[z hits]]+Table1[[#This Row],[z faceoffWins]]+Table1[[#This Row],[z goals]]+Table1[[#This Row],[z assists]]+Table1[[#This Row],[z points]]</f>
        <v>3.7928010113954738</v>
      </c>
    </row>
    <row r="87" spans="1:36" x14ac:dyDescent="0.3">
      <c r="A87" s="1">
        <v>8475798</v>
      </c>
      <c r="B87" s="1">
        <v>33</v>
      </c>
      <c r="C87" s="1" t="s">
        <v>22</v>
      </c>
      <c r="D87" s="1" t="s">
        <v>23</v>
      </c>
      <c r="E87" s="1" t="s">
        <v>24</v>
      </c>
      <c r="F87" s="1" t="s">
        <v>25</v>
      </c>
      <c r="G87" s="4">
        <v>0.17409945887445799</v>
      </c>
      <c r="H87" s="3">
        <f>(Table1[[#This Row],[AVG_shp]] - G$519) / G$516</f>
        <v>1.2865167246693474</v>
      </c>
      <c r="I87" s="6">
        <v>17.8008658008658</v>
      </c>
      <c r="J87" s="3">
        <f>(Table1[[#This Row],[AVG_PPP]] - I$519) / I$516</f>
        <v>0.97310925351158906</v>
      </c>
      <c r="K87" s="6">
        <v>58.506493506493499</v>
      </c>
      <c r="L87" s="3">
        <f>(Table1[[#This Row],[AVG_blocks]] - K$519) / K$516</f>
        <v>-9.4359707828149147E-2</v>
      </c>
      <c r="M87" s="6">
        <v>65.3766233766233</v>
      </c>
      <c r="N87" s="3">
        <f>(Table1[[#This Row],[AVG_hits]] - M$519) / M$516</f>
        <v>-0.39246440024108853</v>
      </c>
      <c r="O87" s="6">
        <v>334.73160173160102</v>
      </c>
      <c r="P87" s="3">
        <f>(Table1[[#This Row],[AVG_faceoffWins]] - O$519) / O$516</f>
        <v>0.98307886857992077</v>
      </c>
      <c r="Q87" s="1">
        <v>83</v>
      </c>
      <c r="R87" s="1">
        <v>22</v>
      </c>
      <c r="S87" s="1">
        <f>IF(ISERR(Table1[[#This Row],[AVG_shp]]/Table1[[#This Row],[shp]]), 0, Table1[[#This Row],[AVG_shp]]/Table1[[#This Row],[shp]])</f>
        <v>0.61772664136069877</v>
      </c>
      <c r="T87" s="7">
        <f>Table1[[#This Row],[r shp factor]]*Table1[[#This Row],[goals]]</f>
        <v>13.589986109935372</v>
      </c>
      <c r="U87" s="1">
        <v>44</v>
      </c>
      <c r="V87" s="1">
        <v>66</v>
      </c>
      <c r="W87" s="1">
        <v>154</v>
      </c>
      <c r="X87" s="3">
        <v>14.909090909090899</v>
      </c>
      <c r="Y87" s="3">
        <f>(Table1[[#This Row],[AVG_goals]] - X$519) / X$516</f>
        <v>0.11597768752885543</v>
      </c>
      <c r="Z87" s="3">
        <v>40.748917748917698</v>
      </c>
      <c r="AA87" s="3">
        <f>(Table1[[#This Row],[AVG_assists]] - Z$519) / Z$516</f>
        <v>1.2832440692756955</v>
      </c>
      <c r="AB87" s="3">
        <v>55.658008658008598</v>
      </c>
      <c r="AC87" s="3">
        <f>(Table1[[#This Row],[AVG_points]] - AB$519) / AB$516</f>
        <v>0.85533842022915463</v>
      </c>
      <c r="AD87" s="1">
        <v>0.28183900000000001</v>
      </c>
      <c r="AE87" s="1">
        <v>19</v>
      </c>
      <c r="AF87" s="1">
        <v>169</v>
      </c>
      <c r="AG87" s="1">
        <v>359</v>
      </c>
      <c r="AH87" s="1">
        <v>60</v>
      </c>
      <c r="AI87" s="1">
        <v>57</v>
      </c>
      <c r="AJ87" s="7">
        <f>Table1[[#This Row],[z ppp]]+Table1[[#This Row],[z blocks]]+Table1[[#This Row],[z hits]]+Table1[[#This Row],[z faceoffWins]]+Table1[[#This Row],[z goals]]+Table1[[#This Row],[z assists]]+Table1[[#This Row],[z points]]</f>
        <v>3.7239241910559779</v>
      </c>
    </row>
    <row r="88" spans="1:36" x14ac:dyDescent="0.3">
      <c r="A88" s="1">
        <v>8478439</v>
      </c>
      <c r="B88" s="1">
        <v>28</v>
      </c>
      <c r="C88" s="1" t="s">
        <v>670</v>
      </c>
      <c r="D88" s="1" t="s">
        <v>56</v>
      </c>
      <c r="E88" s="1" t="s">
        <v>683</v>
      </c>
      <c r="F88" s="1" t="s">
        <v>684</v>
      </c>
      <c r="G88" s="4">
        <v>0.13983970642201801</v>
      </c>
      <c r="H88" s="3">
        <f>(Table1[[#This Row],[AVG_shp]] - G$519) / G$516</f>
        <v>0.63220480411834756</v>
      </c>
      <c r="I88" s="6">
        <v>13.6605504587155</v>
      </c>
      <c r="J88" s="3">
        <f>(Table1[[#This Row],[AVG_PPP]] - I$519) / I$516</f>
        <v>0.54216621881810834</v>
      </c>
      <c r="K88" s="6">
        <v>37.412844036697201</v>
      </c>
      <c r="L88" s="3">
        <f>(Table1[[#This Row],[AVG_blocks]] - K$519) / K$516</f>
        <v>-0.61325345985101132</v>
      </c>
      <c r="M88" s="6">
        <v>81.871559633027502</v>
      </c>
      <c r="N88" s="3">
        <f>(Table1[[#This Row],[AVG_hits]] - M$519) / M$516</f>
        <v>-8.5664969711334291E-2</v>
      </c>
      <c r="O88" s="6">
        <v>35.972477064220101</v>
      </c>
      <c r="P88" s="3">
        <f>(Table1[[#This Row],[AVG_faceoffWins]] - O$519) / O$516</f>
        <v>-0.43100005596278096</v>
      </c>
      <c r="Q88" s="1">
        <v>82</v>
      </c>
      <c r="R88" s="1">
        <v>24</v>
      </c>
      <c r="S88" s="1">
        <f>IF(ISERR(Table1[[#This Row],[AVG_shp]]/Table1[[#This Row],[shp]]), 0, Table1[[#This Row],[AVG_shp]]/Table1[[#This Row],[shp]])</f>
        <v>1.0954073822812003</v>
      </c>
      <c r="T88" s="7">
        <f>Table1[[#This Row],[r shp factor]]*Table1[[#This Row],[goals]]</f>
        <v>26.289777174748806</v>
      </c>
      <c r="U88" s="1">
        <v>52</v>
      </c>
      <c r="V88" s="1">
        <v>76</v>
      </c>
      <c r="W88" s="1">
        <v>176</v>
      </c>
      <c r="X88" s="3">
        <v>29.064220183486199</v>
      </c>
      <c r="Y88" s="3">
        <f>(Table1[[#This Row],[AVG_goals]] - X$519) / X$516</f>
        <v>1.5203998283861235</v>
      </c>
      <c r="Z88" s="3">
        <v>40.0183486238532</v>
      </c>
      <c r="AA88" s="3">
        <f>(Table1[[#This Row],[AVG_assists]] - Z$519) / Z$516</f>
        <v>1.2307873941696355</v>
      </c>
      <c r="AB88" s="3">
        <v>69.082568807339399</v>
      </c>
      <c r="AC88" s="3">
        <f>(Table1[[#This Row],[AVG_points]] - AB$519) / AB$516</f>
        <v>1.458387820630747</v>
      </c>
      <c r="AD88" s="1">
        <v>0.12766</v>
      </c>
      <c r="AE88" s="1">
        <v>17</v>
      </c>
      <c r="AF88" s="1">
        <v>188</v>
      </c>
      <c r="AG88" s="1">
        <v>39</v>
      </c>
      <c r="AH88" s="1">
        <v>42</v>
      </c>
      <c r="AI88" s="1">
        <v>94</v>
      </c>
      <c r="AJ88" s="7">
        <f>Table1[[#This Row],[z ppp]]+Table1[[#This Row],[z blocks]]+Table1[[#This Row],[z hits]]+Table1[[#This Row],[z faceoffWins]]+Table1[[#This Row],[z goals]]+Table1[[#This Row],[z assists]]+Table1[[#This Row],[z points]]</f>
        <v>3.6218227764794877</v>
      </c>
    </row>
    <row r="89" spans="1:36" x14ac:dyDescent="0.3">
      <c r="A89" s="1">
        <v>8473419</v>
      </c>
      <c r="B89" s="1">
        <v>37</v>
      </c>
      <c r="C89" s="1" t="s">
        <v>375</v>
      </c>
      <c r="D89" s="1" t="s">
        <v>29</v>
      </c>
      <c r="E89" s="1" t="s">
        <v>392</v>
      </c>
      <c r="F89" s="1" t="s">
        <v>393</v>
      </c>
      <c r="G89" s="4">
        <v>0.15866667699115</v>
      </c>
      <c r="H89" s="3">
        <f>(Table1[[#This Row],[AVG_shp]] - G$519) / G$516</f>
        <v>0.99177282167326031</v>
      </c>
      <c r="I89" s="6">
        <v>22.884955752212299</v>
      </c>
      <c r="J89" s="3">
        <f>(Table1[[#This Row],[AVG_PPP]] - I$519) / I$516</f>
        <v>1.5022846836975432</v>
      </c>
      <c r="K89" s="6">
        <v>30.4867256637168</v>
      </c>
      <c r="L89" s="3">
        <f>(Table1[[#This Row],[AVG_blocks]] - K$519) / K$516</f>
        <v>-0.78363268013038323</v>
      </c>
      <c r="M89" s="6">
        <v>93.336283185840699</v>
      </c>
      <c r="N89" s="3">
        <f>(Table1[[#This Row],[AVG_hits]] - M$519) / M$516</f>
        <v>0.12757445131513506</v>
      </c>
      <c r="O89" s="6">
        <v>17.384955752212299</v>
      </c>
      <c r="P89" s="3">
        <f>(Table1[[#This Row],[AVG_faceoffWins]] - O$519) / O$516</f>
        <v>-0.5189780287730229</v>
      </c>
      <c r="Q89" s="1">
        <v>71</v>
      </c>
      <c r="R89" s="1">
        <v>23</v>
      </c>
      <c r="S89" s="1">
        <f>IF(ISERR(Table1[[#This Row],[AVG_shp]]/Table1[[#This Row],[shp]]), 0, Table1[[#This Row],[AVG_shp]]/Table1[[#This Row],[shp]])</f>
        <v>0.70436191026111705</v>
      </c>
      <c r="T89" s="7">
        <f>Table1[[#This Row],[r shp factor]]*Table1[[#This Row],[goals]]</f>
        <v>16.200323936005692</v>
      </c>
      <c r="U89" s="1">
        <v>28</v>
      </c>
      <c r="V89" s="1">
        <v>51</v>
      </c>
      <c r="W89" s="1">
        <v>125</v>
      </c>
      <c r="X89" s="3">
        <v>24.530973451327402</v>
      </c>
      <c r="Y89" s="3">
        <f>(Table1[[#This Row],[AVG_goals]] - X$519) / X$516</f>
        <v>1.0706270317413786</v>
      </c>
      <c r="Z89" s="3">
        <v>37.442477876106103</v>
      </c>
      <c r="AA89" s="3">
        <f>(Table1[[#This Row],[AVG_assists]] - Z$519) / Z$516</f>
        <v>1.0458334859164713</v>
      </c>
      <c r="AB89" s="3">
        <v>61.973451327433601</v>
      </c>
      <c r="AC89" s="3">
        <f>(Table1[[#This Row],[AVG_points]] - AB$519) / AB$516</f>
        <v>1.1390366474114606</v>
      </c>
      <c r="AD89" s="1">
        <v>0.22526299999999999</v>
      </c>
      <c r="AE89" s="1">
        <v>13</v>
      </c>
      <c r="AF89" s="1">
        <v>194</v>
      </c>
      <c r="AG89" s="1">
        <v>5</v>
      </c>
      <c r="AH89" s="1">
        <v>34</v>
      </c>
      <c r="AI89" s="1">
        <v>81</v>
      </c>
      <c r="AJ89" s="7">
        <f>Table1[[#This Row],[z ppp]]+Table1[[#This Row],[z blocks]]+Table1[[#This Row],[z hits]]+Table1[[#This Row],[z faceoffWins]]+Table1[[#This Row],[z goals]]+Table1[[#This Row],[z assists]]+Table1[[#This Row],[z points]]</f>
        <v>3.5827455911785826</v>
      </c>
    </row>
    <row r="90" spans="1:36" x14ac:dyDescent="0.3">
      <c r="A90" s="1">
        <v>8477935</v>
      </c>
      <c r="B90" s="1">
        <v>29</v>
      </c>
      <c r="C90" s="1" t="s">
        <v>375</v>
      </c>
      <c r="D90" s="1" t="s">
        <v>26</v>
      </c>
      <c r="E90" s="1" t="s">
        <v>378</v>
      </c>
      <c r="F90" s="1" t="s">
        <v>379</v>
      </c>
      <c r="G90" s="4">
        <v>0.10181144711538399</v>
      </c>
      <c r="H90" s="3">
        <f>(Table1[[#This Row],[AVG_shp]] - G$519) / G$516</f>
        <v>-9.4080168800743533E-2</v>
      </c>
      <c r="I90" s="6">
        <v>10.725961538461499</v>
      </c>
      <c r="J90" s="3">
        <f>(Table1[[#This Row],[AVG_PPP]] - I$519) / I$516</f>
        <v>0.23672072726399776</v>
      </c>
      <c r="K90" s="6">
        <v>41.307692307692299</v>
      </c>
      <c r="L90" s="3">
        <f>(Table1[[#This Row],[AVG_blocks]] - K$519) / K$516</f>
        <v>-0.51744204344389488</v>
      </c>
      <c r="M90" s="6">
        <v>156.13461538461499</v>
      </c>
      <c r="N90" s="3">
        <f>(Table1[[#This Row],[AVG_hits]] - M$519) / M$516</f>
        <v>1.2955991261193203</v>
      </c>
      <c r="O90" s="6">
        <v>422.524038461538</v>
      </c>
      <c r="P90" s="3">
        <f>(Table1[[#This Row],[AVG_faceoffWins]] - O$519) / O$516</f>
        <v>1.3986157485070794</v>
      </c>
      <c r="Q90" s="1">
        <v>76</v>
      </c>
      <c r="R90" s="1">
        <v>25</v>
      </c>
      <c r="S90" s="1">
        <f>IF(ISERR(Table1[[#This Row],[AVG_shp]]/Table1[[#This Row],[shp]]), 0, Table1[[#This Row],[AVG_shp]]/Table1[[#This Row],[shp]])</f>
        <v>0.98146651161031084</v>
      </c>
      <c r="T90" s="7">
        <f>Table1[[#This Row],[r shp factor]]*Table1[[#This Row],[goals]]</f>
        <v>24.536662790257772</v>
      </c>
      <c r="U90" s="1">
        <v>26</v>
      </c>
      <c r="V90" s="1">
        <v>51</v>
      </c>
      <c r="W90" s="1">
        <v>127</v>
      </c>
      <c r="X90" s="3">
        <v>20.615384615384599</v>
      </c>
      <c r="Y90" s="3">
        <f>(Table1[[#This Row],[AVG_goals]] - X$519) / X$516</f>
        <v>0.68213607916217445</v>
      </c>
      <c r="Z90" s="3">
        <v>23.735576923076898</v>
      </c>
      <c r="AA90" s="3">
        <f>(Table1[[#This Row],[AVG_assists]] - Z$519) / Z$516</f>
        <v>6.1644002217006083E-2</v>
      </c>
      <c r="AB90" s="3">
        <v>44.350961538461497</v>
      </c>
      <c r="AC90" s="3">
        <f>(Table1[[#This Row],[AVG_points]] - AB$519) / AB$516</f>
        <v>0.34741056934196285</v>
      </c>
      <c r="AD90" s="1">
        <v>0.10373400000000001</v>
      </c>
      <c r="AE90" s="1">
        <v>11</v>
      </c>
      <c r="AF90" s="1">
        <v>241</v>
      </c>
      <c r="AG90" s="1">
        <v>450</v>
      </c>
      <c r="AH90" s="1">
        <v>45</v>
      </c>
      <c r="AI90" s="1">
        <v>145</v>
      </c>
      <c r="AJ90" s="7">
        <f>Table1[[#This Row],[z ppp]]+Table1[[#This Row],[z blocks]]+Table1[[#This Row],[z hits]]+Table1[[#This Row],[z faceoffWins]]+Table1[[#This Row],[z goals]]+Table1[[#This Row],[z assists]]+Table1[[#This Row],[z points]]</f>
        <v>3.5046842091676456</v>
      </c>
    </row>
    <row r="91" spans="1:36" x14ac:dyDescent="0.3">
      <c r="A91" s="1">
        <v>8476880</v>
      </c>
      <c r="B91" s="1">
        <v>31</v>
      </c>
      <c r="C91" s="1" t="s">
        <v>1032</v>
      </c>
      <c r="D91" s="1" t="s">
        <v>42</v>
      </c>
      <c r="E91" s="1" t="s">
        <v>1048</v>
      </c>
      <c r="F91" s="1" t="s">
        <v>1049</v>
      </c>
      <c r="G91" s="4">
        <v>0.15388262234042499</v>
      </c>
      <c r="H91" s="3">
        <f>(Table1[[#This Row],[AVG_shp]] - G$519) / G$516</f>
        <v>0.9004042692915023</v>
      </c>
      <c r="I91" s="6">
        <v>12.1382978723404</v>
      </c>
      <c r="J91" s="3">
        <f>(Table1[[#This Row],[AVG_PPP]] - I$519) / I$516</f>
        <v>0.38372317887280188</v>
      </c>
      <c r="K91" s="6">
        <v>64.984042553191401</v>
      </c>
      <c r="L91" s="3">
        <f>(Table1[[#This Row],[AVG_blocks]] - K$519) / K$516</f>
        <v>6.4984920211014291E-2</v>
      </c>
      <c r="M91" s="6">
        <v>207.159574468085</v>
      </c>
      <c r="N91" s="3">
        <f>(Table1[[#This Row],[AVG_hits]] - M$519) / M$516</f>
        <v>2.2446436174876783</v>
      </c>
      <c r="O91" s="6">
        <v>11.6914893617021</v>
      </c>
      <c r="P91" s="3">
        <f>(Table1[[#This Row],[AVG_faceoffWins]] - O$519) / O$516</f>
        <v>-0.54592619592733549</v>
      </c>
      <c r="Q91" s="1">
        <v>81</v>
      </c>
      <c r="R91" s="1">
        <v>33</v>
      </c>
      <c r="S91" s="1">
        <f>IF(ISERR(Table1[[#This Row],[AVG_shp]]/Table1[[#This Row],[shp]]), 0, Table1[[#This Row],[AVG_shp]]/Table1[[#This Row],[shp]])</f>
        <v>0.78806664929083914</v>
      </c>
      <c r="T91" s="7">
        <f>Table1[[#This Row],[r shp factor]]*Table1[[#This Row],[goals]]</f>
        <v>26.006199426597693</v>
      </c>
      <c r="U91" s="1">
        <v>32</v>
      </c>
      <c r="V91" s="1">
        <v>65</v>
      </c>
      <c r="W91" s="1">
        <v>163</v>
      </c>
      <c r="X91" s="3">
        <v>23.585106382978701</v>
      </c>
      <c r="Y91" s="3">
        <f>(Table1[[#This Row],[AVG_goals]] - X$519) / X$516</f>
        <v>0.97678142797853917</v>
      </c>
      <c r="Z91" s="3">
        <v>22.0585106382978</v>
      </c>
      <c r="AA91" s="3">
        <f>(Table1[[#This Row],[AVG_assists]] - Z$519) / Z$516</f>
        <v>-5.8773516418506609E-2</v>
      </c>
      <c r="AB91" s="3">
        <v>45.643617021276597</v>
      </c>
      <c r="AC91" s="3">
        <f>(Table1[[#This Row],[AVG_points]] - AB$519) / AB$516</f>
        <v>0.40547840211757419</v>
      </c>
      <c r="AD91" s="1">
        <v>0.195266</v>
      </c>
      <c r="AE91" s="1">
        <v>17</v>
      </c>
      <c r="AF91" s="1">
        <v>169</v>
      </c>
      <c r="AG91" s="1">
        <v>5</v>
      </c>
      <c r="AH91" s="1">
        <v>71</v>
      </c>
      <c r="AI91" s="1">
        <v>233</v>
      </c>
      <c r="AJ91" s="7">
        <f>Table1[[#This Row],[z ppp]]+Table1[[#This Row],[z blocks]]+Table1[[#This Row],[z hits]]+Table1[[#This Row],[z faceoffWins]]+Table1[[#This Row],[z goals]]+Table1[[#This Row],[z assists]]+Table1[[#This Row],[z points]]</f>
        <v>3.470911834321766</v>
      </c>
    </row>
    <row r="92" spans="1:36" x14ac:dyDescent="0.3">
      <c r="A92" s="1">
        <v>8476483</v>
      </c>
      <c r="B92" s="1">
        <v>32</v>
      </c>
      <c r="C92" s="1" t="s">
        <v>701</v>
      </c>
      <c r="D92" s="1" t="s">
        <v>23</v>
      </c>
      <c r="E92" s="1" t="s">
        <v>716</v>
      </c>
      <c r="F92" s="1" t="s">
        <v>717</v>
      </c>
      <c r="G92" s="4">
        <v>0.12780127038626601</v>
      </c>
      <c r="H92" s="3">
        <f>(Table1[[#This Row],[AVG_shp]] - G$519) / G$516</f>
        <v>0.40228801724377511</v>
      </c>
      <c r="I92" s="6">
        <v>15.798283261802499</v>
      </c>
      <c r="J92" s="3">
        <f>(Table1[[#This Row],[AVG_PPP]] - I$519) / I$516</f>
        <v>0.76467126623501835</v>
      </c>
      <c r="K92" s="6">
        <v>57.437768240343303</v>
      </c>
      <c r="L92" s="3">
        <f>(Table1[[#This Row],[AVG_blocks]] - K$519) / K$516</f>
        <v>-0.12064984145478244</v>
      </c>
      <c r="M92" s="6">
        <v>123.59656652360501</v>
      </c>
      <c r="N92" s="3">
        <f>(Table1[[#This Row],[AVG_hits]] - M$519) / M$516</f>
        <v>0.69040401011931818</v>
      </c>
      <c r="O92" s="6">
        <v>11.025751072961301</v>
      </c>
      <c r="P92" s="3">
        <f>(Table1[[#This Row],[AVG_faceoffWins]] - O$519) / O$516</f>
        <v>-0.54907725109399397</v>
      </c>
      <c r="Q92" s="1">
        <v>81</v>
      </c>
      <c r="R92" s="1">
        <v>35</v>
      </c>
      <c r="S92" s="1">
        <f>IF(ISERR(Table1[[#This Row],[AVG_shp]]/Table1[[#This Row],[shp]]), 0, Table1[[#This Row],[AVG_shp]]/Table1[[#This Row],[shp]])</f>
        <v>0.74124647874456828</v>
      </c>
      <c r="T92" s="7">
        <f>Table1[[#This Row],[r shp factor]]*Table1[[#This Row],[goals]]</f>
        <v>25.943626756059889</v>
      </c>
      <c r="U92" s="1">
        <v>35</v>
      </c>
      <c r="V92" s="1">
        <v>70</v>
      </c>
      <c r="W92" s="1">
        <v>175</v>
      </c>
      <c r="X92" s="3">
        <v>26.527896995708101</v>
      </c>
      <c r="Y92" s="3">
        <f>(Table1[[#This Row],[AVG_goals]] - X$519) / X$516</f>
        <v>1.2687547623302067</v>
      </c>
      <c r="Z92" s="3">
        <v>30.038626609442002</v>
      </c>
      <c r="AA92" s="3">
        <f>(Table1[[#This Row],[AVG_assists]] - Z$519) / Z$516</f>
        <v>0.51421860225340643</v>
      </c>
      <c r="AB92" s="3">
        <v>56.566523605150202</v>
      </c>
      <c r="AC92" s="3">
        <f>(Table1[[#This Row],[AVG_points]] - AB$519) / AB$516</f>
        <v>0.89615014054141673</v>
      </c>
      <c r="AD92" s="1">
        <v>0.17241400000000001</v>
      </c>
      <c r="AE92" s="1">
        <v>19</v>
      </c>
      <c r="AF92" s="1">
        <v>203</v>
      </c>
      <c r="AG92" s="1">
        <v>19</v>
      </c>
      <c r="AH92" s="1">
        <v>77</v>
      </c>
      <c r="AI92" s="1">
        <v>116</v>
      </c>
      <c r="AJ92" s="7">
        <f>Table1[[#This Row],[z ppp]]+Table1[[#This Row],[z blocks]]+Table1[[#This Row],[z hits]]+Table1[[#This Row],[z faceoffWins]]+Table1[[#This Row],[z goals]]+Table1[[#This Row],[z assists]]+Table1[[#This Row],[z points]]</f>
        <v>3.46447168893059</v>
      </c>
    </row>
    <row r="93" spans="1:36" x14ac:dyDescent="0.3">
      <c r="A93" s="1">
        <v>8479385</v>
      </c>
      <c r="B93" s="1">
        <v>27</v>
      </c>
      <c r="C93" s="1" t="s">
        <v>792</v>
      </c>
      <c r="D93" s="1" t="s">
        <v>42</v>
      </c>
      <c r="E93" s="1" t="s">
        <v>801</v>
      </c>
      <c r="F93" s="1" t="s">
        <v>802</v>
      </c>
      <c r="G93" s="4">
        <v>0.13672954320987599</v>
      </c>
      <c r="H93" s="3">
        <f>(Table1[[#This Row],[AVG_shp]] - G$519) / G$516</f>
        <v>0.57280516696718131</v>
      </c>
      <c r="I93" s="6">
        <v>20.300411522633699</v>
      </c>
      <c r="J93" s="3">
        <f>(Table1[[#This Row],[AVG_PPP]] - I$519) / I$516</f>
        <v>1.2332734510855674</v>
      </c>
      <c r="K93" s="6">
        <v>34.325102880658399</v>
      </c>
      <c r="L93" s="3">
        <f>(Table1[[#This Row],[AVG_blocks]] - K$519) / K$516</f>
        <v>-0.68921042481464012</v>
      </c>
      <c r="M93" s="6">
        <v>30.1975308641975</v>
      </c>
      <c r="N93" s="3">
        <f>(Table1[[#This Row],[AVG_hits]] - M$519) / M$516</f>
        <v>-1.0467819060256529</v>
      </c>
      <c r="O93" s="6">
        <v>4.32510288065843</v>
      </c>
      <c r="P93" s="3">
        <f>(Table1[[#This Row],[AVG_faceoffWins]] - O$519) / O$516</f>
        <v>-0.58079258497730124</v>
      </c>
      <c r="Q93" s="1">
        <v>82</v>
      </c>
      <c r="R93" s="1">
        <v>36</v>
      </c>
      <c r="S93" s="1">
        <f>IF(ISERR(Table1[[#This Row],[AVG_shp]]/Table1[[#This Row],[shp]]), 0, Table1[[#This Row],[AVG_shp]]/Table1[[#This Row],[shp]])</f>
        <v>0.90772992544464493</v>
      </c>
      <c r="T93" s="7">
        <f>Table1[[#This Row],[r shp factor]]*Table1[[#This Row],[goals]]</f>
        <v>32.678277316007218</v>
      </c>
      <c r="U93" s="1">
        <v>34</v>
      </c>
      <c r="V93" s="1">
        <v>70</v>
      </c>
      <c r="W93" s="1">
        <v>176</v>
      </c>
      <c r="X93" s="3">
        <v>34.637860082304499</v>
      </c>
      <c r="Y93" s="3">
        <f>(Table1[[#This Row],[AVG_goals]] - X$519) / X$516</f>
        <v>2.0733967758054033</v>
      </c>
      <c r="Z93" s="3">
        <v>35.325102880658399</v>
      </c>
      <c r="AA93" s="3">
        <f>(Table1[[#This Row],[AVG_assists]] - Z$519) / Z$516</f>
        <v>0.89380070982004123</v>
      </c>
      <c r="AB93" s="3">
        <v>69.962962962962905</v>
      </c>
      <c r="AC93" s="3">
        <f>(Table1[[#This Row],[AVG_points]] - AB$519) / AB$516</f>
        <v>1.4979363169509254</v>
      </c>
      <c r="AD93" s="1">
        <v>0.15062800000000001</v>
      </c>
      <c r="AE93" s="1">
        <v>17</v>
      </c>
      <c r="AF93" s="1">
        <v>239</v>
      </c>
      <c r="AG93" s="1">
        <v>5</v>
      </c>
      <c r="AH93" s="1">
        <v>36</v>
      </c>
      <c r="AI93" s="1">
        <v>50</v>
      </c>
      <c r="AJ93" s="7">
        <f>Table1[[#This Row],[z ppp]]+Table1[[#This Row],[z blocks]]+Table1[[#This Row],[z hits]]+Table1[[#This Row],[z faceoffWins]]+Table1[[#This Row],[z goals]]+Table1[[#This Row],[z assists]]+Table1[[#This Row],[z points]]</f>
        <v>3.3816223378443429</v>
      </c>
    </row>
    <row r="94" spans="1:36" x14ac:dyDescent="0.3">
      <c r="A94" s="1">
        <v>8475745</v>
      </c>
      <c r="B94" s="1">
        <v>33</v>
      </c>
      <c r="C94" s="1" t="s">
        <v>155</v>
      </c>
      <c r="D94" s="1" t="s">
        <v>65</v>
      </c>
      <c r="E94" s="1" t="s">
        <v>156</v>
      </c>
      <c r="F94" s="1" t="s">
        <v>157</v>
      </c>
      <c r="G94" s="4">
        <v>0.178681910931174</v>
      </c>
      <c r="H94" s="3">
        <f>(Table1[[#This Row],[AVG_shp]] - G$519) / G$516</f>
        <v>1.3740349579147597</v>
      </c>
      <c r="I94" s="6">
        <v>6.0040485829959502</v>
      </c>
      <c r="J94" s="3">
        <f>(Table1[[#This Row],[AVG_PPP]] - I$519) / I$516</f>
        <v>-0.25475765793792748</v>
      </c>
      <c r="K94" s="6">
        <v>61.331983805668003</v>
      </c>
      <c r="L94" s="3">
        <f>(Table1[[#This Row],[AVG_blocks]] - K$519) / K$516</f>
        <v>-2.4853989306459118E-2</v>
      </c>
      <c r="M94" s="6">
        <v>102.356275303643</v>
      </c>
      <c r="N94" s="3">
        <f>(Table1[[#This Row],[AVG_hits]] - M$519) / M$516</f>
        <v>0.29534281380578709</v>
      </c>
      <c r="O94" s="6">
        <v>556.59109311740895</v>
      </c>
      <c r="P94" s="3">
        <f>(Table1[[#This Row],[AVG_faceoffWins]] - O$519) / O$516</f>
        <v>2.033178447388492</v>
      </c>
      <c r="Q94" s="1">
        <v>83</v>
      </c>
      <c r="R94" s="1">
        <v>17</v>
      </c>
      <c r="S94" s="1">
        <f>IF(ISERR(Table1[[#This Row],[AVG_shp]]/Table1[[#This Row],[shp]]), 0, Table1[[#This Row],[AVG_shp]]/Table1[[#This Row],[shp]])</f>
        <v>0.71472764372469599</v>
      </c>
      <c r="T94" s="7">
        <f>Table1[[#This Row],[r shp factor]]*Table1[[#This Row],[goals]]</f>
        <v>12.150369943319832</v>
      </c>
      <c r="U94" s="1">
        <v>18</v>
      </c>
      <c r="V94" s="1">
        <v>35</v>
      </c>
      <c r="W94" s="1">
        <v>87</v>
      </c>
      <c r="X94" s="3">
        <v>19.3238866396761</v>
      </c>
      <c r="Y94" s="3">
        <f>(Table1[[#This Row],[AVG_goals]] - X$519) / X$516</f>
        <v>0.55399819240770376</v>
      </c>
      <c r="Z94" s="3">
        <v>27.295546558704402</v>
      </c>
      <c r="AA94" s="3">
        <f>(Table1[[#This Row],[AVG_assists]] - Z$519) / Z$516</f>
        <v>0.31725865134013242</v>
      </c>
      <c r="AB94" s="3">
        <v>46.619433198380499</v>
      </c>
      <c r="AC94" s="3">
        <f>(Table1[[#This Row],[AVG_points]] - AB$519) / AB$516</f>
        <v>0.44931338471356014</v>
      </c>
      <c r="AD94" s="1">
        <v>0.25</v>
      </c>
      <c r="AE94" s="1">
        <v>7</v>
      </c>
      <c r="AF94" s="1">
        <v>115</v>
      </c>
      <c r="AG94" s="1">
        <v>374</v>
      </c>
      <c r="AH94" s="1">
        <v>61</v>
      </c>
      <c r="AI94" s="1">
        <v>108</v>
      </c>
      <c r="AJ94" s="7">
        <f>Table1[[#This Row],[z ppp]]+Table1[[#This Row],[z blocks]]+Table1[[#This Row],[z hits]]+Table1[[#This Row],[z faceoffWins]]+Table1[[#This Row],[z goals]]+Table1[[#This Row],[z assists]]+Table1[[#This Row],[z points]]</f>
        <v>3.3694798424112884</v>
      </c>
    </row>
    <row r="95" spans="1:36" x14ac:dyDescent="0.3">
      <c r="A95" s="1">
        <v>8482078</v>
      </c>
      <c r="B95" s="1">
        <v>23</v>
      </c>
      <c r="C95" s="1" t="s">
        <v>305</v>
      </c>
      <c r="D95" s="1" t="s">
        <v>42</v>
      </c>
      <c r="E95" s="1" t="s">
        <v>322</v>
      </c>
      <c r="F95" s="1" t="s">
        <v>323</v>
      </c>
      <c r="G95" s="4">
        <v>0.15342194117647001</v>
      </c>
      <c r="H95" s="3">
        <f>(Table1[[#This Row],[AVG_shp]] - G$519) / G$516</f>
        <v>0.89160592267275474</v>
      </c>
      <c r="I95" s="6">
        <v>24.168067226890699</v>
      </c>
      <c r="J95" s="3">
        <f>(Table1[[#This Row],[AVG_PPP]] - I$519) / I$516</f>
        <v>1.6358368185116898</v>
      </c>
      <c r="K95" s="6">
        <v>27.235294117647001</v>
      </c>
      <c r="L95" s="3">
        <f>(Table1[[#This Row],[AVG_blocks]] - K$519) / K$516</f>
        <v>-0.8636163508935415</v>
      </c>
      <c r="M95" s="6">
        <v>51.613445378151198</v>
      </c>
      <c r="N95" s="3">
        <f>(Table1[[#This Row],[AVG_hits]] - M$519) / M$516</f>
        <v>-0.64845418441327496</v>
      </c>
      <c r="O95" s="6">
        <v>3.2773109243697398</v>
      </c>
      <c r="P95" s="3">
        <f>(Table1[[#This Row],[AVG_faceoffWins]] - O$519) / O$516</f>
        <v>-0.58575196663415541</v>
      </c>
      <c r="Q95" s="1">
        <v>82</v>
      </c>
      <c r="R95" s="1">
        <v>27</v>
      </c>
      <c r="S95" s="1">
        <f>IF(ISERR(Table1[[#This Row],[AVG_shp]]/Table1[[#This Row],[shp]]), 0, Table1[[#This Row],[AVG_shp]]/Table1[[#This Row],[shp]])</f>
        <v>1.0910004705882312</v>
      </c>
      <c r="T95" s="7">
        <f>Table1[[#This Row],[r shp factor]]*Table1[[#This Row],[goals]]</f>
        <v>29.457012705882242</v>
      </c>
      <c r="U95" s="1">
        <v>53</v>
      </c>
      <c r="V95" s="1">
        <v>80</v>
      </c>
      <c r="W95" s="1">
        <v>187</v>
      </c>
      <c r="X95" s="3">
        <v>25.268907563025198</v>
      </c>
      <c r="Y95" s="3">
        <f>(Table1[[#This Row],[AVG_goals]] - X$519) / X$516</f>
        <v>1.1438422588772326</v>
      </c>
      <c r="Z95" s="3">
        <v>41.092436974789898</v>
      </c>
      <c r="AA95" s="3">
        <f>(Table1[[#This Row],[AVG_assists]] - Z$519) / Z$516</f>
        <v>1.3079096016750731</v>
      </c>
      <c r="AB95" s="3">
        <v>66.3613445378151</v>
      </c>
      <c r="AC95" s="3">
        <f>(Table1[[#This Row],[AVG_points]] - AB$519) / AB$516</f>
        <v>1.3361467456278768</v>
      </c>
      <c r="AD95" s="1">
        <v>0.140625</v>
      </c>
      <c r="AE95" s="1">
        <v>37</v>
      </c>
      <c r="AF95" s="1">
        <v>192</v>
      </c>
      <c r="AG95" s="1">
        <v>1</v>
      </c>
      <c r="AH95" s="1">
        <v>34</v>
      </c>
      <c r="AI95" s="1">
        <v>42</v>
      </c>
      <c r="AJ95" s="7">
        <f>Table1[[#This Row],[z ppp]]+Table1[[#This Row],[z blocks]]+Table1[[#This Row],[z hits]]+Table1[[#This Row],[z faceoffWins]]+Table1[[#This Row],[z goals]]+Table1[[#This Row],[z assists]]+Table1[[#This Row],[z points]]</f>
        <v>3.3259129227509003</v>
      </c>
    </row>
    <row r="96" spans="1:36" x14ac:dyDescent="0.3">
      <c r="A96" s="1">
        <v>8477955</v>
      </c>
      <c r="B96" s="1">
        <v>29</v>
      </c>
      <c r="C96" s="1" t="s">
        <v>734</v>
      </c>
      <c r="D96" s="1" t="s">
        <v>45</v>
      </c>
      <c r="E96" s="1" t="s">
        <v>745</v>
      </c>
      <c r="F96" s="1" t="s">
        <v>746</v>
      </c>
      <c r="G96" s="4">
        <v>0.14406234854771699</v>
      </c>
      <c r="H96" s="3">
        <f>(Table1[[#This Row],[AVG_shp]] - G$519) / G$516</f>
        <v>0.71285118598877117</v>
      </c>
      <c r="I96" s="6">
        <v>18.3236514522821</v>
      </c>
      <c r="J96" s="3">
        <f>(Table1[[#This Row],[AVG_PPP]] - I$519) / I$516</f>
        <v>1.0275231849389816</v>
      </c>
      <c r="K96" s="6">
        <v>35.153526970954303</v>
      </c>
      <c r="L96" s="3">
        <f>(Table1[[#This Row],[AVG_blocks]] - K$519) / K$516</f>
        <v>-0.66883158590886971</v>
      </c>
      <c r="M96" s="6">
        <v>52.236514522821501</v>
      </c>
      <c r="N96" s="3">
        <f>(Table1[[#This Row],[AVG_hits]] - M$519) / M$516</f>
        <v>-0.63686533946146173</v>
      </c>
      <c r="O96" s="6">
        <v>94.406639004149298</v>
      </c>
      <c r="P96" s="3">
        <f>(Table1[[#This Row],[AVG_faceoffWins]] - O$519) / O$516</f>
        <v>-0.15442099929107386</v>
      </c>
      <c r="Q96" s="1">
        <v>82</v>
      </c>
      <c r="R96" s="1">
        <v>22</v>
      </c>
      <c r="S96" s="1">
        <f>IF(ISERR(Table1[[#This Row],[AVG_shp]]/Table1[[#This Row],[shp]]), 0, Table1[[#This Row],[AVG_shp]]/Table1[[#This Row],[shp]])</f>
        <v>1.3227529684578876</v>
      </c>
      <c r="T96" s="7">
        <f>Table1[[#This Row],[r shp factor]]*Table1[[#This Row],[goals]]</f>
        <v>29.100565306073527</v>
      </c>
      <c r="U96" s="1">
        <v>39</v>
      </c>
      <c r="V96" s="1">
        <v>61</v>
      </c>
      <c r="W96" s="1">
        <v>144</v>
      </c>
      <c r="X96" s="3">
        <v>30.224066390041401</v>
      </c>
      <c r="Y96" s="3">
        <f>(Table1[[#This Row],[AVG_goals]] - X$519) / X$516</f>
        <v>1.6354756896445524</v>
      </c>
      <c r="Z96" s="3">
        <v>34.058091286306997</v>
      </c>
      <c r="AA96" s="3">
        <f>(Table1[[#This Row],[AVG_assists]] - Z$519) / Z$516</f>
        <v>0.80282613495741617</v>
      </c>
      <c r="AB96" s="3">
        <v>64.282157676348504</v>
      </c>
      <c r="AC96" s="3">
        <f>(Table1[[#This Row],[AVG_points]] - AB$519) / AB$516</f>
        <v>1.2427468594354936</v>
      </c>
      <c r="AD96" s="1">
        <v>0.10891099999999999</v>
      </c>
      <c r="AE96" s="1">
        <v>16</v>
      </c>
      <c r="AF96" s="1">
        <v>202</v>
      </c>
      <c r="AG96" s="1">
        <v>109</v>
      </c>
      <c r="AH96" s="1">
        <v>50</v>
      </c>
      <c r="AI96" s="1">
        <v>47</v>
      </c>
      <c r="AJ96" s="7">
        <f>Table1[[#This Row],[z ppp]]+Table1[[#This Row],[z blocks]]+Table1[[#This Row],[z hits]]+Table1[[#This Row],[z faceoffWins]]+Table1[[#This Row],[z goals]]+Table1[[#This Row],[z assists]]+Table1[[#This Row],[z points]]</f>
        <v>3.2484539443150382</v>
      </c>
    </row>
    <row r="97" spans="1:36" x14ac:dyDescent="0.3">
      <c r="A97" s="1">
        <v>8477497</v>
      </c>
      <c r="B97" s="1">
        <v>31</v>
      </c>
      <c r="C97" s="1" t="s">
        <v>155</v>
      </c>
      <c r="D97" s="1" t="s">
        <v>26</v>
      </c>
      <c r="E97" s="1" t="s">
        <v>166</v>
      </c>
      <c r="F97" s="1" t="s">
        <v>167</v>
      </c>
      <c r="G97" s="4">
        <v>0.22976800617283899</v>
      </c>
      <c r="H97" s="3">
        <f>(Table1[[#This Row],[AVG_shp]] - G$519) / G$516</f>
        <v>2.3497057873356098</v>
      </c>
      <c r="I97" s="6">
        <v>16.043209876543202</v>
      </c>
      <c r="J97" s="3">
        <f>(Table1[[#This Row],[AVG_PPP]] - I$519) / I$516</f>
        <v>0.79016435309220001</v>
      </c>
      <c r="K97" s="6">
        <v>35.1111111111111</v>
      </c>
      <c r="L97" s="3">
        <f>(Table1[[#This Row],[AVG_blocks]] - K$519) / K$516</f>
        <v>-0.66987499590251876</v>
      </c>
      <c r="M97" s="6">
        <v>26.401234567901199</v>
      </c>
      <c r="N97" s="3">
        <f>(Table1[[#This Row],[AVG_hits]] - M$519) / M$516</f>
        <v>-1.1173915479012753</v>
      </c>
      <c r="O97" s="6">
        <v>590.26543209876502</v>
      </c>
      <c r="P97" s="3">
        <f>(Table1[[#This Row],[AVG_faceoffWins]] - O$519) / O$516</f>
        <v>2.1925649535059448</v>
      </c>
      <c r="Q97" s="1">
        <v>54</v>
      </c>
      <c r="R97" s="1">
        <v>19</v>
      </c>
      <c r="S97" s="1">
        <f>IF(ISERR(Table1[[#This Row],[AVG_shp]]/Table1[[#This Row],[shp]]), 0, Table1[[#This Row],[AVG_shp]]/Table1[[#This Row],[shp]])</f>
        <v>1.5479055644298563</v>
      </c>
      <c r="T97" s="7">
        <f>Table1[[#This Row],[r shp factor]]*Table1[[#This Row],[goals]]</f>
        <v>29.41020572416727</v>
      </c>
      <c r="U97" s="1">
        <v>38</v>
      </c>
      <c r="V97" s="1">
        <v>57</v>
      </c>
      <c r="W97" s="1">
        <v>133</v>
      </c>
      <c r="X97" s="3">
        <v>20.580246913580201</v>
      </c>
      <c r="Y97" s="3">
        <f>(Table1[[#This Row],[AVG_goals]] - X$519) / X$516</f>
        <v>0.67864983997379758</v>
      </c>
      <c r="Z97" s="3">
        <v>31.271604938271601</v>
      </c>
      <c r="AA97" s="3">
        <f>(Table1[[#This Row],[AVG_assists]] - Z$519) / Z$516</f>
        <v>0.60274950424371043</v>
      </c>
      <c r="AB97" s="3">
        <v>51.851851851851798</v>
      </c>
      <c r="AC97" s="3">
        <f>(Table1[[#This Row],[AVG_points]] - AB$519) / AB$516</f>
        <v>0.68436070816596151</v>
      </c>
      <c r="AD97" s="1">
        <v>0.14843799999999999</v>
      </c>
      <c r="AE97" s="1">
        <v>14</v>
      </c>
      <c r="AF97" s="1">
        <v>128</v>
      </c>
      <c r="AG97" s="1">
        <v>616</v>
      </c>
      <c r="AH97" s="1">
        <v>34</v>
      </c>
      <c r="AI97" s="1">
        <v>30</v>
      </c>
      <c r="AJ97" s="7">
        <f>Table1[[#This Row],[z ppp]]+Table1[[#This Row],[z blocks]]+Table1[[#This Row],[z hits]]+Table1[[#This Row],[z faceoffWins]]+Table1[[#This Row],[z goals]]+Table1[[#This Row],[z assists]]+Table1[[#This Row],[z points]]</f>
        <v>3.1612228151778208</v>
      </c>
    </row>
    <row r="98" spans="1:36" x14ac:dyDescent="0.3">
      <c r="A98" s="1">
        <v>8475692</v>
      </c>
      <c r="B98" s="1">
        <v>38</v>
      </c>
      <c r="C98" s="1" t="s">
        <v>449</v>
      </c>
      <c r="D98" s="1" t="s">
        <v>42</v>
      </c>
      <c r="E98" s="1" t="s">
        <v>469</v>
      </c>
      <c r="F98" s="1" t="s">
        <v>470</v>
      </c>
      <c r="G98" s="4">
        <v>0.102476416666666</v>
      </c>
      <c r="H98" s="3">
        <f>(Table1[[#This Row],[AVG_shp]] - G$519) / G$516</f>
        <v>-8.1380208262170545E-2</v>
      </c>
      <c r="I98" s="6">
        <v>26.125</v>
      </c>
      <c r="J98" s="3">
        <f>(Table1[[#This Row],[AVG_PPP]] - I$519) / I$516</f>
        <v>1.8395233685069043</v>
      </c>
      <c r="K98" s="6">
        <v>49.7222222222222</v>
      </c>
      <c r="L98" s="3">
        <f>(Table1[[#This Row],[AVG_blocks]] - K$519) / K$516</f>
        <v>-0.31044860662249502</v>
      </c>
      <c r="M98" s="6">
        <v>36.9444444444444</v>
      </c>
      <c r="N98" s="3">
        <f>(Table1[[#This Row],[AVG_hits]] - M$519) / M$516</f>
        <v>-0.92129192461092935</v>
      </c>
      <c r="O98" s="6">
        <v>21.7638888888888</v>
      </c>
      <c r="P98" s="3">
        <f>(Table1[[#This Row],[AVG_faceoffWins]] - O$519) / O$516</f>
        <v>-0.49825177625287032</v>
      </c>
      <c r="Q98" s="1">
        <v>69</v>
      </c>
      <c r="R98" s="1">
        <v>19</v>
      </c>
      <c r="S98" s="1">
        <f>IF(ISERR(Table1[[#This Row],[AVG_shp]]/Table1[[#This Row],[shp]]), 0, Table1[[#This Row],[AVG_shp]]/Table1[[#This Row],[shp]])</f>
        <v>0.81441663752635352</v>
      </c>
      <c r="T98" s="7">
        <f>Table1[[#This Row],[r shp factor]]*Table1[[#This Row],[goals]]</f>
        <v>15.473916113000717</v>
      </c>
      <c r="U98" s="1">
        <v>35</v>
      </c>
      <c r="V98" s="1">
        <v>54</v>
      </c>
      <c r="W98" s="1">
        <v>127</v>
      </c>
      <c r="X98" s="3">
        <v>17.8472222222222</v>
      </c>
      <c r="Y98" s="3">
        <f>(Table1[[#This Row],[AVG_goals]] - X$519) / X$516</f>
        <v>0.40748874256186673</v>
      </c>
      <c r="Z98" s="3">
        <v>43.7222222222222</v>
      </c>
      <c r="AA98" s="3">
        <f>(Table1[[#This Row],[AVG_assists]] - Z$519) / Z$516</f>
        <v>1.4967347047220807</v>
      </c>
      <c r="AB98" s="3">
        <v>61.5694444444444</v>
      </c>
      <c r="AC98" s="3">
        <f>(Table1[[#This Row],[AVG_points]] - AB$519) / AB$516</f>
        <v>1.1208881117548268</v>
      </c>
      <c r="AD98" s="1">
        <v>0.125828</v>
      </c>
      <c r="AE98" s="1">
        <v>16</v>
      </c>
      <c r="AF98" s="1">
        <v>151</v>
      </c>
      <c r="AG98" s="1">
        <v>14</v>
      </c>
      <c r="AH98" s="1">
        <v>48</v>
      </c>
      <c r="AI98" s="1">
        <v>32</v>
      </c>
      <c r="AJ98" s="7">
        <f>Table1[[#This Row],[z ppp]]+Table1[[#This Row],[z blocks]]+Table1[[#This Row],[z hits]]+Table1[[#This Row],[z faceoffWins]]+Table1[[#This Row],[z goals]]+Table1[[#This Row],[z assists]]+Table1[[#This Row],[z points]]</f>
        <v>3.1346426200593838</v>
      </c>
    </row>
    <row r="99" spans="1:36" x14ac:dyDescent="0.3">
      <c r="A99" s="1">
        <v>8482740</v>
      </c>
      <c r="B99" s="1">
        <v>22</v>
      </c>
      <c r="C99" s="1" t="s">
        <v>275</v>
      </c>
      <c r="D99" s="1" t="s">
        <v>65</v>
      </c>
      <c r="E99" s="1" t="s">
        <v>288</v>
      </c>
      <c r="F99" s="1" t="s">
        <v>31</v>
      </c>
      <c r="G99" s="4">
        <v>0.153837999999999</v>
      </c>
      <c r="H99" s="3">
        <f>(Table1[[#This Row],[AVG_shp]] - G$519) / G$516</f>
        <v>0.89955204686799994</v>
      </c>
      <c r="I99" s="6">
        <v>14</v>
      </c>
      <c r="J99" s="3">
        <f>(Table1[[#This Row],[AVG_PPP]] - I$519) / I$516</f>
        <v>0.5774976859547345</v>
      </c>
      <c r="K99" s="6">
        <v>40</v>
      </c>
      <c r="L99" s="3">
        <f>(Table1[[#This Row],[AVG_blocks]] - K$519) / K$516</f>
        <v>-0.54961065272136977</v>
      </c>
      <c r="M99" s="6">
        <v>39.6666666666666</v>
      </c>
      <c r="N99" s="3">
        <f>(Table1[[#This Row],[AVG_hits]] - M$519) / M$516</f>
        <v>-0.87065964482694691</v>
      </c>
      <c r="O99" s="6">
        <v>309.33333333333297</v>
      </c>
      <c r="P99" s="3">
        <f>(Table1[[#This Row],[AVG_faceoffWins]] - O$519) / O$516</f>
        <v>0.86286444466280898</v>
      </c>
      <c r="Q99" s="1">
        <v>82</v>
      </c>
      <c r="R99" s="1">
        <v>33</v>
      </c>
      <c r="S99" s="1">
        <f>IF(ISERR(Table1[[#This Row],[AVG_shp]]/Table1[[#This Row],[shp]]), 0, Table1[[#This Row],[AVG_shp]]/Table1[[#This Row],[shp]])</f>
        <v>0.94167697072829715</v>
      </c>
      <c r="T99" s="7">
        <f>Table1[[#This Row],[r shp factor]]*Table1[[#This Row],[goals]]</f>
        <v>31.075340034033808</v>
      </c>
      <c r="U99" s="1">
        <v>38</v>
      </c>
      <c r="V99" s="1">
        <v>71</v>
      </c>
      <c r="W99" s="1">
        <v>175</v>
      </c>
      <c r="X99" s="3">
        <v>29.6666666666666</v>
      </c>
      <c r="Y99" s="3">
        <f>(Table1[[#This Row],[AVG_goals]] - X$519) / X$516</f>
        <v>1.580172449551132</v>
      </c>
      <c r="Z99" s="3">
        <v>29.3333333333333</v>
      </c>
      <c r="AA99" s="3">
        <f>(Table1[[#This Row],[AVG_assists]] - Z$519) / Z$516</f>
        <v>0.46357679579045663</v>
      </c>
      <c r="AB99" s="3">
        <v>59</v>
      </c>
      <c r="AC99" s="3">
        <f>(Table1[[#This Row],[AVG_points]] - AB$519) / AB$516</f>
        <v>1.0054651917968394</v>
      </c>
      <c r="AD99" s="1">
        <v>0.16336600000000001</v>
      </c>
      <c r="AE99" s="1">
        <v>25</v>
      </c>
      <c r="AF99" s="1">
        <v>202</v>
      </c>
      <c r="AG99" s="1">
        <v>465</v>
      </c>
      <c r="AH99" s="1">
        <v>47</v>
      </c>
      <c r="AI99" s="1">
        <v>45</v>
      </c>
      <c r="AJ99" s="7">
        <f>Table1[[#This Row],[z ppp]]+Table1[[#This Row],[z blocks]]+Table1[[#This Row],[z hits]]+Table1[[#This Row],[z faceoffWins]]+Table1[[#This Row],[z goals]]+Table1[[#This Row],[z assists]]+Table1[[#This Row],[z points]]</f>
        <v>3.069306270207655</v>
      </c>
    </row>
    <row r="100" spans="1:36" x14ac:dyDescent="0.3">
      <c r="A100" s="1">
        <v>8477986</v>
      </c>
      <c r="B100" s="1">
        <v>31</v>
      </c>
      <c r="C100" s="1" t="s">
        <v>734</v>
      </c>
      <c r="D100" s="1" t="s">
        <v>48</v>
      </c>
      <c r="E100" s="1" t="s">
        <v>761</v>
      </c>
      <c r="F100" s="1" t="s">
        <v>762</v>
      </c>
      <c r="G100" s="4">
        <v>6.4950731277532994E-2</v>
      </c>
      <c r="H100" s="3">
        <f>(Table1[[#This Row],[AVG_shp]] - G$519) / G$516</f>
        <v>-0.79806674331643968</v>
      </c>
      <c r="I100" s="6">
        <v>20.497797356828102</v>
      </c>
      <c r="J100" s="3">
        <f>(Table1[[#This Row],[AVG_PPP]] - I$519) / I$516</f>
        <v>1.2538182751783775</v>
      </c>
      <c r="K100" s="6">
        <v>87.938325991189402</v>
      </c>
      <c r="L100" s="3">
        <f>(Table1[[#This Row],[AVG_blocks]] - K$519) / K$516</f>
        <v>0.62964938356971301</v>
      </c>
      <c r="M100" s="6">
        <v>92.634361233480107</v>
      </c>
      <c r="N100" s="3">
        <f>(Table1[[#This Row],[AVG_hits]] - M$519) / M$516</f>
        <v>0.11451897465774859</v>
      </c>
      <c r="O100" s="6">
        <v>0</v>
      </c>
      <c r="P100" s="3">
        <f>(Table1[[#This Row],[AVG_faceoffWins]] - O$519) / O$516</f>
        <v>-0.60126404952864254</v>
      </c>
      <c r="Q100" s="1">
        <v>81</v>
      </c>
      <c r="R100" s="1">
        <v>18</v>
      </c>
      <c r="S100" s="1">
        <f>IF(ISERR(Table1[[#This Row],[AVG_shp]]/Table1[[#This Row],[shp]]), 0, Table1[[#This Row],[AVG_shp]]/Table1[[#This Row],[shp]])</f>
        <v>0.83353521826355825</v>
      </c>
      <c r="T100" s="7">
        <f>Table1[[#This Row],[r shp factor]]*Table1[[#This Row],[goals]]</f>
        <v>15.003633928744048</v>
      </c>
      <c r="U100" s="1">
        <v>23</v>
      </c>
      <c r="V100" s="1">
        <v>41</v>
      </c>
      <c r="W100" s="1">
        <v>100</v>
      </c>
      <c r="X100" s="3">
        <v>14.3876651982378</v>
      </c>
      <c r="Y100" s="3">
        <f>(Table1[[#This Row],[AVG_goals]] - X$519) / X$516</f>
        <v>6.4243662431750351E-2</v>
      </c>
      <c r="Z100" s="3">
        <v>35.563876651982298</v>
      </c>
      <c r="AA100" s="3">
        <f>(Table1[[#This Row],[AVG_assists]] - Z$519) / Z$516</f>
        <v>0.91094525879763555</v>
      </c>
      <c r="AB100" s="3">
        <v>49.951541850220202</v>
      </c>
      <c r="AC100" s="3">
        <f>(Table1[[#This Row],[AVG_points]] - AB$519) / AB$516</f>
        <v>0.59899621247198465</v>
      </c>
      <c r="AD100" s="1">
        <v>7.7922000000000005E-2</v>
      </c>
      <c r="AE100" s="1">
        <v>11</v>
      </c>
      <c r="AF100" s="1">
        <v>231</v>
      </c>
      <c r="AG100" s="1">
        <v>0</v>
      </c>
      <c r="AH100" s="1">
        <v>100</v>
      </c>
      <c r="AI100" s="1">
        <v>84</v>
      </c>
      <c r="AJ100" s="7">
        <f>Table1[[#This Row],[z ppp]]+Table1[[#This Row],[z blocks]]+Table1[[#This Row],[z hits]]+Table1[[#This Row],[z faceoffWins]]+Table1[[#This Row],[z goals]]+Table1[[#This Row],[z assists]]+Table1[[#This Row],[z points]]</f>
        <v>2.9709077175785672</v>
      </c>
    </row>
    <row r="101" spans="1:36" x14ac:dyDescent="0.3">
      <c r="A101" s="1">
        <v>8482093</v>
      </c>
      <c r="B101" s="1">
        <v>23</v>
      </c>
      <c r="C101" s="1" t="s">
        <v>119</v>
      </c>
      <c r="D101" s="1" t="s">
        <v>23</v>
      </c>
      <c r="E101" s="1" t="s">
        <v>130</v>
      </c>
      <c r="F101" s="1" t="s">
        <v>131</v>
      </c>
      <c r="G101" s="4">
        <v>0.13888775847457599</v>
      </c>
      <c r="H101" s="3">
        <f>(Table1[[#This Row],[AVG_shp]] - G$519) / G$516</f>
        <v>0.61402396960647965</v>
      </c>
      <c r="I101" s="6">
        <v>14.478813559322001</v>
      </c>
      <c r="J101" s="3">
        <f>(Table1[[#This Row],[AVG_PPP]] - I$519) / I$516</f>
        <v>0.62733480010059695</v>
      </c>
      <c r="K101" s="6">
        <v>50.3008474576271</v>
      </c>
      <c r="L101" s="3">
        <f>(Table1[[#This Row],[AVG_blocks]] - K$519) / K$516</f>
        <v>-0.29621470082803891</v>
      </c>
      <c r="M101" s="6">
        <v>93.6016949152542</v>
      </c>
      <c r="N101" s="3">
        <f>(Table1[[#This Row],[AVG_hits]] - M$519) / M$516</f>
        <v>0.13251100676307531</v>
      </c>
      <c r="O101" s="6">
        <v>73.097457627118601</v>
      </c>
      <c r="P101" s="3">
        <f>(Table1[[#This Row],[AVG_faceoffWins]] - O$519) / O$516</f>
        <v>-0.25528106278893331</v>
      </c>
      <c r="Q101" s="1">
        <v>73</v>
      </c>
      <c r="R101" s="1">
        <v>32</v>
      </c>
      <c r="S101" s="1">
        <f>IF(ISERR(Table1[[#This Row],[AVG_shp]]/Table1[[#This Row],[shp]]), 0, Table1[[#This Row],[AVG_shp]]/Table1[[#This Row],[shp]])</f>
        <v>0.88540802148738695</v>
      </c>
      <c r="T101" s="7">
        <f>Table1[[#This Row],[r shp factor]]*Table1[[#This Row],[goals]]</f>
        <v>28.333056687596383</v>
      </c>
      <c r="U101" s="1">
        <v>35</v>
      </c>
      <c r="V101" s="1">
        <v>67</v>
      </c>
      <c r="W101" s="1">
        <v>166</v>
      </c>
      <c r="X101" s="3">
        <v>26.0889830508474</v>
      </c>
      <c r="Y101" s="3">
        <f>(Table1[[#This Row],[AVG_goals]] - X$519) / X$516</f>
        <v>1.2252072644484038</v>
      </c>
      <c r="Z101" s="3">
        <v>31.182203389830502</v>
      </c>
      <c r="AA101" s="3">
        <f>(Table1[[#This Row],[AVG_assists]] - Z$519) / Z$516</f>
        <v>0.5963302513357267</v>
      </c>
      <c r="AB101" s="3">
        <v>57.271186440677901</v>
      </c>
      <c r="AC101" s="3">
        <f>(Table1[[#This Row],[AVG_points]] - AB$519) / AB$516</f>
        <v>0.92780454826303194</v>
      </c>
      <c r="AD101" s="1">
        <v>0.156863</v>
      </c>
      <c r="AE101" s="1">
        <v>19</v>
      </c>
      <c r="AF101" s="1">
        <v>204</v>
      </c>
      <c r="AG101" s="1">
        <v>52</v>
      </c>
      <c r="AH101" s="1">
        <v>51</v>
      </c>
      <c r="AI101" s="1">
        <v>93</v>
      </c>
      <c r="AJ101" s="7">
        <f>Table1[[#This Row],[z ppp]]+Table1[[#This Row],[z blocks]]+Table1[[#This Row],[z hits]]+Table1[[#This Row],[z faceoffWins]]+Table1[[#This Row],[z goals]]+Table1[[#This Row],[z assists]]+Table1[[#This Row],[z points]]</f>
        <v>2.9576921072938624</v>
      </c>
    </row>
    <row r="102" spans="1:36" x14ac:dyDescent="0.3">
      <c r="A102" s="1">
        <v>8477409</v>
      </c>
      <c r="B102" s="1">
        <v>30</v>
      </c>
      <c r="C102" s="1" t="s">
        <v>375</v>
      </c>
      <c r="D102" s="1" t="s">
        <v>29</v>
      </c>
      <c r="E102" s="1" t="s">
        <v>402</v>
      </c>
      <c r="F102" s="1" t="s">
        <v>403</v>
      </c>
      <c r="G102" s="4">
        <v>0.124240201680672</v>
      </c>
      <c r="H102" s="3">
        <f>(Table1[[#This Row],[AVG_shp]] - G$519) / G$516</f>
        <v>0.3342767346985816</v>
      </c>
      <c r="I102" s="6">
        <v>16.575630252100801</v>
      </c>
      <c r="J102" s="3">
        <f>(Table1[[#This Row],[AVG_PPP]] - I$519) / I$516</f>
        <v>0.84558111085448961</v>
      </c>
      <c r="K102" s="6">
        <v>26.466386554621799</v>
      </c>
      <c r="L102" s="3">
        <f>(Table1[[#This Row],[AVG_blocks]] - K$519) / K$516</f>
        <v>-0.88253111151418218</v>
      </c>
      <c r="M102" s="6">
        <v>62.3193277310924</v>
      </c>
      <c r="N102" s="3">
        <f>(Table1[[#This Row],[AVG_hits]] - M$519) / M$516</f>
        <v>-0.4493289160191235</v>
      </c>
      <c r="O102" s="6">
        <v>24.067226890756299</v>
      </c>
      <c r="P102" s="3">
        <f>(Table1[[#This Row],[AVG_faceoffWins]] - O$519) / O$516</f>
        <v>-0.48734967668297308</v>
      </c>
      <c r="Q102" s="1">
        <v>81</v>
      </c>
      <c r="R102" s="1">
        <v>20</v>
      </c>
      <c r="S102" s="1">
        <f>IF(ISERR(Table1[[#This Row],[AVG_shp]]/Table1[[#This Row],[shp]]), 0, Table1[[#This Row],[AVG_shp]]/Table1[[#This Row],[shp]])</f>
        <v>1.5032996754875916</v>
      </c>
      <c r="T102" s="7">
        <f>Table1[[#This Row],[r shp factor]]*Table1[[#This Row],[goals]]</f>
        <v>30.065993509751831</v>
      </c>
      <c r="U102" s="1">
        <v>33</v>
      </c>
      <c r="V102" s="1">
        <v>53</v>
      </c>
      <c r="W102" s="1">
        <v>126</v>
      </c>
      <c r="X102" s="3">
        <v>31.9579831932773</v>
      </c>
      <c r="Y102" s="3">
        <f>(Table1[[#This Row],[AVG_goals]] - X$519) / X$516</f>
        <v>1.8075088164118089</v>
      </c>
      <c r="Z102" s="3">
        <v>33.915966386554601</v>
      </c>
      <c r="AA102" s="3">
        <f>(Table1[[#This Row],[AVG_assists]] - Z$519) / Z$516</f>
        <v>0.79262121466307078</v>
      </c>
      <c r="AB102" s="3">
        <v>65.873949579831901</v>
      </c>
      <c r="AC102" s="3">
        <f>(Table1[[#This Row],[AVG_points]] - AB$519) / AB$516</f>
        <v>1.314252304849109</v>
      </c>
      <c r="AD102" s="1">
        <v>8.2644999999999996E-2</v>
      </c>
      <c r="AE102" s="1">
        <v>16</v>
      </c>
      <c r="AF102" s="1">
        <v>242</v>
      </c>
      <c r="AG102" s="1">
        <v>16</v>
      </c>
      <c r="AH102" s="1">
        <v>28</v>
      </c>
      <c r="AI102" s="1">
        <v>95</v>
      </c>
      <c r="AJ102" s="7">
        <f>Table1[[#This Row],[z ppp]]+Table1[[#This Row],[z blocks]]+Table1[[#This Row],[z hits]]+Table1[[#This Row],[z faceoffWins]]+Table1[[#This Row],[z goals]]+Table1[[#This Row],[z assists]]+Table1[[#This Row],[z points]]</f>
        <v>2.9407537425621992</v>
      </c>
    </row>
    <row r="103" spans="1:36" x14ac:dyDescent="0.3">
      <c r="A103" s="1">
        <v>8476539</v>
      </c>
      <c r="B103" s="1">
        <v>35</v>
      </c>
      <c r="C103" s="1" t="s">
        <v>132</v>
      </c>
      <c r="D103" s="1" t="s">
        <v>42</v>
      </c>
      <c r="E103" s="1" t="s">
        <v>549</v>
      </c>
      <c r="F103" s="1" t="s">
        <v>550</v>
      </c>
      <c r="G103" s="4">
        <v>0.127088449152542</v>
      </c>
      <c r="H103" s="3">
        <f>(Table1[[#This Row],[AVG_shp]] - G$519) / G$516</f>
        <v>0.38867415850107206</v>
      </c>
      <c r="I103" s="6">
        <v>18.661016949152501</v>
      </c>
      <c r="J103" s="3">
        <f>(Table1[[#This Row],[AVG_PPP]] - I$519) / I$516</f>
        <v>1.062637735162274</v>
      </c>
      <c r="K103" s="6">
        <v>21.728813559321999</v>
      </c>
      <c r="L103" s="3">
        <f>(Table1[[#This Row],[AVG_blocks]] - K$519) / K$516</f>
        <v>-0.99907315562718901</v>
      </c>
      <c r="M103" s="6">
        <v>87.1016949152542</v>
      </c>
      <c r="N103" s="3">
        <f>(Table1[[#This Row],[AVG_hits]] - M$519) / M$516</f>
        <v>1.161352238091223E-2</v>
      </c>
      <c r="O103" s="6">
        <v>14.466101694915199</v>
      </c>
      <c r="P103" s="3">
        <f>(Table1[[#This Row],[AVG_faceoffWins]] - O$519) / O$516</f>
        <v>-0.53279347294007584</v>
      </c>
      <c r="Q103" s="1">
        <v>78</v>
      </c>
      <c r="R103" s="1">
        <v>21</v>
      </c>
      <c r="S103" s="1">
        <f>IF(ISERR(Table1[[#This Row],[AVG_shp]]/Table1[[#This Row],[shp]]), 0, Table1[[#This Row],[AVG_shp]]/Table1[[#This Row],[shp]])</f>
        <v>1.2466740808748307</v>
      </c>
      <c r="T103" s="7">
        <f>Table1[[#This Row],[r shp factor]]*Table1[[#This Row],[goals]]</f>
        <v>26.180155698371443</v>
      </c>
      <c r="U103" s="1">
        <v>35</v>
      </c>
      <c r="V103" s="1">
        <v>56</v>
      </c>
      <c r="W103" s="1">
        <v>133</v>
      </c>
      <c r="X103" s="3">
        <v>30.5508474576271</v>
      </c>
      <c r="Y103" s="3">
        <f>(Table1[[#This Row],[AVG_goals]] - X$519) / X$516</f>
        <v>1.6678977578315584</v>
      </c>
      <c r="Z103" s="3">
        <v>30.2881355932203</v>
      </c>
      <c r="AA103" s="3">
        <f>(Table1[[#This Row],[AVG_assists]] - Z$519) / Z$516</f>
        <v>0.53213396611024333</v>
      </c>
      <c r="AB103" s="3">
        <v>60.838983050847403</v>
      </c>
      <c r="AC103" s="3">
        <f>(Table1[[#This Row],[AVG_points]] - AB$519) / AB$516</f>
        <v>1.0880747979087759</v>
      </c>
      <c r="AD103" s="1">
        <v>0.101942</v>
      </c>
      <c r="AE103" s="1">
        <v>23</v>
      </c>
      <c r="AF103" s="1">
        <v>206</v>
      </c>
      <c r="AG103" s="1">
        <v>17</v>
      </c>
      <c r="AH103" s="1">
        <v>25</v>
      </c>
      <c r="AI103" s="1">
        <v>77</v>
      </c>
      <c r="AJ103" s="7">
        <f>Table1[[#This Row],[z ppp]]+Table1[[#This Row],[z blocks]]+Table1[[#This Row],[z hits]]+Table1[[#This Row],[z faceoffWins]]+Table1[[#This Row],[z goals]]+Table1[[#This Row],[z assists]]+Table1[[#This Row],[z points]]</f>
        <v>2.8304911508264992</v>
      </c>
    </row>
    <row r="104" spans="1:36" x14ac:dyDescent="0.3">
      <c r="A104" s="1">
        <v>8474590</v>
      </c>
      <c r="B104" s="1">
        <v>35</v>
      </c>
      <c r="C104" s="1" t="s">
        <v>1032</v>
      </c>
      <c r="D104" s="1" t="s">
        <v>48</v>
      </c>
      <c r="E104" s="1" t="s">
        <v>1050</v>
      </c>
      <c r="F104" s="1" t="s">
        <v>1051</v>
      </c>
      <c r="G104" s="4">
        <v>4.9390925373134303E-2</v>
      </c>
      <c r="H104" s="3">
        <f>(Table1[[#This Row],[AVG_shp]] - G$519) / G$516</f>
        <v>-1.0952366221368224</v>
      </c>
      <c r="I104" s="6">
        <v>16.457711442786</v>
      </c>
      <c r="J104" s="3">
        <f>(Table1[[#This Row],[AVG_PPP]] - I$519) / I$516</f>
        <v>0.83330757965356173</v>
      </c>
      <c r="K104" s="6">
        <v>147.94527363184</v>
      </c>
      <c r="L104" s="3">
        <f>(Table1[[#This Row],[AVG_blocks]] - K$519) / K$516</f>
        <v>2.1057917767237089</v>
      </c>
      <c r="M104" s="6">
        <v>55.766169154228798</v>
      </c>
      <c r="N104" s="3">
        <f>(Table1[[#This Row],[AVG_hits]] - M$519) / M$516</f>
        <v>-0.57121512935761665</v>
      </c>
      <c r="O104" s="6">
        <v>0</v>
      </c>
      <c r="P104" s="3">
        <f>(Table1[[#This Row],[AVG_faceoffWins]] - O$519) / O$516</f>
        <v>-0.60126404952864254</v>
      </c>
      <c r="Q104" s="1">
        <v>79</v>
      </c>
      <c r="R104" s="1">
        <v>5</v>
      </c>
      <c r="S104" s="1">
        <f>IF(ISERR(Table1[[#This Row],[AVG_shp]]/Table1[[#This Row],[shp]]), 0, Table1[[#This Row],[AVG_shp]]/Table1[[#This Row],[shp]])</f>
        <v>1.6496635061167102</v>
      </c>
      <c r="T104" s="7">
        <f>Table1[[#This Row],[r shp factor]]*Table1[[#This Row],[goals]]</f>
        <v>8.2483175305835505</v>
      </c>
      <c r="U104" s="1">
        <v>46</v>
      </c>
      <c r="V104" s="1">
        <v>51</v>
      </c>
      <c r="W104" s="1">
        <v>107</v>
      </c>
      <c r="X104" s="3">
        <v>7.8358208955223798</v>
      </c>
      <c r="Y104" s="3">
        <f>(Table1[[#This Row],[AVG_goals]] - X$519) / X$516</f>
        <v>-0.58580728544814253</v>
      </c>
      <c r="Z104" s="3">
        <v>39.194029850746197</v>
      </c>
      <c r="AA104" s="3">
        <f>(Table1[[#This Row],[AVG_assists]] - Z$519) / Z$516</f>
        <v>1.1715992618202393</v>
      </c>
      <c r="AB104" s="3">
        <v>47.0298507462686</v>
      </c>
      <c r="AC104" s="3">
        <f>(Table1[[#This Row],[AVG_points]] - AB$519) / AB$516</f>
        <v>0.46774989610872486</v>
      </c>
      <c r="AD104" s="1">
        <v>2.9940000000000001E-2</v>
      </c>
      <c r="AE104" s="1">
        <v>14</v>
      </c>
      <c r="AF104" s="1">
        <v>167</v>
      </c>
      <c r="AG104" s="1">
        <v>0</v>
      </c>
      <c r="AH104" s="1">
        <v>131</v>
      </c>
      <c r="AI104" s="1">
        <v>49</v>
      </c>
      <c r="AJ104" s="7">
        <f>Table1[[#This Row],[z ppp]]+Table1[[#This Row],[z blocks]]+Table1[[#This Row],[z hits]]+Table1[[#This Row],[z faceoffWins]]+Table1[[#This Row],[z goals]]+Table1[[#This Row],[z assists]]+Table1[[#This Row],[z points]]</f>
        <v>2.8201620499718332</v>
      </c>
    </row>
    <row r="105" spans="1:36" x14ac:dyDescent="0.3">
      <c r="A105" s="1">
        <v>8480036</v>
      </c>
      <c r="B105" s="1">
        <v>26</v>
      </c>
      <c r="C105" s="1" t="s">
        <v>275</v>
      </c>
      <c r="D105" s="1" t="s">
        <v>48</v>
      </c>
      <c r="E105" s="1" t="s">
        <v>297</v>
      </c>
      <c r="F105" s="1" t="s">
        <v>298</v>
      </c>
      <c r="G105" s="4">
        <v>5.2388589999999999E-2</v>
      </c>
      <c r="H105" s="3">
        <f>(Table1[[#This Row],[AVG_shp]] - G$519) / G$516</f>
        <v>-1.037985545909837</v>
      </c>
      <c r="I105" s="6">
        <v>22.635000000000002</v>
      </c>
      <c r="J105" s="3">
        <f>(Table1[[#This Row],[AVG_PPP]] - I$519) / I$516</f>
        <v>1.4762681411166305</v>
      </c>
      <c r="K105" s="6">
        <v>93.605000000000004</v>
      </c>
      <c r="L105" s="3">
        <f>(Table1[[#This Row],[AVG_blocks]] - K$519) / K$516</f>
        <v>0.76904687105202318</v>
      </c>
      <c r="M105" s="6">
        <v>43.13</v>
      </c>
      <c r="N105" s="3">
        <f>(Table1[[#This Row],[AVG_hits]] - M$519) / M$516</f>
        <v>-0.80624298519973148</v>
      </c>
      <c r="O105" s="6">
        <v>0</v>
      </c>
      <c r="P105" s="3">
        <f>(Table1[[#This Row],[AVG_faceoffWins]] - O$519) / O$516</f>
        <v>-0.60126404952864254</v>
      </c>
      <c r="Q105" s="1">
        <v>50</v>
      </c>
      <c r="R105" s="1">
        <v>5</v>
      </c>
      <c r="S105" s="1">
        <f>IF(ISERR(Table1[[#This Row],[AVG_shp]]/Table1[[#This Row],[shp]]), 0, Table1[[#This Row],[AVG_shp]]/Table1[[#This Row],[shp]])</f>
        <v>1.1316007862450319</v>
      </c>
      <c r="T105" s="7">
        <f>Table1[[#This Row],[r shp factor]]*Table1[[#This Row],[goals]]</f>
        <v>5.65800393122516</v>
      </c>
      <c r="U105" s="1">
        <v>20</v>
      </c>
      <c r="V105" s="1">
        <v>25</v>
      </c>
      <c r="W105" s="1">
        <v>55</v>
      </c>
      <c r="X105" s="3">
        <v>8.7899999999999991</v>
      </c>
      <c r="Y105" s="3">
        <f>(Table1[[#This Row],[AVG_goals]] - X$519) / X$516</f>
        <v>-0.49113699069529038</v>
      </c>
      <c r="Z105" s="3">
        <v>45.465000000000003</v>
      </c>
      <c r="AA105" s="3">
        <f>(Table1[[#This Row],[AVG_assists]] - Z$519) / Z$516</f>
        <v>1.6218704715297467</v>
      </c>
      <c r="AB105" s="3">
        <v>54.255000000000003</v>
      </c>
      <c r="AC105" s="3">
        <f>(Table1[[#This Row],[AVG_points]] - AB$519) / AB$516</f>
        <v>0.79231337355658238</v>
      </c>
      <c r="AD105" s="1">
        <v>4.6295999999999997E-2</v>
      </c>
      <c r="AE105" s="1">
        <v>7</v>
      </c>
      <c r="AF105" s="1">
        <v>108</v>
      </c>
      <c r="AG105" s="1">
        <v>0</v>
      </c>
      <c r="AH105" s="1">
        <v>85</v>
      </c>
      <c r="AI105" s="1">
        <v>17</v>
      </c>
      <c r="AJ105" s="7">
        <f>Table1[[#This Row],[z ppp]]+Table1[[#This Row],[z blocks]]+Table1[[#This Row],[z hits]]+Table1[[#This Row],[z faceoffWins]]+Table1[[#This Row],[z goals]]+Table1[[#This Row],[z assists]]+Table1[[#This Row],[z points]]</f>
        <v>2.7608548318313186</v>
      </c>
    </row>
    <row r="106" spans="1:36" x14ac:dyDescent="0.3">
      <c r="A106" s="1">
        <v>8478366</v>
      </c>
      <c r="B106" s="1">
        <v>31</v>
      </c>
      <c r="C106" s="1" t="s">
        <v>22</v>
      </c>
      <c r="D106" s="1" t="s">
        <v>45</v>
      </c>
      <c r="E106" s="1" t="s">
        <v>46</v>
      </c>
      <c r="F106" s="1" t="s">
        <v>47</v>
      </c>
      <c r="G106" s="4">
        <v>0.10712262295081899</v>
      </c>
      <c r="H106" s="3">
        <f>(Table1[[#This Row],[AVG_shp]] - G$519) / G$516</f>
        <v>7.3556388891055065E-3</v>
      </c>
      <c r="I106" s="6">
        <v>11.368852459016299</v>
      </c>
      <c r="J106" s="3">
        <f>(Table1[[#This Row],[AVG_PPP]] - I$519) / I$516</f>
        <v>0.30363576667181336</v>
      </c>
      <c r="K106" s="6">
        <v>74.016393442622899</v>
      </c>
      <c r="L106" s="3">
        <f>(Table1[[#This Row],[AVG_blocks]] - K$519) / K$516</f>
        <v>0.28717645939038455</v>
      </c>
      <c r="M106" s="6">
        <v>137.07786885245901</v>
      </c>
      <c r="N106" s="3">
        <f>(Table1[[#This Row],[AVG_hits]] - M$519) / M$516</f>
        <v>0.94115101592760209</v>
      </c>
      <c r="O106" s="6">
        <v>10.6598360655737</v>
      </c>
      <c r="P106" s="3">
        <f>(Table1[[#This Row],[AVG_faceoffWins]] - O$519) / O$516</f>
        <v>-0.55080919049734023</v>
      </c>
      <c r="Q106" s="1">
        <v>81</v>
      </c>
      <c r="R106" s="1">
        <v>21</v>
      </c>
      <c r="S106" s="1">
        <f>IF(ISERR(Table1[[#This Row],[AVG_shp]]/Table1[[#This Row],[shp]]), 0, Table1[[#This Row],[AVG_shp]]/Table1[[#This Row],[shp]])</f>
        <v>1.193646627638828</v>
      </c>
      <c r="T106" s="7">
        <f>Table1[[#This Row],[r shp factor]]*Table1[[#This Row],[goals]]</f>
        <v>25.066579180415388</v>
      </c>
      <c r="U106" s="1">
        <v>24</v>
      </c>
      <c r="V106" s="1">
        <v>45</v>
      </c>
      <c r="W106" s="1">
        <v>111</v>
      </c>
      <c r="X106" s="3">
        <v>26.709016393442599</v>
      </c>
      <c r="Y106" s="3">
        <f>(Table1[[#This Row],[AVG_goals]] - X$519) / X$516</f>
        <v>1.2867247919488822</v>
      </c>
      <c r="Z106" s="3">
        <v>22.0040983606557</v>
      </c>
      <c r="AA106" s="3">
        <f>(Table1[[#This Row],[AVG_assists]] - Z$519) / Z$516</f>
        <v>-6.2680452904223027E-2</v>
      </c>
      <c r="AB106" s="3">
        <v>48.713114754098299</v>
      </c>
      <c r="AC106" s="3">
        <f>(Table1[[#This Row],[AVG_points]] - AB$519) / AB$516</f>
        <v>0.54336439217769905</v>
      </c>
      <c r="AD106" s="1">
        <v>8.9744000000000004E-2</v>
      </c>
      <c r="AE106" s="1">
        <v>5</v>
      </c>
      <c r="AF106" s="1">
        <v>234</v>
      </c>
      <c r="AG106" s="1">
        <v>16</v>
      </c>
      <c r="AH106" s="1">
        <v>69</v>
      </c>
      <c r="AI106" s="1">
        <v>169</v>
      </c>
      <c r="AJ106" s="7">
        <f>Table1[[#This Row],[z ppp]]+Table1[[#This Row],[z blocks]]+Table1[[#This Row],[z hits]]+Table1[[#This Row],[z faceoffWins]]+Table1[[#This Row],[z goals]]+Table1[[#This Row],[z assists]]+Table1[[#This Row],[z points]]</f>
        <v>2.7485627827148185</v>
      </c>
    </row>
    <row r="107" spans="1:36" x14ac:dyDescent="0.3">
      <c r="A107" s="1">
        <v>8476875</v>
      </c>
      <c r="B107" s="1">
        <v>31</v>
      </c>
      <c r="C107" s="1" t="s">
        <v>481</v>
      </c>
      <c r="D107" s="1" t="s">
        <v>48</v>
      </c>
      <c r="E107" s="1" t="s">
        <v>506</v>
      </c>
      <c r="F107" s="1" t="s">
        <v>507</v>
      </c>
      <c r="G107" s="4">
        <v>5.2822019047618997E-2</v>
      </c>
      <c r="H107" s="3">
        <f>(Table1[[#This Row],[AVG_shp]] - G$519) / G$516</f>
        <v>-1.0297076754563399</v>
      </c>
      <c r="I107" s="6">
        <v>16.8</v>
      </c>
      <c r="J107" s="3">
        <f>(Table1[[#This Row],[AVG_PPP]] - I$519) / I$516</f>
        <v>0.86893454460595732</v>
      </c>
      <c r="K107" s="6">
        <v>154.914285714285</v>
      </c>
      <c r="L107" s="3">
        <f>(Table1[[#This Row],[AVG_blocks]] - K$519) / K$516</f>
        <v>2.2772261618703142</v>
      </c>
      <c r="M107" s="6">
        <v>58.790476190476099</v>
      </c>
      <c r="N107" s="3">
        <f>(Table1[[#This Row],[AVG_hits]] - M$519) / M$516</f>
        <v>-0.51496418894506679</v>
      </c>
      <c r="O107" s="6">
        <v>0</v>
      </c>
      <c r="P107" s="3">
        <f>(Table1[[#This Row],[AVG_faceoffWins]] - O$519) / O$516</f>
        <v>-0.60126404952864254</v>
      </c>
      <c r="Q107" s="1">
        <v>80</v>
      </c>
      <c r="R107" s="1">
        <v>6</v>
      </c>
      <c r="S107" s="1">
        <f>IF(ISERR(Table1[[#This Row],[AVG_shp]]/Table1[[#This Row],[shp]]), 0, Table1[[#This Row],[AVG_shp]]/Table1[[#This Row],[shp]])</f>
        <v>1.3117616729814989</v>
      </c>
      <c r="T107" s="7">
        <f>Table1[[#This Row],[r shp factor]]*Table1[[#This Row],[goals]]</f>
        <v>7.870570037888994</v>
      </c>
      <c r="U107" s="1">
        <v>25</v>
      </c>
      <c r="V107" s="1">
        <v>31</v>
      </c>
      <c r="W107" s="1">
        <v>68</v>
      </c>
      <c r="X107" s="3">
        <v>8.4095238095238098</v>
      </c>
      <c r="Y107" s="3">
        <f>(Table1[[#This Row],[AVG_goals]] - X$519) / X$516</f>
        <v>-0.52888650012155558</v>
      </c>
      <c r="Z107" s="3">
        <v>35.380952380952301</v>
      </c>
      <c r="AA107" s="3">
        <f>(Table1[[#This Row],[AVG_assists]] - Z$519) / Z$516</f>
        <v>0.89781084245669551</v>
      </c>
      <c r="AB107" s="3">
        <v>43.790476190476099</v>
      </c>
      <c r="AC107" s="3">
        <f>(Table1[[#This Row],[AVG_points]] - AB$519) / AB$516</f>
        <v>0.3222328093798742</v>
      </c>
      <c r="AD107" s="1">
        <v>4.0267999999999998E-2</v>
      </c>
      <c r="AE107" s="1">
        <v>10</v>
      </c>
      <c r="AF107" s="1">
        <v>149</v>
      </c>
      <c r="AG107" s="1">
        <v>0</v>
      </c>
      <c r="AH107" s="1">
        <v>168</v>
      </c>
      <c r="AI107" s="1">
        <v>60</v>
      </c>
      <c r="AJ107" s="7">
        <f>Table1[[#This Row],[z ppp]]+Table1[[#This Row],[z blocks]]+Table1[[#This Row],[z hits]]+Table1[[#This Row],[z faceoffWins]]+Table1[[#This Row],[z goals]]+Table1[[#This Row],[z assists]]+Table1[[#This Row],[z points]]</f>
        <v>2.7210896197175765</v>
      </c>
    </row>
    <row r="108" spans="1:36" x14ac:dyDescent="0.3">
      <c r="A108" s="1">
        <v>8476462</v>
      </c>
      <c r="B108" s="1">
        <v>32</v>
      </c>
      <c r="C108" s="1" t="s">
        <v>510</v>
      </c>
      <c r="D108" s="1" t="s">
        <v>48</v>
      </c>
      <c r="E108" s="1" t="s">
        <v>535</v>
      </c>
      <c r="F108" s="1" t="s">
        <v>536</v>
      </c>
      <c r="G108" s="4">
        <v>6.80488433734939E-2</v>
      </c>
      <c r="H108" s="3">
        <f>(Table1[[#This Row],[AVG_shp]] - G$519) / G$516</f>
        <v>-0.7388972651246587</v>
      </c>
      <c r="I108" s="6">
        <v>20.578313253011999</v>
      </c>
      <c r="J108" s="3">
        <f>(Table1[[#This Row],[AVG_PPP]] - I$519) / I$516</f>
        <v>1.2621987394124214</v>
      </c>
      <c r="K108" s="6">
        <v>78.144578313253007</v>
      </c>
      <c r="L108" s="3">
        <f>(Table1[[#This Row],[AVG_blocks]] - K$519) / K$516</f>
        <v>0.38872784525334286</v>
      </c>
      <c r="M108" s="6">
        <v>62.313253012048101</v>
      </c>
      <c r="N108" s="3">
        <f>(Table1[[#This Row],[AVG_hits]] - M$519) / M$516</f>
        <v>-0.44944190344232104</v>
      </c>
      <c r="O108" s="6">
        <v>0</v>
      </c>
      <c r="P108" s="3">
        <f>(Table1[[#This Row],[AVG_faceoffWins]] - O$519) / O$516</f>
        <v>-0.60126404952864254</v>
      </c>
      <c r="Q108" s="1">
        <v>64</v>
      </c>
      <c r="R108" s="1">
        <v>9</v>
      </c>
      <c r="S108" s="1">
        <f>IF(ISERR(Table1[[#This Row],[AVG_shp]]/Table1[[#This Row],[shp]]), 0, Table1[[#This Row],[AVG_shp]]/Table1[[#This Row],[shp]])</f>
        <v>1.4063455757433587</v>
      </c>
      <c r="T108" s="7">
        <f>Table1[[#This Row],[r shp factor]]*Table1[[#This Row],[goals]]</f>
        <v>12.657110181690229</v>
      </c>
      <c r="U108" s="1">
        <v>31</v>
      </c>
      <c r="V108" s="1">
        <v>40</v>
      </c>
      <c r="W108" s="1">
        <v>89</v>
      </c>
      <c r="X108" s="3">
        <v>14.939759036144499</v>
      </c>
      <c r="Y108" s="3">
        <f>(Table1[[#This Row],[AVG_goals]] - X$519) / X$516</f>
        <v>0.11902047123063406</v>
      </c>
      <c r="Z108" s="3">
        <v>38.963855421686702</v>
      </c>
      <c r="AA108" s="3">
        <f>(Table1[[#This Row],[AVG_assists]] - Z$519) / Z$516</f>
        <v>1.1550721669449517</v>
      </c>
      <c r="AB108" s="3">
        <v>53.903614457831303</v>
      </c>
      <c r="AC108" s="3">
        <f>(Table1[[#This Row],[AVG_points]] - AB$519) / AB$516</f>
        <v>0.77652865970693086</v>
      </c>
      <c r="AD108" s="1">
        <v>4.8386999999999999E-2</v>
      </c>
      <c r="AE108" s="1">
        <v>15</v>
      </c>
      <c r="AF108" s="1">
        <v>186</v>
      </c>
      <c r="AG108" s="1">
        <v>0</v>
      </c>
      <c r="AH108" s="1">
        <v>85</v>
      </c>
      <c r="AI108" s="1">
        <v>74</v>
      </c>
      <c r="AJ108" s="7">
        <f>Table1[[#This Row],[z ppp]]+Table1[[#This Row],[z blocks]]+Table1[[#This Row],[z hits]]+Table1[[#This Row],[z faceoffWins]]+Table1[[#This Row],[z goals]]+Table1[[#This Row],[z assists]]+Table1[[#This Row],[z points]]</f>
        <v>2.6508419295773171</v>
      </c>
    </row>
    <row r="109" spans="1:36" x14ac:dyDescent="0.3">
      <c r="A109" s="1">
        <v>8477456</v>
      </c>
      <c r="B109" s="1">
        <v>30</v>
      </c>
      <c r="C109" s="1" t="s">
        <v>305</v>
      </c>
      <c r="D109" s="1" t="s">
        <v>26</v>
      </c>
      <c r="E109" s="1" t="s">
        <v>310</v>
      </c>
      <c r="F109" s="1" t="s">
        <v>311</v>
      </c>
      <c r="G109" s="4">
        <v>0.13246341276595699</v>
      </c>
      <c r="H109" s="3">
        <f>(Table1[[#This Row],[AVG_shp]] - G$519) / G$516</f>
        <v>0.4913282208638266</v>
      </c>
      <c r="I109" s="6">
        <v>11.0723404255319</v>
      </c>
      <c r="J109" s="3">
        <f>(Table1[[#This Row],[AVG_PPP]] - I$519) / I$516</f>
        <v>0.27277343253217784</v>
      </c>
      <c r="K109" s="6">
        <v>68.642553191489299</v>
      </c>
      <c r="L109" s="3">
        <f>(Table1[[#This Row],[AVG_blocks]] - K$519) / K$516</f>
        <v>0.15498254317522511</v>
      </c>
      <c r="M109" s="6">
        <v>39</v>
      </c>
      <c r="N109" s="3">
        <f>(Table1[[#This Row],[AVG_hits]] - M$519) / M$516</f>
        <v>-0.88305938681485985</v>
      </c>
      <c r="O109" s="6">
        <v>583.84255319148895</v>
      </c>
      <c r="P109" s="3">
        <f>(Table1[[#This Row],[AVG_faceoffWins]] - O$519) / O$516</f>
        <v>2.1621643499836898</v>
      </c>
      <c r="Q109" s="1">
        <v>76</v>
      </c>
      <c r="R109" s="1">
        <v>11</v>
      </c>
      <c r="S109" s="1">
        <f>IF(ISERR(Table1[[#This Row],[AVG_shp]]/Table1[[#This Row],[shp]]), 0, Table1[[#This Row],[AVG_shp]]/Table1[[#This Row],[shp]])</f>
        <v>1.1801275136171501</v>
      </c>
      <c r="T109" s="7">
        <f>Table1[[#This Row],[r shp factor]]*Table1[[#This Row],[goals]]</f>
        <v>12.981402649788651</v>
      </c>
      <c r="U109" s="1">
        <v>21</v>
      </c>
      <c r="V109" s="1">
        <v>32</v>
      </c>
      <c r="W109" s="1">
        <v>75</v>
      </c>
      <c r="X109" s="3">
        <v>15.7148936170212</v>
      </c>
      <c r="Y109" s="3">
        <f>(Table1[[#This Row],[AVG_goals]] - X$519) / X$516</f>
        <v>0.19592659807869583</v>
      </c>
      <c r="Z109" s="3">
        <v>28.506382978723401</v>
      </c>
      <c r="AA109" s="3">
        <f>(Table1[[#This Row],[AVG_assists]] - Z$519) / Z$516</f>
        <v>0.40419970936241612</v>
      </c>
      <c r="AB109" s="3">
        <v>44.221276595744598</v>
      </c>
      <c r="AC109" s="3">
        <f>(Table1[[#This Row],[AVG_points]] - AB$519) / AB$516</f>
        <v>0.3415849462990776</v>
      </c>
      <c r="AD109" s="1">
        <v>0.112245</v>
      </c>
      <c r="AE109" s="1">
        <v>9</v>
      </c>
      <c r="AF109" s="1">
        <v>98</v>
      </c>
      <c r="AG109" s="1">
        <v>457</v>
      </c>
      <c r="AH109" s="1">
        <v>64</v>
      </c>
      <c r="AI109" s="1">
        <v>29</v>
      </c>
      <c r="AJ109" s="7">
        <f>Table1[[#This Row],[z ppp]]+Table1[[#This Row],[z blocks]]+Table1[[#This Row],[z hits]]+Table1[[#This Row],[z faceoffWins]]+Table1[[#This Row],[z goals]]+Table1[[#This Row],[z assists]]+Table1[[#This Row],[z points]]</f>
        <v>2.6485721926164225</v>
      </c>
    </row>
    <row r="110" spans="1:36" x14ac:dyDescent="0.3">
      <c r="A110" s="1">
        <v>8478444</v>
      </c>
      <c r="B110" s="1">
        <v>28</v>
      </c>
      <c r="C110" s="1" t="s">
        <v>934</v>
      </c>
      <c r="D110" s="1" t="s">
        <v>42</v>
      </c>
      <c r="E110" s="1" t="s">
        <v>937</v>
      </c>
      <c r="F110" s="1" t="s">
        <v>938</v>
      </c>
      <c r="G110" s="4">
        <v>0.15781106086956501</v>
      </c>
      <c r="H110" s="3">
        <f>(Table1[[#This Row],[AVG_shp]] - G$519) / G$516</f>
        <v>0.9754317862689369</v>
      </c>
      <c r="I110" s="6">
        <v>20.473913043478198</v>
      </c>
      <c r="J110" s="3">
        <f>(Table1[[#This Row],[AVG_PPP]] - I$519) / I$516</f>
        <v>1.2513322861591856</v>
      </c>
      <c r="K110" s="6">
        <v>31.595652173912999</v>
      </c>
      <c r="L110" s="3">
        <f>(Table1[[#This Row],[AVG_blocks]] - K$519) / K$516</f>
        <v>-0.75635361500619736</v>
      </c>
      <c r="M110" s="6">
        <v>60.269565217391303</v>
      </c>
      <c r="N110" s="3">
        <f>(Table1[[#This Row],[AVG_hits]] - M$519) / M$516</f>
        <v>-0.48745370547871147</v>
      </c>
      <c r="O110" s="6">
        <v>16.547826086956501</v>
      </c>
      <c r="P110" s="3">
        <f>(Table1[[#This Row],[AVG_faceoffWins]] - O$519) / O$516</f>
        <v>-0.52294030914877931</v>
      </c>
      <c r="Q110" s="1">
        <v>75</v>
      </c>
      <c r="R110" s="1">
        <v>25</v>
      </c>
      <c r="S110" s="1">
        <f>IF(ISERR(Table1[[#This Row],[AVG_shp]]/Table1[[#This Row],[shp]]), 0, Table1[[#This Row],[AVG_shp]]/Table1[[#This Row],[shp]])</f>
        <v>0.91530305467981132</v>
      </c>
      <c r="T110" s="7">
        <f>Table1[[#This Row],[r shp factor]]*Table1[[#This Row],[goals]]</f>
        <v>22.882576366995284</v>
      </c>
      <c r="U110" s="1">
        <v>25</v>
      </c>
      <c r="V110" s="1">
        <v>50</v>
      </c>
      <c r="W110" s="1">
        <v>125</v>
      </c>
      <c r="X110" s="3">
        <v>28.030434782608602</v>
      </c>
      <c r="Y110" s="3">
        <f>(Table1[[#This Row],[AVG_goals]] - X$519) / X$516</f>
        <v>1.4178312768919494</v>
      </c>
      <c r="Z110" s="3">
        <v>31.6782608695652</v>
      </c>
      <c r="AA110" s="3">
        <f>(Table1[[#This Row],[AVG_assists]] - Z$519) / Z$516</f>
        <v>0.63194840868131219</v>
      </c>
      <c r="AB110" s="3">
        <v>59.708695652173901</v>
      </c>
      <c r="AC110" s="3">
        <f>(Table1[[#This Row],[AVG_points]] - AB$519) / AB$516</f>
        <v>1.0373007590971199</v>
      </c>
      <c r="AD110" s="1">
        <v>0.17241400000000001</v>
      </c>
      <c r="AE110" s="1">
        <v>20</v>
      </c>
      <c r="AF110" s="1">
        <v>145</v>
      </c>
      <c r="AG110" s="1">
        <v>15</v>
      </c>
      <c r="AH110" s="1">
        <v>34</v>
      </c>
      <c r="AI110" s="1">
        <v>76</v>
      </c>
      <c r="AJ110" s="7">
        <f>Table1[[#This Row],[z ppp]]+Table1[[#This Row],[z blocks]]+Table1[[#This Row],[z hits]]+Table1[[#This Row],[z faceoffWins]]+Table1[[#This Row],[z goals]]+Table1[[#This Row],[z assists]]+Table1[[#This Row],[z points]]</f>
        <v>2.5716651011958791</v>
      </c>
    </row>
    <row r="111" spans="1:36" x14ac:dyDescent="0.3">
      <c r="A111" s="1">
        <v>8474150</v>
      </c>
      <c r="B111" s="1">
        <v>36</v>
      </c>
      <c r="C111" s="1" t="s">
        <v>186</v>
      </c>
      <c r="D111" s="1" t="s">
        <v>26</v>
      </c>
      <c r="E111" s="1" t="s">
        <v>187</v>
      </c>
      <c r="F111" s="1" t="s">
        <v>188</v>
      </c>
      <c r="G111" s="4">
        <v>7.6632158333333297E-2</v>
      </c>
      <c r="H111" s="3">
        <f>(Table1[[#This Row],[AVG_shp]] - G$519) / G$516</f>
        <v>-0.57496831368628776</v>
      </c>
      <c r="I111" s="6">
        <v>7.0250000000000004</v>
      </c>
      <c r="J111" s="3">
        <f>(Table1[[#This Row],[AVG_PPP]] - I$519) / I$516</f>
        <v>-0.14849234586393645</v>
      </c>
      <c r="K111" s="6">
        <v>38.016666666666602</v>
      </c>
      <c r="L111" s="3">
        <f>(Table1[[#This Row],[AVG_blocks]] - K$519) / K$516</f>
        <v>-0.59839971012554194</v>
      </c>
      <c r="M111" s="6">
        <v>70.0416666666666</v>
      </c>
      <c r="N111" s="3">
        <f>(Table1[[#This Row],[AVG_hits]] - M$519) / M$516</f>
        <v>-0.30569640050260782</v>
      </c>
      <c r="O111" s="6">
        <v>729.30833333333305</v>
      </c>
      <c r="P111" s="3">
        <f>(Table1[[#This Row],[AVG_faceoffWins]] - O$519) / O$516</f>
        <v>2.8506792000983343</v>
      </c>
      <c r="Q111" s="1">
        <v>76</v>
      </c>
      <c r="R111" s="1">
        <v>15</v>
      </c>
      <c r="S111" s="1">
        <f>IF(ISERR(Table1[[#This Row],[AVG_shp]]/Table1[[#This Row],[shp]]), 0, Table1[[#This Row],[AVG_shp]]/Table1[[#This Row],[shp]])</f>
        <v>0.89404482737164637</v>
      </c>
      <c r="T111" s="7">
        <f>Table1[[#This Row],[r shp factor]]*Table1[[#This Row],[goals]]</f>
        <v>13.410672410574696</v>
      </c>
      <c r="U111" s="1">
        <v>17</v>
      </c>
      <c r="V111" s="1">
        <v>32</v>
      </c>
      <c r="W111" s="1">
        <v>79</v>
      </c>
      <c r="X111" s="3">
        <v>16.3666666666666</v>
      </c>
      <c r="Y111" s="3">
        <f>(Table1[[#This Row],[AVG_goals]] - X$519) / X$516</f>
        <v>0.26059322767930515</v>
      </c>
      <c r="Z111" s="3">
        <v>26.225000000000001</v>
      </c>
      <c r="AA111" s="3">
        <f>(Table1[[#This Row],[AVG_assists]] - Z$519) / Z$516</f>
        <v>0.24039075330117601</v>
      </c>
      <c r="AB111" s="3">
        <v>42.591666666666598</v>
      </c>
      <c r="AC111" s="3">
        <f>(Table1[[#This Row],[AVG_points]] - AB$519) / AB$516</f>
        <v>0.26838066402186955</v>
      </c>
      <c r="AD111" s="1">
        <v>8.5713999999999999E-2</v>
      </c>
      <c r="AE111" s="1">
        <v>6</v>
      </c>
      <c r="AF111" s="1">
        <v>175</v>
      </c>
      <c r="AG111" s="1">
        <v>703</v>
      </c>
      <c r="AH111" s="1">
        <v>51</v>
      </c>
      <c r="AI111" s="1">
        <v>41</v>
      </c>
      <c r="AJ111" s="7">
        <f>Table1[[#This Row],[z ppp]]+Table1[[#This Row],[z blocks]]+Table1[[#This Row],[z hits]]+Table1[[#This Row],[z faceoffWins]]+Table1[[#This Row],[z goals]]+Table1[[#This Row],[z assists]]+Table1[[#This Row],[z points]]</f>
        <v>2.5674553886085989</v>
      </c>
    </row>
    <row r="112" spans="1:36" x14ac:dyDescent="0.3">
      <c r="A112" s="1">
        <v>8482665</v>
      </c>
      <c r="B112" s="1">
        <v>23</v>
      </c>
      <c r="C112" s="1" t="s">
        <v>734</v>
      </c>
      <c r="D112" s="1" t="s">
        <v>26</v>
      </c>
      <c r="E112" s="1" t="s">
        <v>735</v>
      </c>
      <c r="F112" s="1" t="s">
        <v>736</v>
      </c>
      <c r="G112" s="4">
        <v>0.13729540585774</v>
      </c>
      <c r="H112" s="3">
        <f>(Table1[[#This Row],[AVG_shp]] - G$519) / G$516</f>
        <v>0.58361232841430399</v>
      </c>
      <c r="I112" s="6">
        <v>10.623430962343001</v>
      </c>
      <c r="J112" s="3">
        <f>(Table1[[#This Row],[AVG_PPP]] - I$519) / I$516</f>
        <v>0.22604887404268517</v>
      </c>
      <c r="K112" s="6">
        <v>56.661087866108701</v>
      </c>
      <c r="L112" s="3">
        <f>(Table1[[#This Row],[AVG_blocks]] - K$519) / K$516</f>
        <v>-0.13975580953708058</v>
      </c>
      <c r="M112" s="6">
        <v>57.606694560669403</v>
      </c>
      <c r="N112" s="3">
        <f>(Table1[[#This Row],[AVG_hits]] - M$519) / M$516</f>
        <v>-0.53698206911452007</v>
      </c>
      <c r="O112" s="6">
        <v>502.25523012552298</v>
      </c>
      <c r="P112" s="3">
        <f>(Table1[[#This Row],[AVG_faceoffWins]] - O$519) / O$516</f>
        <v>1.7759973527885895</v>
      </c>
      <c r="Q112" s="1">
        <v>82</v>
      </c>
      <c r="R112" s="1">
        <v>20</v>
      </c>
      <c r="S112" s="1">
        <f>IF(ISERR(Table1[[#This Row],[AVG_shp]]/Table1[[#This Row],[shp]]), 0, Table1[[#This Row],[AVG_shp]]/Table1[[#This Row],[shp]])</f>
        <v>1.009124361339909</v>
      </c>
      <c r="T112" s="7">
        <f>Table1[[#This Row],[r shp factor]]*Table1[[#This Row],[goals]]</f>
        <v>20.18248722679818</v>
      </c>
      <c r="U112" s="1">
        <v>23</v>
      </c>
      <c r="V112" s="1">
        <v>43</v>
      </c>
      <c r="W112" s="1">
        <v>106</v>
      </c>
      <c r="X112" s="3">
        <v>19.7280334728033</v>
      </c>
      <c r="Y112" s="3">
        <f>(Table1[[#This Row],[AVG_goals]] - X$519) / X$516</f>
        <v>0.59409621974454241</v>
      </c>
      <c r="Z112" s="3">
        <v>26.0251046025104</v>
      </c>
      <c r="AA112" s="3">
        <f>(Table1[[#This Row],[AVG_assists]] - Z$519) / Z$516</f>
        <v>0.22603776798937128</v>
      </c>
      <c r="AB112" s="3">
        <v>45.7531380753138</v>
      </c>
      <c r="AC112" s="3">
        <f>(Table1[[#This Row],[AVG_points]] - AB$519) / AB$516</f>
        <v>0.41039823600664038</v>
      </c>
      <c r="AD112" s="1">
        <v>0.13605400000000001</v>
      </c>
      <c r="AE112" s="1">
        <v>9</v>
      </c>
      <c r="AF112" s="1">
        <v>147</v>
      </c>
      <c r="AG112" s="1">
        <v>570</v>
      </c>
      <c r="AH112" s="1">
        <v>77</v>
      </c>
      <c r="AI112" s="1">
        <v>42</v>
      </c>
      <c r="AJ112" s="7">
        <f>Table1[[#This Row],[z ppp]]+Table1[[#This Row],[z blocks]]+Table1[[#This Row],[z hits]]+Table1[[#This Row],[z faceoffWins]]+Table1[[#This Row],[z goals]]+Table1[[#This Row],[z assists]]+Table1[[#This Row],[z points]]</f>
        <v>2.5558405719202284</v>
      </c>
    </row>
    <row r="113" spans="1:36" x14ac:dyDescent="0.3">
      <c r="A113" s="1">
        <v>8479325</v>
      </c>
      <c r="B113" s="1">
        <v>28</v>
      </c>
      <c r="C113" s="1" t="s">
        <v>55</v>
      </c>
      <c r="D113" s="1" t="s">
        <v>48</v>
      </c>
      <c r="E113" s="1" t="s">
        <v>80</v>
      </c>
      <c r="F113" s="1" t="s">
        <v>81</v>
      </c>
      <c r="G113" s="4">
        <v>7.7041167539267E-2</v>
      </c>
      <c r="H113" s="3">
        <f>(Table1[[#This Row],[AVG_shp]] - G$519) / G$516</f>
        <v>-0.56715682703211434</v>
      </c>
      <c r="I113" s="6">
        <v>12.7486910994764</v>
      </c>
      <c r="J113" s="3">
        <f>(Table1[[#This Row],[AVG_PPP]] - I$519) / I$516</f>
        <v>0.44725570910797968</v>
      </c>
      <c r="K113" s="6">
        <v>128.759162303664</v>
      </c>
      <c r="L113" s="3">
        <f>(Table1[[#This Row],[AVG_blocks]] - K$519) / K$516</f>
        <v>1.6338225564111784</v>
      </c>
      <c r="M113" s="6">
        <v>113.979057591623</v>
      </c>
      <c r="N113" s="3">
        <f>(Table1[[#This Row],[AVG_hits]] - M$519) / M$516</f>
        <v>0.51152206613476314</v>
      </c>
      <c r="O113" s="6">
        <v>0</v>
      </c>
      <c r="P113" s="3">
        <f>(Table1[[#This Row],[AVG_faceoffWins]] - O$519) / O$516</f>
        <v>-0.60126404952864254</v>
      </c>
      <c r="Q113" s="1">
        <v>50</v>
      </c>
      <c r="R113" s="1">
        <v>7</v>
      </c>
      <c r="S113" s="1">
        <f>IF(ISERR(Table1[[#This Row],[AVG_shp]]/Table1[[#This Row],[shp]]), 0, Table1[[#This Row],[AVG_shp]]/Table1[[#This Row],[shp]])</f>
        <v>1.0785698741304932</v>
      </c>
      <c r="T113" s="7">
        <f>Table1[[#This Row],[r shp factor]]*Table1[[#This Row],[goals]]</f>
        <v>7.5499891189134525</v>
      </c>
      <c r="U113" s="1">
        <v>16</v>
      </c>
      <c r="V113" s="1">
        <v>23</v>
      </c>
      <c r="W113" s="1">
        <v>53</v>
      </c>
      <c r="X113" s="3">
        <v>8.9371727748691097</v>
      </c>
      <c r="Y113" s="3">
        <f>(Table1[[#This Row],[AVG_goals]] - X$519) / X$516</f>
        <v>-0.47653502560186944</v>
      </c>
      <c r="Z113" s="3">
        <v>33.534031413612503</v>
      </c>
      <c r="AA113" s="3">
        <f>(Table1[[#This Row],[AVG_assists]] - Z$519) / Z$516</f>
        <v>0.76519733634697484</v>
      </c>
      <c r="AB113" s="3">
        <v>42.4712041884816</v>
      </c>
      <c r="AC113" s="3">
        <f>(Table1[[#This Row],[AVG_points]] - AB$519) / AB$516</f>
        <v>0.26296932656036076</v>
      </c>
      <c r="AD113" s="1">
        <v>7.1429000000000006E-2</v>
      </c>
      <c r="AE113" s="1">
        <v>4</v>
      </c>
      <c r="AF113" s="1">
        <v>98</v>
      </c>
      <c r="AG113" s="1">
        <v>0</v>
      </c>
      <c r="AH113" s="1">
        <v>81</v>
      </c>
      <c r="AI113" s="1">
        <v>89</v>
      </c>
      <c r="AJ113" s="7">
        <f>Table1[[#This Row],[z ppp]]+Table1[[#This Row],[z blocks]]+Table1[[#This Row],[z hits]]+Table1[[#This Row],[z faceoffWins]]+Table1[[#This Row],[z goals]]+Table1[[#This Row],[z assists]]+Table1[[#This Row],[z points]]</f>
        <v>2.5429679194307448</v>
      </c>
    </row>
    <row r="114" spans="1:36" x14ac:dyDescent="0.3">
      <c r="A114" s="1">
        <v>8475184</v>
      </c>
      <c r="B114" s="1">
        <v>34</v>
      </c>
      <c r="C114" s="1" t="s">
        <v>22</v>
      </c>
      <c r="D114" s="1" t="s">
        <v>29</v>
      </c>
      <c r="E114" s="1" t="s">
        <v>34</v>
      </c>
      <c r="F114" s="1" t="s">
        <v>35</v>
      </c>
      <c r="G114" s="4">
        <v>0.15397967248908301</v>
      </c>
      <c r="H114" s="3">
        <f>(Table1[[#This Row],[AVG_shp]] - G$519) / G$516</f>
        <v>0.90225778732979933</v>
      </c>
      <c r="I114" s="6">
        <v>18.327510917030502</v>
      </c>
      <c r="J114" s="3">
        <f>(Table1[[#This Row],[AVG_PPP]] - I$519) / I$516</f>
        <v>1.0279248957541065</v>
      </c>
      <c r="K114" s="6">
        <v>23.161572052401699</v>
      </c>
      <c r="L114" s="3">
        <f>(Table1[[#This Row],[AVG_blocks]] - K$519) / K$516</f>
        <v>-0.96382797762793948</v>
      </c>
      <c r="M114" s="6">
        <v>103.065502183406</v>
      </c>
      <c r="N114" s="3">
        <f>(Table1[[#This Row],[AVG_hits]] - M$519) / M$516</f>
        <v>0.30853415928571892</v>
      </c>
      <c r="O114" s="6">
        <v>33.6593886462882</v>
      </c>
      <c r="P114" s="3">
        <f>(Table1[[#This Row],[AVG_faceoffWins]] - O$519) / O$516</f>
        <v>-0.44194830594859458</v>
      </c>
      <c r="Q114" s="1">
        <v>68</v>
      </c>
      <c r="R114" s="1">
        <v>22</v>
      </c>
      <c r="S114" s="1">
        <f>IF(ISERR(Table1[[#This Row],[AVG_shp]]/Table1[[#This Row],[shp]]), 0, Table1[[#This Row],[AVG_shp]]/Table1[[#This Row],[shp]])</f>
        <v>1.0638583948063245</v>
      </c>
      <c r="T114" s="7">
        <f>Table1[[#This Row],[r shp factor]]*Table1[[#This Row],[goals]]</f>
        <v>23.404884685739137</v>
      </c>
      <c r="U114" s="1">
        <v>8</v>
      </c>
      <c r="V114" s="1">
        <v>30</v>
      </c>
      <c r="W114" s="1">
        <v>82</v>
      </c>
      <c r="X114" s="3">
        <v>32.917030567685501</v>
      </c>
      <c r="Y114" s="3">
        <f>(Table1[[#This Row],[AVG_goals]] - X$519) / X$516</f>
        <v>1.9026621237847257</v>
      </c>
      <c r="Z114" s="3">
        <v>21.475982532751001</v>
      </c>
      <c r="AA114" s="3">
        <f>(Table1[[#This Row],[AVG_assists]] - Z$519) / Z$516</f>
        <v>-0.1006004791581644</v>
      </c>
      <c r="AB114" s="3">
        <v>54.393013100436598</v>
      </c>
      <c r="AC114" s="3">
        <f>(Table1[[#This Row],[AVG_points]] - AB$519) / AB$516</f>
        <v>0.79851310870917158</v>
      </c>
      <c r="AD114" s="1">
        <v>0.144737</v>
      </c>
      <c r="AE114" s="1">
        <v>7</v>
      </c>
      <c r="AF114" s="1">
        <v>152</v>
      </c>
      <c r="AG114" s="1">
        <v>27</v>
      </c>
      <c r="AH114" s="1">
        <v>26</v>
      </c>
      <c r="AI114" s="1">
        <v>79</v>
      </c>
      <c r="AJ114" s="7">
        <f>Table1[[#This Row],[z ppp]]+Table1[[#This Row],[z blocks]]+Table1[[#This Row],[z hits]]+Table1[[#This Row],[z faceoffWins]]+Table1[[#This Row],[z goals]]+Table1[[#This Row],[z assists]]+Table1[[#This Row],[z points]]</f>
        <v>2.5312575247990239</v>
      </c>
    </row>
    <row r="115" spans="1:36" x14ac:dyDescent="0.3">
      <c r="A115" s="1">
        <v>8482105</v>
      </c>
      <c r="B115" s="1">
        <v>23</v>
      </c>
      <c r="C115" s="1" t="s">
        <v>634</v>
      </c>
      <c r="D115" s="1" t="s">
        <v>48</v>
      </c>
      <c r="E115" s="1" t="s">
        <v>664</v>
      </c>
      <c r="F115" s="1" t="s">
        <v>665</v>
      </c>
      <c r="G115" s="4">
        <v>5.0195423728813499E-2</v>
      </c>
      <c r="H115" s="3">
        <f>(Table1[[#This Row],[AVG_shp]] - G$519) / G$516</f>
        <v>-1.0798718624259831</v>
      </c>
      <c r="I115" s="6">
        <v>20.4025423728813</v>
      </c>
      <c r="J115" s="3">
        <f>(Table1[[#This Row],[AVG_PPP]] - I$519) / I$516</f>
        <v>1.2439036990025458</v>
      </c>
      <c r="K115" s="6">
        <v>149.74576271186399</v>
      </c>
      <c r="L115" s="3">
        <f>(Table1[[#This Row],[AVG_blocks]] - K$519) / K$516</f>
        <v>2.1500829523947371</v>
      </c>
      <c r="M115" s="6">
        <v>43.313559322033797</v>
      </c>
      <c r="N115" s="3">
        <f>(Table1[[#This Row],[AVG_hits]] - M$519) / M$516</f>
        <v>-0.80282885285068828</v>
      </c>
      <c r="O115" s="6">
        <v>0.33474576271186401</v>
      </c>
      <c r="P115" s="3">
        <f>(Table1[[#This Row],[AVG_faceoffWins]] - O$519) / O$516</f>
        <v>-0.59967963958415016</v>
      </c>
      <c r="Q115" s="1">
        <v>80</v>
      </c>
      <c r="R115" s="1">
        <v>11</v>
      </c>
      <c r="S115" s="1">
        <f>IF(ISERR(Table1[[#This Row],[AVG_shp]]/Table1[[#This Row],[shp]]), 0, Table1[[#This Row],[AVG_shp]]/Table1[[#This Row],[shp]])</f>
        <v>0.88983201079265195</v>
      </c>
      <c r="T115" s="7">
        <f>Table1[[#This Row],[r shp factor]]*Table1[[#This Row],[goals]]</f>
        <v>9.7881521187191716</v>
      </c>
      <c r="U115" s="1">
        <v>46</v>
      </c>
      <c r="V115" s="1">
        <v>57</v>
      </c>
      <c r="W115" s="1">
        <v>125</v>
      </c>
      <c r="X115" s="3">
        <v>8.3813559322033893</v>
      </c>
      <c r="Y115" s="3">
        <f>(Table1[[#This Row],[AVG_goals]] - X$519) / X$516</f>
        <v>-0.5316812178385677</v>
      </c>
      <c r="Z115" s="3">
        <v>34.1016949152542</v>
      </c>
      <c r="AA115" s="3">
        <f>(Table1[[#This Row],[AVG_assists]] - Z$519) / Z$516</f>
        <v>0.80595698365968871</v>
      </c>
      <c r="AB115" s="3">
        <v>42.483050847457598</v>
      </c>
      <c r="AC115" s="3">
        <f>(Table1[[#This Row],[AVG_points]] - AB$519) / AB$516</f>
        <v>0.26350149450573612</v>
      </c>
      <c r="AD115" s="1">
        <v>5.6410000000000002E-2</v>
      </c>
      <c r="AE115" s="1">
        <v>30</v>
      </c>
      <c r="AF115" s="1">
        <v>195</v>
      </c>
      <c r="AG115" s="1">
        <v>0</v>
      </c>
      <c r="AH115" s="1">
        <v>163</v>
      </c>
      <c r="AI115" s="1">
        <v>38</v>
      </c>
      <c r="AJ115" s="7">
        <f>Table1[[#This Row],[z ppp]]+Table1[[#This Row],[z blocks]]+Table1[[#This Row],[z hits]]+Table1[[#This Row],[z faceoffWins]]+Table1[[#This Row],[z goals]]+Table1[[#This Row],[z assists]]+Table1[[#This Row],[z points]]</f>
        <v>2.5292554192893015</v>
      </c>
    </row>
    <row r="116" spans="1:36" x14ac:dyDescent="0.3">
      <c r="A116" s="1">
        <v>8476448</v>
      </c>
      <c r="B116" s="1">
        <v>32</v>
      </c>
      <c r="C116" s="1" t="s">
        <v>960</v>
      </c>
      <c r="D116" s="1" t="s">
        <v>26</v>
      </c>
      <c r="E116" s="1" t="s">
        <v>971</v>
      </c>
      <c r="F116" s="1" t="s">
        <v>729</v>
      </c>
      <c r="G116" s="4">
        <v>0.11287265365853601</v>
      </c>
      <c r="H116" s="3">
        <f>(Table1[[#This Row],[AVG_shp]] - G$519) / G$516</f>
        <v>0.11717294246759623</v>
      </c>
      <c r="I116" s="6">
        <v>10.2731707317073</v>
      </c>
      <c r="J116" s="3">
        <f>(Table1[[#This Row],[AVG_PPP]] - I$519) / I$516</f>
        <v>0.18959218071164174</v>
      </c>
      <c r="K116" s="6">
        <v>45.273170731707303</v>
      </c>
      <c r="L116" s="3">
        <f>(Table1[[#This Row],[AVG_blocks]] - K$519) / K$516</f>
        <v>-0.41989315884006234</v>
      </c>
      <c r="M116" s="6">
        <v>39.8536585365853</v>
      </c>
      <c r="N116" s="3">
        <f>(Table1[[#This Row],[AVG_hits]] - M$519) / M$516</f>
        <v>-0.86718166841570266</v>
      </c>
      <c r="O116" s="6">
        <v>545.58048780487798</v>
      </c>
      <c r="P116" s="3">
        <f>(Table1[[#This Row],[AVG_faceoffWins]] - O$519) / O$516</f>
        <v>1.9810633364734949</v>
      </c>
      <c r="Q116" s="1">
        <v>53</v>
      </c>
      <c r="R116" s="1">
        <v>9</v>
      </c>
      <c r="S116" s="1">
        <f>IF(ISERR(Table1[[#This Row],[AVG_shp]]/Table1[[#This Row],[shp]]), 0, Table1[[#This Row],[AVG_shp]]/Table1[[#This Row],[shp]])</f>
        <v>1.492432284259368</v>
      </c>
      <c r="T116" s="7">
        <f>Table1[[#This Row],[r shp factor]]*Table1[[#This Row],[goals]]</f>
        <v>13.431890558334313</v>
      </c>
      <c r="U116" s="1">
        <v>20</v>
      </c>
      <c r="V116" s="1">
        <v>29</v>
      </c>
      <c r="W116" s="1">
        <v>67</v>
      </c>
      <c r="X116" s="3">
        <v>18.170731707317</v>
      </c>
      <c r="Y116" s="3">
        <f>(Table1[[#This Row],[AVG_goals]] - X$519) / X$516</f>
        <v>0.43958621584078034</v>
      </c>
      <c r="Z116" s="3">
        <v>31.0146341463414</v>
      </c>
      <c r="AA116" s="3">
        <f>(Table1[[#This Row],[AVG_assists]] - Z$519) / Z$516</f>
        <v>0.58429836405510827</v>
      </c>
      <c r="AB116" s="3">
        <v>49.185365853658503</v>
      </c>
      <c r="AC116" s="3">
        <f>(Table1[[#This Row],[AVG_points]] - AB$519) / AB$516</f>
        <v>0.56457855035203375</v>
      </c>
      <c r="AD116" s="1">
        <v>7.5630000000000003E-2</v>
      </c>
      <c r="AE116" s="1">
        <v>6</v>
      </c>
      <c r="AF116" s="1">
        <v>119</v>
      </c>
      <c r="AG116" s="1">
        <v>410</v>
      </c>
      <c r="AH116" s="1">
        <v>37</v>
      </c>
      <c r="AI116" s="1">
        <v>20</v>
      </c>
      <c r="AJ116" s="7">
        <f>Table1[[#This Row],[z ppp]]+Table1[[#This Row],[z blocks]]+Table1[[#This Row],[z hits]]+Table1[[#This Row],[z faceoffWins]]+Table1[[#This Row],[z goals]]+Table1[[#This Row],[z assists]]+Table1[[#This Row],[z points]]</f>
        <v>2.4720438201772943</v>
      </c>
    </row>
    <row r="117" spans="1:36" x14ac:dyDescent="0.3">
      <c r="A117" s="1">
        <v>8471724</v>
      </c>
      <c r="B117" s="1">
        <v>38</v>
      </c>
      <c r="C117" s="1" t="s">
        <v>701</v>
      </c>
      <c r="D117" s="1" t="s">
        <v>48</v>
      </c>
      <c r="E117" s="1" t="s">
        <v>730</v>
      </c>
      <c r="F117" s="1" t="s">
        <v>731</v>
      </c>
      <c r="G117" s="4">
        <v>6.2868999999999994E-2</v>
      </c>
      <c r="H117" s="3">
        <f>(Table1[[#This Row],[AVG_shp]] - G$519) / G$516</f>
        <v>-0.83782481197629355</v>
      </c>
      <c r="I117" s="6">
        <v>12.009090909090901</v>
      </c>
      <c r="J117" s="3">
        <f>(Table1[[#This Row],[AVG_PPP]] - I$519) / I$516</f>
        <v>0.37027472477090967</v>
      </c>
      <c r="K117" s="6">
        <v>115.745454545454</v>
      </c>
      <c r="L117" s="3">
        <f>(Table1[[#This Row],[AVG_blocks]] - K$519) / K$516</f>
        <v>1.3136915304331578</v>
      </c>
      <c r="M117" s="6">
        <v>138.55454545454501</v>
      </c>
      <c r="N117" s="3">
        <f>(Table1[[#This Row],[AVG_hits]] - M$519) / M$516</f>
        <v>0.9686166292257864</v>
      </c>
      <c r="O117" s="6">
        <v>0</v>
      </c>
      <c r="P117" s="3">
        <f>(Table1[[#This Row],[AVG_faceoffWins]] - O$519) / O$516</f>
        <v>-0.60126404952864254</v>
      </c>
      <c r="Q117" s="1">
        <v>74</v>
      </c>
      <c r="R117" s="1">
        <v>9</v>
      </c>
      <c r="S117" s="1">
        <f>IF(ISERR(Table1[[#This Row],[AVG_shp]]/Table1[[#This Row],[shp]]), 0, Table1[[#This Row],[AVG_shp]]/Table1[[#This Row],[shp]])</f>
        <v>1.1456139072123619</v>
      </c>
      <c r="T117" s="7">
        <f>Table1[[#This Row],[r shp factor]]*Table1[[#This Row],[goals]]</f>
        <v>10.310525164911256</v>
      </c>
      <c r="U117" s="1">
        <v>21</v>
      </c>
      <c r="V117" s="1">
        <v>30</v>
      </c>
      <c r="W117" s="1">
        <v>69</v>
      </c>
      <c r="X117" s="3">
        <v>10.2454545454545</v>
      </c>
      <c r="Y117" s="3">
        <f>(Table1[[#This Row],[AVG_goals]] - X$519) / X$516</f>
        <v>-0.34673190975087959</v>
      </c>
      <c r="Z117" s="3">
        <v>30.7818181818181</v>
      </c>
      <c r="AA117" s="3">
        <f>(Table1[[#This Row],[AVG_assists]] - Z$519) / Z$516</f>
        <v>0.56758160038209571</v>
      </c>
      <c r="AB117" s="3">
        <v>41.027272727272702</v>
      </c>
      <c r="AC117" s="3">
        <f>(Table1[[#This Row],[AVG_points]] - AB$519) / AB$516</f>
        <v>0.19810597221452561</v>
      </c>
      <c r="AD117" s="1">
        <v>5.4878000000000003E-2</v>
      </c>
      <c r="AE117" s="1">
        <v>12</v>
      </c>
      <c r="AF117" s="1">
        <v>164</v>
      </c>
      <c r="AG117" s="1">
        <v>0</v>
      </c>
      <c r="AH117" s="1">
        <v>100</v>
      </c>
      <c r="AI117" s="1">
        <v>120</v>
      </c>
      <c r="AJ117" s="7">
        <f>Table1[[#This Row],[z ppp]]+Table1[[#This Row],[z blocks]]+Table1[[#This Row],[z hits]]+Table1[[#This Row],[z faceoffWins]]+Table1[[#This Row],[z goals]]+Table1[[#This Row],[z assists]]+Table1[[#This Row],[z points]]</f>
        <v>2.4702744977469533</v>
      </c>
    </row>
    <row r="118" spans="1:36" x14ac:dyDescent="0.3">
      <c r="A118" s="1">
        <v>8478401</v>
      </c>
      <c r="B118" s="1">
        <v>28</v>
      </c>
      <c r="C118" s="1" t="s">
        <v>55</v>
      </c>
      <c r="D118" s="1" t="s">
        <v>45</v>
      </c>
      <c r="E118" s="1" t="s">
        <v>76</v>
      </c>
      <c r="F118" s="1" t="s">
        <v>77</v>
      </c>
      <c r="G118" s="4">
        <v>0.13599003305785101</v>
      </c>
      <c r="H118" s="3">
        <f>(Table1[[#This Row],[AVG_shp]] - G$519) / G$516</f>
        <v>0.55868158833040793</v>
      </c>
      <c r="I118" s="6">
        <v>9.9173553719008201</v>
      </c>
      <c r="J118" s="3">
        <f>(Table1[[#This Row],[AVG_PPP]] - I$519) / I$516</f>
        <v>0.152557284025265</v>
      </c>
      <c r="K118" s="6">
        <v>26.8842975206611</v>
      </c>
      <c r="L118" s="3">
        <f>(Table1[[#This Row],[AVG_blocks]] - K$519) / K$516</f>
        <v>-0.87225070036531305</v>
      </c>
      <c r="M118" s="6">
        <v>78.214876033057806</v>
      </c>
      <c r="N118" s="3">
        <f>(Table1[[#This Row],[AVG_hits]] - M$519) / M$516</f>
        <v>-0.15367786946792633</v>
      </c>
      <c r="O118" s="6">
        <v>367.123966942148</v>
      </c>
      <c r="P118" s="3">
        <f>(Table1[[#This Row],[AVG_faceoffWins]] - O$519) / O$516</f>
        <v>1.1363975697620903</v>
      </c>
      <c r="Q118" s="1">
        <v>82</v>
      </c>
      <c r="R118" s="1">
        <v>14</v>
      </c>
      <c r="S118" s="1">
        <f>IF(ISERR(Table1[[#This Row],[AVG_shp]]/Table1[[#This Row],[shp]]), 0, Table1[[#This Row],[AVG_shp]]/Table1[[#This Row],[shp]])</f>
        <v>1.2821869778509631</v>
      </c>
      <c r="T118" s="7">
        <f>Table1[[#This Row],[r shp factor]]*Table1[[#This Row],[goals]]</f>
        <v>17.950617689913486</v>
      </c>
      <c r="U118" s="1">
        <v>33</v>
      </c>
      <c r="V118" s="1">
        <v>47</v>
      </c>
      <c r="W118" s="1">
        <v>108</v>
      </c>
      <c r="X118" s="3">
        <v>18.6280991735537</v>
      </c>
      <c r="Y118" s="3">
        <f>(Table1[[#This Row],[AVG_goals]] - X$519) / X$516</f>
        <v>0.48496460720966111</v>
      </c>
      <c r="Z118" s="3">
        <v>35.6280991735537</v>
      </c>
      <c r="AA118" s="3">
        <f>(Table1[[#This Row],[AVG_assists]] - Z$519) / Z$516</f>
        <v>0.91555659512842491</v>
      </c>
      <c r="AB118" s="3">
        <v>54.2561983471074</v>
      </c>
      <c r="AC118" s="3">
        <f>(Table1[[#This Row],[AVG_points]] - AB$519) / AB$516</f>
        <v>0.79236720492956969</v>
      </c>
      <c r="AD118" s="1">
        <v>0.106061</v>
      </c>
      <c r="AE118" s="1">
        <v>7</v>
      </c>
      <c r="AF118" s="1">
        <v>132</v>
      </c>
      <c r="AG118" s="1">
        <v>393</v>
      </c>
      <c r="AH118" s="1">
        <v>26</v>
      </c>
      <c r="AI118" s="1">
        <v>63</v>
      </c>
      <c r="AJ118" s="7">
        <f>Table1[[#This Row],[z ppp]]+Table1[[#This Row],[z blocks]]+Table1[[#This Row],[z hits]]+Table1[[#This Row],[z faceoffWins]]+Table1[[#This Row],[z goals]]+Table1[[#This Row],[z assists]]+Table1[[#This Row],[z points]]</f>
        <v>2.4559146912217718</v>
      </c>
    </row>
    <row r="119" spans="1:36" x14ac:dyDescent="0.3">
      <c r="A119" s="1">
        <v>8475726</v>
      </c>
      <c r="B119" s="1">
        <v>33</v>
      </c>
      <c r="C119" s="1" t="s">
        <v>765</v>
      </c>
      <c r="D119" s="1" t="s">
        <v>56</v>
      </c>
      <c r="E119" s="1" t="s">
        <v>780</v>
      </c>
      <c r="F119" s="1" t="s">
        <v>781</v>
      </c>
      <c r="G119" s="4">
        <v>0.179835694560669</v>
      </c>
      <c r="H119" s="3">
        <f>(Table1[[#This Row],[AVG_shp]] - G$519) / G$516</f>
        <v>1.396070563208849</v>
      </c>
      <c r="I119" s="6">
        <v>19.422594142259399</v>
      </c>
      <c r="J119" s="3">
        <f>(Table1[[#This Row],[AVG_PPP]] - I$519) / I$516</f>
        <v>1.1419061868692348</v>
      </c>
      <c r="K119" s="6">
        <v>18.882845188284499</v>
      </c>
      <c r="L119" s="3">
        <f>(Table1[[#This Row],[AVG_blocks]] - K$519) / K$516</f>
        <v>-1.069082624984333</v>
      </c>
      <c r="M119" s="6">
        <v>62.656903765690302</v>
      </c>
      <c r="N119" s="3">
        <f>(Table1[[#This Row],[AVG_hits]] - M$519) / M$516</f>
        <v>-0.44305013242364777</v>
      </c>
      <c r="O119" s="6">
        <v>15.569037656903699</v>
      </c>
      <c r="P119" s="3">
        <f>(Table1[[#This Row],[AVG_faceoffWins]] - O$519) / O$516</f>
        <v>-0.52757308510855916</v>
      </c>
      <c r="Q119" s="1">
        <v>78</v>
      </c>
      <c r="R119" s="1">
        <v>30</v>
      </c>
      <c r="S119" s="1">
        <f>IF(ISERR(Table1[[#This Row],[AVG_shp]]/Table1[[#This Row],[shp]]), 0, Table1[[#This Row],[AVG_shp]]/Table1[[#This Row],[shp]])</f>
        <v>1.3967278518167761</v>
      </c>
      <c r="T119" s="7">
        <f>Table1[[#This Row],[r shp factor]]*Table1[[#This Row],[goals]]</f>
        <v>41.901835554503279</v>
      </c>
      <c r="U119" s="1">
        <v>24</v>
      </c>
      <c r="V119" s="1">
        <v>54</v>
      </c>
      <c r="W119" s="1">
        <v>138</v>
      </c>
      <c r="X119" s="3">
        <v>32.364016736401602</v>
      </c>
      <c r="Y119" s="3">
        <f>(Table1[[#This Row],[AVG_goals]] - X$519) / X$516</f>
        <v>1.8477940364787133</v>
      </c>
      <c r="Z119" s="3">
        <v>28.485355648535499</v>
      </c>
      <c r="AA119" s="3">
        <f>(Table1[[#This Row],[AVG_assists]] - Z$519) / Z$516</f>
        <v>0.402689894903836</v>
      </c>
      <c r="AB119" s="3">
        <v>60.849372384937197</v>
      </c>
      <c r="AC119" s="3">
        <f>(Table1[[#This Row],[AVG_points]] - AB$519) / AB$516</f>
        <v>1.0885415008490382</v>
      </c>
      <c r="AD119" s="1">
        <v>0.12875500000000001</v>
      </c>
      <c r="AE119" s="1">
        <v>15</v>
      </c>
      <c r="AF119" s="1">
        <v>233</v>
      </c>
      <c r="AG119" s="1">
        <v>13</v>
      </c>
      <c r="AH119" s="1">
        <v>32</v>
      </c>
      <c r="AI119" s="1">
        <v>54</v>
      </c>
      <c r="AJ119" s="7">
        <f>Table1[[#This Row],[z ppp]]+Table1[[#This Row],[z blocks]]+Table1[[#This Row],[z hits]]+Table1[[#This Row],[z faceoffWins]]+Table1[[#This Row],[z goals]]+Table1[[#This Row],[z assists]]+Table1[[#This Row],[z points]]</f>
        <v>2.4412257765842824</v>
      </c>
    </row>
    <row r="120" spans="1:36" x14ac:dyDescent="0.3">
      <c r="A120" s="1">
        <v>8473533</v>
      </c>
      <c r="B120" s="1">
        <v>37</v>
      </c>
      <c r="C120" s="1" t="s">
        <v>119</v>
      </c>
      <c r="D120" s="1" t="s">
        <v>26</v>
      </c>
      <c r="E120" s="1" t="s">
        <v>141</v>
      </c>
      <c r="F120" s="1" t="s">
        <v>142</v>
      </c>
      <c r="G120" s="4">
        <v>0.11322483898305</v>
      </c>
      <c r="H120" s="3">
        <f>(Table1[[#This Row],[AVG_shp]] - G$519) / G$516</f>
        <v>0.12389917484164872</v>
      </c>
      <c r="I120" s="6">
        <v>0.338983050847457</v>
      </c>
      <c r="J120" s="3">
        <f>(Table1[[#This Row],[AVG_PPP]] - I$519) / I$516</f>
        <v>-0.84440369463173981</v>
      </c>
      <c r="K120" s="6">
        <v>40.949152542372801</v>
      </c>
      <c r="L120" s="3">
        <f>(Table1[[#This Row],[AVG_blocks]] - K$519) / K$516</f>
        <v>-0.52626195127171882</v>
      </c>
      <c r="M120" s="6">
        <v>145.19067796610099</v>
      </c>
      <c r="N120" s="3">
        <f>(Table1[[#This Row],[AVG_hits]] - M$519) / M$516</f>
        <v>1.092046125637141</v>
      </c>
      <c r="O120" s="6">
        <v>782.71610169491498</v>
      </c>
      <c r="P120" s="3">
        <f>(Table1[[#This Row],[AVG_faceoffWins]] - O$519) / O$516</f>
        <v>3.1034674613139663</v>
      </c>
      <c r="Q120" s="1">
        <v>75</v>
      </c>
      <c r="R120" s="1">
        <v>13</v>
      </c>
      <c r="S120" s="1">
        <f>IF(ISERR(Table1[[#This Row],[AVG_shp]]/Table1[[#This Row],[shp]]), 0, Table1[[#This Row],[AVG_shp]]/Table1[[#This Row],[shp]])</f>
        <v>0.93193002990287654</v>
      </c>
      <c r="T120" s="7">
        <f>Table1[[#This Row],[r shp factor]]*Table1[[#This Row],[goals]]</f>
        <v>12.115090388737395</v>
      </c>
      <c r="U120" s="1">
        <v>23</v>
      </c>
      <c r="V120" s="1">
        <v>36</v>
      </c>
      <c r="W120" s="1">
        <v>85</v>
      </c>
      <c r="X120" s="3">
        <v>13.3559322033898</v>
      </c>
      <c r="Y120" s="3">
        <f>(Table1[[#This Row],[AVG_goals]] - X$519) / X$516</f>
        <v>-3.8121256554791941E-2</v>
      </c>
      <c r="Z120" s="3">
        <v>19.9237288135593</v>
      </c>
      <c r="AA120" s="3">
        <f>(Table1[[#This Row],[AVG_assists]] - Z$519) / Z$516</f>
        <v>-0.21205614602969253</v>
      </c>
      <c r="AB120" s="3">
        <v>33.279661016949099</v>
      </c>
      <c r="AC120" s="3">
        <f>(Table1[[#This Row],[AVG_points]] - AB$519) / AB$516</f>
        <v>-0.14992722548304727</v>
      </c>
      <c r="AD120" s="1">
        <v>0.12149500000000001</v>
      </c>
      <c r="AE120" s="1">
        <v>0</v>
      </c>
      <c r="AF120" s="1">
        <v>107</v>
      </c>
      <c r="AG120" s="1">
        <v>724</v>
      </c>
      <c r="AH120" s="1">
        <v>43</v>
      </c>
      <c r="AI120" s="1">
        <v>138</v>
      </c>
      <c r="AJ120" s="7">
        <f>Table1[[#This Row],[z ppp]]+Table1[[#This Row],[z blocks]]+Table1[[#This Row],[z hits]]+Table1[[#This Row],[z faceoffWins]]+Table1[[#This Row],[z goals]]+Table1[[#This Row],[z assists]]+Table1[[#This Row],[z points]]</f>
        <v>2.4247433129801172</v>
      </c>
    </row>
    <row r="121" spans="1:36" x14ac:dyDescent="0.3">
      <c r="A121" s="1">
        <v>8476872</v>
      </c>
      <c r="B121" s="1">
        <v>31</v>
      </c>
      <c r="C121" s="1" t="s">
        <v>860</v>
      </c>
      <c r="D121" s="1" t="s">
        <v>45</v>
      </c>
      <c r="E121" s="1" t="s">
        <v>869</v>
      </c>
      <c r="F121" s="1" t="s">
        <v>870</v>
      </c>
      <c r="G121" s="4">
        <v>0.12926235</v>
      </c>
      <c r="H121" s="3">
        <f>(Table1[[#This Row],[AVG_shp]] - G$519) / G$516</f>
        <v>0.43019253317591255</v>
      </c>
      <c r="I121" s="6">
        <v>4.6333333333333302</v>
      </c>
      <c r="J121" s="3">
        <f>(Table1[[#This Row],[AVG_PPP]] - I$519) / I$516</f>
        <v>-0.39742799596185624</v>
      </c>
      <c r="K121" s="6">
        <v>55.658333333333303</v>
      </c>
      <c r="L121" s="3">
        <f>(Table1[[#This Row],[AVG_blocks]] - K$519) / K$516</f>
        <v>-0.16442309447583914</v>
      </c>
      <c r="M121" s="6">
        <v>162.99166666666599</v>
      </c>
      <c r="N121" s="3">
        <f>(Table1[[#This Row],[AVG_hits]] - M$519) / M$516</f>
        <v>1.423137626162313</v>
      </c>
      <c r="O121" s="6">
        <v>413.07499999999999</v>
      </c>
      <c r="P121" s="3">
        <f>(Table1[[#This Row],[AVG_faceoffWins]] - O$519) / O$516</f>
        <v>1.3538918052282578</v>
      </c>
      <c r="Q121" s="1">
        <v>80</v>
      </c>
      <c r="R121" s="1">
        <v>13</v>
      </c>
      <c r="S121" s="1">
        <f>IF(ISERR(Table1[[#This Row],[AVG_shp]]/Table1[[#This Row],[shp]]), 0, Table1[[#This Row],[AVG_shp]]/Table1[[#This Row],[shp]])</f>
        <v>0.63128095056699973</v>
      </c>
      <c r="T121" s="7">
        <f>Table1[[#This Row],[r shp factor]]*Table1[[#This Row],[goals]]</f>
        <v>8.2066523573709969</v>
      </c>
      <c r="U121" s="1">
        <v>18</v>
      </c>
      <c r="V121" s="1">
        <v>31</v>
      </c>
      <c r="W121" s="1">
        <v>75</v>
      </c>
      <c r="X121" s="3">
        <v>14.625</v>
      </c>
      <c r="Y121" s="3">
        <f>(Table1[[#This Row],[AVG_goals]] - X$519) / X$516</f>
        <v>8.7791186719905892E-2</v>
      </c>
      <c r="Z121" s="3">
        <v>23.008333333333301</v>
      </c>
      <c r="AA121" s="3">
        <f>(Table1[[#This Row],[AVG_assists]] - Z$519) / Z$516</f>
        <v>9.4261087948377103E-3</v>
      </c>
      <c r="AB121" s="3">
        <v>37.633333333333297</v>
      </c>
      <c r="AC121" s="3">
        <f>(Table1[[#This Row],[AVG_points]] - AB$519) / AB$516</f>
        <v>4.5645623886723712E-2</v>
      </c>
      <c r="AD121" s="1">
        <v>0.204762</v>
      </c>
      <c r="AE121" s="1">
        <v>0</v>
      </c>
      <c r="AF121" s="1">
        <v>125</v>
      </c>
      <c r="AG121" s="1">
        <v>253</v>
      </c>
      <c r="AH121" s="1">
        <v>54</v>
      </c>
      <c r="AI121" s="1">
        <v>178</v>
      </c>
      <c r="AJ121" s="7">
        <f>Table1[[#This Row],[z ppp]]+Table1[[#This Row],[z blocks]]+Table1[[#This Row],[z hits]]+Table1[[#This Row],[z faceoffWins]]+Table1[[#This Row],[z goals]]+Table1[[#This Row],[z assists]]+Table1[[#This Row],[z points]]</f>
        <v>2.3580412603543426</v>
      </c>
    </row>
    <row r="122" spans="1:36" x14ac:dyDescent="0.3">
      <c r="A122" s="1">
        <v>8477951</v>
      </c>
      <c r="B122" s="1">
        <v>29</v>
      </c>
      <c r="C122" s="1" t="s">
        <v>902</v>
      </c>
      <c r="D122" s="1" t="s">
        <v>65</v>
      </c>
      <c r="E122" s="1" t="s">
        <v>919</v>
      </c>
      <c r="F122" s="1" t="s">
        <v>920</v>
      </c>
      <c r="G122" s="4">
        <v>0.13534497321428501</v>
      </c>
      <c r="H122" s="3">
        <f>(Table1[[#This Row],[AVG_shp]] - G$519) / G$516</f>
        <v>0.5463618745292087</v>
      </c>
      <c r="I122" s="6">
        <v>19.933035714285701</v>
      </c>
      <c r="J122" s="3">
        <f>(Table1[[#This Row],[AVG_PPP]] - I$519) / I$516</f>
        <v>1.1950352898250696</v>
      </c>
      <c r="K122" s="6">
        <v>38.808035714285701</v>
      </c>
      <c r="L122" s="3">
        <f>(Table1[[#This Row],[AVG_blocks]] - K$519) / K$516</f>
        <v>-0.57893240765890053</v>
      </c>
      <c r="M122" s="6">
        <v>14.1428571428571</v>
      </c>
      <c r="N122" s="3">
        <f>(Table1[[#This Row],[AVG_hits]] - M$519) / M$516</f>
        <v>-1.3453926237928031</v>
      </c>
      <c r="O122" s="6">
        <v>136.8125</v>
      </c>
      <c r="P122" s="3">
        <f>(Table1[[#This Row],[AVG_faceoffWins]] - O$519) / O$516</f>
        <v>4.6293319905306413E-2</v>
      </c>
      <c r="Q122" s="1">
        <v>82</v>
      </c>
      <c r="R122" s="1">
        <v>20</v>
      </c>
      <c r="S122" s="1">
        <f>IF(ISERR(Table1[[#This Row],[AVG_shp]]/Table1[[#This Row],[shp]]), 0, Table1[[#This Row],[AVG_shp]]/Table1[[#This Row],[shp]])</f>
        <v>1.2587068663152976</v>
      </c>
      <c r="T122" s="7">
        <f>Table1[[#This Row],[r shp factor]]*Table1[[#This Row],[goals]]</f>
        <v>25.174137326305953</v>
      </c>
      <c r="U122" s="1">
        <v>43</v>
      </c>
      <c r="V122" s="1">
        <v>63</v>
      </c>
      <c r="W122" s="1">
        <v>146</v>
      </c>
      <c r="X122" s="3">
        <v>21.2678571428571</v>
      </c>
      <c r="Y122" s="3">
        <f>(Table1[[#This Row],[AVG_goals]] - X$519) / X$516</f>
        <v>0.74687210849261854</v>
      </c>
      <c r="Z122" s="3">
        <v>39.620535714285701</v>
      </c>
      <c r="AA122" s="3">
        <f>(Table1[[#This Row],[AVG_assists]] - Z$519) / Z$516</f>
        <v>1.2022234406240535</v>
      </c>
      <c r="AB122" s="3">
        <v>60.888392857142797</v>
      </c>
      <c r="AC122" s="3">
        <f>(Table1[[#This Row],[AVG_points]] - AB$519) / AB$516</f>
        <v>1.0902943532408649</v>
      </c>
      <c r="AD122" s="1">
        <v>0.107527</v>
      </c>
      <c r="AE122" s="1">
        <v>25</v>
      </c>
      <c r="AF122" s="1">
        <v>186</v>
      </c>
      <c r="AG122" s="1">
        <v>185</v>
      </c>
      <c r="AH122" s="1">
        <v>45</v>
      </c>
      <c r="AI122" s="1">
        <v>14</v>
      </c>
      <c r="AJ122" s="7">
        <f>Table1[[#This Row],[z ppp]]+Table1[[#This Row],[z blocks]]+Table1[[#This Row],[z hits]]+Table1[[#This Row],[z faceoffWins]]+Table1[[#This Row],[z goals]]+Table1[[#This Row],[z assists]]+Table1[[#This Row],[z points]]</f>
        <v>2.3563934806362092</v>
      </c>
    </row>
    <row r="123" spans="1:36" x14ac:dyDescent="0.3">
      <c r="A123" s="1">
        <v>8477402</v>
      </c>
      <c r="B123" s="1">
        <v>30</v>
      </c>
      <c r="C123" s="1" t="s">
        <v>792</v>
      </c>
      <c r="D123" s="1" t="s">
        <v>23</v>
      </c>
      <c r="E123" s="1" t="s">
        <v>795</v>
      </c>
      <c r="F123" s="1" t="s">
        <v>796</v>
      </c>
      <c r="G123" s="4">
        <v>0.156322474885844</v>
      </c>
      <c r="H123" s="3">
        <f>(Table1[[#This Row],[AVG_shp]] - G$519) / G$516</f>
        <v>0.94700193829306734</v>
      </c>
      <c r="I123" s="6">
        <v>16.780821917808201</v>
      </c>
      <c r="J123" s="3">
        <f>(Table1[[#This Row],[AVG_PPP]] - I$519) / I$516</f>
        <v>0.86693840173848113</v>
      </c>
      <c r="K123" s="6">
        <v>27.949771689497702</v>
      </c>
      <c r="L123" s="3">
        <f>(Table1[[#This Row],[AVG_blocks]] - K$519) / K$516</f>
        <v>-0.84604054218748292</v>
      </c>
      <c r="M123" s="6">
        <v>46.511415525114103</v>
      </c>
      <c r="N123" s="3">
        <f>(Table1[[#This Row],[AVG_hits]] - M$519) / M$516</f>
        <v>-0.74334996510171836</v>
      </c>
      <c r="O123" s="6">
        <v>76.036529680365206</v>
      </c>
      <c r="P123" s="3">
        <f>(Table1[[#This Row],[AVG_faceoffWins]] - O$519) / O$516</f>
        <v>-0.24136992332888974</v>
      </c>
      <c r="Q123" s="1">
        <v>76</v>
      </c>
      <c r="R123" s="1">
        <v>20</v>
      </c>
      <c r="S123" s="1">
        <f>IF(ISERR(Table1[[#This Row],[AVG_shp]]/Table1[[#This Row],[shp]]), 0, Table1[[#This Row],[AVG_shp]]/Table1[[#This Row],[shp]])</f>
        <v>1.1333382262569256</v>
      </c>
      <c r="T123" s="7">
        <f>Table1[[#This Row],[r shp factor]]*Table1[[#This Row],[goals]]</f>
        <v>22.666764525138511</v>
      </c>
      <c r="U123" s="1">
        <v>37</v>
      </c>
      <c r="V123" s="1">
        <v>57</v>
      </c>
      <c r="W123" s="1">
        <v>134</v>
      </c>
      <c r="X123" s="3">
        <v>24.283105022830998</v>
      </c>
      <c r="Y123" s="3">
        <f>(Table1[[#This Row],[AVG_goals]] - X$519) / X$516</f>
        <v>1.046034398057027</v>
      </c>
      <c r="Z123" s="3">
        <v>37.7853881278538</v>
      </c>
      <c r="AA123" s="3">
        <f>(Table1[[#This Row],[AVG_assists]] - Z$519) / Z$516</f>
        <v>1.0704552924633579</v>
      </c>
      <c r="AB123" s="3">
        <v>62.068493150684901</v>
      </c>
      <c r="AC123" s="3">
        <f>(Table1[[#This Row],[AVG_points]] - AB$519) / AB$516</f>
        <v>1.1433060546685487</v>
      </c>
      <c r="AD123" s="1">
        <v>0.137931</v>
      </c>
      <c r="AE123" s="1">
        <v>12</v>
      </c>
      <c r="AF123" s="1">
        <v>145</v>
      </c>
      <c r="AG123" s="1">
        <v>85</v>
      </c>
      <c r="AH123" s="1">
        <v>32</v>
      </c>
      <c r="AI123" s="1">
        <v>44</v>
      </c>
      <c r="AJ123" s="7">
        <f>Table1[[#This Row],[z ppp]]+Table1[[#This Row],[z blocks]]+Table1[[#This Row],[z hits]]+Table1[[#This Row],[z faceoffWins]]+Table1[[#This Row],[z goals]]+Table1[[#This Row],[z assists]]+Table1[[#This Row],[z points]]</f>
        <v>2.2959737163093239</v>
      </c>
    </row>
    <row r="124" spans="1:36" x14ac:dyDescent="0.3">
      <c r="A124" s="1">
        <v>8477498</v>
      </c>
      <c r="B124" s="1">
        <v>30</v>
      </c>
      <c r="C124" s="1" t="s">
        <v>340</v>
      </c>
      <c r="D124" s="1" t="s">
        <v>48</v>
      </c>
      <c r="E124" s="1" t="s">
        <v>369</v>
      </c>
      <c r="F124" s="1" t="s">
        <v>370</v>
      </c>
      <c r="G124" s="4">
        <v>4.7463309623430899E-2</v>
      </c>
      <c r="H124" s="3">
        <f>(Table1[[#This Row],[AVG_shp]] - G$519) / G$516</f>
        <v>-1.1320513062190758</v>
      </c>
      <c r="I124" s="6">
        <v>2.67364016736401</v>
      </c>
      <c r="J124" s="3">
        <f>(Table1[[#This Row],[AVG_PPP]] - I$519) / I$516</f>
        <v>-0.60140186032270204</v>
      </c>
      <c r="K124" s="6">
        <v>157.80753138075301</v>
      </c>
      <c r="L124" s="3">
        <f>(Table1[[#This Row],[AVG_blocks]] - K$519) / K$516</f>
        <v>2.3483986302261171</v>
      </c>
      <c r="M124" s="6">
        <v>158.22594142259399</v>
      </c>
      <c r="N124" s="3">
        <f>(Table1[[#This Row],[AVG_hits]] - M$519) / M$516</f>
        <v>1.3344969810446399</v>
      </c>
      <c r="O124" s="6">
        <v>0</v>
      </c>
      <c r="P124" s="3">
        <f>(Table1[[#This Row],[AVG_faceoffWins]] - O$519) / O$516</f>
        <v>-0.60126404952864254</v>
      </c>
      <c r="Q124" s="1">
        <v>76</v>
      </c>
      <c r="R124" s="1">
        <v>5</v>
      </c>
      <c r="S124" s="1">
        <f>IF(ISERR(Table1[[#This Row],[AVG_shp]]/Table1[[#This Row],[shp]]), 0, Table1[[#This Row],[AVG_shp]]/Table1[[#This Row],[shp]])</f>
        <v>1.7846033096492291</v>
      </c>
      <c r="T124" s="7">
        <f>Table1[[#This Row],[r shp factor]]*Table1[[#This Row],[goals]]</f>
        <v>8.9230165482461459</v>
      </c>
      <c r="U124" s="1">
        <v>28</v>
      </c>
      <c r="V124" s="1">
        <v>33</v>
      </c>
      <c r="W124" s="1">
        <v>71</v>
      </c>
      <c r="X124" s="3">
        <v>9.0962343096234299</v>
      </c>
      <c r="Y124" s="3">
        <f>(Table1[[#This Row],[AVG_goals]] - X$519) / X$516</f>
        <v>-0.4607534995672195</v>
      </c>
      <c r="Z124" s="3">
        <v>26.995815899581501</v>
      </c>
      <c r="AA124" s="3">
        <f>(Table1[[#This Row],[AVG_assists]] - Z$519) / Z$516</f>
        <v>0.2957372466358929</v>
      </c>
      <c r="AB124" s="3">
        <v>36.092050209204999</v>
      </c>
      <c r="AC124" s="3">
        <f>(Table1[[#This Row],[AVG_points]] - AB$519) / AB$516</f>
        <v>-2.3590898838454489E-2</v>
      </c>
      <c r="AD124" s="1">
        <v>2.6596000000000002E-2</v>
      </c>
      <c r="AE124" s="1">
        <v>2</v>
      </c>
      <c r="AF124" s="1">
        <v>188</v>
      </c>
      <c r="AG124" s="1">
        <v>0</v>
      </c>
      <c r="AH124" s="1">
        <v>136</v>
      </c>
      <c r="AI124" s="1">
        <v>161</v>
      </c>
      <c r="AJ124" s="7">
        <f>Table1[[#This Row],[z ppp]]+Table1[[#This Row],[z blocks]]+Table1[[#This Row],[z hits]]+Table1[[#This Row],[z faceoffWins]]+Table1[[#This Row],[z goals]]+Table1[[#This Row],[z assists]]+Table1[[#This Row],[z points]]</f>
        <v>2.2916225496496314</v>
      </c>
    </row>
    <row r="125" spans="1:36" x14ac:dyDescent="0.3">
      <c r="A125" s="1">
        <v>8480830</v>
      </c>
      <c r="B125" s="1">
        <v>25</v>
      </c>
      <c r="C125" s="1" t="s">
        <v>119</v>
      </c>
      <c r="D125" s="1" t="s">
        <v>56</v>
      </c>
      <c r="E125" s="1" t="s">
        <v>143</v>
      </c>
      <c r="F125" s="1" t="s">
        <v>144</v>
      </c>
      <c r="G125" s="4">
        <v>0.117770092307692</v>
      </c>
      <c r="H125" s="3">
        <f>(Table1[[#This Row],[AVG_shp]] - G$519) / G$516</f>
        <v>0.21070696588934845</v>
      </c>
      <c r="I125" s="6">
        <v>17.041025641025598</v>
      </c>
      <c r="J125" s="3">
        <f>(Table1[[#This Row],[AVG_PPP]] - I$519) / I$516</f>
        <v>0.89402160020413501</v>
      </c>
      <c r="K125" s="6">
        <v>20.358974358974301</v>
      </c>
      <c r="L125" s="3">
        <f>(Table1[[#This Row],[AVG_blocks]] - K$519) / K$516</f>
        <v>-1.0327705489281538</v>
      </c>
      <c r="M125" s="6">
        <v>143.55897435897401</v>
      </c>
      <c r="N125" s="3">
        <f>(Table1[[#This Row],[AVG_hits]] - M$519) / M$516</f>
        <v>1.0616970700434558</v>
      </c>
      <c r="O125" s="6">
        <v>2.89230769230769</v>
      </c>
      <c r="P125" s="3">
        <f>(Table1[[#This Row],[AVG_faceoffWins]] - O$519) / O$516</f>
        <v>-0.58757425392645446</v>
      </c>
      <c r="Q125" s="1">
        <v>72</v>
      </c>
      <c r="R125" s="1">
        <v>20</v>
      </c>
      <c r="S125" s="1">
        <f>IF(ISERR(Table1[[#This Row],[AVG_shp]]/Table1[[#This Row],[shp]]), 0, Table1[[#This Row],[AVG_shp]]/Table1[[#This Row],[shp]])</f>
        <v>1.0599318907011188</v>
      </c>
      <c r="T125" s="7">
        <f>Table1[[#This Row],[r shp factor]]*Table1[[#This Row],[goals]]</f>
        <v>21.198637814022376</v>
      </c>
      <c r="U125" s="1">
        <v>28</v>
      </c>
      <c r="V125" s="1">
        <v>48</v>
      </c>
      <c r="W125" s="1">
        <v>116</v>
      </c>
      <c r="X125" s="3">
        <v>20.682051282051201</v>
      </c>
      <c r="Y125" s="3">
        <f>(Table1[[#This Row],[AVG_goals]] - X$519) / X$516</f>
        <v>0.68875051135200183</v>
      </c>
      <c r="Z125" s="3">
        <v>30.825641025641001</v>
      </c>
      <c r="AA125" s="3">
        <f>(Table1[[#This Row],[AVG_assists]] - Z$519) / Z$516</f>
        <v>0.57072818925613089</v>
      </c>
      <c r="AB125" s="3">
        <v>51.507692307692302</v>
      </c>
      <c r="AC125" s="3">
        <f>(Table1[[#This Row],[AVG_points]] - AB$519) / AB$516</f>
        <v>0.66890059592100171</v>
      </c>
      <c r="AD125" s="1">
        <v>0.111111</v>
      </c>
      <c r="AE125" s="1">
        <v>18</v>
      </c>
      <c r="AF125" s="1">
        <v>180</v>
      </c>
      <c r="AG125" s="1">
        <v>1</v>
      </c>
      <c r="AH125" s="1">
        <v>22</v>
      </c>
      <c r="AI125" s="1">
        <v>148</v>
      </c>
      <c r="AJ125" s="7">
        <f>Table1[[#This Row],[z ppp]]+Table1[[#This Row],[z blocks]]+Table1[[#This Row],[z hits]]+Table1[[#This Row],[z faceoffWins]]+Table1[[#This Row],[z goals]]+Table1[[#This Row],[z assists]]+Table1[[#This Row],[z points]]</f>
        <v>2.2637531639221171</v>
      </c>
    </row>
    <row r="126" spans="1:36" x14ac:dyDescent="0.3">
      <c r="A126" s="1">
        <v>8476853</v>
      </c>
      <c r="B126" s="1">
        <v>31</v>
      </c>
      <c r="C126" s="1" t="s">
        <v>860</v>
      </c>
      <c r="D126" s="1" t="s">
        <v>48</v>
      </c>
      <c r="E126" s="1" t="s">
        <v>896</v>
      </c>
      <c r="F126" s="1" t="s">
        <v>897</v>
      </c>
      <c r="G126" s="4">
        <v>4.3526694063926903E-2</v>
      </c>
      <c r="H126" s="3">
        <f>(Table1[[#This Row],[AVG_shp]] - G$519) / G$516</f>
        <v>-1.2072349926974224</v>
      </c>
      <c r="I126" s="6">
        <v>16.863013698630098</v>
      </c>
      <c r="J126" s="3">
        <f>(Table1[[#This Row],[AVG_PPP]] - I$519) / I$516</f>
        <v>0.87549329974193968</v>
      </c>
      <c r="K126" s="6">
        <v>119.319634703196</v>
      </c>
      <c r="L126" s="3">
        <f>(Table1[[#This Row],[AVG_blocks]] - K$519) / K$516</f>
        <v>1.4016146636544631</v>
      </c>
      <c r="M126" s="6">
        <v>60.858447488584403</v>
      </c>
      <c r="N126" s="3">
        <f>(Table1[[#This Row],[AVG_hits]] - M$519) / M$516</f>
        <v>-0.47650072314263447</v>
      </c>
      <c r="O126" s="6">
        <v>0</v>
      </c>
      <c r="P126" s="3">
        <f>(Table1[[#This Row],[AVG_faceoffWins]] - O$519) / O$516</f>
        <v>-0.60126404952864254</v>
      </c>
      <c r="Q126" s="1">
        <v>82</v>
      </c>
      <c r="R126" s="1">
        <v>7</v>
      </c>
      <c r="S126" s="1">
        <f>IF(ISERR(Table1[[#This Row],[AVG_shp]]/Table1[[#This Row],[shp]]), 0, Table1[[#This Row],[AVG_shp]]/Table1[[#This Row],[shp]])</f>
        <v>0.78347422535688138</v>
      </c>
      <c r="T126" s="7">
        <f>Table1[[#This Row],[r shp factor]]*Table1[[#This Row],[goals]]</f>
        <v>5.4843195774981695</v>
      </c>
      <c r="U126" s="1">
        <v>34</v>
      </c>
      <c r="V126" s="1">
        <v>41</v>
      </c>
      <c r="W126" s="1">
        <v>89</v>
      </c>
      <c r="X126" s="3">
        <v>6.10958904109589</v>
      </c>
      <c r="Y126" s="3">
        <f>(Table1[[#This Row],[AVG_goals]] - X$519) / X$516</f>
        <v>-0.75707793862366646</v>
      </c>
      <c r="Z126" s="3">
        <v>40.4794520547945</v>
      </c>
      <c r="AA126" s="3">
        <f>(Table1[[#This Row],[AVG_assists]] - Z$519) / Z$516</f>
        <v>1.2638957641203119</v>
      </c>
      <c r="AB126" s="3">
        <v>46.589041095890401</v>
      </c>
      <c r="AC126" s="3">
        <f>(Table1[[#This Row],[AVG_points]] - AB$519) / AB$516</f>
        <v>0.44794813036036552</v>
      </c>
      <c r="AD126" s="1">
        <v>5.5556000000000001E-2</v>
      </c>
      <c r="AE126" s="1">
        <v>14</v>
      </c>
      <c r="AF126" s="1">
        <v>126</v>
      </c>
      <c r="AG126" s="1">
        <v>0</v>
      </c>
      <c r="AH126" s="1">
        <v>131</v>
      </c>
      <c r="AI126" s="1">
        <v>21</v>
      </c>
      <c r="AJ126" s="7">
        <f>Table1[[#This Row],[z ppp]]+Table1[[#This Row],[z blocks]]+Table1[[#This Row],[z hits]]+Table1[[#This Row],[z faceoffWins]]+Table1[[#This Row],[z goals]]+Table1[[#This Row],[z assists]]+Table1[[#This Row],[z points]]</f>
        <v>2.1541091465821367</v>
      </c>
    </row>
    <row r="127" spans="1:36" x14ac:dyDescent="0.3">
      <c r="A127" s="1">
        <v>8476885</v>
      </c>
      <c r="B127" s="1">
        <v>31</v>
      </c>
      <c r="C127" s="1" t="s">
        <v>22</v>
      </c>
      <c r="D127" s="1" t="s">
        <v>48</v>
      </c>
      <c r="E127" s="1" t="s">
        <v>53</v>
      </c>
      <c r="F127" s="1" t="s">
        <v>54</v>
      </c>
      <c r="G127" s="4">
        <v>2.6692065789473599E-2</v>
      </c>
      <c r="H127" s="3">
        <f>(Table1[[#This Row],[AVG_shp]] - G$519) / G$516</f>
        <v>-1.5287521423998631</v>
      </c>
      <c r="I127" s="6">
        <v>2.1008771929824501</v>
      </c>
      <c r="J127" s="3">
        <f>(Table1[[#This Row],[AVG_PPP]] - I$519) / I$516</f>
        <v>-0.66101766103894932</v>
      </c>
      <c r="K127" s="6">
        <v>196.11842105263099</v>
      </c>
      <c r="L127" s="3">
        <f>(Table1[[#This Row],[AVG_blocks]] - K$519) / K$516</f>
        <v>3.2908283085821335</v>
      </c>
      <c r="M127" s="6">
        <v>191.59210526315701</v>
      </c>
      <c r="N127" s="3">
        <f>(Table1[[#This Row],[AVG_hits]] - M$519) / M$516</f>
        <v>1.9550947151688187</v>
      </c>
      <c r="O127" s="6">
        <v>0</v>
      </c>
      <c r="P127" s="3">
        <f>(Table1[[#This Row],[AVG_faceoffWins]] - O$519) / O$516</f>
        <v>-0.60126404952864254</v>
      </c>
      <c r="Q127" s="1">
        <v>77</v>
      </c>
      <c r="R127" s="1">
        <v>1</v>
      </c>
      <c r="S127" s="1">
        <f>IF(ISERR(Table1[[#This Row],[AVG_shp]]/Table1[[#This Row],[shp]]), 0, Table1[[#This Row],[AVG_shp]]/Table1[[#This Row],[shp]])</f>
        <v>1.7349409027932141</v>
      </c>
      <c r="T127" s="7">
        <f>Table1[[#This Row],[r shp factor]]*Table1[[#This Row],[goals]]</f>
        <v>1.7349409027932141</v>
      </c>
      <c r="U127" s="1">
        <v>13</v>
      </c>
      <c r="V127" s="1">
        <v>14</v>
      </c>
      <c r="W127" s="1">
        <v>29</v>
      </c>
      <c r="X127" s="3">
        <v>4.1228070175438596</v>
      </c>
      <c r="Y127" s="3">
        <f>(Table1[[#This Row],[AVG_goals]] - X$519) / X$516</f>
        <v>-0.95419946318514925</v>
      </c>
      <c r="Z127" s="3">
        <v>18.052631578947299</v>
      </c>
      <c r="AA127" s="3">
        <f>(Table1[[#This Row],[AVG_assists]] - Z$519) / Z$516</f>
        <v>-0.34640556809050571</v>
      </c>
      <c r="AB127" s="3">
        <v>22.175438596491201</v>
      </c>
      <c r="AC127" s="3">
        <f>(Table1[[#This Row],[AVG_points]] - AB$519) / AB$516</f>
        <v>-0.64874391653991303</v>
      </c>
      <c r="AD127" s="1">
        <v>1.5384999999999999E-2</v>
      </c>
      <c r="AE127" s="1">
        <v>0</v>
      </c>
      <c r="AF127" s="1">
        <v>111</v>
      </c>
      <c r="AG127" s="1">
        <v>0</v>
      </c>
      <c r="AH127" s="1">
        <v>208</v>
      </c>
      <c r="AI127" s="1">
        <v>164</v>
      </c>
      <c r="AJ127" s="7">
        <f>Table1[[#This Row],[z ppp]]+Table1[[#This Row],[z blocks]]+Table1[[#This Row],[z hits]]+Table1[[#This Row],[z faceoffWins]]+Table1[[#This Row],[z goals]]+Table1[[#This Row],[z assists]]+Table1[[#This Row],[z points]]</f>
        <v>2.0342923653677931</v>
      </c>
    </row>
    <row r="128" spans="1:36" x14ac:dyDescent="0.3">
      <c r="A128" s="1">
        <v>8474641</v>
      </c>
      <c r="B128" s="1">
        <v>35</v>
      </c>
      <c r="C128" s="1" t="s">
        <v>340</v>
      </c>
      <c r="D128" s="1" t="s">
        <v>26</v>
      </c>
      <c r="E128" s="1" t="s">
        <v>345</v>
      </c>
      <c r="F128" s="1" t="s">
        <v>346</v>
      </c>
      <c r="G128" s="4">
        <v>0.22196611999999999</v>
      </c>
      <c r="H128" s="3">
        <f>(Table1[[#This Row],[AVG_shp]] - G$519) / G$516</f>
        <v>2.2007010000781055</v>
      </c>
      <c r="I128" s="6">
        <v>8.56</v>
      </c>
      <c r="J128" s="3">
        <f>(Table1[[#This Row],[AVG_PPP]] - I$519) / I$516</f>
        <v>1.1277503432358909E-2</v>
      </c>
      <c r="K128" s="6">
        <v>71.702222222222204</v>
      </c>
      <c r="L128" s="3">
        <f>(Table1[[#This Row],[AVG_blocks]] - K$519) / K$516</f>
        <v>0.23024894719784222</v>
      </c>
      <c r="M128" s="6">
        <v>64.675555555555505</v>
      </c>
      <c r="N128" s="3">
        <f>(Table1[[#This Row],[AVG_hits]] - M$519) / M$516</f>
        <v>-0.40550399038699331</v>
      </c>
      <c r="O128" s="6">
        <v>506.84444444444398</v>
      </c>
      <c r="P128" s="3">
        <f>(Table1[[#This Row],[AVG_faceoffWins]] - O$519) / O$516</f>
        <v>1.7977189027356273</v>
      </c>
      <c r="Q128" s="1">
        <v>81</v>
      </c>
      <c r="R128" s="1">
        <v>12</v>
      </c>
      <c r="S128" s="1">
        <f>IF(ISERR(Table1[[#This Row],[AVG_shp]]/Table1[[#This Row],[shp]]), 0, Table1[[#This Row],[AVG_shp]]/Table1[[#This Row],[shp]])</f>
        <v>1.92369996100013</v>
      </c>
      <c r="T128" s="7">
        <f>Table1[[#This Row],[r shp factor]]*Table1[[#This Row],[goals]]</f>
        <v>23.084399532001559</v>
      </c>
      <c r="U128" s="1">
        <v>15</v>
      </c>
      <c r="V128" s="1">
        <v>27</v>
      </c>
      <c r="W128" s="1">
        <v>66</v>
      </c>
      <c r="X128" s="3">
        <v>19.128888888888799</v>
      </c>
      <c r="Y128" s="3">
        <f>(Table1[[#This Row],[AVG_goals]] - X$519) / X$516</f>
        <v>0.5346512014114132</v>
      </c>
      <c r="Z128" s="3">
        <v>19.648888888888798</v>
      </c>
      <c r="AA128" s="3">
        <f>(Table1[[#This Row],[AVG_assists]] - Z$519) / Z$516</f>
        <v>-0.23179033426731033</v>
      </c>
      <c r="AB128" s="3">
        <v>38.7777777777777</v>
      </c>
      <c r="AC128" s="3">
        <f>(Table1[[#This Row],[AVG_points]] - AB$519) / AB$516</f>
        <v>9.7055616343685841E-2</v>
      </c>
      <c r="AD128" s="1">
        <v>0.115385</v>
      </c>
      <c r="AE128" s="1">
        <v>6</v>
      </c>
      <c r="AF128" s="1">
        <v>104</v>
      </c>
      <c r="AG128" s="1">
        <v>562</v>
      </c>
      <c r="AH128" s="1">
        <v>85</v>
      </c>
      <c r="AI128" s="1">
        <v>58</v>
      </c>
      <c r="AJ128" s="7">
        <f>Table1[[#This Row],[z ppp]]+Table1[[#This Row],[z blocks]]+Table1[[#This Row],[z hits]]+Table1[[#This Row],[z faceoffWins]]+Table1[[#This Row],[z goals]]+Table1[[#This Row],[z assists]]+Table1[[#This Row],[z points]]</f>
        <v>2.0336578464666237</v>
      </c>
    </row>
    <row r="129" spans="1:36" x14ac:dyDescent="0.3">
      <c r="A129" s="1">
        <v>8478519</v>
      </c>
      <c r="B129" s="1">
        <v>28</v>
      </c>
      <c r="C129" s="1" t="s">
        <v>826</v>
      </c>
      <c r="D129" s="1" t="s">
        <v>26</v>
      </c>
      <c r="E129" s="1" t="s">
        <v>831</v>
      </c>
      <c r="F129" s="1" t="s">
        <v>832</v>
      </c>
      <c r="G129" s="4">
        <v>0.14514204147465401</v>
      </c>
      <c r="H129" s="3">
        <f>(Table1[[#This Row],[AVG_shp]] - G$519) / G$516</f>
        <v>0.73347176559191352</v>
      </c>
      <c r="I129" s="6">
        <v>4.9262672811059902</v>
      </c>
      <c r="J129" s="3">
        <f>(Table1[[#This Row],[AVG_PPP]] - I$519) / I$516</f>
        <v>-0.36693808541501144</v>
      </c>
      <c r="K129" s="6">
        <v>66.142857142857096</v>
      </c>
      <c r="L129" s="3">
        <f>(Table1[[#This Row],[AVG_blocks]] - K$519) / K$516</f>
        <v>9.3491208380420993E-2</v>
      </c>
      <c r="M129" s="6">
        <v>41.603686635944698</v>
      </c>
      <c r="N129" s="3">
        <f>(Table1[[#This Row],[AVG_hits]] - M$519) / M$516</f>
        <v>-0.8346318230602181</v>
      </c>
      <c r="O129" s="6">
        <v>519.85253456221199</v>
      </c>
      <c r="P129" s="3">
        <f>(Table1[[#This Row],[AVG_faceoffWins]] - O$519) / O$516</f>
        <v>1.8592884568189281</v>
      </c>
      <c r="Q129" s="1">
        <v>80</v>
      </c>
      <c r="R129" s="1">
        <v>27</v>
      </c>
      <c r="S129" s="1">
        <f>IF(ISERR(Table1[[#This Row],[AVG_shp]]/Table1[[#This Row],[shp]]), 0, Table1[[#This Row],[AVG_shp]]/Table1[[#This Row],[shp]])</f>
        <v>0.86010098651646816</v>
      </c>
      <c r="T129" s="7">
        <f>Table1[[#This Row],[r shp factor]]*Table1[[#This Row],[goals]]</f>
        <v>23.222726635944639</v>
      </c>
      <c r="U129" s="1">
        <v>32</v>
      </c>
      <c r="V129" s="1">
        <v>59</v>
      </c>
      <c r="W129" s="1">
        <v>145</v>
      </c>
      <c r="X129" s="3">
        <v>20.175115207373199</v>
      </c>
      <c r="Y129" s="3">
        <f>(Table1[[#This Row],[AVG_goals]] - X$519) / X$516</f>
        <v>0.63845409699392985</v>
      </c>
      <c r="Z129" s="3">
        <v>25.709677419354801</v>
      </c>
      <c r="AA129" s="3">
        <f>(Table1[[#This Row],[AVG_assists]] - Z$519) / Z$516</f>
        <v>0.20338931392973361</v>
      </c>
      <c r="AB129" s="3">
        <v>45.8847926267281</v>
      </c>
      <c r="AC129" s="3">
        <f>(Table1[[#This Row],[AVG_points]] - AB$519) / AB$516</f>
        <v>0.41631233653636929</v>
      </c>
      <c r="AD129" s="1">
        <v>0.16875000000000001</v>
      </c>
      <c r="AE129" s="1">
        <v>5</v>
      </c>
      <c r="AF129" s="1">
        <v>160</v>
      </c>
      <c r="AG129" s="1">
        <v>647</v>
      </c>
      <c r="AH129" s="1">
        <v>72</v>
      </c>
      <c r="AI129" s="1">
        <v>25</v>
      </c>
      <c r="AJ129" s="7">
        <f>Table1[[#This Row],[z ppp]]+Table1[[#This Row],[z blocks]]+Table1[[#This Row],[z hits]]+Table1[[#This Row],[z faceoffWins]]+Table1[[#This Row],[z goals]]+Table1[[#This Row],[z assists]]+Table1[[#This Row],[z points]]</f>
        <v>2.0093655041841521</v>
      </c>
    </row>
    <row r="130" spans="1:36" x14ac:dyDescent="0.3">
      <c r="A130" s="1">
        <v>8478397</v>
      </c>
      <c r="B130" s="1">
        <v>29</v>
      </c>
      <c r="C130" s="1" t="s">
        <v>186</v>
      </c>
      <c r="D130" s="1" t="s">
        <v>48</v>
      </c>
      <c r="E130" s="1" t="s">
        <v>205</v>
      </c>
      <c r="F130" s="1" t="s">
        <v>206</v>
      </c>
      <c r="G130" s="4">
        <v>6.44822478991596E-2</v>
      </c>
      <c r="H130" s="3">
        <f>(Table1[[#This Row],[AVG_shp]] - G$519) / G$516</f>
        <v>-0.80701410099146242</v>
      </c>
      <c r="I130" s="6">
        <v>12.655462184873899</v>
      </c>
      <c r="J130" s="3">
        <f>(Table1[[#This Row],[AVG_PPP]] - I$519) / I$516</f>
        <v>0.43755201553397405</v>
      </c>
      <c r="K130" s="6">
        <v>172.806722689075</v>
      </c>
      <c r="L130" s="3">
        <f>(Table1[[#This Row],[AVG_blocks]] - K$519) / K$516</f>
        <v>2.7173716079191546</v>
      </c>
      <c r="M130" s="6">
        <v>42.613445378151198</v>
      </c>
      <c r="N130" s="3">
        <f>(Table1[[#This Row],[AVG_hits]] - M$519) / M$516</f>
        <v>-0.81585070125011616</v>
      </c>
      <c r="O130" s="6">
        <v>0</v>
      </c>
      <c r="P130" s="3">
        <f>(Table1[[#This Row],[AVG_faceoffWins]] - O$519) / O$516</f>
        <v>-0.60126404952864254</v>
      </c>
      <c r="Q130" s="1">
        <v>81</v>
      </c>
      <c r="R130" s="1">
        <v>11</v>
      </c>
      <c r="S130" s="1">
        <f>IF(ISERR(Table1[[#This Row],[AVG_shp]]/Table1[[#This Row],[shp]]), 0, Table1[[#This Row],[AVG_shp]]/Table1[[#This Row],[shp]])</f>
        <v>0.95550489589034004</v>
      </c>
      <c r="T130" s="7">
        <f>Table1[[#This Row],[r shp factor]]*Table1[[#This Row],[goals]]</f>
        <v>10.510553854793741</v>
      </c>
      <c r="U130" s="1">
        <v>20</v>
      </c>
      <c r="V130" s="1">
        <v>31</v>
      </c>
      <c r="W130" s="1">
        <v>73</v>
      </c>
      <c r="X130" s="3">
        <v>10.344537815125999</v>
      </c>
      <c r="Y130" s="3">
        <f>(Table1[[#This Row],[AVG_goals]] - X$519) / X$516</f>
        <v>-0.33690121622504249</v>
      </c>
      <c r="Z130" s="3">
        <v>29.252100840336102</v>
      </c>
      <c r="AA130" s="3">
        <f>(Table1[[#This Row],[AVG_assists]] - Z$519) / Z$516</f>
        <v>0.45774410132388832</v>
      </c>
      <c r="AB130" s="3">
        <v>39.596638655462101</v>
      </c>
      <c r="AC130" s="3">
        <f>(Table1[[#This Row],[AVG_points]] - AB$519) / AB$516</f>
        <v>0.13383995458694034</v>
      </c>
      <c r="AD130" s="1">
        <v>6.7485000000000003E-2</v>
      </c>
      <c r="AE130" s="1">
        <v>9</v>
      </c>
      <c r="AF130" s="1">
        <v>163</v>
      </c>
      <c r="AG130" s="1">
        <v>0</v>
      </c>
      <c r="AH130" s="1">
        <v>196</v>
      </c>
      <c r="AI130" s="1">
        <v>36</v>
      </c>
      <c r="AJ130" s="7">
        <f>Table1[[#This Row],[z ppp]]+Table1[[#This Row],[z blocks]]+Table1[[#This Row],[z hits]]+Table1[[#This Row],[z faceoffWins]]+Table1[[#This Row],[z goals]]+Table1[[#This Row],[z assists]]+Table1[[#This Row],[z points]]</f>
        <v>1.9924917123601562</v>
      </c>
    </row>
    <row r="131" spans="1:36" x14ac:dyDescent="0.3">
      <c r="A131" s="1">
        <v>8481540</v>
      </c>
      <c r="B131" s="1">
        <v>24</v>
      </c>
      <c r="C131" s="1" t="s">
        <v>481</v>
      </c>
      <c r="D131" s="1" t="s">
        <v>56</v>
      </c>
      <c r="E131" s="1" t="s">
        <v>483</v>
      </c>
      <c r="F131" s="1" t="s">
        <v>484</v>
      </c>
      <c r="G131" s="4">
        <v>0.13106390476190399</v>
      </c>
      <c r="H131" s="3">
        <f>(Table1[[#This Row],[AVG_shp]] - G$519) / G$516</f>
        <v>0.46459963398248155</v>
      </c>
      <c r="I131" s="6">
        <v>17.0285714285714</v>
      </c>
      <c r="J131" s="3">
        <f>(Table1[[#This Row],[AVG_PPP]] - I$519) / I$516</f>
        <v>0.89272530857748267</v>
      </c>
      <c r="K131" s="6">
        <v>23.323809523809501</v>
      </c>
      <c r="L131" s="3">
        <f>(Table1[[#This Row],[AVG_blocks]] - K$519) / K$516</f>
        <v>-0.95983701293602885</v>
      </c>
      <c r="M131" s="6">
        <v>51.580952380952297</v>
      </c>
      <c r="N131" s="3">
        <f>(Table1[[#This Row],[AVG_hits]] - M$519) / M$516</f>
        <v>-0.64905854158579557</v>
      </c>
      <c r="O131" s="6">
        <v>5.0761904761904697</v>
      </c>
      <c r="P131" s="3">
        <f>(Table1[[#This Row],[AVG_faceoffWins]] - O$519) / O$516</f>
        <v>-0.577237556689848</v>
      </c>
      <c r="Q131" s="1">
        <v>82</v>
      </c>
      <c r="R131" s="1">
        <v>37</v>
      </c>
      <c r="S131" s="1">
        <f>IF(ISERR(Table1[[#This Row],[AVG_shp]]/Table1[[#This Row],[shp]]), 0, Table1[[#This Row],[AVG_shp]]/Table1[[#This Row],[shp]])</f>
        <v>0.85014240895849302</v>
      </c>
      <c r="T131" s="7">
        <f>Table1[[#This Row],[r shp factor]]*Table1[[#This Row],[goals]]</f>
        <v>31.455269131464242</v>
      </c>
      <c r="U131" s="1">
        <v>33</v>
      </c>
      <c r="V131" s="1">
        <v>70</v>
      </c>
      <c r="W131" s="1">
        <v>177</v>
      </c>
      <c r="X131" s="3">
        <v>31.076190476190401</v>
      </c>
      <c r="Y131" s="3">
        <f>(Table1[[#This Row],[AVG_goals]] - X$519) / X$516</f>
        <v>1.7200204444219012</v>
      </c>
      <c r="Z131" s="3">
        <v>29.523809523809501</v>
      </c>
      <c r="AA131" s="3">
        <f>(Table1[[#This Row],[AVG_assists]] - Z$519) / Z$516</f>
        <v>0.47725345867758312</v>
      </c>
      <c r="AB131" s="3">
        <v>60.6</v>
      </c>
      <c r="AC131" s="3">
        <f>(Table1[[#This Row],[AVG_points]] - AB$519) / AB$516</f>
        <v>1.0773393560085172</v>
      </c>
      <c r="AD131" s="1">
        <v>0.154167</v>
      </c>
      <c r="AE131" s="1">
        <v>17</v>
      </c>
      <c r="AF131" s="1">
        <v>240</v>
      </c>
      <c r="AG131" s="1">
        <v>6</v>
      </c>
      <c r="AH131" s="1">
        <v>31</v>
      </c>
      <c r="AI131" s="1">
        <v>66</v>
      </c>
      <c r="AJ131" s="7">
        <f>Table1[[#This Row],[z ppp]]+Table1[[#This Row],[z blocks]]+Table1[[#This Row],[z hits]]+Table1[[#This Row],[z faceoffWins]]+Table1[[#This Row],[z goals]]+Table1[[#This Row],[z assists]]+Table1[[#This Row],[z points]]</f>
        <v>1.9812054564738117</v>
      </c>
    </row>
    <row r="132" spans="1:36" x14ac:dyDescent="0.3">
      <c r="A132" s="1">
        <v>8476456</v>
      </c>
      <c r="B132" s="1">
        <v>32</v>
      </c>
      <c r="C132" s="1" t="s">
        <v>186</v>
      </c>
      <c r="D132" s="1" t="s">
        <v>45</v>
      </c>
      <c r="E132" s="1" t="s">
        <v>197</v>
      </c>
      <c r="F132" s="1" t="s">
        <v>198</v>
      </c>
      <c r="G132" s="4">
        <v>0.12873674273858901</v>
      </c>
      <c r="H132" s="3">
        <f>(Table1[[#This Row],[AVG_shp]] - G$519) / G$516</f>
        <v>0.42015419162202078</v>
      </c>
      <c r="I132" s="6">
        <v>19.033195020746799</v>
      </c>
      <c r="J132" s="3">
        <f>(Table1[[#This Row],[AVG_PPP]] - I$519) / I$516</f>
        <v>1.1013757380352427</v>
      </c>
      <c r="K132" s="6">
        <v>42.796680497925301</v>
      </c>
      <c r="L132" s="3">
        <f>(Table1[[#This Row],[AVG_blocks]] - K$519) / K$516</f>
        <v>-0.48081364161831003</v>
      </c>
      <c r="M132" s="6">
        <v>58.278008298755097</v>
      </c>
      <c r="N132" s="3">
        <f>(Table1[[#This Row],[AVG_hits]] - M$519) / M$516</f>
        <v>-0.52449589339671299</v>
      </c>
      <c r="O132" s="6">
        <v>11.0497925311203</v>
      </c>
      <c r="P132" s="3">
        <f>(Table1[[#This Row],[AVG_faceoffWins]] - O$519) / O$516</f>
        <v>-0.54896345868903973</v>
      </c>
      <c r="Q132" s="1">
        <v>81</v>
      </c>
      <c r="R132" s="1">
        <v>28</v>
      </c>
      <c r="S132" s="1">
        <f>IF(ISERR(Table1[[#This Row],[AVG_shp]]/Table1[[#This Row],[shp]]), 0, Table1[[#This Row],[AVG_shp]]/Table1[[#This Row],[shp]])</f>
        <v>0.70345256049544014</v>
      </c>
      <c r="T132" s="7">
        <f>Table1[[#This Row],[r shp factor]]*Table1[[#This Row],[goals]]</f>
        <v>19.696671693872325</v>
      </c>
      <c r="U132" s="1">
        <v>34</v>
      </c>
      <c r="V132" s="1">
        <v>62</v>
      </c>
      <c r="W132" s="1">
        <v>152</v>
      </c>
      <c r="X132" s="3">
        <v>18.360995850622398</v>
      </c>
      <c r="Y132" s="3">
        <f>(Table1[[#This Row],[AVG_goals]] - X$519) / X$516</f>
        <v>0.45846355495153579</v>
      </c>
      <c r="Z132" s="3">
        <v>37.983402489626499</v>
      </c>
      <c r="AA132" s="3">
        <f>(Table1[[#This Row],[AVG_assists]] - Z$519) / Z$516</f>
        <v>1.0846732147454243</v>
      </c>
      <c r="AB132" s="3">
        <v>56.344398340248901</v>
      </c>
      <c r="AC132" s="3">
        <f>(Table1[[#This Row],[AVG_points]] - AB$519) / AB$516</f>
        <v>0.8861719731882427</v>
      </c>
      <c r="AD132" s="1">
        <v>0.183007</v>
      </c>
      <c r="AE132" s="1">
        <v>23</v>
      </c>
      <c r="AF132" s="1">
        <v>153</v>
      </c>
      <c r="AG132" s="1">
        <v>13</v>
      </c>
      <c r="AH132" s="1">
        <v>64</v>
      </c>
      <c r="AI132" s="1">
        <v>50</v>
      </c>
      <c r="AJ132" s="7">
        <f>Table1[[#This Row],[z ppp]]+Table1[[#This Row],[z blocks]]+Table1[[#This Row],[z hits]]+Table1[[#This Row],[z faceoffWins]]+Table1[[#This Row],[z goals]]+Table1[[#This Row],[z assists]]+Table1[[#This Row],[z points]]</f>
        <v>1.9764114872163827</v>
      </c>
    </row>
    <row r="133" spans="1:36" x14ac:dyDescent="0.3">
      <c r="A133" s="1">
        <v>8480015</v>
      </c>
      <c r="B133" s="1">
        <v>26</v>
      </c>
      <c r="C133" s="1" t="s">
        <v>670</v>
      </c>
      <c r="D133" s="1" t="s">
        <v>56</v>
      </c>
      <c r="E133" s="1" t="s">
        <v>685</v>
      </c>
      <c r="F133" s="1" t="s">
        <v>686</v>
      </c>
      <c r="G133" s="4">
        <v>0.106674956896551</v>
      </c>
      <c r="H133" s="3">
        <f>(Table1[[#This Row],[AVG_shp]] - G$519) / G$516</f>
        <v>-1.1941378829305922E-3</v>
      </c>
      <c r="I133" s="6">
        <v>8.9956896551724093</v>
      </c>
      <c r="J133" s="3">
        <f>(Table1[[#This Row],[AVG_PPP]] - I$519) / I$516</f>
        <v>5.662608359317365E-2</v>
      </c>
      <c r="K133" s="6">
        <v>59.612068965517203</v>
      </c>
      <c r="L133" s="3">
        <f>(Table1[[#This Row],[AVG_blocks]] - K$519) / K$516</f>
        <v>-6.7163076970191318E-2</v>
      </c>
      <c r="M133" s="6">
        <v>129.413793103448</v>
      </c>
      <c r="N133" s="3">
        <f>(Table1[[#This Row],[AVG_hits]] - M$519) / M$516</f>
        <v>0.79860217313225246</v>
      </c>
      <c r="O133" s="6">
        <v>15.017241379310301</v>
      </c>
      <c r="P133" s="3">
        <f>(Table1[[#This Row],[AVG_faceoffWins]] - O$519) / O$516</f>
        <v>-0.53018483290924856</v>
      </c>
      <c r="Q133" s="1">
        <v>77</v>
      </c>
      <c r="R133" s="1">
        <v>20</v>
      </c>
      <c r="S133" s="1">
        <f>IF(ISERR(Table1[[#This Row],[AVG_shp]]/Table1[[#This Row],[shp]]), 0, Table1[[#This Row],[AVG_shp]]/Table1[[#This Row],[shp]])</f>
        <v>1.0027443942787004</v>
      </c>
      <c r="T133" s="7">
        <f>Table1[[#This Row],[r shp factor]]*Table1[[#This Row],[goals]]</f>
        <v>20.054887885574008</v>
      </c>
      <c r="U133" s="1">
        <v>23</v>
      </c>
      <c r="V133" s="1">
        <v>43</v>
      </c>
      <c r="W133" s="1">
        <v>106</v>
      </c>
      <c r="X133" s="3">
        <v>25.012931034482701</v>
      </c>
      <c r="Y133" s="3">
        <f>(Table1[[#This Row],[AVG_goals]] - X$519) / X$516</f>
        <v>1.1184451680237317</v>
      </c>
      <c r="Z133" s="3">
        <v>23.340517241379299</v>
      </c>
      <c r="AA133" s="3">
        <f>(Table1[[#This Row],[AVG_assists]] - Z$519) / Z$516</f>
        <v>3.3277737260921432E-2</v>
      </c>
      <c r="AB133" s="3">
        <v>48.353448275862</v>
      </c>
      <c r="AC133" s="3">
        <f>(Table1[[#This Row],[AVG_points]] - AB$519) / AB$516</f>
        <v>0.52720768747882929</v>
      </c>
      <c r="AD133" s="1">
        <v>0.10638300000000001</v>
      </c>
      <c r="AE133" s="1">
        <v>7</v>
      </c>
      <c r="AF133" s="1">
        <v>188</v>
      </c>
      <c r="AG133" s="1">
        <v>7</v>
      </c>
      <c r="AH133" s="1">
        <v>63</v>
      </c>
      <c r="AI133" s="1">
        <v>115</v>
      </c>
      <c r="AJ133" s="7">
        <f>Table1[[#This Row],[z ppp]]+Table1[[#This Row],[z blocks]]+Table1[[#This Row],[z hits]]+Table1[[#This Row],[z faceoffWins]]+Table1[[#This Row],[z goals]]+Table1[[#This Row],[z assists]]+Table1[[#This Row],[z points]]</f>
        <v>1.9368109396094688</v>
      </c>
    </row>
    <row r="134" spans="1:36" x14ac:dyDescent="0.3">
      <c r="A134" s="1">
        <v>8480028</v>
      </c>
      <c r="B134" s="1">
        <v>26</v>
      </c>
      <c r="C134" s="1" t="s">
        <v>186</v>
      </c>
      <c r="D134" s="1" t="s">
        <v>26</v>
      </c>
      <c r="E134" s="1" t="s">
        <v>195</v>
      </c>
      <c r="F134" s="1" t="s">
        <v>196</v>
      </c>
      <c r="G134" s="4">
        <v>0.134404240343347</v>
      </c>
      <c r="H134" s="3">
        <f>(Table1[[#This Row],[AVG_shp]] - G$519) / G$516</f>
        <v>0.52839523182321124</v>
      </c>
      <c r="I134" s="6">
        <v>10.3047210300429</v>
      </c>
      <c r="J134" s="3">
        <f>(Table1[[#This Row],[AVG_PPP]] - I$519) / I$516</f>
        <v>0.1928760806532262</v>
      </c>
      <c r="K134" s="6">
        <v>56.042918454935602</v>
      </c>
      <c r="L134" s="3">
        <f>(Table1[[#This Row],[AVG_blocks]] - K$519) / K$516</f>
        <v>-0.15496248326173268</v>
      </c>
      <c r="M134" s="6">
        <v>70.905579399141601</v>
      </c>
      <c r="N134" s="3">
        <f>(Table1[[#This Row],[AVG_hits]] - M$519) / M$516</f>
        <v>-0.28962795802846197</v>
      </c>
      <c r="O134" s="6">
        <v>459.49356223175897</v>
      </c>
      <c r="P134" s="3">
        <f>(Table1[[#This Row],[AVG_faceoffWins]] - O$519) / O$516</f>
        <v>1.5735989376299311</v>
      </c>
      <c r="Q134" s="1">
        <v>81</v>
      </c>
      <c r="R134" s="1">
        <v>14</v>
      </c>
      <c r="S134" s="1">
        <f>IF(ISERR(Table1[[#This Row],[AVG_shp]]/Table1[[#This Row],[shp]]), 0, Table1[[#This Row],[AVG_shp]]/Table1[[#This Row],[shp]])</f>
        <v>0.74822408350088643</v>
      </c>
      <c r="T134" s="7">
        <f>Table1[[#This Row],[r shp factor]]*Table1[[#This Row],[goals]]</f>
        <v>10.47513716901241</v>
      </c>
      <c r="U134" s="1">
        <v>23</v>
      </c>
      <c r="V134" s="1">
        <v>37</v>
      </c>
      <c r="W134" s="1">
        <v>88</v>
      </c>
      <c r="X134" s="3">
        <v>15.4334763948497</v>
      </c>
      <c r="Y134" s="3">
        <f>(Table1[[#This Row],[AVG_goals]] - X$519) / X$516</f>
        <v>0.16800537108212449</v>
      </c>
      <c r="Z134" s="3">
        <v>25.914163090128699</v>
      </c>
      <c r="AA134" s="3">
        <f>(Table1[[#This Row],[AVG_assists]] - Z$519) / Z$516</f>
        <v>0.21807189224795118</v>
      </c>
      <c r="AB134" s="3">
        <v>41.347639484978501</v>
      </c>
      <c r="AC134" s="3">
        <f>(Table1[[#This Row],[AVG_points]] - AB$519) / AB$516</f>
        <v>0.21249728030909396</v>
      </c>
      <c r="AD134" s="1">
        <v>0.17963099999999901</v>
      </c>
      <c r="AE134" s="1">
        <v>15</v>
      </c>
      <c r="AF134" s="1">
        <v>144</v>
      </c>
      <c r="AG134" s="1">
        <v>529</v>
      </c>
      <c r="AH134" s="1">
        <v>60</v>
      </c>
      <c r="AI134" s="1">
        <v>69</v>
      </c>
      <c r="AJ134" s="7">
        <f>Table1[[#This Row],[z ppp]]+Table1[[#This Row],[z blocks]]+Table1[[#This Row],[z hits]]+Table1[[#This Row],[z faceoffWins]]+Table1[[#This Row],[z goals]]+Table1[[#This Row],[z assists]]+Table1[[#This Row],[z points]]</f>
        <v>1.9204591206321322</v>
      </c>
    </row>
    <row r="135" spans="1:36" x14ac:dyDescent="0.3">
      <c r="A135" s="1">
        <v>8480855</v>
      </c>
      <c r="B135" s="1">
        <v>25</v>
      </c>
      <c r="C135" s="1" t="s">
        <v>902</v>
      </c>
      <c r="D135" s="1" t="s">
        <v>45</v>
      </c>
      <c r="E135" s="1" t="s">
        <v>915</v>
      </c>
      <c r="F135" s="1" t="s">
        <v>916</v>
      </c>
      <c r="G135" s="4">
        <v>0.142823632034632</v>
      </c>
      <c r="H135" s="3">
        <f>(Table1[[#This Row],[AVG_shp]] - G$519) / G$516</f>
        <v>0.68919348496422228</v>
      </c>
      <c r="I135" s="6">
        <v>1.06493506493506</v>
      </c>
      <c r="J135" s="3">
        <f>(Table1[[#This Row],[AVG_PPP]] - I$519) / I$516</f>
        <v>-0.76884327516130435</v>
      </c>
      <c r="K135" s="6">
        <v>48.034632034631997</v>
      </c>
      <c r="L135" s="3">
        <f>(Table1[[#This Row],[AVG_blocks]] - K$519) / K$516</f>
        <v>-0.35196252319579924</v>
      </c>
      <c r="M135" s="6">
        <v>270.38095238095201</v>
      </c>
      <c r="N135" s="3">
        <f>(Table1[[#This Row],[AVG_hits]] - M$519) / M$516</f>
        <v>3.4205367788476275</v>
      </c>
      <c r="O135" s="6">
        <v>297.90476190476102</v>
      </c>
      <c r="P135" s="3">
        <f>(Table1[[#This Row],[AVG_faceoffWins]] - O$519) / O$516</f>
        <v>0.80877102738972328</v>
      </c>
      <c r="Q135" s="1">
        <v>82</v>
      </c>
      <c r="R135" s="1">
        <v>13</v>
      </c>
      <c r="S135" s="1">
        <f>IF(ISERR(Table1[[#This Row],[AVG_shp]]/Table1[[#This Row],[shp]]), 0, Table1[[#This Row],[AVG_shp]]/Table1[[#This Row],[shp]])</f>
        <v>0.98878203341524751</v>
      </c>
      <c r="T135" s="7">
        <f>Table1[[#This Row],[r shp factor]]*Table1[[#This Row],[goals]]</f>
        <v>12.854166434398218</v>
      </c>
      <c r="U135" s="1">
        <v>14</v>
      </c>
      <c r="V135" s="1">
        <v>27</v>
      </c>
      <c r="W135" s="1">
        <v>67</v>
      </c>
      <c r="X135" s="3">
        <v>11.194805194805101</v>
      </c>
      <c r="Y135" s="3">
        <f>(Table1[[#This Row],[AVG_goals]] - X$519) / X$516</f>
        <v>-0.25254067733331725</v>
      </c>
      <c r="Z135" s="3">
        <v>15.1601731601731</v>
      </c>
      <c r="AA135" s="3">
        <f>(Table1[[#This Row],[AVG_assists]] - Z$519) / Z$516</f>
        <v>-0.55409125631067402</v>
      </c>
      <c r="AB135" s="3">
        <v>26.3549783549783</v>
      </c>
      <c r="AC135" s="3">
        <f>(Table1[[#This Row],[AVG_points]] - AB$519) / AB$516</f>
        <v>-0.46099333720820185</v>
      </c>
      <c r="AD135" s="1">
        <v>0.14444399999999999</v>
      </c>
      <c r="AE135" s="1">
        <v>3</v>
      </c>
      <c r="AF135" s="1">
        <v>90</v>
      </c>
      <c r="AG135" s="1">
        <v>229</v>
      </c>
      <c r="AH135" s="1">
        <v>50</v>
      </c>
      <c r="AI135" s="1">
        <v>291</v>
      </c>
      <c r="AJ135" s="7">
        <f>Table1[[#This Row],[z ppp]]+Table1[[#This Row],[z blocks]]+Table1[[#This Row],[z hits]]+Table1[[#This Row],[z faceoffWins]]+Table1[[#This Row],[z goals]]+Table1[[#This Row],[z assists]]+Table1[[#This Row],[z points]]</f>
        <v>1.8408767370280541</v>
      </c>
    </row>
    <row r="136" spans="1:36" x14ac:dyDescent="0.3">
      <c r="A136" s="1">
        <v>8476461</v>
      </c>
      <c r="B136" s="1">
        <v>33</v>
      </c>
      <c r="C136" s="1" t="s">
        <v>670</v>
      </c>
      <c r="D136" s="1" t="s">
        <v>26</v>
      </c>
      <c r="E136" s="1" t="s">
        <v>675</v>
      </c>
      <c r="F136" s="1" t="s">
        <v>676</v>
      </c>
      <c r="G136" s="4">
        <v>7.76781307189542E-2</v>
      </c>
      <c r="H136" s="3">
        <f>(Table1[[#This Row],[AVG_shp]] - G$519) / G$516</f>
        <v>-0.55499174784772809</v>
      </c>
      <c r="I136" s="6">
        <v>5.4509803921568603</v>
      </c>
      <c r="J136" s="3">
        <f>(Table1[[#This Row],[AVG_PPP]] - I$519) / I$516</f>
        <v>-0.31232353513723438</v>
      </c>
      <c r="K136" s="6">
        <v>43.065359477124098</v>
      </c>
      <c r="L136" s="3">
        <f>(Table1[[#This Row],[AVG_blocks]] - K$519) / K$516</f>
        <v>-0.47420426642196178</v>
      </c>
      <c r="M136" s="6">
        <v>56.418300653594699</v>
      </c>
      <c r="N136" s="3">
        <f>(Table1[[#This Row],[AVG_hits]] - M$519) / M$516</f>
        <v>-0.55908573585612342</v>
      </c>
      <c r="O136" s="6">
        <v>680.64052287581603</v>
      </c>
      <c r="P136" s="3">
        <f>(Table1[[#This Row],[AVG_faceoffWins]] - O$519) / O$516</f>
        <v>2.6203259844493267</v>
      </c>
      <c r="Q136" s="1">
        <v>79</v>
      </c>
      <c r="R136" s="1">
        <v>15</v>
      </c>
      <c r="S136" s="1">
        <f>IF(ISERR(Table1[[#This Row],[AVG_shp]]/Table1[[#This Row],[shp]]), 0, Table1[[#This Row],[AVG_shp]]/Table1[[#This Row],[shp]])</f>
        <v>0.80267562278043891</v>
      </c>
      <c r="T136" s="7">
        <f>Table1[[#This Row],[r shp factor]]*Table1[[#This Row],[goals]]</f>
        <v>12.040134341706583</v>
      </c>
      <c r="U136" s="1">
        <v>30</v>
      </c>
      <c r="V136" s="1">
        <v>45</v>
      </c>
      <c r="W136" s="1">
        <v>105</v>
      </c>
      <c r="X136" s="3">
        <v>13.065359477124099</v>
      </c>
      <c r="Y136" s="3">
        <f>(Table1[[#This Row],[AVG_goals]] - X$519) / X$516</f>
        <v>-6.6950860466285844E-2</v>
      </c>
      <c r="Z136" s="3">
        <v>28.5490196078431</v>
      </c>
      <c r="AA136" s="3">
        <f>(Table1[[#This Row],[AVG_assists]] - Z$519) / Z$516</f>
        <v>0.40726112507876211</v>
      </c>
      <c r="AB136" s="3">
        <v>41.614379084967297</v>
      </c>
      <c r="AC136" s="3">
        <f>(Table1[[#This Row],[AVG_points]] - AB$519) / AB$516</f>
        <v>0.22447958394118894</v>
      </c>
      <c r="AD136" s="1">
        <v>9.6773999999999999E-2</v>
      </c>
      <c r="AE136" s="1">
        <v>4</v>
      </c>
      <c r="AF136" s="1">
        <v>155</v>
      </c>
      <c r="AG136" s="1">
        <v>670</v>
      </c>
      <c r="AH136" s="1">
        <v>45</v>
      </c>
      <c r="AI136" s="1">
        <v>54</v>
      </c>
      <c r="AJ136" s="7">
        <f>Table1[[#This Row],[z ppp]]+Table1[[#This Row],[z blocks]]+Table1[[#This Row],[z hits]]+Table1[[#This Row],[z faceoffWins]]+Table1[[#This Row],[z goals]]+Table1[[#This Row],[z assists]]+Table1[[#This Row],[z points]]</f>
        <v>1.8395022955876725</v>
      </c>
    </row>
    <row r="137" spans="1:36" x14ac:dyDescent="0.3">
      <c r="A137" s="1">
        <v>8480145</v>
      </c>
      <c r="B137" s="1">
        <v>30</v>
      </c>
      <c r="C137" s="1" t="s">
        <v>995</v>
      </c>
      <c r="D137" s="1" t="s">
        <v>48</v>
      </c>
      <c r="E137" s="1" t="s">
        <v>1025</v>
      </c>
      <c r="F137" s="1" t="s">
        <v>1026</v>
      </c>
      <c r="G137" s="4">
        <v>6.0912914163090102E-2</v>
      </c>
      <c r="H137" s="3">
        <f>(Table1[[#This Row],[AVG_shp]] - G$519) / G$516</f>
        <v>-0.87518323371293305</v>
      </c>
      <c r="I137" s="6">
        <v>7.4248927038626604</v>
      </c>
      <c r="J137" s="3">
        <f>(Table1[[#This Row],[AVG_PPP]] - I$519) / I$516</f>
        <v>-0.10686967678848025</v>
      </c>
      <c r="K137" s="6">
        <v>116.836909871244</v>
      </c>
      <c r="L137" s="3">
        <f>(Table1[[#This Row],[AVG_blocks]] - K$519) / K$516</f>
        <v>1.3405408127242786</v>
      </c>
      <c r="M137" s="6">
        <v>171.01287553648001</v>
      </c>
      <c r="N137" s="3">
        <f>(Table1[[#This Row],[AVG_hits]] - M$519) / M$516</f>
        <v>1.5723290067876066</v>
      </c>
      <c r="O137" s="6">
        <v>0</v>
      </c>
      <c r="P137" s="3">
        <f>(Table1[[#This Row],[AVG_faceoffWins]] - O$519) / O$516</f>
        <v>-0.60126404952864254</v>
      </c>
      <c r="Q137" s="1">
        <v>69</v>
      </c>
      <c r="R137" s="1">
        <v>10</v>
      </c>
      <c r="S137" s="1">
        <f>IF(ISERR(Table1[[#This Row],[AVG_shp]]/Table1[[#This Row],[shp]]), 0, Table1[[#This Row],[AVG_shp]]/Table1[[#This Row],[shp]])</f>
        <v>0.74922712098362998</v>
      </c>
      <c r="T137" s="7">
        <f>Table1[[#This Row],[r shp factor]]*Table1[[#This Row],[goals]]</f>
        <v>7.4922712098363</v>
      </c>
      <c r="U137" s="1">
        <v>29</v>
      </c>
      <c r="V137" s="1">
        <v>39</v>
      </c>
      <c r="W137" s="1">
        <v>88</v>
      </c>
      <c r="X137" s="3">
        <v>8.2403433476394792</v>
      </c>
      <c r="Y137" s="3">
        <f>(Table1[[#This Row],[AVG_goals]] - X$519) / X$516</f>
        <v>-0.54567199051623538</v>
      </c>
      <c r="Z137" s="3">
        <v>26.536480686695199</v>
      </c>
      <c r="AA137" s="3">
        <f>(Table1[[#This Row],[AVG_assists]] - Z$519) / Z$516</f>
        <v>0.26275583912702444</v>
      </c>
      <c r="AB137" s="3">
        <v>34.776824034334702</v>
      </c>
      <c r="AC137" s="3">
        <f>(Table1[[#This Row],[AVG_points]] - AB$519) / AB$516</f>
        <v>-8.2672637631032359E-2</v>
      </c>
      <c r="AD137" s="1">
        <v>8.1300999999999998E-2</v>
      </c>
      <c r="AE137" s="1">
        <v>12</v>
      </c>
      <c r="AF137" s="1">
        <v>123</v>
      </c>
      <c r="AG137" s="1">
        <v>0</v>
      </c>
      <c r="AH137" s="1">
        <v>101</v>
      </c>
      <c r="AI137" s="1">
        <v>114</v>
      </c>
      <c r="AJ137" s="7">
        <f>Table1[[#This Row],[z ppp]]+Table1[[#This Row],[z blocks]]+Table1[[#This Row],[z hits]]+Table1[[#This Row],[z faceoffWins]]+Table1[[#This Row],[z goals]]+Table1[[#This Row],[z assists]]+Table1[[#This Row],[z points]]</f>
        <v>1.839147304174519</v>
      </c>
    </row>
    <row r="138" spans="1:36" x14ac:dyDescent="0.3">
      <c r="A138" s="1">
        <v>8475314</v>
      </c>
      <c r="B138" s="1">
        <v>35</v>
      </c>
      <c r="C138" s="1" t="s">
        <v>573</v>
      </c>
      <c r="D138" s="1" t="s">
        <v>29</v>
      </c>
      <c r="E138" s="1" t="s">
        <v>586</v>
      </c>
      <c r="F138" s="1" t="s">
        <v>587</v>
      </c>
      <c r="G138" s="4">
        <v>0.121190848979591</v>
      </c>
      <c r="H138" s="3">
        <f>(Table1[[#This Row],[AVG_shp]] - G$519) / G$516</f>
        <v>0.27603849071093156</v>
      </c>
      <c r="I138" s="6">
        <v>9.3510204081632597</v>
      </c>
      <c r="J138" s="3">
        <f>(Table1[[#This Row],[AVG_PPP]] - I$519) / I$516</f>
        <v>9.3610540176683313E-2</v>
      </c>
      <c r="K138" s="6">
        <v>49.983673469387703</v>
      </c>
      <c r="L138" s="3">
        <f>(Table1[[#This Row],[AVG_blocks]] - K$519) / K$516</f>
        <v>-0.30401703019912546</v>
      </c>
      <c r="M138" s="6">
        <v>140.52244897959099</v>
      </c>
      <c r="N138" s="3">
        <f>(Table1[[#This Row],[AVG_hits]] - M$519) / M$516</f>
        <v>1.0052188731773017</v>
      </c>
      <c r="O138" s="6">
        <v>19.334693877551</v>
      </c>
      <c r="P138" s="3">
        <f>(Table1[[#This Row],[AVG_faceoffWins]] - O$519) / O$516</f>
        <v>-0.50974957894914419</v>
      </c>
      <c r="Q138" s="1">
        <v>82</v>
      </c>
      <c r="R138" s="1">
        <v>29</v>
      </c>
      <c r="S138" s="1">
        <f>IF(ISERR(Table1[[#This Row],[AVG_shp]]/Table1[[#This Row],[shp]]), 0, Table1[[#This Row],[AVG_shp]]/Table1[[#This Row],[shp]])</f>
        <v>0.97370202612475087</v>
      </c>
      <c r="T138" s="7">
        <f>Table1[[#This Row],[r shp factor]]*Table1[[#This Row],[goals]]</f>
        <v>28.237358757617777</v>
      </c>
      <c r="U138" s="1">
        <v>25</v>
      </c>
      <c r="V138" s="1">
        <v>54</v>
      </c>
      <c r="W138" s="1">
        <v>137</v>
      </c>
      <c r="X138" s="3">
        <v>25.689795918367299</v>
      </c>
      <c r="Y138" s="3">
        <f>(Table1[[#This Row],[AVG_goals]] - X$519) / X$516</f>
        <v>1.1856013211657468</v>
      </c>
      <c r="Z138" s="3">
        <v>21.351020408163201</v>
      </c>
      <c r="AA138" s="3">
        <f>(Table1[[#This Row],[AVG_assists]] - Z$519) / Z$516</f>
        <v>-0.1095730696293077</v>
      </c>
      <c r="AB138" s="3">
        <v>47.040816326530603</v>
      </c>
      <c r="AC138" s="3">
        <f>(Table1[[#This Row],[AVG_points]] - AB$519) / AB$516</f>
        <v>0.46824248480649205</v>
      </c>
      <c r="AD138" s="1">
        <v>0.12446400000000001</v>
      </c>
      <c r="AE138" s="1">
        <v>9</v>
      </c>
      <c r="AF138" s="1">
        <v>233</v>
      </c>
      <c r="AG138" s="1">
        <v>12</v>
      </c>
      <c r="AH138" s="1">
        <v>39</v>
      </c>
      <c r="AI138" s="1">
        <v>121</v>
      </c>
      <c r="AJ138" s="7">
        <f>Table1[[#This Row],[z ppp]]+Table1[[#This Row],[z blocks]]+Table1[[#This Row],[z hits]]+Table1[[#This Row],[z faceoffWins]]+Table1[[#This Row],[z goals]]+Table1[[#This Row],[z assists]]+Table1[[#This Row],[z points]]</f>
        <v>1.8293335405486466</v>
      </c>
    </row>
    <row r="139" spans="1:36" x14ac:dyDescent="0.3">
      <c r="A139" s="1">
        <v>8475810</v>
      </c>
      <c r="B139" s="1">
        <v>33</v>
      </c>
      <c r="C139" s="1" t="s">
        <v>701</v>
      </c>
      <c r="D139" s="1" t="s">
        <v>42</v>
      </c>
      <c r="E139" s="1" t="s">
        <v>718</v>
      </c>
      <c r="F139" s="1" t="s">
        <v>719</v>
      </c>
      <c r="G139" s="4">
        <v>0.13111432242990601</v>
      </c>
      <c r="H139" s="3">
        <f>(Table1[[#This Row],[AVG_shp]] - G$519) / G$516</f>
        <v>0.46556253881449677</v>
      </c>
      <c r="I139" s="6">
        <v>12.742990654205601</v>
      </c>
      <c r="J139" s="3">
        <f>(Table1[[#This Row],[AVG_PPP]] - I$519) / I$516</f>
        <v>0.44666238058561009</v>
      </c>
      <c r="K139" s="6">
        <v>51.616822429906499</v>
      </c>
      <c r="L139" s="3">
        <f>(Table1[[#This Row],[AVG_blocks]] - K$519) / K$516</f>
        <v>-0.26384234193812728</v>
      </c>
      <c r="M139" s="6">
        <v>71.280373831775705</v>
      </c>
      <c r="N139" s="3">
        <f>(Table1[[#This Row],[AVG_hits]] - M$519) / M$516</f>
        <v>-0.28265692663370762</v>
      </c>
      <c r="O139" s="6">
        <v>5.4579439252336401</v>
      </c>
      <c r="P139" s="3">
        <f>(Table1[[#This Row],[AVG_faceoffWins]] - O$519) / O$516</f>
        <v>-0.57543065118607661</v>
      </c>
      <c r="Q139" s="1">
        <v>71</v>
      </c>
      <c r="R139" s="1">
        <v>31</v>
      </c>
      <c r="S139" s="1">
        <f>IF(ISERR(Table1[[#This Row],[AVG_shp]]/Table1[[#This Row],[shp]]), 0, Table1[[#This Row],[AVG_shp]]/Table1[[#This Row],[shp]])</f>
        <v>0.80783173815744524</v>
      </c>
      <c r="T139" s="7">
        <f>Table1[[#This Row],[r shp factor]]*Table1[[#This Row],[goals]]</f>
        <v>25.042783882880801</v>
      </c>
      <c r="U139" s="1">
        <v>34</v>
      </c>
      <c r="V139" s="1">
        <v>65</v>
      </c>
      <c r="W139" s="1">
        <v>161</v>
      </c>
      <c r="X139" s="3">
        <v>25.967289719626098</v>
      </c>
      <c r="Y139" s="3">
        <f>(Table1[[#This Row],[AVG_goals]] - X$519) / X$516</f>
        <v>1.2131332801386296</v>
      </c>
      <c r="Z139" s="3">
        <v>29.233644859813001</v>
      </c>
      <c r="AA139" s="3">
        <f>(Table1[[#This Row],[AVG_assists]] - Z$519) / Z$516</f>
        <v>0.45641891614859287</v>
      </c>
      <c r="AB139" s="3">
        <v>55.200934579439199</v>
      </c>
      <c r="AC139" s="3">
        <f>(Table1[[#This Row],[AVG_points]] - AB$519) / AB$516</f>
        <v>0.83480603436665568</v>
      </c>
      <c r="AD139" s="1">
        <v>0.162304</v>
      </c>
      <c r="AE139" s="1">
        <v>18</v>
      </c>
      <c r="AF139" s="1">
        <v>191</v>
      </c>
      <c r="AG139" s="1">
        <v>9</v>
      </c>
      <c r="AH139" s="1">
        <v>54</v>
      </c>
      <c r="AI139" s="1">
        <v>62</v>
      </c>
      <c r="AJ139" s="7">
        <f>Table1[[#This Row],[z ppp]]+Table1[[#This Row],[z blocks]]+Table1[[#This Row],[z hits]]+Table1[[#This Row],[z faceoffWins]]+Table1[[#This Row],[z goals]]+Table1[[#This Row],[z assists]]+Table1[[#This Row],[z points]]</f>
        <v>1.8290906914815768</v>
      </c>
    </row>
    <row r="140" spans="1:36" x14ac:dyDescent="0.3">
      <c r="A140" s="1">
        <v>8479999</v>
      </c>
      <c r="B140" s="1">
        <v>27</v>
      </c>
      <c r="C140" s="1" t="s">
        <v>55</v>
      </c>
      <c r="D140" s="1" t="s">
        <v>26</v>
      </c>
      <c r="E140" s="1" t="s">
        <v>72</v>
      </c>
      <c r="F140" s="1" t="s">
        <v>73</v>
      </c>
      <c r="G140" s="4">
        <v>0.23804230864197501</v>
      </c>
      <c r="H140" s="3">
        <f>(Table1[[#This Row],[AVG_shp]] - G$519) / G$516</f>
        <v>2.5077330453350961</v>
      </c>
      <c r="I140" s="6">
        <v>12.695473251028799</v>
      </c>
      <c r="J140" s="3">
        <f>(Table1[[#This Row],[AVG_PPP]] - I$519) / I$516</f>
        <v>0.44171655104521346</v>
      </c>
      <c r="K140" s="6">
        <v>26.604938271604901</v>
      </c>
      <c r="L140" s="3">
        <f>(Table1[[#This Row],[AVG_blocks]] - K$519) / K$516</f>
        <v>-0.87912280512426544</v>
      </c>
      <c r="M140" s="6">
        <v>28.683127572016399</v>
      </c>
      <c r="N140" s="3">
        <f>(Table1[[#This Row],[AVG_hits]] - M$519) / M$516</f>
        <v>-1.0749492211586931</v>
      </c>
      <c r="O140" s="6">
        <v>435.88065843621399</v>
      </c>
      <c r="P140" s="3">
        <f>(Table1[[#This Row],[AVG_faceoffWins]] - O$519) / O$516</f>
        <v>1.4618349550512921</v>
      </c>
      <c r="Q140" s="1">
        <v>81</v>
      </c>
      <c r="R140" s="1">
        <v>15</v>
      </c>
      <c r="S140" s="1">
        <f>IF(ISERR(Table1[[#This Row],[AVG_shp]]/Table1[[#This Row],[shp]]), 0, Table1[[#This Row],[AVG_shp]]/Table1[[#This Row],[shp]])</f>
        <v>0.7727166180568521</v>
      </c>
      <c r="T140" s="7">
        <f>Table1[[#This Row],[r shp factor]]*Table1[[#This Row],[goals]]</f>
        <v>11.590749270852781</v>
      </c>
      <c r="U140" s="1">
        <v>25</v>
      </c>
      <c r="V140" s="1">
        <v>40</v>
      </c>
      <c r="W140" s="1">
        <v>95</v>
      </c>
      <c r="X140" s="3">
        <v>15.9876543209876</v>
      </c>
      <c r="Y140" s="3">
        <f>(Table1[[#This Row],[AVG_goals]] - X$519) / X$516</f>
        <v>0.22298895578525174</v>
      </c>
      <c r="Z140" s="3">
        <v>36.0205761316872</v>
      </c>
      <c r="AA140" s="3">
        <f>(Table1[[#This Row],[AVG_assists]] - Z$519) / Z$516</f>
        <v>0.94373741412704626</v>
      </c>
      <c r="AB140" s="3">
        <v>52.008230452674802</v>
      </c>
      <c r="AC140" s="3">
        <f>(Table1[[#This Row],[AVG_points]] - AB$519) / AB$516</f>
        <v>0.69138544643767719</v>
      </c>
      <c r="AD140" s="1">
        <v>0.30805899999999897</v>
      </c>
      <c r="AE140" s="1">
        <v>13</v>
      </c>
      <c r="AF140" s="1">
        <v>105</v>
      </c>
      <c r="AG140" s="1">
        <v>443</v>
      </c>
      <c r="AH140" s="1">
        <v>33</v>
      </c>
      <c r="AI140" s="1">
        <v>30</v>
      </c>
      <c r="AJ140" s="7">
        <f>Table1[[#This Row],[z ppp]]+Table1[[#This Row],[z blocks]]+Table1[[#This Row],[z hits]]+Table1[[#This Row],[z faceoffWins]]+Table1[[#This Row],[z goals]]+Table1[[#This Row],[z assists]]+Table1[[#This Row],[z points]]</f>
        <v>1.8075912961635223</v>
      </c>
    </row>
    <row r="141" spans="1:36" x14ac:dyDescent="0.3">
      <c r="A141" s="1">
        <v>8482745</v>
      </c>
      <c r="B141" s="1">
        <v>22</v>
      </c>
      <c r="C141" s="1" t="s">
        <v>22</v>
      </c>
      <c r="D141" s="1" t="s">
        <v>26</v>
      </c>
      <c r="E141" s="1" t="s">
        <v>36</v>
      </c>
      <c r="F141" s="1" t="s">
        <v>37</v>
      </c>
      <c r="G141" s="4">
        <v>0.123136036363636</v>
      </c>
      <c r="H141" s="3">
        <f>(Table1[[#This Row],[AVG_shp]] - G$519) / G$516</f>
        <v>0.31318876769711035</v>
      </c>
      <c r="I141" s="6">
        <v>11.5636363636363</v>
      </c>
      <c r="J141" s="3">
        <f>(Table1[[#This Row],[AVG_PPP]] - I$519) / I$516</f>
        <v>0.32390976998548215</v>
      </c>
      <c r="K141" s="6">
        <v>33.763636363636301</v>
      </c>
      <c r="L141" s="3">
        <f>(Table1[[#This Row],[AVG_blocks]] - K$519) / K$516</f>
        <v>-0.7030222342917043</v>
      </c>
      <c r="M141" s="6">
        <v>63.672727272727201</v>
      </c>
      <c r="N141" s="3">
        <f>(Table1[[#This Row],[AVG_hits]] - M$519) / M$516</f>
        <v>-0.42415620833487427</v>
      </c>
      <c r="O141" s="6">
        <v>407</v>
      </c>
      <c r="P141" s="3">
        <f>(Table1[[#This Row],[AVG_faceoffWins]] - O$519) / O$516</f>
        <v>1.3251377731090346</v>
      </c>
      <c r="Q141" s="1">
        <v>76</v>
      </c>
      <c r="R141" s="1">
        <v>22</v>
      </c>
      <c r="S141" s="1">
        <f>IF(ISERR(Table1[[#This Row],[AVG_shp]]/Table1[[#This Row],[shp]]), 0, Table1[[#This Row],[AVG_shp]]/Table1[[#This Row],[shp]])</f>
        <v>1.0074784929360998</v>
      </c>
      <c r="T141" s="7">
        <f>Table1[[#This Row],[r shp factor]]*Table1[[#This Row],[goals]]</f>
        <v>22.164526844594196</v>
      </c>
      <c r="U141" s="1">
        <v>30</v>
      </c>
      <c r="V141" s="1">
        <v>52</v>
      </c>
      <c r="W141" s="1">
        <v>126</v>
      </c>
      <c r="X141" s="3">
        <v>19.309090909090902</v>
      </c>
      <c r="Y141" s="3">
        <f>(Table1[[#This Row],[AVG_goals]] - X$519) / X$516</f>
        <v>0.552530212057881</v>
      </c>
      <c r="Z141" s="3">
        <v>26.509090909090901</v>
      </c>
      <c r="AA141" s="3">
        <f>(Table1[[#This Row],[AVG_assists]] - Z$519) / Z$516</f>
        <v>0.2607891851640759</v>
      </c>
      <c r="AB141" s="3">
        <v>45.818181818181799</v>
      </c>
      <c r="AC141" s="3">
        <f>(Table1[[#This Row],[AVG_points]] - AB$519) / AB$516</f>
        <v>0.41332008891653838</v>
      </c>
      <c r="AD141" s="1">
        <v>0.122222</v>
      </c>
      <c r="AE141" s="1">
        <v>12</v>
      </c>
      <c r="AF141" s="1">
        <v>180</v>
      </c>
      <c r="AG141" s="1">
        <v>487</v>
      </c>
      <c r="AH141" s="1">
        <v>31</v>
      </c>
      <c r="AI141" s="1">
        <v>70</v>
      </c>
      <c r="AJ141" s="7">
        <f>Table1[[#This Row],[z ppp]]+Table1[[#This Row],[z blocks]]+Table1[[#This Row],[z hits]]+Table1[[#This Row],[z faceoffWins]]+Table1[[#This Row],[z goals]]+Table1[[#This Row],[z assists]]+Table1[[#This Row],[z points]]</f>
        <v>1.7485085866064334</v>
      </c>
    </row>
    <row r="142" spans="1:36" x14ac:dyDescent="0.3">
      <c r="A142" s="1">
        <v>8477426</v>
      </c>
      <c r="B142" s="1">
        <v>30</v>
      </c>
      <c r="C142" s="1" t="s">
        <v>826</v>
      </c>
      <c r="D142" s="1" t="s">
        <v>45</v>
      </c>
      <c r="E142" s="1" t="s">
        <v>845</v>
      </c>
      <c r="F142" s="1" t="s">
        <v>846</v>
      </c>
      <c r="G142" s="4">
        <v>0.151488462184873</v>
      </c>
      <c r="H142" s="3">
        <f>(Table1[[#This Row],[AVG_shp]] - G$519) / G$516</f>
        <v>0.85467925911635323</v>
      </c>
      <c r="I142" s="6">
        <v>7.7647058823529402</v>
      </c>
      <c r="J142" s="3">
        <f>(Table1[[#This Row],[AVG_PPP]] - I$519) / I$516</f>
        <v>-7.1500360621517961E-2</v>
      </c>
      <c r="K142" s="6">
        <v>39.831932773109202</v>
      </c>
      <c r="L142" s="3">
        <f>(Table1[[#This Row],[AVG_blocks]] - K$519) / K$516</f>
        <v>-0.55374502662752179</v>
      </c>
      <c r="M142" s="6">
        <v>94.218487394957904</v>
      </c>
      <c r="N142" s="3">
        <f>(Table1[[#This Row],[AVG_hits]] - M$519) / M$516</f>
        <v>0.1439831081756929</v>
      </c>
      <c r="O142" s="6">
        <v>474.83193277310897</v>
      </c>
      <c r="P142" s="3">
        <f>(Table1[[#This Row],[AVG_faceoffWins]] - O$519) / O$516</f>
        <v>1.6461981144533921</v>
      </c>
      <c r="Q142" s="1">
        <v>76</v>
      </c>
      <c r="R142" s="1">
        <v>22</v>
      </c>
      <c r="S142" s="1">
        <f>IF(ISERR(Table1[[#This Row],[AVG_shp]]/Table1[[#This Row],[shp]]), 0, Table1[[#This Row],[AVG_shp]]/Table1[[#This Row],[shp]])</f>
        <v>0.97090562068906217</v>
      </c>
      <c r="T142" s="7">
        <f>Table1[[#This Row],[r shp factor]]*Table1[[#This Row],[goals]]</f>
        <v>21.359923655159367</v>
      </c>
      <c r="U142" s="1">
        <v>19</v>
      </c>
      <c r="V142" s="1">
        <v>41</v>
      </c>
      <c r="W142" s="1">
        <v>104</v>
      </c>
      <c r="X142" s="3">
        <v>21.008403361344499</v>
      </c>
      <c r="Y142" s="3">
        <f>(Table1[[#This Row],[AVG_goals]] - X$519) / X$516</f>
        <v>0.72113001682945299</v>
      </c>
      <c r="Z142" s="3">
        <v>18.689075630252098</v>
      </c>
      <c r="AA142" s="3">
        <f>(Table1[[#This Row],[AVG_assists]] - Z$519) / Z$516</f>
        <v>-0.30070730672539114</v>
      </c>
      <c r="AB142" s="3">
        <v>39.697478991596597</v>
      </c>
      <c r="AC142" s="3">
        <f>(Table1[[#This Row],[AVG_points]] - AB$519) / AB$516</f>
        <v>0.13836983888599758</v>
      </c>
      <c r="AD142" s="1">
        <v>0.156028</v>
      </c>
      <c r="AE142" s="1">
        <v>5</v>
      </c>
      <c r="AF142" s="1">
        <v>141</v>
      </c>
      <c r="AG142" s="1">
        <v>393</v>
      </c>
      <c r="AH142" s="1">
        <v>31</v>
      </c>
      <c r="AI142" s="1">
        <v>66</v>
      </c>
      <c r="AJ142" s="7">
        <f>Table1[[#This Row],[z ppp]]+Table1[[#This Row],[z blocks]]+Table1[[#This Row],[z hits]]+Table1[[#This Row],[z faceoffWins]]+Table1[[#This Row],[z goals]]+Table1[[#This Row],[z assists]]+Table1[[#This Row],[z points]]</f>
        <v>1.7237283843701048</v>
      </c>
    </row>
    <row r="143" spans="1:36" x14ac:dyDescent="0.3">
      <c r="A143" s="1">
        <v>8476906</v>
      </c>
      <c r="B143" s="1">
        <v>32</v>
      </c>
      <c r="C143" s="1" t="s">
        <v>119</v>
      </c>
      <c r="D143" s="1" t="s">
        <v>48</v>
      </c>
      <c r="E143" s="1" t="s">
        <v>147</v>
      </c>
      <c r="F143" s="1" t="s">
        <v>148</v>
      </c>
      <c r="G143" s="4">
        <v>9.7302951327433607E-2</v>
      </c>
      <c r="H143" s="3">
        <f>(Table1[[#This Row],[AVG_shp]] - G$519) / G$516</f>
        <v>-0.18018594384699069</v>
      </c>
      <c r="I143" s="6">
        <v>23.734513274336202</v>
      </c>
      <c r="J143" s="3">
        <f>(Table1[[#This Row],[AVG_PPP]] - I$519) / I$516</f>
        <v>1.5907105320872956</v>
      </c>
      <c r="K143" s="6">
        <v>76.858407079646</v>
      </c>
      <c r="L143" s="3">
        <f>(Table1[[#This Row],[AVG_blocks]] - K$519) / K$516</f>
        <v>0.3570886441702949</v>
      </c>
      <c r="M143" s="6">
        <v>38.358407079646</v>
      </c>
      <c r="N143" s="3">
        <f>(Table1[[#This Row],[AVG_hits]] - M$519) / M$516</f>
        <v>-0.89499276682535278</v>
      </c>
      <c r="O143" s="6">
        <v>0</v>
      </c>
      <c r="P143" s="3">
        <f>(Table1[[#This Row],[AVG_faceoffWins]] - O$519) / O$516</f>
        <v>-0.60126404952864254</v>
      </c>
      <c r="Q143" s="1">
        <v>70</v>
      </c>
      <c r="R143" s="1">
        <v>7</v>
      </c>
      <c r="S143" s="1">
        <f>IF(ISERR(Table1[[#This Row],[AVG_shp]]/Table1[[#This Row],[shp]]), 0, Table1[[#This Row],[AVG_shp]]/Table1[[#This Row],[shp]])</f>
        <v>1.6958528910091781</v>
      </c>
      <c r="T143" s="7">
        <f>Table1[[#This Row],[r shp factor]]*Table1[[#This Row],[goals]]</f>
        <v>11.870970237064247</v>
      </c>
      <c r="U143" s="1">
        <v>38</v>
      </c>
      <c r="V143" s="1">
        <v>45</v>
      </c>
      <c r="W143" s="1">
        <v>97</v>
      </c>
      <c r="X143" s="3">
        <v>10.0663716814159</v>
      </c>
      <c r="Y143" s="3">
        <f>(Table1[[#This Row],[AVG_goals]] - X$519) / X$516</f>
        <v>-0.36449988165904756</v>
      </c>
      <c r="Z143" s="3">
        <v>37.5486725663716</v>
      </c>
      <c r="AA143" s="3">
        <f>(Table1[[#This Row],[AVG_assists]] - Z$519) / Z$516</f>
        <v>1.0534585280570821</v>
      </c>
      <c r="AB143" s="3">
        <v>47.615044247787601</v>
      </c>
      <c r="AC143" s="3">
        <f>(Table1[[#This Row],[AVG_points]] - AB$519) / AB$516</f>
        <v>0.49403757974858947</v>
      </c>
      <c r="AD143" s="1">
        <v>5.7376999999999997E-2</v>
      </c>
      <c r="AE143" s="1">
        <v>27</v>
      </c>
      <c r="AF143" s="1">
        <v>122</v>
      </c>
      <c r="AG143" s="1">
        <v>0</v>
      </c>
      <c r="AH143" s="1">
        <v>66</v>
      </c>
      <c r="AI143" s="1">
        <v>41</v>
      </c>
      <c r="AJ143" s="7">
        <f>Table1[[#This Row],[z ppp]]+Table1[[#This Row],[z blocks]]+Table1[[#This Row],[z hits]]+Table1[[#This Row],[z faceoffWins]]+Table1[[#This Row],[z goals]]+Table1[[#This Row],[z assists]]+Table1[[#This Row],[z points]]</f>
        <v>1.6345385860502193</v>
      </c>
    </row>
    <row r="144" spans="1:36" x14ac:dyDescent="0.3">
      <c r="A144" s="1">
        <v>8481581</v>
      </c>
      <c r="B144" s="1">
        <v>24</v>
      </c>
      <c r="C144" s="1" t="s">
        <v>275</v>
      </c>
      <c r="D144" s="1" t="s">
        <v>48</v>
      </c>
      <c r="E144" s="1" t="s">
        <v>295</v>
      </c>
      <c r="F144" s="1" t="s">
        <v>296</v>
      </c>
      <c r="G144" s="4">
        <v>9.5260239263803601E-2</v>
      </c>
      <c r="H144" s="3">
        <f>(Table1[[#This Row],[AVG_shp]] - G$519) / G$516</f>
        <v>-0.21919880172860839</v>
      </c>
      <c r="I144" s="6">
        <v>11.5398773006134</v>
      </c>
      <c r="J144" s="3">
        <f>(Table1[[#This Row],[AVG_PPP]] - I$519) / I$516</f>
        <v>0.32143681759552123</v>
      </c>
      <c r="K144" s="6">
        <v>118.361963190184</v>
      </c>
      <c r="L144" s="3">
        <f>(Table1[[#This Row],[AVG_blocks]] - K$519) / K$516</f>
        <v>1.3780563995758002</v>
      </c>
      <c r="M144" s="6">
        <v>48.300613496932499</v>
      </c>
      <c r="N144" s="3">
        <f>(Table1[[#This Row],[AVG_hits]] - M$519) / M$516</f>
        <v>-0.71007157527794718</v>
      </c>
      <c r="O144" s="6">
        <v>0</v>
      </c>
      <c r="P144" s="3">
        <f>(Table1[[#This Row],[AVG_faceoffWins]] - O$519) / O$516</f>
        <v>-0.60126404952864254</v>
      </c>
      <c r="Q144" s="1">
        <v>78</v>
      </c>
      <c r="R144" s="1">
        <v>16</v>
      </c>
      <c r="S144" s="1">
        <f>IF(ISERR(Table1[[#This Row],[AVG_shp]]/Table1[[#This Row],[shp]]), 0, Table1[[#This Row],[AVG_shp]]/Table1[[#This Row],[shp]])</f>
        <v>1.0180965432663611</v>
      </c>
      <c r="T144" s="7">
        <f>Table1[[#This Row],[r shp factor]]*Table1[[#This Row],[goals]]</f>
        <v>16.289544692261778</v>
      </c>
      <c r="U144" s="1">
        <v>34</v>
      </c>
      <c r="V144" s="1">
        <v>50</v>
      </c>
      <c r="W144" s="1">
        <v>116</v>
      </c>
      <c r="X144" s="3">
        <v>14.9263803680981</v>
      </c>
      <c r="Y144" s="3">
        <f>(Table1[[#This Row],[AVG_goals]] - X$519) / X$516</f>
        <v>0.11769308684188595</v>
      </c>
      <c r="Z144" s="3">
        <v>31.852760736196299</v>
      </c>
      <c r="AA144" s="3">
        <f>(Table1[[#This Row],[AVG_assists]] - Z$519) / Z$516</f>
        <v>0.64447793189256242</v>
      </c>
      <c r="AB144" s="3">
        <v>46.779141104294403</v>
      </c>
      <c r="AC144" s="3">
        <f>(Table1[[#This Row],[AVG_points]] - AB$519) / AB$516</f>
        <v>0.45648767987328465</v>
      </c>
      <c r="AD144" s="1">
        <v>9.3566999999999997E-2</v>
      </c>
      <c r="AE144" s="1">
        <v>15</v>
      </c>
      <c r="AF144" s="1">
        <v>171</v>
      </c>
      <c r="AG144" s="1">
        <v>0</v>
      </c>
      <c r="AH144" s="1">
        <v>110</v>
      </c>
      <c r="AI144" s="1">
        <v>33</v>
      </c>
      <c r="AJ144" s="7">
        <f>Table1[[#This Row],[z ppp]]+Table1[[#This Row],[z blocks]]+Table1[[#This Row],[z hits]]+Table1[[#This Row],[z faceoffWins]]+Table1[[#This Row],[z goals]]+Table1[[#This Row],[z assists]]+Table1[[#This Row],[z points]]</f>
        <v>1.6068162909724646</v>
      </c>
    </row>
    <row r="145" spans="1:36" x14ac:dyDescent="0.3">
      <c r="A145" s="1">
        <v>8478407</v>
      </c>
      <c r="B145" s="1">
        <v>29</v>
      </c>
      <c r="C145" s="1" t="s">
        <v>734</v>
      </c>
      <c r="D145" s="1" t="s">
        <v>48</v>
      </c>
      <c r="E145" s="1" t="s">
        <v>755</v>
      </c>
      <c r="F145" s="1" t="s">
        <v>756</v>
      </c>
      <c r="G145" s="4">
        <v>8.9095133663366299E-2</v>
      </c>
      <c r="H145" s="3">
        <f>(Table1[[#This Row],[AVG_shp]] - G$519) / G$516</f>
        <v>-0.3369434378412538</v>
      </c>
      <c r="I145" s="6">
        <v>14.371287128712799</v>
      </c>
      <c r="J145" s="3">
        <f>(Table1[[#This Row],[AVG_PPP]] - I$519) / I$516</f>
        <v>0.61614295540105246</v>
      </c>
      <c r="K145" s="6">
        <v>75.019801980197997</v>
      </c>
      <c r="L145" s="3">
        <f>(Table1[[#This Row],[AVG_blocks]] - K$519) / K$516</f>
        <v>0.31185983253639443</v>
      </c>
      <c r="M145" s="6">
        <v>66.405940594059402</v>
      </c>
      <c r="N145" s="3">
        <f>(Table1[[#This Row],[AVG_hits]] - M$519) / M$516</f>
        <v>-0.37331949836120043</v>
      </c>
      <c r="O145" s="6">
        <v>0</v>
      </c>
      <c r="P145" s="3">
        <f>(Table1[[#This Row],[AVG_faceoffWins]] - O$519) / O$516</f>
        <v>-0.60126404952864254</v>
      </c>
      <c r="Q145" s="1">
        <v>62</v>
      </c>
      <c r="R145" s="1">
        <v>11</v>
      </c>
      <c r="S145" s="1">
        <f>IF(ISERR(Table1[[#This Row],[AVG_shp]]/Table1[[#This Row],[shp]]), 0, Table1[[#This Row],[AVG_shp]]/Table1[[#This Row],[shp]])</f>
        <v>1.1096389884841118</v>
      </c>
      <c r="T145" s="7">
        <f>Table1[[#This Row],[r shp factor]]*Table1[[#This Row],[goals]]</f>
        <v>12.206028873325231</v>
      </c>
      <c r="U145" s="1">
        <v>28</v>
      </c>
      <c r="V145" s="1">
        <v>39</v>
      </c>
      <c r="W145" s="1">
        <v>89</v>
      </c>
      <c r="X145" s="3">
        <v>12.202970297029699</v>
      </c>
      <c r="Y145" s="3">
        <f>(Table1[[#This Row],[AVG_goals]] - X$519) / X$516</f>
        <v>-0.15251408176099646</v>
      </c>
      <c r="Z145" s="3">
        <v>38.866336633663302</v>
      </c>
      <c r="AA145" s="3">
        <f>(Table1[[#This Row],[AVG_assists]] - Z$519) / Z$516</f>
        <v>1.1480700761029268</v>
      </c>
      <c r="AB145" s="3">
        <v>51.069306930693003</v>
      </c>
      <c r="AC145" s="3">
        <f>(Table1[[#This Row],[AVG_points]] - AB$519) / AB$516</f>
        <v>0.649207731811973</v>
      </c>
      <c r="AD145" s="1">
        <v>8.0292000000000002E-2</v>
      </c>
      <c r="AE145" s="1">
        <v>12</v>
      </c>
      <c r="AF145" s="1">
        <v>137</v>
      </c>
      <c r="AG145" s="1">
        <v>0</v>
      </c>
      <c r="AH145" s="1">
        <v>79</v>
      </c>
      <c r="AI145" s="1">
        <v>29</v>
      </c>
      <c r="AJ145" s="7">
        <f>Table1[[#This Row],[z ppp]]+Table1[[#This Row],[z blocks]]+Table1[[#This Row],[z hits]]+Table1[[#This Row],[z faceoffWins]]+Table1[[#This Row],[z goals]]+Table1[[#This Row],[z assists]]+Table1[[#This Row],[z points]]</f>
        <v>1.5981829662015072</v>
      </c>
    </row>
    <row r="146" spans="1:36" x14ac:dyDescent="0.3">
      <c r="A146" s="1">
        <v>8475462</v>
      </c>
      <c r="B146" s="1">
        <v>35</v>
      </c>
      <c r="C146" s="1" t="s">
        <v>22</v>
      </c>
      <c r="D146" s="1" t="s">
        <v>48</v>
      </c>
      <c r="E146" s="1" t="s">
        <v>49</v>
      </c>
      <c r="F146" s="1" t="s">
        <v>50</v>
      </c>
      <c r="G146" s="4">
        <v>3.06814246575342E-2</v>
      </c>
      <c r="H146" s="3">
        <f>(Table1[[#This Row],[AVG_shp]] - G$519) / G$516</f>
        <v>-1.4525611347050018</v>
      </c>
      <c r="I146" s="6">
        <v>0</v>
      </c>
      <c r="J146" s="3">
        <f>(Table1[[#This Row],[AVG_PPP]] - I$519) / I$516</f>
        <v>-0.87968660730137926</v>
      </c>
      <c r="K146" s="6">
        <v>153.01369863013699</v>
      </c>
      <c r="L146" s="3">
        <f>(Table1[[#This Row],[AVG_blocks]] - K$519) / K$516</f>
        <v>2.2304726228702525</v>
      </c>
      <c r="M146" s="6">
        <v>269.02739726027397</v>
      </c>
      <c r="N146" s="3">
        <f>(Table1[[#This Row],[AVG_hits]] - M$519) / M$516</f>
        <v>3.3953611774533861</v>
      </c>
      <c r="O146" s="6">
        <v>0</v>
      </c>
      <c r="P146" s="3">
        <f>(Table1[[#This Row],[AVG_faceoffWins]] - O$519) / O$516</f>
        <v>-0.60126404952864254</v>
      </c>
      <c r="Q146" s="1">
        <v>81</v>
      </c>
      <c r="R146" s="1">
        <v>1</v>
      </c>
      <c r="S146" s="1">
        <f>IF(ISERR(Table1[[#This Row],[AVG_shp]]/Table1[[#This Row],[shp]]), 0, Table1[[#This Row],[AVG_shp]]/Table1[[#This Row],[shp]])</f>
        <v>2.7306358719770558</v>
      </c>
      <c r="T146" s="7">
        <f>Table1[[#This Row],[r shp factor]]*Table1[[#This Row],[goals]]</f>
        <v>2.7306358719770558</v>
      </c>
      <c r="U146" s="1">
        <v>15</v>
      </c>
      <c r="V146" s="1">
        <v>16</v>
      </c>
      <c r="W146" s="1">
        <v>33</v>
      </c>
      <c r="X146" s="3">
        <v>2.8356164383561602</v>
      </c>
      <c r="Y146" s="3">
        <f>(Table1[[#This Row],[AVG_goals]] - X$519) / X$516</f>
        <v>-1.0819099852065968</v>
      </c>
      <c r="Z146" s="3">
        <v>14.0958904109589</v>
      </c>
      <c r="AA146" s="3">
        <f>(Table1[[#This Row],[AVG_assists]] - Z$519) / Z$516</f>
        <v>-0.63050939729300048</v>
      </c>
      <c r="AB146" s="3">
        <v>16.931506849314999</v>
      </c>
      <c r="AC146" s="3">
        <f>(Table1[[#This Row],[AVG_points]] - AB$519) / AB$516</f>
        <v>-0.88430842373452101</v>
      </c>
      <c r="AD146" s="1">
        <v>1.1235999999999999E-2</v>
      </c>
      <c r="AE146" s="1">
        <v>0</v>
      </c>
      <c r="AF146" s="1">
        <v>89</v>
      </c>
      <c r="AG146" s="1">
        <v>0</v>
      </c>
      <c r="AH146" s="1">
        <v>178</v>
      </c>
      <c r="AI146" s="1">
        <v>261</v>
      </c>
      <c r="AJ146" s="7">
        <f>Table1[[#This Row],[z ppp]]+Table1[[#This Row],[z blocks]]+Table1[[#This Row],[z hits]]+Table1[[#This Row],[z faceoffWins]]+Table1[[#This Row],[z goals]]+Table1[[#This Row],[z assists]]+Table1[[#This Row],[z points]]</f>
        <v>1.5481553372594989</v>
      </c>
    </row>
    <row r="147" spans="1:36" x14ac:dyDescent="0.3">
      <c r="A147" s="1">
        <v>8482720</v>
      </c>
      <c r="B147" s="1">
        <v>23</v>
      </c>
      <c r="C147" s="1" t="s">
        <v>860</v>
      </c>
      <c r="D147" s="1" t="s">
        <v>29</v>
      </c>
      <c r="E147" s="1" t="s">
        <v>867</v>
      </c>
      <c r="F147" s="1" t="s">
        <v>868</v>
      </c>
      <c r="G147" s="4">
        <v>0.15724436024844701</v>
      </c>
      <c r="H147" s="3">
        <f>(Table1[[#This Row],[AVG_shp]] - G$519) / G$516</f>
        <v>0.9646086207397665</v>
      </c>
      <c r="I147" s="6">
        <v>8.2608695652173907</v>
      </c>
      <c r="J147" s="3">
        <f>(Table1[[#This Row],[AVG_PPP]] - I$519) / I$516</f>
        <v>-1.9857365939076187E-2</v>
      </c>
      <c r="K147" s="6">
        <v>34.807453416149002</v>
      </c>
      <c r="L147" s="3">
        <f>(Table1[[#This Row],[AVG_blocks]] - K$519) / K$516</f>
        <v>-0.67734483088271569</v>
      </c>
      <c r="M147" s="6">
        <v>172.18633540372599</v>
      </c>
      <c r="N147" s="3">
        <f>(Table1[[#This Row],[AVG_hits]] - M$519) / M$516</f>
        <v>1.5941549061681399</v>
      </c>
      <c r="O147" s="6">
        <v>0</v>
      </c>
      <c r="P147" s="3">
        <f>(Table1[[#This Row],[AVG_faceoffWins]] - O$519) / O$516</f>
        <v>-0.60126404952864254</v>
      </c>
      <c r="Q147" s="1">
        <v>78</v>
      </c>
      <c r="R147" s="1">
        <v>29</v>
      </c>
      <c r="S147" s="1">
        <f>IF(ISERR(Table1[[#This Row],[AVG_shp]]/Table1[[#This Row],[shp]]), 0, Table1[[#This Row],[AVG_shp]]/Table1[[#This Row],[shp]])</f>
        <v>0.82417938271308633</v>
      </c>
      <c r="T147" s="7">
        <f>Table1[[#This Row],[r shp factor]]*Table1[[#This Row],[goals]]</f>
        <v>23.901202098679505</v>
      </c>
      <c r="U147" s="1">
        <v>29</v>
      </c>
      <c r="V147" s="1">
        <v>58</v>
      </c>
      <c r="W147" s="1">
        <v>145</v>
      </c>
      <c r="X147" s="3">
        <v>21.503105590062098</v>
      </c>
      <c r="Y147" s="3">
        <f>(Table1[[#This Row],[AVG_goals]] - X$519) / X$516</f>
        <v>0.77021263201963563</v>
      </c>
      <c r="Z147" s="3">
        <v>24.0062111801242</v>
      </c>
      <c r="AA147" s="3">
        <f>(Table1[[#This Row],[AVG_assists]] - Z$519) / Z$516</f>
        <v>8.1076213088560403E-2</v>
      </c>
      <c r="AB147" s="3">
        <v>45.509316770186302</v>
      </c>
      <c r="AC147" s="3">
        <f>(Table1[[#This Row],[AVG_points]] - AB$519) / AB$516</f>
        <v>0.39944545317974084</v>
      </c>
      <c r="AD147" s="1">
        <v>0.19078899999999999</v>
      </c>
      <c r="AE147" s="1">
        <v>15</v>
      </c>
      <c r="AF147" s="1">
        <v>152</v>
      </c>
      <c r="AG147" s="1">
        <v>0</v>
      </c>
      <c r="AH147" s="1">
        <v>41</v>
      </c>
      <c r="AI147" s="1">
        <v>182</v>
      </c>
      <c r="AJ147" s="7">
        <f>Table1[[#This Row],[z ppp]]+Table1[[#This Row],[z blocks]]+Table1[[#This Row],[z hits]]+Table1[[#This Row],[z faceoffWins]]+Table1[[#This Row],[z goals]]+Table1[[#This Row],[z assists]]+Table1[[#This Row],[z points]]</f>
        <v>1.5464229581056426</v>
      </c>
    </row>
    <row r="148" spans="1:36" x14ac:dyDescent="0.3">
      <c r="A148" s="1">
        <v>8483515</v>
      </c>
      <c r="B148" s="1">
        <v>21</v>
      </c>
      <c r="C148" s="1" t="s">
        <v>481</v>
      </c>
      <c r="D148" s="1" t="s">
        <v>56</v>
      </c>
      <c r="E148" s="1" t="s">
        <v>495</v>
      </c>
      <c r="F148" s="1" t="s">
        <v>496</v>
      </c>
      <c r="G148" s="4">
        <v>0.12597731000000001</v>
      </c>
      <c r="H148" s="3">
        <f>(Table1[[#This Row],[AVG_shp]] - G$519) / G$516</f>
        <v>0.36745300128727026</v>
      </c>
      <c r="I148" s="6">
        <v>10.08</v>
      </c>
      <c r="J148" s="3">
        <f>(Table1[[#This Row],[AVG_PPP]] - I$519) / I$516</f>
        <v>0.16948608384302263</v>
      </c>
      <c r="K148" s="6">
        <v>58.28</v>
      </c>
      <c r="L148" s="3">
        <f>(Table1[[#This Row],[AVG_blocks]] - K$519) / K$516</f>
        <v>-9.9931340444947364E-2</v>
      </c>
      <c r="M148" s="6">
        <v>148.875</v>
      </c>
      <c r="N148" s="3">
        <f>(Table1[[#This Row],[AVG_hits]] - M$519) / M$516</f>
        <v>1.1605730895682431</v>
      </c>
      <c r="O148" s="6">
        <v>7.05</v>
      </c>
      <c r="P148" s="3">
        <f>(Table1[[#This Row],[AVG_faceoffWins]] - O$519) / O$516</f>
        <v>-0.56789517274830925</v>
      </c>
      <c r="Q148" s="1">
        <v>79</v>
      </c>
      <c r="R148" s="1">
        <v>18</v>
      </c>
      <c r="S148" s="1">
        <f>IF(ISERR(Table1[[#This Row],[AVG_shp]]/Table1[[#This Row],[shp]]), 0, Table1[[#This Row],[AVG_shp]]/Table1[[#This Row],[shp]])</f>
        <v>0.93083472491096364</v>
      </c>
      <c r="T148" s="7">
        <f>Table1[[#This Row],[r shp factor]]*Table1[[#This Row],[goals]]</f>
        <v>16.755025048397346</v>
      </c>
      <c r="U148" s="1">
        <v>33</v>
      </c>
      <c r="V148" s="1">
        <v>51</v>
      </c>
      <c r="W148" s="1">
        <v>120</v>
      </c>
      <c r="X148" s="3">
        <v>16.09</v>
      </c>
      <c r="Y148" s="3">
        <f>(Table1[[#This Row],[AVG_goals]] - X$519) / X$516</f>
        <v>0.23314333409150184</v>
      </c>
      <c r="Z148" s="3">
        <v>26.504999999999999</v>
      </c>
      <c r="AA148" s="3">
        <f>(Table1[[#This Row],[AVG_assists]] - Z$519) / Z$516</f>
        <v>0.26049544774525069</v>
      </c>
      <c r="AB148" s="3">
        <v>42.594999999999999</v>
      </c>
      <c r="AC148" s="3">
        <f>(Table1[[#This Row],[AVG_points]] - AB$519) / AB$516</f>
        <v>0.26853040186398031</v>
      </c>
      <c r="AD148" s="1">
        <v>0.13533800000000001</v>
      </c>
      <c r="AE148" s="1">
        <v>10</v>
      </c>
      <c r="AF148" s="1">
        <v>133</v>
      </c>
      <c r="AG148" s="1">
        <v>5</v>
      </c>
      <c r="AH148" s="1">
        <v>62</v>
      </c>
      <c r="AI148" s="1">
        <v>194</v>
      </c>
      <c r="AJ148" s="7">
        <f>Table1[[#This Row],[z ppp]]+Table1[[#This Row],[z blocks]]+Table1[[#This Row],[z hits]]+Table1[[#This Row],[z faceoffWins]]+Table1[[#This Row],[z goals]]+Table1[[#This Row],[z assists]]+Table1[[#This Row],[z points]]</f>
        <v>1.4244018439187418</v>
      </c>
    </row>
    <row r="149" spans="1:36" x14ac:dyDescent="0.3">
      <c r="A149" s="1">
        <v>8476826</v>
      </c>
      <c r="B149" s="1">
        <v>34</v>
      </c>
      <c r="C149" s="1" t="s">
        <v>826</v>
      </c>
      <c r="D149" s="1" t="s">
        <v>26</v>
      </c>
      <c r="E149" s="1" t="s">
        <v>835</v>
      </c>
      <c r="F149" s="1" t="s">
        <v>836</v>
      </c>
      <c r="G149" s="4">
        <v>0.109459440366972</v>
      </c>
      <c r="H149" s="3">
        <f>(Table1[[#This Row],[AVG_shp]] - G$519) / G$516</f>
        <v>5.198548534414614E-2</v>
      </c>
      <c r="I149" s="6">
        <v>2.4816513761467802</v>
      </c>
      <c r="J149" s="3">
        <f>(Table1[[#This Row],[AVG_PPP]] - I$519) / I$516</f>
        <v>-0.62138493539720008</v>
      </c>
      <c r="K149" s="6">
        <v>48.559633027522899</v>
      </c>
      <c r="L149" s="3">
        <f>(Table1[[#This Row],[AVG_blocks]] - K$519) / K$516</f>
        <v>-0.33904774828181566</v>
      </c>
      <c r="M149" s="6">
        <v>129.591743119266</v>
      </c>
      <c r="N149" s="3">
        <f>(Table1[[#This Row],[AVG_hits]] - M$519) / M$516</f>
        <v>0.80191197455658503</v>
      </c>
      <c r="O149" s="6">
        <v>439.73394495412799</v>
      </c>
      <c r="P149" s="3">
        <f>(Table1[[#This Row],[AVG_faceoffWins]] - O$519) / O$516</f>
        <v>1.4800732306563407</v>
      </c>
      <c r="Q149" s="1">
        <v>57</v>
      </c>
      <c r="R149" s="1">
        <v>7</v>
      </c>
      <c r="S149" s="1">
        <f>IF(ISERR(Table1[[#This Row],[AVG_shp]]/Table1[[#This Row],[shp]]), 0, Table1[[#This Row],[AVG_shp]]/Table1[[#This Row],[shp]])</f>
        <v>0.61297433719345584</v>
      </c>
      <c r="T149" s="7">
        <f>Table1[[#This Row],[r shp factor]]*Table1[[#This Row],[goals]]</f>
        <v>4.290820360354191</v>
      </c>
      <c r="U149" s="1">
        <v>24</v>
      </c>
      <c r="V149" s="1">
        <v>31</v>
      </c>
      <c r="W149" s="1">
        <v>69</v>
      </c>
      <c r="X149" s="3">
        <v>11.068807339449499</v>
      </c>
      <c r="Y149" s="3">
        <f>(Table1[[#This Row],[AVG_goals]] - X$519) / X$516</f>
        <v>-0.26504174138802877</v>
      </c>
      <c r="Z149" s="3">
        <v>26.981651376146701</v>
      </c>
      <c r="AA149" s="3">
        <f>(Table1[[#This Row],[AVG_assists]] - Z$519) / Z$516</f>
        <v>0.29472019872302646</v>
      </c>
      <c r="AB149" s="3">
        <v>38.050458715596299</v>
      </c>
      <c r="AC149" s="3">
        <f>(Table1[[#This Row],[AVG_points]] - AB$519) / AB$516</f>
        <v>6.4383460275242388E-2</v>
      </c>
      <c r="AD149" s="1">
        <v>0.17857099999999901</v>
      </c>
      <c r="AE149" s="1">
        <v>1</v>
      </c>
      <c r="AF149" s="1">
        <v>75</v>
      </c>
      <c r="AG149" s="1">
        <v>267</v>
      </c>
      <c r="AH149" s="1">
        <v>36</v>
      </c>
      <c r="AI149" s="1">
        <v>109</v>
      </c>
      <c r="AJ149" s="7">
        <f>Table1[[#This Row],[z ppp]]+Table1[[#This Row],[z blocks]]+Table1[[#This Row],[z hits]]+Table1[[#This Row],[z faceoffWins]]+Table1[[#This Row],[z goals]]+Table1[[#This Row],[z assists]]+Table1[[#This Row],[z points]]</f>
        <v>1.4156144391441499</v>
      </c>
    </row>
    <row r="150" spans="1:36" x14ac:dyDescent="0.3">
      <c r="A150" s="1">
        <v>8476925</v>
      </c>
      <c r="B150" s="1">
        <v>32</v>
      </c>
      <c r="C150" s="1" t="s">
        <v>960</v>
      </c>
      <c r="D150" s="1" t="s">
        <v>45</v>
      </c>
      <c r="E150" s="1" t="s">
        <v>980</v>
      </c>
      <c r="F150" s="1" t="s">
        <v>981</v>
      </c>
      <c r="G150" s="4">
        <v>0.11440496170212699</v>
      </c>
      <c r="H150" s="3">
        <f>(Table1[[#This Row],[AVG_shp]] - G$519) / G$516</f>
        <v>0.14643781880520557</v>
      </c>
      <c r="I150" s="6">
        <v>3.4170212765957402</v>
      </c>
      <c r="J150" s="3">
        <f>(Table1[[#This Row],[AVG_PPP]] - I$519) / I$516</f>
        <v>-0.52402734058871736</v>
      </c>
      <c r="K150" s="6">
        <v>65.297872340425499</v>
      </c>
      <c r="L150" s="3">
        <f>(Table1[[#This Row],[AVG_blocks]] - K$519) / K$516</f>
        <v>7.270498382673013E-2</v>
      </c>
      <c r="M150" s="6">
        <v>135.08510638297801</v>
      </c>
      <c r="N150" s="3">
        <f>(Table1[[#This Row],[AVG_hits]] - M$519) / M$516</f>
        <v>0.90408640523045758</v>
      </c>
      <c r="O150" s="6">
        <v>524.71489361702095</v>
      </c>
      <c r="P150" s="3">
        <f>(Table1[[#This Row],[AVG_faceoffWins]] - O$519) / O$516</f>
        <v>1.8823028483312199</v>
      </c>
      <c r="Q150" s="1">
        <v>72</v>
      </c>
      <c r="R150" s="1">
        <v>7</v>
      </c>
      <c r="S150" s="1">
        <f>IF(ISERR(Table1[[#This Row],[AVG_shp]]/Table1[[#This Row],[shp]]), 0, Table1[[#This Row],[AVG_shp]]/Table1[[#This Row],[shp]])</f>
        <v>1.3074852765957372</v>
      </c>
      <c r="T150" s="7">
        <f>Table1[[#This Row],[r shp factor]]*Table1[[#This Row],[goals]]</f>
        <v>9.1523969361701596</v>
      </c>
      <c r="U150" s="1">
        <v>14</v>
      </c>
      <c r="V150" s="1">
        <v>21</v>
      </c>
      <c r="W150" s="1">
        <v>49</v>
      </c>
      <c r="X150" s="3">
        <v>11.5021276595744</v>
      </c>
      <c r="Y150" s="3">
        <f>(Table1[[#This Row],[AVG_goals]] - X$519) / X$516</f>
        <v>-0.22204922327888085</v>
      </c>
      <c r="Z150" s="3">
        <v>17.463829787234001</v>
      </c>
      <c r="AA150" s="3">
        <f>(Table1[[#This Row],[AVG_assists]] - Z$519) / Z$516</f>
        <v>-0.38868299705664727</v>
      </c>
      <c r="AB150" s="3">
        <v>28.965957446808499</v>
      </c>
      <c r="AC150" s="3">
        <f>(Table1[[#This Row],[AVG_points]] - AB$519) / AB$516</f>
        <v>-0.34370462470853869</v>
      </c>
      <c r="AD150" s="1">
        <v>8.7499999999999994E-2</v>
      </c>
      <c r="AE150" s="1">
        <v>1</v>
      </c>
      <c r="AF150" s="1">
        <v>80</v>
      </c>
      <c r="AG150" s="1">
        <v>342</v>
      </c>
      <c r="AH150" s="1">
        <v>67</v>
      </c>
      <c r="AI150" s="1">
        <v>100</v>
      </c>
      <c r="AJ150" s="7">
        <f>Table1[[#This Row],[z ppp]]+Table1[[#This Row],[z blocks]]+Table1[[#This Row],[z hits]]+Table1[[#This Row],[z faceoffWins]]+Table1[[#This Row],[z goals]]+Table1[[#This Row],[z assists]]+Table1[[#This Row],[z points]]</f>
        <v>1.3806300517556236</v>
      </c>
    </row>
    <row r="151" spans="1:36" x14ac:dyDescent="0.3">
      <c r="A151" s="1">
        <v>8479345</v>
      </c>
      <c r="B151" s="1">
        <v>27</v>
      </c>
      <c r="C151" s="1" t="s">
        <v>1032</v>
      </c>
      <c r="D151" s="1" t="s">
        <v>48</v>
      </c>
      <c r="E151" s="1" t="s">
        <v>1054</v>
      </c>
      <c r="F151" s="1" t="s">
        <v>1055</v>
      </c>
      <c r="G151" s="4">
        <v>9.8249950980392103E-2</v>
      </c>
      <c r="H151" s="3">
        <f>(Table1[[#This Row],[AVG_shp]] - G$519) / G$516</f>
        <v>-0.16209961463172298</v>
      </c>
      <c r="I151" s="6">
        <v>13.7549019607843</v>
      </c>
      <c r="J151" s="3">
        <f>(Table1[[#This Row],[AVG_PPP]] - I$519) / I$516</f>
        <v>0.55198675645094963</v>
      </c>
      <c r="K151" s="6">
        <v>112.990196078431</v>
      </c>
      <c r="L151" s="3">
        <f>(Table1[[#This Row],[AVG_blocks]] - K$519) / K$516</f>
        <v>1.2459134816041264</v>
      </c>
      <c r="M151" s="6">
        <v>63.284313725490101</v>
      </c>
      <c r="N151" s="3">
        <f>(Table1[[#This Row],[AVG_hits]] - M$519) / M$516</f>
        <v>-0.4313805499904001</v>
      </c>
      <c r="O151" s="6">
        <v>0</v>
      </c>
      <c r="P151" s="3">
        <f>(Table1[[#This Row],[AVG_faceoffWins]] - O$519) / O$516</f>
        <v>-0.60126404952864254</v>
      </c>
      <c r="Q151" s="1">
        <v>74</v>
      </c>
      <c r="R151" s="1">
        <v>20</v>
      </c>
      <c r="S151" s="1">
        <f>IF(ISERR(Table1[[#This Row],[AVG_shp]]/Table1[[#This Row],[shp]]), 0, Table1[[#This Row],[AVG_shp]]/Table1[[#This Row],[shp]])</f>
        <v>0.87933583020434702</v>
      </c>
      <c r="T151" s="7">
        <f>Table1[[#This Row],[r shp factor]]*Table1[[#This Row],[goals]]</f>
        <v>17.586716604086941</v>
      </c>
      <c r="U151" s="1">
        <v>27</v>
      </c>
      <c r="V151" s="1">
        <v>47</v>
      </c>
      <c r="W151" s="1">
        <v>114</v>
      </c>
      <c r="X151" s="3">
        <v>15</v>
      </c>
      <c r="Y151" s="3">
        <f>(Table1[[#This Row],[AVG_goals]] - X$519) / X$516</f>
        <v>0.12499736778772055</v>
      </c>
      <c r="Z151" s="3">
        <v>26.294117647058801</v>
      </c>
      <c r="AA151" s="3">
        <f>(Table1[[#This Row],[AVG_assists]] - Z$519) / Z$516</f>
        <v>0.24535357178264236</v>
      </c>
      <c r="AB151" s="3">
        <v>41.294117647058798</v>
      </c>
      <c r="AC151" s="3">
        <f>(Table1[[#This Row],[AVG_points]] - AB$519) / AB$516</f>
        <v>0.21009300695437425</v>
      </c>
      <c r="AD151" s="1">
        <v>0.111732</v>
      </c>
      <c r="AE151" s="1">
        <v>15</v>
      </c>
      <c r="AF151" s="1">
        <v>179</v>
      </c>
      <c r="AG151" s="1">
        <v>0</v>
      </c>
      <c r="AH151" s="1">
        <v>87</v>
      </c>
      <c r="AI151" s="1">
        <v>59</v>
      </c>
      <c r="AJ151" s="7">
        <f>Table1[[#This Row],[z ppp]]+Table1[[#This Row],[z blocks]]+Table1[[#This Row],[z hits]]+Table1[[#This Row],[z faceoffWins]]+Table1[[#This Row],[z goals]]+Table1[[#This Row],[z assists]]+Table1[[#This Row],[z points]]</f>
        <v>1.3456995850607703</v>
      </c>
    </row>
    <row r="152" spans="1:36" x14ac:dyDescent="0.3">
      <c r="A152" s="1">
        <v>8480009</v>
      </c>
      <c r="B152" s="1">
        <v>26</v>
      </c>
      <c r="C152" s="1" t="s">
        <v>734</v>
      </c>
      <c r="D152" s="1" t="s">
        <v>56</v>
      </c>
      <c r="E152" s="1" t="s">
        <v>751</v>
      </c>
      <c r="F152" s="1" t="s">
        <v>752</v>
      </c>
      <c r="G152" s="4">
        <v>0.17287878475336299</v>
      </c>
      <c r="H152" s="3">
        <f>(Table1[[#This Row],[AVG_shp]] - G$519) / G$516</f>
        <v>1.2632036073416799</v>
      </c>
      <c r="I152" s="6">
        <v>7.3632286995515699</v>
      </c>
      <c r="J152" s="3">
        <f>(Table1[[#This Row],[AVG_PPP]] - I$519) / I$516</f>
        <v>-0.11328794954143727</v>
      </c>
      <c r="K152" s="6">
        <v>64.802690582959599</v>
      </c>
      <c r="L152" s="3">
        <f>(Table1[[#This Row],[AVG_blocks]] - K$519) / K$516</f>
        <v>6.0523747932359435E-2</v>
      </c>
      <c r="M152" s="6">
        <v>187.255605381165</v>
      </c>
      <c r="N152" s="3">
        <f>(Table1[[#This Row],[AVG_hits]] - M$519) / M$516</f>
        <v>1.8744374956678369</v>
      </c>
      <c r="O152" s="6">
        <v>6.9955156950672599</v>
      </c>
      <c r="P152" s="3">
        <f>(Table1[[#This Row],[AVG_faceoffWins]] - O$519) / O$516</f>
        <v>-0.5681530564444458</v>
      </c>
      <c r="Q152" s="1">
        <v>81</v>
      </c>
      <c r="R152" s="1">
        <v>23</v>
      </c>
      <c r="S152" s="1">
        <f>IF(ISERR(Table1[[#This Row],[AVG_shp]]/Table1[[#This Row],[shp]]), 0, Table1[[#This Row],[AVG_shp]]/Table1[[#This Row],[shp]])</f>
        <v>1.029757538007797</v>
      </c>
      <c r="T152" s="7">
        <f>Table1[[#This Row],[r shp factor]]*Table1[[#This Row],[goals]]</f>
        <v>23.684423374179332</v>
      </c>
      <c r="U152" s="1">
        <v>12</v>
      </c>
      <c r="V152" s="1">
        <v>35</v>
      </c>
      <c r="W152" s="1">
        <v>93</v>
      </c>
      <c r="X152" s="3">
        <v>19.089686098654699</v>
      </c>
      <c r="Y152" s="3">
        <f>(Table1[[#This Row],[AVG_goals]] - X$519) / X$516</f>
        <v>0.53076163844657731</v>
      </c>
      <c r="Z152" s="3">
        <v>16.995515695067201</v>
      </c>
      <c r="AA152" s="3">
        <f>(Table1[[#This Row],[AVG_assists]] - Z$519) / Z$516</f>
        <v>-0.42230911036688945</v>
      </c>
      <c r="AB152" s="3">
        <v>36.0852017937219</v>
      </c>
      <c r="AC152" s="3">
        <f>(Table1[[#This Row],[AVG_points]] - AB$519) / AB$516</f>
        <v>-2.3898538925343243E-2</v>
      </c>
      <c r="AD152" s="1">
        <v>0.167883</v>
      </c>
      <c r="AE152" s="1">
        <v>5</v>
      </c>
      <c r="AF152" s="1">
        <v>137</v>
      </c>
      <c r="AG152" s="1">
        <v>5</v>
      </c>
      <c r="AH152" s="1">
        <v>65</v>
      </c>
      <c r="AI152" s="1">
        <v>237</v>
      </c>
      <c r="AJ152" s="7">
        <f>Table1[[#This Row],[z ppp]]+Table1[[#This Row],[z blocks]]+Table1[[#This Row],[z hits]]+Table1[[#This Row],[z faceoffWins]]+Table1[[#This Row],[z goals]]+Table1[[#This Row],[z assists]]+Table1[[#This Row],[z points]]</f>
        <v>1.3380742267686578</v>
      </c>
    </row>
    <row r="153" spans="1:36" x14ac:dyDescent="0.3">
      <c r="A153" s="1">
        <v>8478038</v>
      </c>
      <c r="B153" s="1">
        <v>31</v>
      </c>
      <c r="C153" s="1" t="s">
        <v>244</v>
      </c>
      <c r="D153" s="1" t="s">
        <v>48</v>
      </c>
      <c r="E153" s="1" t="s">
        <v>273</v>
      </c>
      <c r="F153" s="1" t="s">
        <v>274</v>
      </c>
      <c r="G153" s="4">
        <v>6.3402890756302496E-2</v>
      </c>
      <c r="H153" s="3">
        <f>(Table1[[#This Row],[AVG_shp]] - G$519) / G$516</f>
        <v>-0.82762826760237651</v>
      </c>
      <c r="I153" s="6">
        <v>5.0336134453781503</v>
      </c>
      <c r="J153" s="3">
        <f>(Table1[[#This Row],[AVG_PPP]] - I$519) / I$516</f>
        <v>-0.35576500366367703</v>
      </c>
      <c r="K153" s="6">
        <v>117.17647058823501</v>
      </c>
      <c r="L153" s="3">
        <f>(Table1[[#This Row],[AVG_blocks]] - K$519) / K$516</f>
        <v>1.3488938449831738</v>
      </c>
      <c r="M153" s="6">
        <v>69.529411764705799</v>
      </c>
      <c r="N153" s="3">
        <f>(Table1[[#This Row],[AVG_hits]] - M$519) / M$516</f>
        <v>-0.31522414342714516</v>
      </c>
      <c r="O153" s="6">
        <v>0</v>
      </c>
      <c r="P153" s="3">
        <f>(Table1[[#This Row],[AVG_faceoffWins]] - O$519) / O$516</f>
        <v>-0.60126404952864254</v>
      </c>
      <c r="Q153" s="1">
        <v>76</v>
      </c>
      <c r="R153" s="1">
        <v>10</v>
      </c>
      <c r="S153" s="1">
        <f>IF(ISERR(Table1[[#This Row],[AVG_shp]]/Table1[[#This Row],[shp]]), 0, Table1[[#This Row],[AVG_shp]]/Table1[[#This Row],[shp]])</f>
        <v>0.87495709257427823</v>
      </c>
      <c r="T153" s="7">
        <f>Table1[[#This Row],[r shp factor]]*Table1[[#This Row],[goals]]</f>
        <v>8.7495709257427823</v>
      </c>
      <c r="U153" s="1">
        <v>34</v>
      </c>
      <c r="V153" s="1">
        <v>44</v>
      </c>
      <c r="W153" s="1">
        <v>98</v>
      </c>
      <c r="X153" s="3">
        <v>9.6806722689075606</v>
      </c>
      <c r="Y153" s="3">
        <f>(Table1[[#This Row],[AVG_goals]] - X$519) / X$516</f>
        <v>-0.40276762080447426</v>
      </c>
      <c r="Z153" s="3">
        <v>38.403361344537799</v>
      </c>
      <c r="AA153" s="3">
        <f>(Table1[[#This Row],[AVG_assists]] - Z$519) / Z$516</f>
        <v>1.1148273020921216</v>
      </c>
      <c r="AB153" s="3">
        <v>48.0840336134453</v>
      </c>
      <c r="AC153" s="3">
        <f>(Table1[[#This Row],[AVG_points]] - AB$519) / AB$516</f>
        <v>0.51510521642409701</v>
      </c>
      <c r="AD153" s="1">
        <v>7.2464000000000001E-2</v>
      </c>
      <c r="AE153" s="1">
        <v>3</v>
      </c>
      <c r="AF153" s="1">
        <v>138</v>
      </c>
      <c r="AG153" s="1">
        <v>0</v>
      </c>
      <c r="AH153" s="1">
        <v>103</v>
      </c>
      <c r="AI153" s="1">
        <v>40</v>
      </c>
      <c r="AJ153" s="7">
        <f>Table1[[#This Row],[z ppp]]+Table1[[#This Row],[z blocks]]+Table1[[#This Row],[z hits]]+Table1[[#This Row],[z faceoffWins]]+Table1[[#This Row],[z goals]]+Table1[[#This Row],[z assists]]+Table1[[#This Row],[z points]]</f>
        <v>1.3038055460754534</v>
      </c>
    </row>
    <row r="154" spans="1:36" x14ac:dyDescent="0.3">
      <c r="A154" s="1">
        <v>8477964</v>
      </c>
      <c r="B154" s="1">
        <v>30</v>
      </c>
      <c r="C154" s="1" t="s">
        <v>960</v>
      </c>
      <c r="D154" s="1" t="s">
        <v>29</v>
      </c>
      <c r="E154" s="1" t="s">
        <v>961</v>
      </c>
      <c r="F154" s="1" t="s">
        <v>962</v>
      </c>
      <c r="G154" s="4">
        <v>0.21514172649572599</v>
      </c>
      <c r="H154" s="3">
        <f>(Table1[[#This Row],[AVG_shp]] - G$519) / G$516</f>
        <v>2.07036491470866</v>
      </c>
      <c r="I154" s="6">
        <v>4.4017094017094003</v>
      </c>
      <c r="J154" s="3">
        <f>(Table1[[#This Row],[AVG_PPP]] - I$519) / I$516</f>
        <v>-0.42153647846932901</v>
      </c>
      <c r="K154" s="6">
        <v>41.410256410256402</v>
      </c>
      <c r="L154" s="3">
        <f>(Table1[[#This Row],[AVG_blocks]] - K$519) / K$516</f>
        <v>-0.5149190152652694</v>
      </c>
      <c r="M154" s="6">
        <v>157.96581196581101</v>
      </c>
      <c r="N154" s="3">
        <f>(Table1[[#This Row],[AVG_hits]] - M$519) / M$516</f>
        <v>1.3296586738232921</v>
      </c>
      <c r="O154" s="6">
        <v>35.829059829059801</v>
      </c>
      <c r="P154" s="3">
        <f>(Table1[[#This Row],[AVG_faceoffWins]] - O$519) / O$516</f>
        <v>-0.43167887469302779</v>
      </c>
      <c r="Q154" s="1">
        <v>70</v>
      </c>
      <c r="R154" s="1">
        <v>23</v>
      </c>
      <c r="S154" s="1">
        <f>IF(ISERR(Table1[[#This Row],[AVG_shp]]/Table1[[#This Row],[shp]]), 0, Table1[[#This Row],[AVG_shp]]/Table1[[#This Row],[shp]])</f>
        <v>1.038293718338309</v>
      </c>
      <c r="T154" s="7">
        <f>Table1[[#This Row],[r shp factor]]*Table1[[#This Row],[goals]]</f>
        <v>23.880755521781108</v>
      </c>
      <c r="U154" s="1">
        <v>28</v>
      </c>
      <c r="V154" s="1">
        <v>51</v>
      </c>
      <c r="W154" s="1">
        <v>125</v>
      </c>
      <c r="X154" s="3">
        <v>19.145299145299099</v>
      </c>
      <c r="Y154" s="3">
        <f>(Table1[[#This Row],[AVG_goals]] - X$519) / X$516</f>
        <v>0.53627936933506892</v>
      </c>
      <c r="Z154" s="3">
        <v>27.649572649572601</v>
      </c>
      <c r="AA154" s="3">
        <f>(Table1[[#This Row],[AVG_assists]] - Z$519) / Z$516</f>
        <v>0.34267860270490175</v>
      </c>
      <c r="AB154" s="3">
        <v>46.794871794871703</v>
      </c>
      <c r="AC154" s="3">
        <f>(Table1[[#This Row],[AVG_points]] - AB$519) / AB$516</f>
        <v>0.45719432377185709</v>
      </c>
      <c r="AD154" s="1">
        <v>0.207207</v>
      </c>
      <c r="AE154" s="1">
        <v>3</v>
      </c>
      <c r="AF154" s="1">
        <v>111</v>
      </c>
      <c r="AG154" s="1">
        <v>12</v>
      </c>
      <c r="AH154" s="1">
        <v>33</v>
      </c>
      <c r="AI154" s="1">
        <v>104</v>
      </c>
      <c r="AJ154" s="7">
        <f>Table1[[#This Row],[z ppp]]+Table1[[#This Row],[z blocks]]+Table1[[#This Row],[z hits]]+Table1[[#This Row],[z faceoffWins]]+Table1[[#This Row],[z goals]]+Table1[[#This Row],[z assists]]+Table1[[#This Row],[z points]]</f>
        <v>1.2976766012074936</v>
      </c>
    </row>
    <row r="155" spans="1:36" x14ac:dyDescent="0.3">
      <c r="A155" s="1">
        <v>8480748</v>
      </c>
      <c r="B155" s="1">
        <v>30</v>
      </c>
      <c r="C155" s="1" t="s">
        <v>934</v>
      </c>
      <c r="D155" s="1" t="s">
        <v>42</v>
      </c>
      <c r="E155" s="1" t="s">
        <v>951</v>
      </c>
      <c r="F155" s="1" t="s">
        <v>952</v>
      </c>
      <c r="G155" s="4">
        <v>0.115855573033707</v>
      </c>
      <c r="H155" s="3">
        <f>(Table1[[#This Row],[AVG_shp]] - G$519) / G$516</f>
        <v>0.17414240562779826</v>
      </c>
      <c r="I155" s="6">
        <v>1.2359550561797701</v>
      </c>
      <c r="J155" s="3">
        <f>(Table1[[#This Row],[AVG_PPP]] - I$519) / I$516</f>
        <v>-0.75104272908454794</v>
      </c>
      <c r="K155" s="6">
        <v>24.247191011235898</v>
      </c>
      <c r="L155" s="3">
        <f>(Table1[[#This Row],[AVG_blocks]] - K$519) / K$516</f>
        <v>-0.93712226719014902</v>
      </c>
      <c r="M155" s="6">
        <v>310.35955056179699</v>
      </c>
      <c r="N155" s="3">
        <f>(Table1[[#This Row],[AVG_hits]] - M$519) / M$516</f>
        <v>4.1641232325690858</v>
      </c>
      <c r="O155" s="6">
        <v>17.325842696629199</v>
      </c>
      <c r="P155" s="3">
        <f>(Table1[[#This Row],[AVG_faceoffWins]] - O$519) / O$516</f>
        <v>-0.51925782115144303</v>
      </c>
      <c r="Q155" s="1">
        <v>78</v>
      </c>
      <c r="R155" s="1">
        <v>19</v>
      </c>
      <c r="S155" s="1">
        <f>IF(ISERR(Table1[[#This Row],[AVG_shp]]/Table1[[#This Row],[shp]]), 0, Table1[[#This Row],[AVG_shp]]/Table1[[#This Row],[shp]])</f>
        <v>0.85976885711311879</v>
      </c>
      <c r="T155" s="7">
        <f>Table1[[#This Row],[r shp factor]]*Table1[[#This Row],[goals]]</f>
        <v>16.335608285149256</v>
      </c>
      <c r="U155" s="1">
        <v>21</v>
      </c>
      <c r="V155" s="1">
        <v>40</v>
      </c>
      <c r="W155" s="1">
        <v>99</v>
      </c>
      <c r="X155" s="3">
        <v>13.404494382022399</v>
      </c>
      <c r="Y155" s="3">
        <f>(Table1[[#This Row],[AVG_goals]] - X$519) / X$516</f>
        <v>-3.3303087991453179E-2</v>
      </c>
      <c r="Z155" s="3">
        <v>16.7752808988764</v>
      </c>
      <c r="AA155" s="3">
        <f>(Table1[[#This Row],[AVG_assists]] - Z$519) / Z$516</f>
        <v>-0.43812251495035076</v>
      </c>
      <c r="AB155" s="3">
        <v>30.179775280898799</v>
      </c>
      <c r="AC155" s="3">
        <f>(Table1[[#This Row],[AVG_points]] - AB$519) / AB$516</f>
        <v>-0.28917828575199539</v>
      </c>
      <c r="AD155" s="1">
        <v>0.13475200000000001</v>
      </c>
      <c r="AE155" s="1">
        <v>2</v>
      </c>
      <c r="AF155" s="1">
        <v>141</v>
      </c>
      <c r="AG155" s="1">
        <v>24</v>
      </c>
      <c r="AH155" s="1">
        <v>30</v>
      </c>
      <c r="AI155" s="1">
        <v>462</v>
      </c>
      <c r="AJ155" s="7">
        <f>Table1[[#This Row],[z ppp]]+Table1[[#This Row],[z blocks]]+Table1[[#This Row],[z hits]]+Table1[[#This Row],[z faceoffWins]]+Table1[[#This Row],[z goals]]+Table1[[#This Row],[z assists]]+Table1[[#This Row],[z points]]</f>
        <v>1.1960965264491468</v>
      </c>
    </row>
    <row r="156" spans="1:36" x14ac:dyDescent="0.3">
      <c r="A156" s="1">
        <v>8482157</v>
      </c>
      <c r="B156" s="1">
        <v>23</v>
      </c>
      <c r="C156" s="1" t="s">
        <v>600</v>
      </c>
      <c r="D156" s="1" t="s">
        <v>56</v>
      </c>
      <c r="E156" s="1" t="s">
        <v>605</v>
      </c>
      <c r="F156" s="1" t="s">
        <v>606</v>
      </c>
      <c r="G156" s="4">
        <v>0.117594263473053</v>
      </c>
      <c r="H156" s="3">
        <f>(Table1[[#This Row],[AVG_shp]] - G$519) / G$516</f>
        <v>0.20734888842978133</v>
      </c>
      <c r="I156" s="6">
        <v>2.44311377245509</v>
      </c>
      <c r="J156" s="3">
        <f>(Table1[[#This Row],[AVG_PPP]] - I$519) / I$516</f>
        <v>-0.62539610616857577</v>
      </c>
      <c r="K156" s="6">
        <v>37.161676646706503</v>
      </c>
      <c r="L156" s="3">
        <f>(Table1[[#This Row],[AVG_blocks]] - K$519) / K$516</f>
        <v>-0.61943205827537018</v>
      </c>
      <c r="M156" s="6">
        <v>268.76047904191603</v>
      </c>
      <c r="N156" s="3">
        <f>(Table1[[#This Row],[AVG_hits]] - M$519) / M$516</f>
        <v>3.3903966018941176</v>
      </c>
      <c r="O156" s="6">
        <v>6.3712574850299397</v>
      </c>
      <c r="P156" s="3">
        <f>(Table1[[#This Row],[AVG_faceoffWins]] - O$519) / O$516</f>
        <v>-0.5711077791805943</v>
      </c>
      <c r="Q156" s="1">
        <v>82</v>
      </c>
      <c r="R156" s="1">
        <v>20</v>
      </c>
      <c r="S156" s="1">
        <f>IF(ISERR(Table1[[#This Row],[AVG_shp]]/Table1[[#This Row],[shp]]), 0, Table1[[#This Row],[AVG_shp]]/Table1[[#This Row],[shp]])</f>
        <v>0.89371604490878487</v>
      </c>
      <c r="T156" s="7">
        <f>Table1[[#This Row],[r shp factor]]*Table1[[#This Row],[goals]]</f>
        <v>17.874320898175696</v>
      </c>
      <c r="U156" s="1">
        <v>25</v>
      </c>
      <c r="V156" s="1">
        <v>45</v>
      </c>
      <c r="W156" s="1">
        <v>110</v>
      </c>
      <c r="X156" s="3">
        <v>16.125748502994</v>
      </c>
      <c r="Y156" s="3">
        <f>(Table1[[#This Row],[AVG_goals]] - X$519) / X$516</f>
        <v>0.23669017482563004</v>
      </c>
      <c r="Z156" s="3">
        <v>16.155688622754401</v>
      </c>
      <c r="AA156" s="3">
        <f>(Table1[[#This Row],[AVG_assists]] - Z$519) / Z$516</f>
        <v>-0.48261077706228517</v>
      </c>
      <c r="AB156" s="3">
        <v>32.281437125748504</v>
      </c>
      <c r="AC156" s="3">
        <f>(Table1[[#This Row],[AVG_points]] - AB$519) / AB$516</f>
        <v>-0.19476879290565449</v>
      </c>
      <c r="AD156" s="1">
        <v>0.131579</v>
      </c>
      <c r="AE156" s="1">
        <v>3</v>
      </c>
      <c r="AF156" s="1">
        <v>152</v>
      </c>
      <c r="AG156" s="1">
        <v>11</v>
      </c>
      <c r="AH156" s="1">
        <v>50</v>
      </c>
      <c r="AI156" s="1">
        <v>301</v>
      </c>
      <c r="AJ156" s="7">
        <f>Table1[[#This Row],[z ppp]]+Table1[[#This Row],[z blocks]]+Table1[[#This Row],[z hits]]+Table1[[#This Row],[z faceoffWins]]+Table1[[#This Row],[z goals]]+Table1[[#This Row],[z assists]]+Table1[[#This Row],[z points]]</f>
        <v>1.1337712631272676</v>
      </c>
    </row>
    <row r="157" spans="1:36" x14ac:dyDescent="0.3">
      <c r="A157" s="1">
        <v>8473422</v>
      </c>
      <c r="B157" s="1">
        <v>38</v>
      </c>
      <c r="C157" s="1" t="s">
        <v>219</v>
      </c>
      <c r="D157" s="1" t="s">
        <v>45</v>
      </c>
      <c r="E157" s="1" t="s">
        <v>228</v>
      </c>
      <c r="F157" s="1" t="s">
        <v>229</v>
      </c>
      <c r="G157" s="4">
        <v>0.13357136792452801</v>
      </c>
      <c r="H157" s="3">
        <f>(Table1[[#This Row],[AVG_shp]] - G$519) / G$516</f>
        <v>0.51248856837933687</v>
      </c>
      <c r="I157" s="6">
        <v>8.4716981132075393</v>
      </c>
      <c r="J157" s="3">
        <f>(Table1[[#This Row],[AVG_PPP]] - I$519) / I$516</f>
        <v>2.0866375395836262E-3</v>
      </c>
      <c r="K157" s="6">
        <v>34.330188679245197</v>
      </c>
      <c r="L157" s="3">
        <f>(Table1[[#This Row],[AVG_blocks]] - K$519) / K$516</f>
        <v>-0.68908531658647332</v>
      </c>
      <c r="M157" s="6">
        <v>182.20754716981099</v>
      </c>
      <c r="N157" s="3">
        <f>(Table1[[#This Row],[AVG_hits]] - M$519) / M$516</f>
        <v>1.7805455666266954</v>
      </c>
      <c r="O157" s="6">
        <v>216.36792452830099</v>
      </c>
      <c r="P157" s="3">
        <f>(Table1[[#This Row],[AVG_faceoffWins]] - O$519) / O$516</f>
        <v>0.42284298774813978</v>
      </c>
      <c r="Q157" s="1">
        <v>78</v>
      </c>
      <c r="R157" s="1">
        <v>15</v>
      </c>
      <c r="S157" s="1">
        <f>IF(ISERR(Table1[[#This Row],[AVG_shp]]/Table1[[#This Row],[shp]]), 0, Table1[[#This Row],[AVG_shp]]/Table1[[#This Row],[shp]])</f>
        <v>0.92609333586072351</v>
      </c>
      <c r="T157" s="7">
        <f>Table1[[#This Row],[r shp factor]]*Table1[[#This Row],[goals]]</f>
        <v>13.891400037910852</v>
      </c>
      <c r="U157" s="1">
        <v>20</v>
      </c>
      <c r="V157" s="1">
        <v>35</v>
      </c>
      <c r="W157" s="1">
        <v>85</v>
      </c>
      <c r="X157" s="3">
        <v>14.2830188679245</v>
      </c>
      <c r="Y157" s="3">
        <f>(Table1[[#This Row],[AVG_goals]] - X$519) / X$516</f>
        <v>5.3861021595166481E-2</v>
      </c>
      <c r="Z157" s="3">
        <v>18.867924528301799</v>
      </c>
      <c r="AA157" s="3">
        <f>(Table1[[#This Row],[AVG_assists]] - Z$519) / Z$516</f>
        <v>-0.28786551227200285</v>
      </c>
      <c r="AB157" s="3">
        <v>33.150943396226403</v>
      </c>
      <c r="AC157" s="3">
        <f>(Table1[[#This Row],[AVG_points]] - AB$519) / AB$516</f>
        <v>-0.15570939511352197</v>
      </c>
      <c r="AD157" s="1">
        <v>0.144231</v>
      </c>
      <c r="AE157" s="1">
        <v>4</v>
      </c>
      <c r="AF157" s="1">
        <v>104</v>
      </c>
      <c r="AG157" s="1">
        <v>341</v>
      </c>
      <c r="AH157" s="1">
        <v>34</v>
      </c>
      <c r="AI157" s="1">
        <v>200</v>
      </c>
      <c r="AJ157" s="7">
        <f>Table1[[#This Row],[z ppp]]+Table1[[#This Row],[z blocks]]+Table1[[#This Row],[z hits]]+Table1[[#This Row],[z faceoffWins]]+Table1[[#This Row],[z goals]]+Table1[[#This Row],[z assists]]+Table1[[#This Row],[z points]]</f>
        <v>1.1266759895375871</v>
      </c>
    </row>
    <row r="158" spans="1:36" x14ac:dyDescent="0.3">
      <c r="A158" s="1">
        <v>8477505</v>
      </c>
      <c r="B158" s="1">
        <v>31</v>
      </c>
      <c r="C158" s="1" t="s">
        <v>765</v>
      </c>
      <c r="D158" s="1" t="s">
        <v>26</v>
      </c>
      <c r="E158" s="1" t="s">
        <v>782</v>
      </c>
      <c r="F158" s="1" t="s">
        <v>783</v>
      </c>
      <c r="G158" s="4">
        <v>0.15433694537815101</v>
      </c>
      <c r="H158" s="3">
        <f>(Table1[[#This Row],[AVG_shp]] - G$519) / G$516</f>
        <v>0.90908118485817935</v>
      </c>
      <c r="I158" s="6">
        <v>8.3277310924369701</v>
      </c>
      <c r="J158" s="3">
        <f>(Table1[[#This Row],[AVG_PPP]] - I$519) / I$516</f>
        <v>-1.28981111328271E-2</v>
      </c>
      <c r="K158" s="6">
        <v>72.483193277310903</v>
      </c>
      <c r="L158" s="3">
        <f>(Table1[[#This Row],[AVG_blocks]] - K$519) / K$516</f>
        <v>0.24946046398996902</v>
      </c>
      <c r="M158" s="6">
        <v>39.789915966386502</v>
      </c>
      <c r="N158" s="3">
        <f>(Table1[[#This Row],[AVG_hits]] - M$519) / M$516</f>
        <v>-0.86836725555187011</v>
      </c>
      <c r="O158" s="6">
        <v>563.60504201680601</v>
      </c>
      <c r="P158" s="3">
        <f>(Table1[[#This Row],[AVG_faceoffWins]] - O$519) / O$516</f>
        <v>2.0663766880363692</v>
      </c>
      <c r="Q158" s="1">
        <v>77</v>
      </c>
      <c r="R158" s="1">
        <v>10</v>
      </c>
      <c r="S158" s="1">
        <f>IF(ISERR(Table1[[#This Row],[AVG_shp]]/Table1[[#This Row],[shp]]), 0, Table1[[#This Row],[AVG_shp]]/Table1[[#This Row],[shp]])</f>
        <v>1.2655652301182525</v>
      </c>
      <c r="T158" s="7">
        <f>Table1[[#This Row],[r shp factor]]*Table1[[#This Row],[goals]]</f>
        <v>12.655652301182524</v>
      </c>
      <c r="U158" s="1">
        <v>25</v>
      </c>
      <c r="V158" s="1">
        <v>35</v>
      </c>
      <c r="W158" s="1">
        <v>80</v>
      </c>
      <c r="X158" s="3">
        <v>11.0336134453781</v>
      </c>
      <c r="Y158" s="3">
        <f>(Table1[[#This Row],[AVG_goals]] - X$519) / X$516</f>
        <v>-0.26853355577550075</v>
      </c>
      <c r="Z158" s="3">
        <v>23.3403361344537</v>
      </c>
      <c r="AA158" s="3">
        <f>(Table1[[#This Row],[AVG_assists]] - Z$519) / Z$516</f>
        <v>3.3264733334489774E-2</v>
      </c>
      <c r="AB158" s="3">
        <v>34.373949579831901</v>
      </c>
      <c r="AC158" s="3">
        <f>(Table1[[#This Row],[AVG_points]] - AB$519) / AB$516</f>
        <v>-0.10077030306829761</v>
      </c>
      <c r="AD158" s="1">
        <v>0.121951</v>
      </c>
      <c r="AE158" s="1">
        <v>10</v>
      </c>
      <c r="AF158" s="1">
        <v>82</v>
      </c>
      <c r="AG158" s="1">
        <v>508</v>
      </c>
      <c r="AH158" s="1">
        <v>80</v>
      </c>
      <c r="AI158" s="1">
        <v>30</v>
      </c>
      <c r="AJ158" s="7">
        <f>Table1[[#This Row],[z ppp]]+Table1[[#This Row],[z blocks]]+Table1[[#This Row],[z hits]]+Table1[[#This Row],[z faceoffWins]]+Table1[[#This Row],[z goals]]+Table1[[#This Row],[z assists]]+Table1[[#This Row],[z points]]</f>
        <v>1.0985326598323324</v>
      </c>
    </row>
    <row r="159" spans="1:36" x14ac:dyDescent="0.3">
      <c r="A159" s="1">
        <v>8480849</v>
      </c>
      <c r="B159" s="1">
        <v>25</v>
      </c>
      <c r="C159" s="1" t="s">
        <v>902</v>
      </c>
      <c r="D159" s="1" t="s">
        <v>26</v>
      </c>
      <c r="E159" s="1" t="s">
        <v>909</v>
      </c>
      <c r="F159" s="1" t="s">
        <v>910</v>
      </c>
      <c r="G159" s="4">
        <v>0.105753720812182</v>
      </c>
      <c r="H159" s="3">
        <f>(Table1[[#This Row],[AVG_shp]] - G$519) / G$516</f>
        <v>-1.8788420050647656E-2</v>
      </c>
      <c r="I159" s="6">
        <v>10.741116751269001</v>
      </c>
      <c r="J159" s="3">
        <f>(Table1[[#This Row],[AVG_PPP]] - I$519) / I$516</f>
        <v>0.23829815141142954</v>
      </c>
      <c r="K159" s="6">
        <v>34.5634517766497</v>
      </c>
      <c r="L159" s="3">
        <f>(Table1[[#This Row],[AVG_blocks]] - K$519) / K$516</f>
        <v>-0.68334715525056933</v>
      </c>
      <c r="M159" s="6">
        <v>50.299492385786799</v>
      </c>
      <c r="N159" s="3">
        <f>(Table1[[#This Row],[AVG_hits]] - M$519) / M$516</f>
        <v>-0.67289320154762444</v>
      </c>
      <c r="O159" s="6">
        <v>526.010152284264</v>
      </c>
      <c r="P159" s="3">
        <f>(Table1[[#This Row],[AVG_faceoffWins]] - O$519) / O$516</f>
        <v>1.8884335329930486</v>
      </c>
      <c r="Q159" s="1">
        <v>82</v>
      </c>
      <c r="R159" s="1">
        <v>20</v>
      </c>
      <c r="S159" s="1">
        <f>IF(ISERR(Table1[[#This Row],[AVG_shp]]/Table1[[#This Row],[shp]]), 0, Table1[[#This Row],[AVG_shp]]/Table1[[#This Row],[shp]])</f>
        <v>0.81959297548036136</v>
      </c>
      <c r="T159" s="7">
        <f>Table1[[#This Row],[r shp factor]]*Table1[[#This Row],[goals]]</f>
        <v>16.391859509607226</v>
      </c>
      <c r="U159" s="1">
        <v>26</v>
      </c>
      <c r="V159" s="1">
        <v>46</v>
      </c>
      <c r="W159" s="1">
        <v>112</v>
      </c>
      <c r="X159" s="3">
        <v>16.736040609137</v>
      </c>
      <c r="Y159" s="3">
        <f>(Table1[[#This Row],[AVG_goals]] - X$519) / X$516</f>
        <v>0.29724121110673513</v>
      </c>
      <c r="Z159" s="3">
        <v>21.984771573604</v>
      </c>
      <c r="AA159" s="3">
        <f>(Table1[[#This Row],[AVG_assists]] - Z$519) / Z$516</f>
        <v>-6.4068164148009185E-2</v>
      </c>
      <c r="AB159" s="3">
        <v>38.720812182741099</v>
      </c>
      <c r="AC159" s="3">
        <f>(Table1[[#This Row],[AVG_points]] - AB$519) / AB$516</f>
        <v>9.4496644761137949E-2</v>
      </c>
      <c r="AD159" s="1">
        <v>0.12903200000000001</v>
      </c>
      <c r="AE159" s="1">
        <v>15</v>
      </c>
      <c r="AF159" s="1">
        <v>155</v>
      </c>
      <c r="AG159" s="1">
        <v>552</v>
      </c>
      <c r="AH159" s="1">
        <v>44</v>
      </c>
      <c r="AI159" s="1">
        <v>31</v>
      </c>
      <c r="AJ159" s="7">
        <f>Table1[[#This Row],[z ppp]]+Table1[[#This Row],[z blocks]]+Table1[[#This Row],[z hits]]+Table1[[#This Row],[z faceoffWins]]+Table1[[#This Row],[z goals]]+Table1[[#This Row],[z assists]]+Table1[[#This Row],[z points]]</f>
        <v>1.0981610193261482</v>
      </c>
    </row>
    <row r="160" spans="1:36" x14ac:dyDescent="0.3">
      <c r="A160" s="1">
        <v>8478498</v>
      </c>
      <c r="B160" s="1">
        <v>29</v>
      </c>
      <c r="C160" s="1" t="s">
        <v>934</v>
      </c>
      <c r="D160" s="1" t="s">
        <v>56</v>
      </c>
      <c r="E160" s="1" t="s">
        <v>941</v>
      </c>
      <c r="F160" s="1" t="s">
        <v>942</v>
      </c>
      <c r="G160" s="4">
        <v>0.136194823008849</v>
      </c>
      <c r="H160" s="3">
        <f>(Table1[[#This Row],[AVG_shp]] - G$519) / G$516</f>
        <v>0.5625927813938445</v>
      </c>
      <c r="I160" s="6">
        <v>14.398230088495501</v>
      </c>
      <c r="J160" s="3">
        <f>(Table1[[#This Row],[AVG_PPP]] - I$519) / I$516</f>
        <v>0.61894730238742279</v>
      </c>
      <c r="K160" s="6">
        <v>40.637168141592902</v>
      </c>
      <c r="L160" s="3">
        <f>(Table1[[#This Row],[AVG_blocks]] - K$519) / K$516</f>
        <v>-0.53393661925769675</v>
      </c>
      <c r="M160" s="6">
        <v>96.778761061946895</v>
      </c>
      <c r="N160" s="3">
        <f>(Table1[[#This Row],[AVG_hits]] - M$519) / M$516</f>
        <v>0.19160320750936444</v>
      </c>
      <c r="O160" s="6">
        <v>7.6017699115044204</v>
      </c>
      <c r="P160" s="3">
        <f>(Table1[[#This Row],[AVG_faceoffWins]] - O$519) / O$516</f>
        <v>-0.56528354974290695</v>
      </c>
      <c r="Q160" s="1">
        <v>82</v>
      </c>
      <c r="R160" s="1">
        <v>28</v>
      </c>
      <c r="S160" s="1">
        <f>IF(ISERR(Table1[[#This Row],[AVG_shp]]/Table1[[#This Row],[shp]]), 0, Table1[[#This Row],[AVG_shp]]/Table1[[#This Row],[shp]])</f>
        <v>0.83175966611610264</v>
      </c>
      <c r="T160" s="7">
        <f>Table1[[#This Row],[r shp factor]]*Table1[[#This Row],[goals]]</f>
        <v>23.289270651250874</v>
      </c>
      <c r="U160" s="1">
        <v>20</v>
      </c>
      <c r="V160" s="1">
        <v>48</v>
      </c>
      <c r="W160" s="1">
        <v>124</v>
      </c>
      <c r="X160" s="3">
        <v>24.530973451327402</v>
      </c>
      <c r="Y160" s="3">
        <f>(Table1[[#This Row],[AVG_goals]] - X$519) / X$516</f>
        <v>1.0706270317413786</v>
      </c>
      <c r="Z160" s="3">
        <v>21.2035398230088</v>
      </c>
      <c r="AA160" s="3">
        <f>(Table1[[#This Row],[AVG_assists]] - Z$519) / Z$516</f>
        <v>-0.12016254141845982</v>
      </c>
      <c r="AB160" s="3">
        <v>45.734513274336202</v>
      </c>
      <c r="AC160" s="3">
        <f>(Table1[[#This Row],[AVG_points]] - AB$519) / AB$516</f>
        <v>0.40956158475421933</v>
      </c>
      <c r="AD160" s="1">
        <v>0.163743</v>
      </c>
      <c r="AE160" s="1">
        <v>19</v>
      </c>
      <c r="AF160" s="1">
        <v>171</v>
      </c>
      <c r="AG160" s="1">
        <v>11</v>
      </c>
      <c r="AH160" s="1">
        <v>48</v>
      </c>
      <c r="AI160" s="1">
        <v>96</v>
      </c>
      <c r="AJ160" s="7">
        <f>Table1[[#This Row],[z ppp]]+Table1[[#This Row],[z blocks]]+Table1[[#This Row],[z hits]]+Table1[[#This Row],[z faceoffWins]]+Table1[[#This Row],[z goals]]+Table1[[#This Row],[z assists]]+Table1[[#This Row],[z points]]</f>
        <v>1.0713564159733218</v>
      </c>
    </row>
    <row r="161" spans="1:36" x14ac:dyDescent="0.3">
      <c r="A161" s="1">
        <v>8475753</v>
      </c>
      <c r="B161" s="1">
        <v>33</v>
      </c>
      <c r="C161" s="1" t="s">
        <v>792</v>
      </c>
      <c r="D161" s="1" t="s">
        <v>48</v>
      </c>
      <c r="E161" s="1" t="s">
        <v>818</v>
      </c>
      <c r="F161" s="1" t="s">
        <v>819</v>
      </c>
      <c r="G161" s="4">
        <v>3.6487490909090897E-2</v>
      </c>
      <c r="H161" s="3">
        <f>(Table1[[#This Row],[AVG_shp]] - G$519) / G$516</f>
        <v>-1.3416736329585657</v>
      </c>
      <c r="I161" s="6">
        <v>9.8909090909090907</v>
      </c>
      <c r="J161" s="3">
        <f>(Table1[[#This Row],[AVG_PPP]] - I$519) / I$516</f>
        <v>0.14980463364839458</v>
      </c>
      <c r="K161" s="6">
        <v>118.836363636363</v>
      </c>
      <c r="L161" s="3">
        <f>(Table1[[#This Row],[AVG_blocks]] - K$519) / K$516</f>
        <v>1.3897264250890058</v>
      </c>
      <c r="M161" s="6">
        <v>93.454545454545396</v>
      </c>
      <c r="N161" s="3">
        <f>(Table1[[#This Row],[AVG_hits]] - M$519) / M$516</f>
        <v>0.12977408374340052</v>
      </c>
      <c r="O161" s="6">
        <v>0</v>
      </c>
      <c r="P161" s="3">
        <f>(Table1[[#This Row],[AVG_faceoffWins]] - O$519) / O$516</f>
        <v>-0.60126404952864254</v>
      </c>
      <c r="Q161" s="1">
        <v>78</v>
      </c>
      <c r="R161" s="1">
        <v>4</v>
      </c>
      <c r="S161" s="1">
        <f>IF(ISERR(Table1[[#This Row],[AVG_shp]]/Table1[[#This Row],[shp]]), 0, Table1[[#This Row],[AVG_shp]]/Table1[[#This Row],[shp]])</f>
        <v>1.1311144804107787</v>
      </c>
      <c r="T161" s="7">
        <f>Table1[[#This Row],[r shp factor]]*Table1[[#This Row],[goals]]</f>
        <v>4.5244579216431147</v>
      </c>
      <c r="U161" s="1">
        <v>28</v>
      </c>
      <c r="V161" s="1">
        <v>32</v>
      </c>
      <c r="W161" s="1">
        <v>68</v>
      </c>
      <c r="X161" s="3">
        <v>6.0636363636363599</v>
      </c>
      <c r="Y161" s="3">
        <f>(Table1[[#This Row],[AVG_goals]] - X$519) / X$516</f>
        <v>-0.76163720165862681</v>
      </c>
      <c r="Z161" s="3">
        <v>32.1</v>
      </c>
      <c r="AA161" s="3">
        <f>(Table1[[#This Row],[AVG_assists]] - Z$519) / Z$516</f>
        <v>0.66223032422596051</v>
      </c>
      <c r="AB161" s="3">
        <v>38.1636363636363</v>
      </c>
      <c r="AC161" s="3">
        <f>(Table1[[#This Row],[AVG_points]] - AB$519) / AB$516</f>
        <v>6.9467553312941438E-2</v>
      </c>
      <c r="AD161" s="1">
        <v>3.2258000000000002E-2</v>
      </c>
      <c r="AE161" s="1">
        <v>12</v>
      </c>
      <c r="AF161" s="1">
        <v>124</v>
      </c>
      <c r="AG161" s="1">
        <v>0</v>
      </c>
      <c r="AH161" s="1">
        <v>108</v>
      </c>
      <c r="AI161" s="1">
        <v>82</v>
      </c>
      <c r="AJ161" s="7">
        <f>Table1[[#This Row],[z ppp]]+Table1[[#This Row],[z blocks]]+Table1[[#This Row],[z hits]]+Table1[[#This Row],[z faceoffWins]]+Table1[[#This Row],[z goals]]+Table1[[#This Row],[z assists]]+Table1[[#This Row],[z points]]</f>
        <v>1.0381017688324337</v>
      </c>
    </row>
    <row r="162" spans="1:36" x14ac:dyDescent="0.3">
      <c r="A162" s="1">
        <v>8478469</v>
      </c>
      <c r="B162" s="1">
        <v>28</v>
      </c>
      <c r="C162" s="1" t="s">
        <v>634</v>
      </c>
      <c r="D162" s="1" t="s">
        <v>48</v>
      </c>
      <c r="E162" s="1" t="s">
        <v>658</v>
      </c>
      <c r="F162" s="1" t="s">
        <v>659</v>
      </c>
      <c r="G162" s="4">
        <v>6.2540185929648204E-2</v>
      </c>
      <c r="H162" s="3">
        <f>(Table1[[#This Row],[AVG_shp]] - G$519) / G$516</f>
        <v>-0.84410468706221953</v>
      </c>
      <c r="I162" s="6">
        <v>11.8442211055276</v>
      </c>
      <c r="J162" s="3">
        <f>(Table1[[#This Row],[AVG_PPP]] - I$519) / I$516</f>
        <v>0.3531143184720052</v>
      </c>
      <c r="K162" s="6">
        <v>122.87437185929601</v>
      </c>
      <c r="L162" s="3">
        <f>(Table1[[#This Row],[AVG_blocks]] - K$519) / K$516</f>
        <v>1.4890595082758249</v>
      </c>
      <c r="M162" s="6">
        <v>61.587939698492399</v>
      </c>
      <c r="N162" s="3">
        <f>(Table1[[#This Row],[AVG_hits]] - M$519) / M$516</f>
        <v>-0.46293245036505576</v>
      </c>
      <c r="O162" s="6">
        <v>0</v>
      </c>
      <c r="P162" s="3">
        <f>(Table1[[#This Row],[AVG_faceoffWins]] - O$519) / O$516</f>
        <v>-0.60126404952864254</v>
      </c>
      <c r="Q162" s="1">
        <v>80</v>
      </c>
      <c r="R162" s="1">
        <v>9</v>
      </c>
      <c r="S162" s="1">
        <f>IF(ISERR(Table1[[#This Row],[AVG_shp]]/Table1[[#This Row],[shp]]), 0, Table1[[#This Row],[AVG_shp]]/Table1[[#This Row],[shp]])</f>
        <v>1.2438629632579845</v>
      </c>
      <c r="T162" s="7">
        <f>Table1[[#This Row],[r shp factor]]*Table1[[#This Row],[goals]]</f>
        <v>11.194766669321861</v>
      </c>
      <c r="U162" s="1">
        <v>36</v>
      </c>
      <c r="V162" s="1">
        <v>45</v>
      </c>
      <c r="W162" s="1">
        <v>99</v>
      </c>
      <c r="X162" s="3">
        <v>9.6834170854271306</v>
      </c>
      <c r="Y162" s="3">
        <f>(Table1[[#This Row],[AVG_goals]] - X$519) / X$516</f>
        <v>-0.40249528976334081</v>
      </c>
      <c r="Z162" s="3">
        <v>30.1055276381909</v>
      </c>
      <c r="AA162" s="3">
        <f>(Table1[[#This Row],[AVG_assists]] - Z$519) / Z$516</f>
        <v>0.51902226204265955</v>
      </c>
      <c r="AB162" s="3">
        <v>39.788944723618002</v>
      </c>
      <c r="AC162" s="3">
        <f>(Table1[[#This Row],[AVG_points]] - AB$519) / AB$516</f>
        <v>0.14247860328790243</v>
      </c>
      <c r="AD162" s="1">
        <v>5.0278999999999997E-2</v>
      </c>
      <c r="AE162" s="1">
        <v>8</v>
      </c>
      <c r="AF162" s="1">
        <v>179</v>
      </c>
      <c r="AG162" s="1">
        <v>0</v>
      </c>
      <c r="AH162" s="1">
        <v>145</v>
      </c>
      <c r="AI162" s="1">
        <v>58</v>
      </c>
      <c r="AJ162" s="7">
        <f>Table1[[#This Row],[z ppp]]+Table1[[#This Row],[z blocks]]+Table1[[#This Row],[z hits]]+Table1[[#This Row],[z faceoffWins]]+Table1[[#This Row],[z goals]]+Table1[[#This Row],[z assists]]+Table1[[#This Row],[z points]]</f>
        <v>1.0369829024213528</v>
      </c>
    </row>
    <row r="163" spans="1:36" x14ac:dyDescent="0.3">
      <c r="A163" s="1">
        <v>8482079</v>
      </c>
      <c r="B163" s="1">
        <v>24</v>
      </c>
      <c r="C163" s="1" t="s">
        <v>449</v>
      </c>
      <c r="D163" s="1" t="s">
        <v>26</v>
      </c>
      <c r="E163" s="1" t="s">
        <v>461</v>
      </c>
      <c r="F163" s="1" t="s">
        <v>462</v>
      </c>
      <c r="G163" s="4">
        <v>0.13542098360655699</v>
      </c>
      <c r="H163" s="3">
        <f>(Table1[[#This Row],[AVG_shp]] - G$519) / G$516</f>
        <v>0.5478135635283734</v>
      </c>
      <c r="I163" s="6">
        <v>9.8579234972677501</v>
      </c>
      <c r="J163" s="3">
        <f>(Table1[[#This Row],[AVG_PPP]] - I$519) / I$516</f>
        <v>0.14637134157997386</v>
      </c>
      <c r="K163" s="6">
        <v>35.885245901639301</v>
      </c>
      <c r="L163" s="3">
        <f>(Table1[[#This Row],[AVG_blocks]] - K$519) / K$516</f>
        <v>-0.65083164796958803</v>
      </c>
      <c r="M163" s="6">
        <v>44.087431693988997</v>
      </c>
      <c r="N163" s="3">
        <f>(Table1[[#This Row],[AVG_hits]] - M$519) / M$516</f>
        <v>-0.78843512623495882</v>
      </c>
      <c r="O163" s="6">
        <v>365.185792349726</v>
      </c>
      <c r="P163" s="3">
        <f>(Table1[[#This Row],[AVG_faceoffWins]] - O$519) / O$516</f>
        <v>1.1272238521516929</v>
      </c>
      <c r="Q163" s="1">
        <v>82</v>
      </c>
      <c r="R163" s="1">
        <v>24</v>
      </c>
      <c r="S163" s="1">
        <f>IF(ISERR(Table1[[#This Row],[AVG_shp]]/Table1[[#This Row],[shp]]), 0, Table1[[#This Row],[AVG_shp]]/Table1[[#This Row],[shp]])</f>
        <v>0.7673837832083289</v>
      </c>
      <c r="T163" s="7">
        <f>Table1[[#This Row],[r shp factor]]*Table1[[#This Row],[goals]]</f>
        <v>18.417210796999893</v>
      </c>
      <c r="U163" s="1">
        <v>36</v>
      </c>
      <c r="V163" s="1">
        <v>60</v>
      </c>
      <c r="W163" s="1">
        <v>144</v>
      </c>
      <c r="X163" s="3">
        <v>20.163934426229499</v>
      </c>
      <c r="Y163" s="3">
        <f>(Table1[[#This Row],[AVG_goals]] - X$519) / X$516</f>
        <v>0.63734477921336419</v>
      </c>
      <c r="Z163" s="3">
        <v>24.748633879781401</v>
      </c>
      <c r="AA163" s="3">
        <f>(Table1[[#This Row],[AVG_assists]] - Z$519) / Z$516</f>
        <v>0.13438400424910743</v>
      </c>
      <c r="AB163" s="3">
        <v>44.912568306010897</v>
      </c>
      <c r="AC163" s="3">
        <f>(Table1[[#This Row],[AVG_points]] - AB$519) / AB$516</f>
        <v>0.37263870498773483</v>
      </c>
      <c r="AD163" s="1">
        <v>0.17647099999999999</v>
      </c>
      <c r="AE163" s="1">
        <v>16</v>
      </c>
      <c r="AF163" s="1">
        <v>136</v>
      </c>
      <c r="AG163" s="1">
        <v>464</v>
      </c>
      <c r="AH163" s="1">
        <v>41</v>
      </c>
      <c r="AI163" s="1">
        <v>62</v>
      </c>
      <c r="AJ163" s="7">
        <f>Table1[[#This Row],[z ppp]]+Table1[[#This Row],[z blocks]]+Table1[[#This Row],[z hits]]+Table1[[#This Row],[z faceoffWins]]+Table1[[#This Row],[z goals]]+Table1[[#This Row],[z assists]]+Table1[[#This Row],[z points]]</f>
        <v>0.97869590797732631</v>
      </c>
    </row>
    <row r="164" spans="1:36" x14ac:dyDescent="0.3">
      <c r="A164" s="1">
        <v>8477495</v>
      </c>
      <c r="B164" s="1">
        <v>31</v>
      </c>
      <c r="C164" s="1" t="s">
        <v>375</v>
      </c>
      <c r="D164" s="1" t="s">
        <v>48</v>
      </c>
      <c r="E164" s="1" t="s">
        <v>408</v>
      </c>
      <c r="F164" s="1" t="s">
        <v>409</v>
      </c>
      <c r="G164" s="4">
        <v>7.9404638613861295E-2</v>
      </c>
      <c r="H164" s="3">
        <f>(Table1[[#This Row],[AVG_shp]] - G$519) / G$516</f>
        <v>-0.52201793409553121</v>
      </c>
      <c r="I164" s="6">
        <v>13.1881188118811</v>
      </c>
      <c r="J164" s="3">
        <f>(Table1[[#This Row],[AVG_PPP]] - I$519) / I$516</f>
        <v>0.4929933634320936</v>
      </c>
      <c r="K164" s="6">
        <v>117.009900990099</v>
      </c>
      <c r="L164" s="3">
        <f>(Table1[[#This Row],[AVG_blocks]] - K$519) / K$516</f>
        <v>1.3447963120326289</v>
      </c>
      <c r="M164" s="6">
        <v>90.054455445544505</v>
      </c>
      <c r="N164" s="3">
        <f>(Table1[[#This Row],[AVG_hits]] - M$519) / M$516</f>
        <v>6.6533725472456812E-2</v>
      </c>
      <c r="O164" s="6">
        <v>0</v>
      </c>
      <c r="P164" s="3">
        <f>(Table1[[#This Row],[AVG_faceoffWins]] - O$519) / O$516</f>
        <v>-0.60126404952864254</v>
      </c>
      <c r="Q164" s="1">
        <v>63</v>
      </c>
      <c r="R164" s="1">
        <v>9</v>
      </c>
      <c r="S164" s="1">
        <f>IF(ISERR(Table1[[#This Row],[AVG_shp]]/Table1[[#This Row],[shp]]), 0, Table1[[#This Row],[AVG_shp]]/Table1[[#This Row],[shp]])</f>
        <v>0.61992738227814914</v>
      </c>
      <c r="T164" s="7">
        <f>Table1[[#This Row],[r shp factor]]*Table1[[#This Row],[goals]]</f>
        <v>5.5793464405033424</v>
      </c>
      <c r="U164" s="1">
        <v>27</v>
      </c>
      <c r="V164" s="1">
        <v>36</v>
      </c>
      <c r="W164" s="1">
        <v>81</v>
      </c>
      <c r="X164" s="3">
        <v>9.7376237623762307</v>
      </c>
      <c r="Y164" s="3">
        <f>(Table1[[#This Row],[AVG_goals]] - X$519) / X$516</f>
        <v>-0.3971170939296001</v>
      </c>
      <c r="Z164" s="3">
        <v>24.9603960396039</v>
      </c>
      <c r="AA164" s="3">
        <f>(Table1[[#This Row],[AVG_assists]] - Z$519) / Z$516</f>
        <v>0.14958905252785271</v>
      </c>
      <c r="AB164" s="3">
        <v>34.698019801980102</v>
      </c>
      <c r="AC164" s="3">
        <f>(Table1[[#This Row],[AVG_points]] - AB$519) / AB$516</f>
        <v>-8.6212630341550911E-2</v>
      </c>
      <c r="AD164" s="1">
        <v>0.12808700000000001</v>
      </c>
      <c r="AE164" s="1">
        <v>19</v>
      </c>
      <c r="AF164" s="1">
        <v>129</v>
      </c>
      <c r="AG164" s="1">
        <v>0</v>
      </c>
      <c r="AH164" s="1">
        <v>109</v>
      </c>
      <c r="AI164" s="1">
        <v>96</v>
      </c>
      <c r="AJ164" s="7">
        <f>Table1[[#This Row],[z ppp]]+Table1[[#This Row],[z blocks]]+Table1[[#This Row],[z hits]]+Table1[[#This Row],[z faceoffWins]]+Table1[[#This Row],[z goals]]+Table1[[#This Row],[z assists]]+Table1[[#This Row],[z points]]</f>
        <v>0.96931867966523844</v>
      </c>
    </row>
    <row r="165" spans="1:36" x14ac:dyDescent="0.3">
      <c r="A165" s="1">
        <v>8475188</v>
      </c>
      <c r="B165" s="1">
        <v>34</v>
      </c>
      <c r="C165" s="1" t="s">
        <v>960</v>
      </c>
      <c r="D165" s="1" t="s">
        <v>48</v>
      </c>
      <c r="E165" s="1" t="s">
        <v>989</v>
      </c>
      <c r="F165" s="1" t="s">
        <v>990</v>
      </c>
      <c r="G165" s="4">
        <v>3.6431333333333302E-2</v>
      </c>
      <c r="H165" s="3">
        <f>(Table1[[#This Row],[AVG_shp]] - G$519) / G$516</f>
        <v>-1.3427461617603558</v>
      </c>
      <c r="I165" s="6">
        <v>0.33333333333333298</v>
      </c>
      <c r="J165" s="3">
        <f>(Table1[[#This Row],[AVG_PPP]] - I$519) / I$516</f>
        <v>-0.84499174317623382</v>
      </c>
      <c r="K165" s="6">
        <v>190.333333333333</v>
      </c>
      <c r="L165" s="3">
        <f>(Table1[[#This Row],[AVG_blocks]] - K$519) / K$516</f>
        <v>3.1485179000989443</v>
      </c>
      <c r="M165" s="6">
        <v>160.333333333333</v>
      </c>
      <c r="N165" s="3">
        <f>(Table1[[#This Row],[AVG_hits]] - M$519) / M$516</f>
        <v>1.3736936549855117</v>
      </c>
      <c r="O165" s="6">
        <v>0</v>
      </c>
      <c r="P165" s="3">
        <f>(Table1[[#This Row],[AVG_faceoffWins]] - O$519) / O$516</f>
        <v>-0.60126404952864254</v>
      </c>
      <c r="Q165" s="1">
        <v>82</v>
      </c>
      <c r="R165" s="1">
        <v>5</v>
      </c>
      <c r="S165" s="1">
        <f>IF(ISERR(Table1[[#This Row],[AVG_shp]]/Table1[[#This Row],[shp]]), 0, Table1[[#This Row],[AVG_shp]]/Table1[[#This Row],[shp]])</f>
        <v>0.70677323814327597</v>
      </c>
      <c r="T165" s="7">
        <f>Table1[[#This Row],[r shp factor]]*Table1[[#This Row],[goals]]</f>
        <v>3.5338661907163798</v>
      </c>
      <c r="U165" s="1">
        <v>15</v>
      </c>
      <c r="V165" s="1">
        <v>20</v>
      </c>
      <c r="W165" s="1">
        <v>45</v>
      </c>
      <c r="X165" s="3">
        <v>3.3333333333333299</v>
      </c>
      <c r="Y165" s="3">
        <f>(Table1[[#This Row],[AVG_goals]] - X$519) / X$516</f>
        <v>-1.0325282654331804</v>
      </c>
      <c r="Z165" s="3">
        <v>17.6666666666666</v>
      </c>
      <c r="AA165" s="3">
        <f>(Table1[[#This Row],[AVG_assists]] - Z$519) / Z$516</f>
        <v>-0.37411880604599712</v>
      </c>
      <c r="AB165" s="3">
        <v>21</v>
      </c>
      <c r="AC165" s="3">
        <f>(Table1[[#This Row],[AVG_points]] - AB$519) / AB$516</f>
        <v>-0.70154620823050851</v>
      </c>
      <c r="AD165" s="1">
        <v>5.1546000000000002E-2</v>
      </c>
      <c r="AE165" s="1">
        <v>0</v>
      </c>
      <c r="AF165" s="1">
        <v>97</v>
      </c>
      <c r="AG165" s="1">
        <v>0</v>
      </c>
      <c r="AH165" s="1">
        <v>167</v>
      </c>
      <c r="AI165" s="1">
        <v>131</v>
      </c>
      <c r="AJ165" s="7">
        <f>Table1[[#This Row],[z ppp]]+Table1[[#This Row],[z blocks]]+Table1[[#This Row],[z hits]]+Table1[[#This Row],[z faceoffWins]]+Table1[[#This Row],[z goals]]+Table1[[#This Row],[z assists]]+Table1[[#This Row],[z points]]</f>
        <v>0.96776248266989373</v>
      </c>
    </row>
    <row r="166" spans="1:36" x14ac:dyDescent="0.3">
      <c r="A166" s="1">
        <v>8478396</v>
      </c>
      <c r="B166" s="1">
        <v>28</v>
      </c>
      <c r="C166" s="1" t="s">
        <v>960</v>
      </c>
      <c r="D166" s="1" t="s">
        <v>48</v>
      </c>
      <c r="E166" s="1" t="s">
        <v>985</v>
      </c>
      <c r="F166" s="1" t="s">
        <v>986</v>
      </c>
      <c r="G166" s="4">
        <v>8.2140136929460497E-2</v>
      </c>
      <c r="H166" s="3">
        <f>(Table1[[#This Row],[AVG_shp]] - G$519) / G$516</f>
        <v>-0.46977385676226768</v>
      </c>
      <c r="I166" s="6">
        <v>10.3236514522821</v>
      </c>
      <c r="J166" s="3">
        <f>(Table1[[#This Row],[AVG_PPP]] - I$519) / I$516</f>
        <v>0.19484644593548814</v>
      </c>
      <c r="K166" s="6">
        <v>118.709543568464</v>
      </c>
      <c r="L166" s="3">
        <f>(Table1[[#This Row],[AVG_blocks]] - K$519) / K$516</f>
        <v>1.386606711690993</v>
      </c>
      <c r="M166" s="6">
        <v>60.730290456431497</v>
      </c>
      <c r="N166" s="3">
        <f>(Table1[[#This Row],[AVG_hits]] - M$519) / M$516</f>
        <v>-0.47888439434158375</v>
      </c>
      <c r="O166" s="6">
        <v>0</v>
      </c>
      <c r="P166" s="3">
        <f>(Table1[[#This Row],[AVG_faceoffWins]] - O$519) / O$516</f>
        <v>-0.60126404952864254</v>
      </c>
      <c r="Q166" s="1">
        <v>80</v>
      </c>
      <c r="R166" s="1">
        <v>10</v>
      </c>
      <c r="S166" s="1">
        <f>IF(ISERR(Table1[[#This Row],[AVG_shp]]/Table1[[#This Row],[shp]]), 0, Table1[[#This Row],[AVG_shp]]/Table1[[#This Row],[shp]])</f>
        <v>1.191023648311639</v>
      </c>
      <c r="T166" s="7">
        <f>Table1[[#This Row],[r shp factor]]*Table1[[#This Row],[goals]]</f>
        <v>11.910236483116389</v>
      </c>
      <c r="U166" s="1">
        <v>29</v>
      </c>
      <c r="V166" s="1">
        <v>39</v>
      </c>
      <c r="W166" s="1">
        <v>88</v>
      </c>
      <c r="X166" s="3">
        <v>9.98755186721991</v>
      </c>
      <c r="Y166" s="3">
        <f>(Table1[[#This Row],[AVG_goals]] - X$519) / X$516</f>
        <v>-0.37232010640226759</v>
      </c>
      <c r="Z166" s="3">
        <v>31.3319502074688</v>
      </c>
      <c r="AA166" s="3">
        <f>(Table1[[#This Row],[AVG_assists]] - Z$519) / Z$516</f>
        <v>0.60708244423783597</v>
      </c>
      <c r="AB166" s="3">
        <v>41.319502074688799</v>
      </c>
      <c r="AC166" s="3">
        <f>(Table1[[#This Row],[AVG_points]] - AB$519) / AB$516</f>
        <v>0.2112333097793106</v>
      </c>
      <c r="AD166" s="1">
        <v>6.8966E-2</v>
      </c>
      <c r="AE166" s="1">
        <v>10</v>
      </c>
      <c r="AF166" s="1">
        <v>145</v>
      </c>
      <c r="AG166" s="1">
        <v>0</v>
      </c>
      <c r="AH166" s="1">
        <v>106</v>
      </c>
      <c r="AI166" s="1">
        <v>43</v>
      </c>
      <c r="AJ166" s="7">
        <f>Table1[[#This Row],[z ppp]]+Table1[[#This Row],[z blocks]]+Table1[[#This Row],[z hits]]+Table1[[#This Row],[z faceoffWins]]+Table1[[#This Row],[z goals]]+Table1[[#This Row],[z assists]]+Table1[[#This Row],[z points]]</f>
        <v>0.94730036137113394</v>
      </c>
    </row>
    <row r="167" spans="1:36" x14ac:dyDescent="0.3">
      <c r="A167" s="1">
        <v>8479987</v>
      </c>
      <c r="B167" s="1">
        <v>27</v>
      </c>
      <c r="C167" s="1" t="s">
        <v>55</v>
      </c>
      <c r="D167" s="1" t="s">
        <v>23</v>
      </c>
      <c r="E167" s="1" t="s">
        <v>61</v>
      </c>
      <c r="F167" s="1" t="s">
        <v>62</v>
      </c>
      <c r="G167" s="4">
        <v>0.15560857207207199</v>
      </c>
      <c r="H167" s="3">
        <f>(Table1[[#This Row],[AVG_shp]] - G$519) / G$516</f>
        <v>0.93336742292946739</v>
      </c>
      <c r="I167" s="6">
        <v>7.5405405405405403</v>
      </c>
      <c r="J167" s="3">
        <f>(Table1[[#This Row],[AVG_PPP]] - I$519) / I$516</f>
        <v>-9.4832518848762037E-2</v>
      </c>
      <c r="K167" s="6">
        <v>37.4324324324324</v>
      </c>
      <c r="L167" s="3">
        <f>(Table1[[#This Row],[AVG_blocks]] - K$519) / K$516</f>
        <v>-0.61277159462547504</v>
      </c>
      <c r="M167" s="6">
        <v>101.527027027027</v>
      </c>
      <c r="N167" s="3">
        <f>(Table1[[#This Row],[AVG_hits]] - M$519) / M$516</f>
        <v>0.27991911679484582</v>
      </c>
      <c r="O167" s="6">
        <v>252.28378378378301</v>
      </c>
      <c r="P167" s="3">
        <f>(Table1[[#This Row],[AVG_faceoffWins]] - O$519) / O$516</f>
        <v>0.59283899937310014</v>
      </c>
      <c r="Q167" s="1">
        <v>77</v>
      </c>
      <c r="R167" s="1">
        <v>33</v>
      </c>
      <c r="S167" s="1">
        <f>IF(ISERR(Table1[[#This Row],[AVG_shp]]/Table1[[#This Row],[shp]]), 0, Table1[[#This Row],[AVG_shp]]/Table1[[#This Row],[shp]])</f>
        <v>0.7073116912366908</v>
      </c>
      <c r="T167" s="7">
        <f>Table1[[#This Row],[r shp factor]]*Table1[[#This Row],[goals]]</f>
        <v>23.341285810810795</v>
      </c>
      <c r="U167" s="1">
        <v>24</v>
      </c>
      <c r="V167" s="1">
        <v>57</v>
      </c>
      <c r="W167" s="1">
        <v>147</v>
      </c>
      <c r="X167" s="3">
        <v>20.063063063063002</v>
      </c>
      <c r="Y167" s="3">
        <f>(Table1[[#This Row],[AVG_goals]] - X$519) / X$516</f>
        <v>0.62733667733995091</v>
      </c>
      <c r="Z167" s="3">
        <v>21.7612612612612</v>
      </c>
      <c r="AA167" s="3">
        <f>(Table1[[#This Row],[AVG_assists]] - Z$519) / Z$516</f>
        <v>-8.0116758914979602E-2</v>
      </c>
      <c r="AB167" s="3">
        <v>41.824324324324301</v>
      </c>
      <c r="AC167" s="3">
        <f>(Table1[[#This Row],[AVG_points]] - AB$519) / AB$516</f>
        <v>0.23391060807181729</v>
      </c>
      <c r="AD167" s="1">
        <v>0.22</v>
      </c>
      <c r="AE167" s="1">
        <v>9</v>
      </c>
      <c r="AF167" s="1">
        <v>150</v>
      </c>
      <c r="AG167" s="1">
        <v>174</v>
      </c>
      <c r="AH167" s="1">
        <v>29</v>
      </c>
      <c r="AI167" s="1">
        <v>110</v>
      </c>
      <c r="AJ167" s="7">
        <f>Table1[[#This Row],[z ppp]]+Table1[[#This Row],[z blocks]]+Table1[[#This Row],[z hits]]+Table1[[#This Row],[z faceoffWins]]+Table1[[#This Row],[z goals]]+Table1[[#This Row],[z assists]]+Table1[[#This Row],[z points]]</f>
        <v>0.94628452919049755</v>
      </c>
    </row>
    <row r="168" spans="1:36" x14ac:dyDescent="0.3">
      <c r="A168" s="1">
        <v>8478474</v>
      </c>
      <c r="B168" s="1">
        <v>28</v>
      </c>
      <c r="C168" s="1" t="s">
        <v>902</v>
      </c>
      <c r="D168" s="1" t="s">
        <v>56</v>
      </c>
      <c r="E168" s="1" t="s">
        <v>905</v>
      </c>
      <c r="F168" s="1" t="s">
        <v>906</v>
      </c>
      <c r="G168" s="4">
        <v>0.12906862343096201</v>
      </c>
      <c r="H168" s="3">
        <f>(Table1[[#This Row],[AVG_shp]] - G$519) / G$516</f>
        <v>0.42649263477107241</v>
      </c>
      <c r="I168" s="6">
        <v>6.3054393305439298</v>
      </c>
      <c r="J168" s="3">
        <f>(Table1[[#This Row],[AVG_PPP]] - I$519) / I$516</f>
        <v>-0.22338752483366789</v>
      </c>
      <c r="K168" s="6">
        <v>53.594142259414198</v>
      </c>
      <c r="L168" s="3">
        <f>(Table1[[#This Row],[AVG_blocks]] - K$519) / K$516</f>
        <v>-0.21520121387009913</v>
      </c>
      <c r="M168" s="6">
        <v>187.22175732217499</v>
      </c>
      <c r="N168" s="3">
        <f>(Table1[[#This Row],[AVG_hits]] - M$519) / M$516</f>
        <v>1.8738079348704355</v>
      </c>
      <c r="O168" s="6">
        <v>26.560669456066901</v>
      </c>
      <c r="P168" s="3">
        <f>(Table1[[#This Row],[AVG_faceoffWins]] - O$519) / O$516</f>
        <v>-0.47554777913393936</v>
      </c>
      <c r="Q168" s="1">
        <v>81</v>
      </c>
      <c r="R168" s="1">
        <v>12</v>
      </c>
      <c r="S168" s="1">
        <f>IF(ISERR(Table1[[#This Row],[AVG_shp]]/Table1[[#This Row],[shp]]), 0, Table1[[#This Row],[AVG_shp]]/Table1[[#This Row],[shp]])</f>
        <v>1.3552219012470024</v>
      </c>
      <c r="T168" s="7">
        <f>Table1[[#This Row],[r shp factor]]*Table1[[#This Row],[goals]]</f>
        <v>16.262662814964028</v>
      </c>
      <c r="U168" s="1">
        <v>6</v>
      </c>
      <c r="V168" s="1">
        <v>18</v>
      </c>
      <c r="W168" s="1">
        <v>48</v>
      </c>
      <c r="X168" s="3">
        <v>19.594142259414198</v>
      </c>
      <c r="Y168" s="3">
        <f>(Table1[[#This Row],[AVG_goals]] - X$519) / X$516</f>
        <v>0.58081200446789083</v>
      </c>
      <c r="Z168" s="3">
        <v>15.238493723849301</v>
      </c>
      <c r="AA168" s="3">
        <f>(Table1[[#This Row],[AVG_assists]] - Z$519) / Z$516</f>
        <v>-0.54846764559139638</v>
      </c>
      <c r="AB168" s="3">
        <v>34.8326359832636</v>
      </c>
      <c r="AC168" s="3">
        <f>(Table1[[#This Row],[AVG_points]] - AB$519) / AB$516</f>
        <v>-8.0165489392101469E-2</v>
      </c>
      <c r="AD168" s="1">
        <v>9.5238000000000003E-2</v>
      </c>
      <c r="AE168" s="1">
        <v>1</v>
      </c>
      <c r="AF168" s="1">
        <v>126</v>
      </c>
      <c r="AG168" s="1">
        <v>19</v>
      </c>
      <c r="AH168" s="1">
        <v>46</v>
      </c>
      <c r="AI168" s="1">
        <v>193</v>
      </c>
      <c r="AJ168" s="7">
        <f>Table1[[#This Row],[z ppp]]+Table1[[#This Row],[z blocks]]+Table1[[#This Row],[z hits]]+Table1[[#This Row],[z faceoffWins]]+Table1[[#This Row],[z goals]]+Table1[[#This Row],[z assists]]+Table1[[#This Row],[z points]]</f>
        <v>0.91185028651712219</v>
      </c>
    </row>
    <row r="169" spans="1:36" x14ac:dyDescent="0.3">
      <c r="A169" s="1">
        <v>8482122</v>
      </c>
      <c r="B169" s="1">
        <v>23</v>
      </c>
      <c r="C169" s="1" t="s">
        <v>449</v>
      </c>
      <c r="D169" s="1" t="s">
        <v>48</v>
      </c>
      <c r="E169" s="1" t="s">
        <v>475</v>
      </c>
      <c r="F169" s="1" t="s">
        <v>476</v>
      </c>
      <c r="G169" s="4">
        <v>6.8604185185185101E-2</v>
      </c>
      <c r="H169" s="3">
        <f>(Table1[[#This Row],[AVG_shp]] - G$519) / G$516</f>
        <v>-0.7282910364931362</v>
      </c>
      <c r="I169" s="6">
        <v>12.913580246913501</v>
      </c>
      <c r="J169" s="3">
        <f>(Table1[[#This Row],[AVG_PPP]] - I$519) / I$516</f>
        <v>0.46441812880610361</v>
      </c>
      <c r="K169" s="6">
        <v>131.40740740740699</v>
      </c>
      <c r="L169" s="3">
        <f>(Table1[[#This Row],[AVG_blocks]] - K$519) / K$516</f>
        <v>1.6989681273625215</v>
      </c>
      <c r="M169" s="6">
        <v>50.234567901234499</v>
      </c>
      <c r="N169" s="3">
        <f>(Table1[[#This Row],[AVG_hits]] - M$519) / M$516</f>
        <v>-0.6741007718333446</v>
      </c>
      <c r="O169" s="6">
        <v>0</v>
      </c>
      <c r="P169" s="3">
        <f>(Table1[[#This Row],[AVG_faceoffWins]] - O$519) / O$516</f>
        <v>-0.60126404952864254</v>
      </c>
      <c r="Q169" s="1">
        <v>78</v>
      </c>
      <c r="R169" s="1">
        <v>10</v>
      </c>
      <c r="S169" s="1">
        <f>IF(ISERR(Table1[[#This Row],[AVG_shp]]/Table1[[#This Row],[shp]]), 0, Table1[[#This Row],[AVG_shp]]/Table1[[#This Row],[shp]])</f>
        <v>0.85069359768349073</v>
      </c>
      <c r="T169" s="7">
        <f>Table1[[#This Row],[r shp factor]]*Table1[[#This Row],[goals]]</f>
        <v>8.5069359768349067</v>
      </c>
      <c r="U169" s="1">
        <v>19</v>
      </c>
      <c r="V169" s="1">
        <v>29</v>
      </c>
      <c r="W169" s="1">
        <v>68</v>
      </c>
      <c r="X169" s="3">
        <v>8.8641975308641907</v>
      </c>
      <c r="Y169" s="3">
        <f>(Table1[[#This Row],[AVG_goals]] - X$519) / X$516</f>
        <v>-0.48377537264697607</v>
      </c>
      <c r="Z169" s="3">
        <v>28.8888888888888</v>
      </c>
      <c r="AA169" s="3">
        <f>(Table1[[#This Row],[AVG_assists]] - Z$519) / Z$516</f>
        <v>0.43166458238715932</v>
      </c>
      <c r="AB169" s="3">
        <v>37.753086419752997</v>
      </c>
      <c r="AC169" s="3">
        <f>(Table1[[#This Row],[AVG_points]] - AB$519) / AB$516</f>
        <v>5.1025094510589147E-2</v>
      </c>
      <c r="AD169" s="1">
        <v>8.0644999999999994E-2</v>
      </c>
      <c r="AE169" s="1">
        <v>10</v>
      </c>
      <c r="AF169" s="1">
        <v>124</v>
      </c>
      <c r="AG169" s="1">
        <v>0</v>
      </c>
      <c r="AH169" s="1">
        <v>115</v>
      </c>
      <c r="AI169" s="1">
        <v>36</v>
      </c>
      <c r="AJ169" s="7">
        <f>Table1[[#This Row],[z ppp]]+Table1[[#This Row],[z blocks]]+Table1[[#This Row],[z hits]]+Table1[[#This Row],[z faceoffWins]]+Table1[[#This Row],[z goals]]+Table1[[#This Row],[z assists]]+Table1[[#This Row],[z points]]</f>
        <v>0.8869357390574103</v>
      </c>
    </row>
    <row r="170" spans="1:36" x14ac:dyDescent="0.3">
      <c r="A170" s="1">
        <v>8482667</v>
      </c>
      <c r="B170" s="1">
        <v>23</v>
      </c>
      <c r="C170" s="1" t="s">
        <v>765</v>
      </c>
      <c r="D170" s="1" t="s">
        <v>29</v>
      </c>
      <c r="E170" s="1" t="s">
        <v>768</v>
      </c>
      <c r="F170" s="1" t="s">
        <v>769</v>
      </c>
      <c r="G170" s="4">
        <v>0.118531993939393</v>
      </c>
      <c r="H170" s="3">
        <f>(Table1[[#This Row],[AVG_shp]] - G$519) / G$516</f>
        <v>0.22525818953293064</v>
      </c>
      <c r="I170" s="6">
        <v>15.272727272727201</v>
      </c>
      <c r="J170" s="3">
        <f>(Table1[[#This Row],[AVG_PPP]] - I$519) / I$516</f>
        <v>0.70996898534164643</v>
      </c>
      <c r="K170" s="6">
        <v>56.6666666666666</v>
      </c>
      <c r="L170" s="3">
        <f>(Table1[[#This Row],[AVG_blocks]] - K$519) / K$516</f>
        <v>-0.1396185736947281</v>
      </c>
      <c r="M170" s="6">
        <v>44.448484848484803</v>
      </c>
      <c r="N170" s="3">
        <f>(Table1[[#This Row],[AVG_hits]] - M$519) / M$516</f>
        <v>-0.78171967729545311</v>
      </c>
      <c r="O170" s="6">
        <v>40.139393939393898</v>
      </c>
      <c r="P170" s="3">
        <f>(Table1[[#This Row],[AVG_faceoffWins]] - O$519) / O$516</f>
        <v>-0.41127731330156597</v>
      </c>
      <c r="Q170" s="1">
        <v>77</v>
      </c>
      <c r="R170" s="1">
        <v>17</v>
      </c>
      <c r="S170" s="1">
        <f>IF(ISERR(Table1[[#This Row],[AVG_shp]]/Table1[[#This Row],[shp]]), 0, Table1[[#This Row],[AVG_shp]]/Table1[[#This Row],[shp]])</f>
        <v>1.0528409612409777</v>
      </c>
      <c r="T170" s="7">
        <f>Table1[[#This Row],[r shp factor]]*Table1[[#This Row],[goals]]</f>
        <v>17.898296341096621</v>
      </c>
      <c r="U170" s="1">
        <v>41</v>
      </c>
      <c r="V170" s="1">
        <v>58</v>
      </c>
      <c r="W170" s="1">
        <v>133</v>
      </c>
      <c r="X170" s="3">
        <v>15.7878787878787</v>
      </c>
      <c r="Y170" s="3">
        <f>(Table1[[#This Row],[AVG_goals]] - X$519) / X$516</f>
        <v>0.20316793003120123</v>
      </c>
      <c r="Z170" s="3">
        <v>33.2424242424242</v>
      </c>
      <c r="AA170" s="3">
        <f>(Table1[[#This Row],[AVG_assists]] - Z$519) / Z$516</f>
        <v>0.74425921822396823</v>
      </c>
      <c r="AB170" s="3">
        <v>49.030303030303003</v>
      </c>
      <c r="AC170" s="3">
        <f>(Table1[[#This Row],[AVG_points]] - AB$519) / AB$516</f>
        <v>0.55761291858392148</v>
      </c>
      <c r="AD170" s="1">
        <v>0.112583</v>
      </c>
      <c r="AE170" s="1">
        <v>16</v>
      </c>
      <c r="AF170" s="1">
        <v>151</v>
      </c>
      <c r="AG170" s="1">
        <v>11</v>
      </c>
      <c r="AH170" s="1">
        <v>46</v>
      </c>
      <c r="AI170" s="1">
        <v>54</v>
      </c>
      <c r="AJ170" s="7">
        <f>Table1[[#This Row],[z ppp]]+Table1[[#This Row],[z blocks]]+Table1[[#This Row],[z hits]]+Table1[[#This Row],[z faceoffWins]]+Table1[[#This Row],[z goals]]+Table1[[#This Row],[z assists]]+Table1[[#This Row],[z points]]</f>
        <v>0.88239348788899019</v>
      </c>
    </row>
    <row r="171" spans="1:36" x14ac:dyDescent="0.3">
      <c r="A171" s="1">
        <v>8475913</v>
      </c>
      <c r="B171" s="1">
        <v>33</v>
      </c>
      <c r="C171" s="1" t="s">
        <v>960</v>
      </c>
      <c r="D171" s="1" t="s">
        <v>42</v>
      </c>
      <c r="E171" s="1" t="s">
        <v>983</v>
      </c>
      <c r="F171" s="1" t="s">
        <v>984</v>
      </c>
      <c r="G171" s="4">
        <v>0.14363409696969601</v>
      </c>
      <c r="H171" s="3">
        <f>(Table1[[#This Row],[AVG_shp]] - G$519) / G$516</f>
        <v>0.70467219774643353</v>
      </c>
      <c r="I171" s="6">
        <v>17.096969696969602</v>
      </c>
      <c r="J171" s="3">
        <f>(Table1[[#This Row],[AVG_PPP]] - I$519) / I$516</f>
        <v>0.89984451446289515</v>
      </c>
      <c r="K171" s="6">
        <v>36.369696969696903</v>
      </c>
      <c r="L171" s="3">
        <f>(Table1[[#This Row],[AVG_blocks]] - K$519) / K$516</f>
        <v>-0.63891438193481109</v>
      </c>
      <c r="M171" s="6">
        <v>32.4181818181818</v>
      </c>
      <c r="N171" s="3">
        <f>(Table1[[#This Row],[AVG_hits]] - M$519) / M$516</f>
        <v>-1.0054786577137218</v>
      </c>
      <c r="O171" s="6">
        <v>2</v>
      </c>
      <c r="P171" s="3">
        <f>(Table1[[#This Row],[AVG_faceoffWins]] - O$519) / O$516</f>
        <v>-0.59179770150585287</v>
      </c>
      <c r="Q171" s="1">
        <v>66</v>
      </c>
      <c r="R171" s="1">
        <v>19</v>
      </c>
      <c r="S171" s="1">
        <f>IF(ISERR(Table1[[#This Row],[AVG_shp]]/Table1[[#This Row],[shp]]), 0, Table1[[#This Row],[AVG_shp]]/Table1[[#This Row],[shp]])</f>
        <v>0.99032044684631615</v>
      </c>
      <c r="T171" s="7">
        <f>Table1[[#This Row],[r shp factor]]*Table1[[#This Row],[goals]]</f>
        <v>18.816088490080006</v>
      </c>
      <c r="U171" s="1">
        <v>48</v>
      </c>
      <c r="V171" s="1">
        <v>67</v>
      </c>
      <c r="W171" s="1">
        <v>153</v>
      </c>
      <c r="X171" s="3">
        <v>17.460606060606001</v>
      </c>
      <c r="Y171" s="3">
        <f>(Table1[[#This Row],[AVG_goals]] - X$519) / X$516</f>
        <v>0.36913004679430456</v>
      </c>
      <c r="Z171" s="3">
        <v>37.230303030302998</v>
      </c>
      <c r="AA171" s="3">
        <f>(Table1[[#This Row],[AVG_assists]] - Z$519) / Z$516</f>
        <v>1.0305988057607924</v>
      </c>
      <c r="AB171" s="3">
        <v>54.690909090909003</v>
      </c>
      <c r="AC171" s="3">
        <f>(Table1[[#This Row],[AVG_points]] - AB$519) / AB$516</f>
        <v>0.81189499954493038</v>
      </c>
      <c r="AD171" s="1">
        <v>0.145038</v>
      </c>
      <c r="AE171" s="1">
        <v>25</v>
      </c>
      <c r="AF171" s="1">
        <v>131</v>
      </c>
      <c r="AG171" s="1">
        <v>5</v>
      </c>
      <c r="AH171" s="1">
        <v>42</v>
      </c>
      <c r="AI171" s="1">
        <v>32</v>
      </c>
      <c r="AJ171" s="7">
        <f>Table1[[#This Row],[z ppp]]+Table1[[#This Row],[z blocks]]+Table1[[#This Row],[z hits]]+Table1[[#This Row],[z faceoffWins]]+Table1[[#This Row],[z goals]]+Table1[[#This Row],[z assists]]+Table1[[#This Row],[z points]]</f>
        <v>0.87527762540853671</v>
      </c>
    </row>
    <row r="172" spans="1:36" x14ac:dyDescent="0.3">
      <c r="A172" s="1">
        <v>8476457</v>
      </c>
      <c r="B172" s="1">
        <v>33</v>
      </c>
      <c r="C172" s="1" t="s">
        <v>734</v>
      </c>
      <c r="D172" s="1" t="s">
        <v>48</v>
      </c>
      <c r="E172" s="1" t="s">
        <v>757</v>
      </c>
      <c r="F172" s="1" t="s">
        <v>758</v>
      </c>
      <c r="G172" s="4">
        <v>4.9815089795918303E-2</v>
      </c>
      <c r="H172" s="3">
        <f>(Table1[[#This Row],[AVG_shp]] - G$519) / G$516</f>
        <v>-1.08713569267195</v>
      </c>
      <c r="I172" s="6">
        <v>0</v>
      </c>
      <c r="J172" s="3">
        <f>(Table1[[#This Row],[AVG_PPP]] - I$519) / I$516</f>
        <v>-0.87968660730137926</v>
      </c>
      <c r="K172" s="6">
        <v>157.359183673469</v>
      </c>
      <c r="L172" s="3">
        <f>(Table1[[#This Row],[AVG_blocks]] - K$519) / K$516</f>
        <v>2.3373694897079451</v>
      </c>
      <c r="M172" s="6">
        <v>162.66938775510201</v>
      </c>
      <c r="N172" s="3">
        <f>(Table1[[#This Row],[AVG_hits]] - M$519) / M$516</f>
        <v>1.4171433631350041</v>
      </c>
      <c r="O172" s="6">
        <v>0</v>
      </c>
      <c r="P172" s="3">
        <f>(Table1[[#This Row],[AVG_faceoffWins]] - O$519) / O$516</f>
        <v>-0.60126404952864254</v>
      </c>
      <c r="Q172" s="1">
        <v>82</v>
      </c>
      <c r="R172" s="1">
        <v>7</v>
      </c>
      <c r="S172" s="1">
        <f>IF(ISERR(Table1[[#This Row],[AVG_shp]]/Table1[[#This Row],[shp]]), 0, Table1[[#This Row],[AVG_shp]]/Table1[[#This Row],[shp]])</f>
        <v>0.79704143673469285</v>
      </c>
      <c r="T172" s="7">
        <f>Table1[[#This Row],[r shp factor]]*Table1[[#This Row],[goals]]</f>
        <v>5.5792900571428499</v>
      </c>
      <c r="U172" s="1">
        <v>21</v>
      </c>
      <c r="V172" s="1">
        <v>28</v>
      </c>
      <c r="W172" s="1">
        <v>63</v>
      </c>
      <c r="X172" s="3">
        <v>6.3428571428571399</v>
      </c>
      <c r="Y172" s="3">
        <f>(Table1[[#This Row],[AVG_goals]] - X$519) / X$516</f>
        <v>-0.73393389800640119</v>
      </c>
      <c r="Z172" s="3">
        <v>20.024489795918299</v>
      </c>
      <c r="AA172" s="3">
        <f>(Table1[[#This Row],[AVG_assists]] - Z$519) / Z$516</f>
        <v>-0.20482125759321937</v>
      </c>
      <c r="AB172" s="3">
        <v>26.367346938775501</v>
      </c>
      <c r="AC172" s="3">
        <f>(Table1[[#This Row],[AVG_points]] - AB$519) / AB$516</f>
        <v>-0.46043772369388564</v>
      </c>
      <c r="AD172" s="1">
        <v>6.25E-2</v>
      </c>
      <c r="AE172" s="1">
        <v>0</v>
      </c>
      <c r="AF172" s="1">
        <v>112</v>
      </c>
      <c r="AG172" s="1">
        <v>0</v>
      </c>
      <c r="AH172" s="1">
        <v>148</v>
      </c>
      <c r="AI172" s="1">
        <v>104</v>
      </c>
      <c r="AJ172" s="7">
        <f>Table1[[#This Row],[z ppp]]+Table1[[#This Row],[z blocks]]+Table1[[#This Row],[z hits]]+Table1[[#This Row],[z faceoffWins]]+Table1[[#This Row],[z goals]]+Table1[[#This Row],[z assists]]+Table1[[#This Row],[z points]]</f>
        <v>0.87436931671942109</v>
      </c>
    </row>
    <row r="173" spans="1:36" x14ac:dyDescent="0.3">
      <c r="A173" s="1">
        <v>8474141</v>
      </c>
      <c r="B173" s="1">
        <v>37</v>
      </c>
      <c r="C173" s="1" t="s">
        <v>305</v>
      </c>
      <c r="D173" s="1" t="s">
        <v>42</v>
      </c>
      <c r="E173" s="1" t="s">
        <v>316</v>
      </c>
      <c r="F173" s="1" t="s">
        <v>317</v>
      </c>
      <c r="G173" s="4">
        <v>0.15369937948717899</v>
      </c>
      <c r="H173" s="3">
        <f>(Table1[[#This Row],[AVG_shp]] - G$519) / G$516</f>
        <v>0.89690459475646056</v>
      </c>
      <c r="I173" s="6">
        <v>22.789743589743502</v>
      </c>
      <c r="J173" s="3">
        <f>(Table1[[#This Row],[AVG_PPP]] - I$519) / I$516</f>
        <v>1.4923745645777946</v>
      </c>
      <c r="K173" s="6">
        <v>18.9384615384615</v>
      </c>
      <c r="L173" s="3">
        <f>(Table1[[#This Row],[AVG_blocks]] - K$519) / K$516</f>
        <v>-1.0677144892021166</v>
      </c>
      <c r="M173" s="6">
        <v>15.471794871794801</v>
      </c>
      <c r="N173" s="3">
        <f>(Table1[[#This Row],[AVG_hits]] - M$519) / M$516</f>
        <v>-1.320674896357555</v>
      </c>
      <c r="O173" s="6">
        <v>2.2205128205128202</v>
      </c>
      <c r="P173" s="3">
        <f>(Table1[[#This Row],[AVG_faceoffWins]] - O$519) / O$516</f>
        <v>-0.59075397595462231</v>
      </c>
      <c r="Q173" s="1">
        <v>72</v>
      </c>
      <c r="R173" s="1">
        <v>21</v>
      </c>
      <c r="S173" s="1">
        <f>IF(ISERR(Table1[[#This Row],[AVG_shp]]/Table1[[#This Row],[shp]]), 0, Table1[[#This Row],[AVG_shp]]/Table1[[#This Row],[shp]])</f>
        <v>1.2808281623931583</v>
      </c>
      <c r="T173" s="7">
        <f>Table1[[#This Row],[r shp factor]]*Table1[[#This Row],[goals]]</f>
        <v>26.897391410256326</v>
      </c>
      <c r="U173" s="1">
        <v>38</v>
      </c>
      <c r="V173" s="1">
        <v>59</v>
      </c>
      <c r="W173" s="1">
        <v>139</v>
      </c>
      <c r="X173" s="3">
        <v>20.743589743589698</v>
      </c>
      <c r="Y173" s="3">
        <f>(Table1[[#This Row],[AVG_goals]] - X$519) / X$516</f>
        <v>0.69485614106569793</v>
      </c>
      <c r="Z173" s="3">
        <v>34.430769230769201</v>
      </c>
      <c r="AA173" s="3">
        <f>(Table1[[#This Row],[AVG_assists]] - Z$519) / Z$516</f>
        <v>0.82958533566976789</v>
      </c>
      <c r="AB173" s="3">
        <v>55.174358974358903</v>
      </c>
      <c r="AC173" s="3">
        <f>(Table1[[#This Row],[AVG_points]] - AB$519) / AB$516</f>
        <v>0.83361222223942699</v>
      </c>
      <c r="AD173" s="1">
        <v>0.12</v>
      </c>
      <c r="AE173" s="1">
        <v>29</v>
      </c>
      <c r="AF173" s="1">
        <v>175</v>
      </c>
      <c r="AG173" s="1">
        <v>5</v>
      </c>
      <c r="AH173" s="1">
        <v>23</v>
      </c>
      <c r="AI173" s="1">
        <v>19</v>
      </c>
      <c r="AJ173" s="7">
        <f>Table1[[#This Row],[z ppp]]+Table1[[#This Row],[z blocks]]+Table1[[#This Row],[z hits]]+Table1[[#This Row],[z faceoffWins]]+Table1[[#This Row],[z goals]]+Table1[[#This Row],[z assists]]+Table1[[#This Row],[z points]]</f>
        <v>0.87128490203839348</v>
      </c>
    </row>
    <row r="174" spans="1:36" x14ac:dyDescent="0.3">
      <c r="A174" s="1">
        <v>8475722</v>
      </c>
      <c r="B174" s="1">
        <v>33</v>
      </c>
      <c r="C174" s="1" t="s">
        <v>86</v>
      </c>
      <c r="D174" s="1" t="s">
        <v>29</v>
      </c>
      <c r="E174" s="1" t="s">
        <v>103</v>
      </c>
      <c r="F174" s="1" t="s">
        <v>104</v>
      </c>
      <c r="G174" s="4">
        <v>0.15855355909090901</v>
      </c>
      <c r="H174" s="3">
        <f>(Table1[[#This Row],[AVG_shp]] - G$519) / G$516</f>
        <v>0.98961243272537969</v>
      </c>
      <c r="I174" s="6">
        <v>13.295454545454501</v>
      </c>
      <c r="J174" s="3">
        <f>(Table1[[#This Row],[AVG_PPP]] - I$519) / I$516</f>
        <v>0.50416535950839947</v>
      </c>
      <c r="K174" s="6">
        <v>23.227272727272702</v>
      </c>
      <c r="L174" s="3">
        <f>(Table1[[#This Row],[AVG_blocks]] - K$519) / K$516</f>
        <v>-0.96221177225091037</v>
      </c>
      <c r="M174" s="6">
        <v>123.145454545454</v>
      </c>
      <c r="N174" s="3">
        <f>(Table1[[#This Row],[AVG_hits]] - M$519) / M$516</f>
        <v>0.68201350191422316</v>
      </c>
      <c r="O174" s="6">
        <v>19.431818181818102</v>
      </c>
      <c r="P174" s="3">
        <f>(Table1[[#This Row],[AVG_faceoffWins]] - O$519) / O$516</f>
        <v>-0.50928987271631243</v>
      </c>
      <c r="Q174" s="1">
        <v>73</v>
      </c>
      <c r="R174" s="1">
        <v>21</v>
      </c>
      <c r="S174" s="1">
        <f>IF(ISERR(Table1[[#This Row],[AVG_shp]]/Table1[[#This Row],[shp]]), 0, Table1[[#This Row],[AVG_shp]]/Table1[[#This Row],[shp]])</f>
        <v>1.0796753153896006</v>
      </c>
      <c r="T174" s="7">
        <f>Table1[[#This Row],[r shp factor]]*Table1[[#This Row],[goals]]</f>
        <v>22.673181623181613</v>
      </c>
      <c r="U174" s="1">
        <v>32</v>
      </c>
      <c r="V174" s="1">
        <v>53</v>
      </c>
      <c r="W174" s="1">
        <v>127</v>
      </c>
      <c r="X174" s="3">
        <v>20.931818181818102</v>
      </c>
      <c r="Y174" s="3">
        <f>(Table1[[#This Row],[AVG_goals]] - X$519) / X$516</f>
        <v>0.71353150467859916</v>
      </c>
      <c r="Z174" s="3">
        <v>23.7090909090909</v>
      </c>
      <c r="AA174" s="3">
        <f>(Table1[[#This Row],[AVG_assists]] - Z$519) / Z$516</f>
        <v>5.9742240723327546E-2</v>
      </c>
      <c r="AB174" s="3">
        <v>44.640909090908998</v>
      </c>
      <c r="AC174" s="3">
        <f>(Table1[[#This Row],[AVG_points]] - AB$519) / AB$516</f>
        <v>0.36043540559032894</v>
      </c>
      <c r="AD174" s="1">
        <v>0.14685300000000001</v>
      </c>
      <c r="AE174" s="1">
        <v>21</v>
      </c>
      <c r="AF174" s="1">
        <v>143</v>
      </c>
      <c r="AG174" s="1">
        <v>42</v>
      </c>
      <c r="AH174" s="1">
        <v>22</v>
      </c>
      <c r="AI174" s="1">
        <v>68</v>
      </c>
      <c r="AJ174" s="7">
        <f>Table1[[#This Row],[z ppp]]+Table1[[#This Row],[z blocks]]+Table1[[#This Row],[z hits]]+Table1[[#This Row],[z faceoffWins]]+Table1[[#This Row],[z goals]]+Table1[[#This Row],[z assists]]+Table1[[#This Row],[z points]]</f>
        <v>0.8483863674476555</v>
      </c>
    </row>
    <row r="175" spans="1:36" x14ac:dyDescent="0.3">
      <c r="A175" s="1">
        <v>8477416</v>
      </c>
      <c r="B175" s="1">
        <v>30</v>
      </c>
      <c r="C175" s="1" t="s">
        <v>826</v>
      </c>
      <c r="D175" s="1" t="s">
        <v>42</v>
      </c>
      <c r="E175" s="1" t="s">
        <v>827</v>
      </c>
      <c r="F175" s="1" t="s">
        <v>828</v>
      </c>
      <c r="G175" s="4">
        <v>0.166773739669421</v>
      </c>
      <c r="H175" s="3">
        <f>(Table1[[#This Row],[AVG_shp]] - G$519) / G$516</f>
        <v>1.1466060405767156</v>
      </c>
      <c r="I175" s="6">
        <v>15.735537190082599</v>
      </c>
      <c r="J175" s="3">
        <f>(Table1[[#This Row],[AVG_PPP]] - I$519) / I$516</f>
        <v>0.75814036693689268</v>
      </c>
      <c r="K175" s="6">
        <v>31.033057851239601</v>
      </c>
      <c r="L175" s="3">
        <f>(Table1[[#This Row],[AVG_blocks]] - K$519) / K$516</f>
        <v>-0.77019316796628445</v>
      </c>
      <c r="M175" s="6">
        <v>67.946280991735506</v>
      </c>
      <c r="N175" s="3">
        <f>(Table1[[#This Row],[AVG_hits]] - M$519) / M$516</f>
        <v>-0.34466976310408326</v>
      </c>
      <c r="O175" s="6">
        <v>10.0537190082644</v>
      </c>
      <c r="P175" s="3">
        <f>(Table1[[#This Row],[AVG_faceoffWins]] - O$519) / O$516</f>
        <v>-0.55367804800085973</v>
      </c>
      <c r="Q175" s="1">
        <v>79</v>
      </c>
      <c r="R175" s="1">
        <v>21</v>
      </c>
      <c r="S175" s="1">
        <f>IF(ISERR(Table1[[#This Row],[AVG_shp]]/Table1[[#This Row],[shp]]), 0, Table1[[#This Row],[AVG_shp]]/Table1[[#This Row],[shp]])</f>
        <v>0.56399832150065099</v>
      </c>
      <c r="T175" s="7">
        <f>Table1[[#This Row],[r shp factor]]*Table1[[#This Row],[goals]]</f>
        <v>11.843964751513671</v>
      </c>
      <c r="U175" s="1">
        <v>25</v>
      </c>
      <c r="V175" s="1">
        <v>46</v>
      </c>
      <c r="W175" s="1">
        <v>113</v>
      </c>
      <c r="X175" s="3">
        <v>20.3264462809917</v>
      </c>
      <c r="Y175" s="3">
        <f>(Table1[[#This Row],[AVG_goals]] - X$519) / X$516</f>
        <v>0.65346863386389442</v>
      </c>
      <c r="Z175" s="3">
        <v>29.7438016528925</v>
      </c>
      <c r="AA175" s="3">
        <f>(Table1[[#This Row],[AVG_assists]] - Z$519) / Z$516</f>
        <v>0.49304943916085159</v>
      </c>
      <c r="AB175" s="3">
        <v>50.070247933884197</v>
      </c>
      <c r="AC175" s="3">
        <f>(Table1[[#This Row],[AVG_points]] - AB$519) / AB$516</f>
        <v>0.60432865031585403</v>
      </c>
      <c r="AD175" s="1">
        <v>0.29569899999999999</v>
      </c>
      <c r="AE175" s="1">
        <v>12</v>
      </c>
      <c r="AF175" s="1">
        <v>154</v>
      </c>
      <c r="AG175" s="1">
        <v>3</v>
      </c>
      <c r="AH175" s="1">
        <v>26</v>
      </c>
      <c r="AI175" s="1">
        <v>74</v>
      </c>
      <c r="AJ175" s="7">
        <f>Table1[[#This Row],[z ppp]]+Table1[[#This Row],[z blocks]]+Table1[[#This Row],[z hits]]+Table1[[#This Row],[z faceoffWins]]+Table1[[#This Row],[z goals]]+Table1[[#This Row],[z assists]]+Table1[[#This Row],[z points]]</f>
        <v>0.84044611120626533</v>
      </c>
    </row>
    <row r="176" spans="1:36" x14ac:dyDescent="0.3">
      <c r="A176" s="1">
        <v>8476892</v>
      </c>
      <c r="B176" s="1">
        <v>32</v>
      </c>
      <c r="C176" s="1" t="s">
        <v>792</v>
      </c>
      <c r="D176" s="1" t="s">
        <v>48</v>
      </c>
      <c r="E176" s="1" t="s">
        <v>822</v>
      </c>
      <c r="F176" s="1" t="s">
        <v>823</v>
      </c>
      <c r="G176" s="4">
        <v>7.0633755555555497E-2</v>
      </c>
      <c r="H176" s="3">
        <f>(Table1[[#This Row],[AVG_shp]] - G$519) / G$516</f>
        <v>-0.689529166022123</v>
      </c>
      <c r="I176" s="6">
        <v>1.35111111111111</v>
      </c>
      <c r="J176" s="3">
        <f>(Table1[[#This Row],[AVG_PPP]] - I$519) / I$516</f>
        <v>-0.73905675804745607</v>
      </c>
      <c r="K176" s="6">
        <v>172.391111111111</v>
      </c>
      <c r="L176" s="3">
        <f>(Table1[[#This Row],[AVG_blocks]] - K$519) / K$516</f>
        <v>2.7071477606241343</v>
      </c>
      <c r="M176" s="6">
        <v>107.72888888888799</v>
      </c>
      <c r="N176" s="3">
        <f>(Table1[[#This Row],[AVG_hits]] - M$519) / M$516</f>
        <v>0.39527134719248763</v>
      </c>
      <c r="O176" s="6">
        <v>0</v>
      </c>
      <c r="P176" s="3">
        <f>(Table1[[#This Row],[AVG_faceoffWins]] - O$519) / O$516</f>
        <v>-0.60126404952864254</v>
      </c>
      <c r="Q176" s="1">
        <v>64</v>
      </c>
      <c r="R176" s="1">
        <v>16</v>
      </c>
      <c r="S176" s="1">
        <f>IF(ISERR(Table1[[#This Row],[AVG_shp]]/Table1[[#This Row],[shp]]), 0, Table1[[#This Row],[AVG_shp]]/Table1[[#This Row],[shp]])</f>
        <v>0.55182621527777731</v>
      </c>
      <c r="T176" s="7">
        <f>Table1[[#This Row],[r shp factor]]*Table1[[#This Row],[goals]]</f>
        <v>8.829219444444437</v>
      </c>
      <c r="U176" s="1">
        <v>20</v>
      </c>
      <c r="V176" s="1">
        <v>36</v>
      </c>
      <c r="W176" s="1">
        <v>88</v>
      </c>
      <c r="X176" s="3">
        <v>9.6</v>
      </c>
      <c r="Y176" s="3">
        <f>(Table1[[#This Row],[AVG_goals]] - X$519) / X$516</f>
        <v>-0.41077163958881063</v>
      </c>
      <c r="Z176" s="3">
        <v>19.595555555555499</v>
      </c>
      <c r="AA176" s="3">
        <f>(Table1[[#This Row],[AVG_assists]] - Z$519) / Z$516</f>
        <v>-0.23561979987570308</v>
      </c>
      <c r="AB176" s="3">
        <v>29.195555555555501</v>
      </c>
      <c r="AC176" s="3">
        <f>(Table1[[#This Row],[AVG_points]] - AB$519) / AB$516</f>
        <v>-0.33339076710180576</v>
      </c>
      <c r="AD176" s="1">
        <v>0.128</v>
      </c>
      <c r="AE176" s="1">
        <v>1</v>
      </c>
      <c r="AF176" s="1">
        <v>125</v>
      </c>
      <c r="AG176" s="1">
        <v>0</v>
      </c>
      <c r="AH176" s="1">
        <v>149</v>
      </c>
      <c r="AI176" s="1">
        <v>92</v>
      </c>
      <c r="AJ176" s="7">
        <f>Table1[[#This Row],[z ppp]]+Table1[[#This Row],[z blocks]]+Table1[[#This Row],[z hits]]+Table1[[#This Row],[z faceoffWins]]+Table1[[#This Row],[z goals]]+Table1[[#This Row],[z assists]]+Table1[[#This Row],[z points]]</f>
        <v>0.78231609367420418</v>
      </c>
    </row>
    <row r="177" spans="1:36" x14ac:dyDescent="0.3">
      <c r="A177" s="1">
        <v>8475760</v>
      </c>
      <c r="B177" s="1">
        <v>33</v>
      </c>
      <c r="C177" s="1" t="s">
        <v>792</v>
      </c>
      <c r="D177" s="1" t="s">
        <v>26</v>
      </c>
      <c r="E177" s="1" t="s">
        <v>793</v>
      </c>
      <c r="F177" s="1" t="s">
        <v>794</v>
      </c>
      <c r="G177" s="4">
        <v>0.15016450000000001</v>
      </c>
      <c r="H177" s="3">
        <f>(Table1[[#This Row],[AVG_shp]] - G$519) / G$516</f>
        <v>0.82939348855733541</v>
      </c>
      <c r="I177" s="6">
        <v>2.72727272727272</v>
      </c>
      <c r="J177" s="3">
        <f>(Table1[[#This Row],[AVG_PPP]] - I$519) / I$516</f>
        <v>-0.59581953718655267</v>
      </c>
      <c r="K177" s="6">
        <v>40.881818181818097</v>
      </c>
      <c r="L177" s="3">
        <f>(Table1[[#This Row],[AVG_blocks]] - K$519) / K$516</f>
        <v>-0.52791834454014397</v>
      </c>
      <c r="M177" s="6">
        <v>131.52727272727199</v>
      </c>
      <c r="N177" s="3">
        <f>(Table1[[#This Row],[AVG_hits]] - M$519) / M$516</f>
        <v>0.83791207618044949</v>
      </c>
      <c r="O177" s="6">
        <v>463.15454545454497</v>
      </c>
      <c r="P177" s="3">
        <f>(Table1[[#This Row],[AVG_faceoffWins]] - O$519) / O$516</f>
        <v>1.5909270082761739</v>
      </c>
      <c r="Q177" s="1">
        <v>66</v>
      </c>
      <c r="R177" s="1">
        <v>8</v>
      </c>
      <c r="S177" s="1">
        <f>IF(ISERR(Table1[[#This Row],[AVG_shp]]/Table1[[#This Row],[shp]]), 0, Table1[[#This Row],[AVG_shp]]/Table1[[#This Row],[shp]])</f>
        <v>2.1586214331919789</v>
      </c>
      <c r="T177" s="7">
        <f>Table1[[#This Row],[r shp factor]]*Table1[[#This Row],[goals]]</f>
        <v>17.268971465535831</v>
      </c>
      <c r="U177" s="1">
        <v>11</v>
      </c>
      <c r="V177" s="1">
        <v>19</v>
      </c>
      <c r="W177" s="1">
        <v>46</v>
      </c>
      <c r="X177" s="3">
        <v>16.027272727272699</v>
      </c>
      <c r="Y177" s="3">
        <f>(Table1[[#This Row],[AVG_goals]] - X$519) / X$516</f>
        <v>0.22691975471288275</v>
      </c>
      <c r="Z177" s="3">
        <v>15.5</v>
      </c>
      <c r="AA177" s="3">
        <f>(Table1[[#This Row],[AVG_assists]] - Z$519) / Z$516</f>
        <v>-0.52969084638704755</v>
      </c>
      <c r="AB177" s="3">
        <v>31.527272727272699</v>
      </c>
      <c r="AC177" s="3">
        <f>(Table1[[#This Row],[AVG_points]] - AB$519) / AB$516</f>
        <v>-0.22864687779231149</v>
      </c>
      <c r="AD177" s="1">
        <v>6.9565000000000002E-2</v>
      </c>
      <c r="AE177" s="1">
        <v>1</v>
      </c>
      <c r="AF177" s="1">
        <v>115</v>
      </c>
      <c r="AG177" s="1">
        <v>207</v>
      </c>
      <c r="AH177" s="1">
        <v>29</v>
      </c>
      <c r="AI177" s="1">
        <v>104</v>
      </c>
      <c r="AJ177" s="7">
        <f>Table1[[#This Row],[z ppp]]+Table1[[#This Row],[z blocks]]+Table1[[#This Row],[z hits]]+Table1[[#This Row],[z faceoffWins]]+Table1[[#This Row],[z goals]]+Table1[[#This Row],[z assists]]+Table1[[#This Row],[z points]]</f>
        <v>0.77368323326345034</v>
      </c>
    </row>
    <row r="178" spans="1:36" x14ac:dyDescent="0.3">
      <c r="A178" s="1">
        <v>8477450</v>
      </c>
      <c r="B178" s="1">
        <v>30</v>
      </c>
      <c r="C178" s="1" t="s">
        <v>219</v>
      </c>
      <c r="D178" s="1" t="s">
        <v>26</v>
      </c>
      <c r="E178" s="1" t="s">
        <v>224</v>
      </c>
      <c r="F178" s="1" t="s">
        <v>225</v>
      </c>
      <c r="G178" s="4">
        <v>0.12717037442922299</v>
      </c>
      <c r="H178" s="3">
        <f>(Table1[[#This Row],[AVG_shp]] - G$519) / G$516</f>
        <v>0.39023881327203774</v>
      </c>
      <c r="I178" s="6">
        <v>1.1050228310502199</v>
      </c>
      <c r="J178" s="3">
        <f>(Table1[[#This Row],[AVG_PPP]] - I$519) / I$516</f>
        <v>-0.76467075636596615</v>
      </c>
      <c r="K178" s="6">
        <v>70.105022831050206</v>
      </c>
      <c r="L178" s="3">
        <f>(Table1[[#This Row],[AVG_blocks]] - K$519) / K$516</f>
        <v>0.19095860125744044</v>
      </c>
      <c r="M178" s="6">
        <v>120.538812785388</v>
      </c>
      <c r="N178" s="3">
        <f>(Table1[[#This Row],[AVG_hits]] - M$519) / M$516</f>
        <v>0.63353097399461189</v>
      </c>
      <c r="O178" s="6">
        <v>484.506849315068</v>
      </c>
      <c r="P178" s="3">
        <f>(Table1[[#This Row],[AVG_faceoffWins]] - O$519) / O$516</f>
        <v>1.6919911779922061</v>
      </c>
      <c r="Q178" s="1">
        <v>59</v>
      </c>
      <c r="R178" s="1">
        <v>7</v>
      </c>
      <c r="S178" s="1">
        <f>IF(ISERR(Table1[[#This Row],[AVG_shp]]/Table1[[#This Row],[shp]]), 0, Table1[[#This Row],[AVG_shp]]/Table1[[#This Row],[shp]])</f>
        <v>1.0173629954337839</v>
      </c>
      <c r="T178" s="7">
        <f>Table1[[#This Row],[r shp factor]]*Table1[[#This Row],[goals]]</f>
        <v>7.1215409680364878</v>
      </c>
      <c r="U178" s="1">
        <v>9</v>
      </c>
      <c r="V178" s="1">
        <v>16</v>
      </c>
      <c r="W178" s="1">
        <v>39</v>
      </c>
      <c r="X178" s="3">
        <v>13.3287671232876</v>
      </c>
      <c r="Y178" s="3">
        <f>(Table1[[#This Row],[AVG_goals]] - X$519) / X$516</f>
        <v>-4.0816480258803044E-2</v>
      </c>
      <c r="Z178" s="3">
        <v>14.7716894977168</v>
      </c>
      <c r="AA178" s="3">
        <f>(Table1[[#This Row],[AVG_assists]] - Z$519) / Z$516</f>
        <v>-0.58198534677567049</v>
      </c>
      <c r="AB178" s="3">
        <v>28.100456621004501</v>
      </c>
      <c r="AC178" s="3">
        <f>(Table1[[#This Row],[AVG_points]] - AB$519) / AB$516</f>
        <v>-0.38258409250802577</v>
      </c>
      <c r="AD178" s="1">
        <v>0.125</v>
      </c>
      <c r="AE178" s="1">
        <v>0</v>
      </c>
      <c r="AF178" s="1">
        <v>56</v>
      </c>
      <c r="AG178" s="1">
        <v>453</v>
      </c>
      <c r="AH178" s="1">
        <v>53</v>
      </c>
      <c r="AI178" s="1">
        <v>102</v>
      </c>
      <c r="AJ178" s="7">
        <f>Table1[[#This Row],[z ppp]]+Table1[[#This Row],[z blocks]]+Table1[[#This Row],[z hits]]+Table1[[#This Row],[z faceoffWins]]+Table1[[#This Row],[z goals]]+Table1[[#This Row],[z assists]]+Table1[[#This Row],[z points]]</f>
        <v>0.74642407733579308</v>
      </c>
    </row>
    <row r="179" spans="1:36" x14ac:dyDescent="0.3">
      <c r="A179" s="1">
        <v>8479525</v>
      </c>
      <c r="B179" s="1">
        <v>29</v>
      </c>
      <c r="C179" s="1" t="s">
        <v>244</v>
      </c>
      <c r="D179" s="1" t="s">
        <v>45</v>
      </c>
      <c r="E179" s="1" t="s">
        <v>245</v>
      </c>
      <c r="F179" s="1" t="s">
        <v>246</v>
      </c>
      <c r="G179" s="4">
        <v>0.115286554054054</v>
      </c>
      <c r="H179" s="3">
        <f>(Table1[[#This Row],[AVG_shp]] - G$519) / G$516</f>
        <v>0.16327496279021261</v>
      </c>
      <c r="I179" s="6">
        <v>7.0090090090089996</v>
      </c>
      <c r="J179" s="3">
        <f>(Table1[[#This Row],[AVG_PPP]] - I$519) / I$516</f>
        <v>-0.15015676164291403</v>
      </c>
      <c r="K179" s="6">
        <v>38.3333333333333</v>
      </c>
      <c r="L179" s="3">
        <f>(Table1[[#This Row],[AVG_blocks]] - K$519) / K$516</f>
        <v>-0.59060986062403487</v>
      </c>
      <c r="M179" s="6">
        <v>159.24774774774701</v>
      </c>
      <c r="N179" s="3">
        <f>(Table1[[#This Row],[AVG_hits]] - M$519) / M$516</f>
        <v>1.3535021832349143</v>
      </c>
      <c r="O179" s="6">
        <v>201.82432432432401</v>
      </c>
      <c r="P179" s="3">
        <f>(Table1[[#This Row],[AVG_faceoffWins]] - O$519) / O$516</f>
        <v>0.35400559723056008</v>
      </c>
      <c r="Q179" s="1">
        <v>61</v>
      </c>
      <c r="R179" s="1">
        <v>16</v>
      </c>
      <c r="S179" s="1">
        <f>IF(ISERR(Table1[[#This Row],[AVG_shp]]/Table1[[#This Row],[shp]]), 0, Table1[[#This Row],[AVG_shp]]/Table1[[#This Row],[shp]])</f>
        <v>0.90067620354729683</v>
      </c>
      <c r="T179" s="7">
        <f>Table1[[#This Row],[r shp factor]]*Table1[[#This Row],[goals]]</f>
        <v>14.410819256756749</v>
      </c>
      <c r="U179" s="1">
        <v>13</v>
      </c>
      <c r="V179" s="1">
        <v>29</v>
      </c>
      <c r="W179" s="1">
        <v>74</v>
      </c>
      <c r="X179" s="3">
        <v>16.3603603603603</v>
      </c>
      <c r="Y179" s="3">
        <f>(Table1[[#This Row],[AVG_goals]] - X$519) / X$516</f>
        <v>0.25996753814783502</v>
      </c>
      <c r="Z179" s="3">
        <v>17.698198198198199</v>
      </c>
      <c r="AA179" s="3">
        <f>(Table1[[#This Row],[AVG_assists]] - Z$519) / Z$516</f>
        <v>-0.37185476387886673</v>
      </c>
      <c r="AB179" s="3">
        <v>34.058558558558502</v>
      </c>
      <c r="AC179" s="3">
        <f>(Table1[[#This Row],[AVG_points]] - AB$519) / AB$516</f>
        <v>-0.11493809435198075</v>
      </c>
      <c r="AD179" s="1">
        <v>0.128</v>
      </c>
      <c r="AE179" s="1">
        <v>7</v>
      </c>
      <c r="AF179" s="1">
        <v>125</v>
      </c>
      <c r="AG179" s="1">
        <v>39</v>
      </c>
      <c r="AH179" s="1">
        <v>42</v>
      </c>
      <c r="AI179" s="1">
        <v>145</v>
      </c>
      <c r="AJ179" s="7">
        <f>Table1[[#This Row],[z ppp]]+Table1[[#This Row],[z blocks]]+Table1[[#This Row],[z hits]]+Table1[[#This Row],[z faceoffWins]]+Table1[[#This Row],[z goals]]+Table1[[#This Row],[z assists]]+Table1[[#This Row],[z points]]</f>
        <v>0.73991583811551298</v>
      </c>
    </row>
    <row r="180" spans="1:36" x14ac:dyDescent="0.3">
      <c r="A180" s="1">
        <v>8477940</v>
      </c>
      <c r="B180" s="1">
        <v>29</v>
      </c>
      <c r="C180" s="1" t="s">
        <v>119</v>
      </c>
      <c r="D180" s="1" t="s">
        <v>56</v>
      </c>
      <c r="E180" s="1" t="s">
        <v>124</v>
      </c>
      <c r="F180" s="1" t="s">
        <v>125</v>
      </c>
      <c r="G180" s="4">
        <v>0.11431844897959099</v>
      </c>
      <c r="H180" s="3">
        <f>(Table1[[#This Row],[AVG_shp]] - G$519) / G$516</f>
        <v>0.14478555042664074</v>
      </c>
      <c r="I180" s="6">
        <v>13.4285714285714</v>
      </c>
      <c r="J180" s="3">
        <f>(Table1[[#This Row],[AVG_PPP]] - I$519) / I$516</f>
        <v>0.51802077602591057</v>
      </c>
      <c r="K180" s="6">
        <v>30.229591836734599</v>
      </c>
      <c r="L180" s="3">
        <f>(Table1[[#This Row],[AVG_blocks]] - K$519) / K$516</f>
        <v>-0.78995805006913389</v>
      </c>
      <c r="M180" s="6">
        <v>34.1938775510204</v>
      </c>
      <c r="N180" s="3">
        <f>(Table1[[#This Row],[AVG_hits]] - M$519) / M$516</f>
        <v>-0.97245140430936361</v>
      </c>
      <c r="O180" s="6">
        <v>3.6632653061224398</v>
      </c>
      <c r="P180" s="3">
        <f>(Table1[[#This Row],[AVG_faceoffWins]] - O$519) / O$516</f>
        <v>-0.58392517738485961</v>
      </c>
      <c r="Q180" s="1">
        <v>69</v>
      </c>
      <c r="R180" s="1">
        <v>24</v>
      </c>
      <c r="S180" s="1">
        <f>IF(ISERR(Table1[[#This Row],[AVG_shp]]/Table1[[#This Row],[shp]]), 0, Table1[[#This Row],[AVG_shp]]/Table1[[#This Row],[shp]])</f>
        <v>0.82880896230427525</v>
      </c>
      <c r="T180" s="7">
        <f>Table1[[#This Row],[r shp factor]]*Table1[[#This Row],[goals]]</f>
        <v>19.891415095302605</v>
      </c>
      <c r="U180" s="1">
        <v>39</v>
      </c>
      <c r="V180" s="1">
        <v>63</v>
      </c>
      <c r="W180" s="1">
        <v>150</v>
      </c>
      <c r="X180" s="3">
        <v>21.663265306122401</v>
      </c>
      <c r="Y180" s="3">
        <f>(Table1[[#This Row],[AVG_goals]] - X$519) / X$516</f>
        <v>0.78610311574099412</v>
      </c>
      <c r="Z180" s="3">
        <v>34.760204081632601</v>
      </c>
      <c r="AA180" s="3">
        <f>(Table1[[#This Row],[AVG_assists]] - Z$519) / Z$516</f>
        <v>0.85323957501204661</v>
      </c>
      <c r="AB180" s="3">
        <v>56.423469387755098</v>
      </c>
      <c r="AC180" s="3">
        <f>(Table1[[#This Row],[AVG_points]] - AB$519) / AB$516</f>
        <v>0.88972395159627382</v>
      </c>
      <c r="AD180" s="1">
        <v>0.137931</v>
      </c>
      <c r="AE180" s="1">
        <v>22</v>
      </c>
      <c r="AF180" s="1">
        <v>174</v>
      </c>
      <c r="AG180" s="1">
        <v>5</v>
      </c>
      <c r="AH180" s="1">
        <v>33</v>
      </c>
      <c r="AI180" s="1">
        <v>38</v>
      </c>
      <c r="AJ180" s="7">
        <f>Table1[[#This Row],[z ppp]]+Table1[[#This Row],[z blocks]]+Table1[[#This Row],[z hits]]+Table1[[#This Row],[z faceoffWins]]+Table1[[#This Row],[z goals]]+Table1[[#This Row],[z assists]]+Table1[[#This Row],[z points]]</f>
        <v>0.70075278661186824</v>
      </c>
    </row>
    <row r="181" spans="1:36" x14ac:dyDescent="0.3">
      <c r="A181" s="1">
        <v>8475287</v>
      </c>
      <c r="B181" s="1">
        <v>34</v>
      </c>
      <c r="C181" s="1" t="s">
        <v>132</v>
      </c>
      <c r="D181" s="1" t="s">
        <v>45</v>
      </c>
      <c r="E181" s="1" t="s">
        <v>547</v>
      </c>
      <c r="F181" s="1" t="s">
        <v>548</v>
      </c>
      <c r="G181" s="4">
        <v>9.5886471111111093E-2</v>
      </c>
      <c r="H181" s="3">
        <f>(Table1[[#This Row],[AVG_shp]] - G$519) / G$516</f>
        <v>-0.20723867553415357</v>
      </c>
      <c r="I181" s="6">
        <v>5.0355555555555496</v>
      </c>
      <c r="J181" s="3">
        <f>(Table1[[#This Row],[AVG_PPP]] - I$519) / I$516</f>
        <v>-0.35556285991751424</v>
      </c>
      <c r="K181" s="6">
        <v>46.484444444444399</v>
      </c>
      <c r="L181" s="3">
        <f>(Table1[[#This Row],[AVG_blocks]] - K$519) / K$516</f>
        <v>-0.39009640117473815</v>
      </c>
      <c r="M181" s="6">
        <v>95.435555555555496</v>
      </c>
      <c r="N181" s="3">
        <f>(Table1[[#This Row],[AVG_hits]] - M$519) / M$516</f>
        <v>0.16662010493536603</v>
      </c>
      <c r="O181" s="6">
        <v>484.82666666666597</v>
      </c>
      <c r="P181" s="3">
        <f>(Table1[[#This Row],[AVG_faceoffWins]] - O$519) / O$516</f>
        <v>1.6935049291691828</v>
      </c>
      <c r="Q181" s="1">
        <v>69</v>
      </c>
      <c r="R181" s="1">
        <v>11</v>
      </c>
      <c r="S181" s="1">
        <f>IF(ISERR(Table1[[#This Row],[AVG_shp]]/Table1[[#This Row],[shp]]), 0, Table1[[#This Row],[AVG_shp]]/Table1[[#This Row],[shp]])</f>
        <v>0.95886471111111093</v>
      </c>
      <c r="T181" s="7">
        <f>Table1[[#This Row],[r shp factor]]*Table1[[#This Row],[goals]]</f>
        <v>10.547511822222221</v>
      </c>
      <c r="U181" s="1">
        <v>10</v>
      </c>
      <c r="V181" s="1">
        <v>21</v>
      </c>
      <c r="W181" s="1">
        <v>53</v>
      </c>
      <c r="X181" s="3">
        <v>13.7555555555555</v>
      </c>
      <c r="Y181" s="3">
        <f>(Table1[[#This Row],[AVG_goals]] - X$519) / X$516</f>
        <v>1.5279669108189261E-3</v>
      </c>
      <c r="Z181" s="3">
        <v>19.084444444444401</v>
      </c>
      <c r="AA181" s="3">
        <f>(Table1[[#This Row],[AVG_assists]] - Z$519) / Z$516</f>
        <v>-0.27231884528948958</v>
      </c>
      <c r="AB181" s="3">
        <v>32.840000000000003</v>
      </c>
      <c r="AC181" s="3">
        <f>(Table1[[#This Row],[AVG_points]] - AB$519) / AB$516</f>
        <v>-0.1696773930640926</v>
      </c>
      <c r="AD181" s="1">
        <v>0.1</v>
      </c>
      <c r="AE181" s="1">
        <v>5</v>
      </c>
      <c r="AF181" s="1">
        <v>110</v>
      </c>
      <c r="AG181" s="1">
        <v>378</v>
      </c>
      <c r="AH181" s="1">
        <v>35</v>
      </c>
      <c r="AI181" s="1">
        <v>101</v>
      </c>
      <c r="AJ181" s="7">
        <f>Table1[[#This Row],[z ppp]]+Table1[[#This Row],[z blocks]]+Table1[[#This Row],[z hits]]+Table1[[#This Row],[z faceoffWins]]+Table1[[#This Row],[z goals]]+Table1[[#This Row],[z assists]]+Table1[[#This Row],[z points]]</f>
        <v>0.67399750156953331</v>
      </c>
    </row>
    <row r="182" spans="1:36" x14ac:dyDescent="0.3">
      <c r="A182" s="1">
        <v>8476399</v>
      </c>
      <c r="B182" s="1">
        <v>34</v>
      </c>
      <c r="C182" s="1" t="s">
        <v>186</v>
      </c>
      <c r="D182" s="1" t="s">
        <v>23</v>
      </c>
      <c r="E182" s="1" t="s">
        <v>189</v>
      </c>
      <c r="F182" s="1" t="s">
        <v>190</v>
      </c>
      <c r="G182" s="4">
        <v>0.10926708264462801</v>
      </c>
      <c r="H182" s="3">
        <f>(Table1[[#This Row],[AVG_shp]] - G$519) / G$516</f>
        <v>4.8311729939332908E-2</v>
      </c>
      <c r="I182" s="6">
        <v>2.66115702479338</v>
      </c>
      <c r="J182" s="3">
        <f>(Table1[[#This Row],[AVG_PPP]] - I$519) / I$516</f>
        <v>-0.60270116312873045</v>
      </c>
      <c r="K182" s="6">
        <v>53.950413223140401</v>
      </c>
      <c r="L182" s="3">
        <f>(Table1[[#This Row],[AVG_blocks]] - K$519) / K$516</f>
        <v>-0.2064371174832032</v>
      </c>
      <c r="M182" s="6">
        <v>137.148760330578</v>
      </c>
      <c r="N182" s="3">
        <f>(Table1[[#This Row],[AVG_hits]] - M$519) / M$516</f>
        <v>0.94246956998432818</v>
      </c>
      <c r="O182" s="6">
        <v>29.644628099173499</v>
      </c>
      <c r="P182" s="3">
        <f>(Table1[[#This Row],[AVG_faceoffWins]] - O$519) / O$516</f>
        <v>-0.46095086623217091</v>
      </c>
      <c r="Q182" s="1">
        <v>82</v>
      </c>
      <c r="R182" s="1">
        <v>15</v>
      </c>
      <c r="S182" s="1">
        <f>IF(ISERR(Table1[[#This Row],[AVG_shp]]/Table1[[#This Row],[shp]]), 0, Table1[[#This Row],[AVG_shp]]/Table1[[#This Row],[shp]])</f>
        <v>1.4131800652435076</v>
      </c>
      <c r="T182" s="7">
        <f>Table1[[#This Row],[r shp factor]]*Table1[[#This Row],[goals]]</f>
        <v>21.197700978652612</v>
      </c>
      <c r="U182" s="1">
        <v>24</v>
      </c>
      <c r="V182" s="1">
        <v>39</v>
      </c>
      <c r="W182" s="1">
        <v>93</v>
      </c>
      <c r="X182" s="3">
        <v>20.8512396694214</v>
      </c>
      <c r="Y182" s="3">
        <f>(Table1[[#This Row],[AVG_goals]] - X$519) / X$516</f>
        <v>0.70553678808551423</v>
      </c>
      <c r="Z182" s="3">
        <v>22.644628099173499</v>
      </c>
      <c r="AA182" s="3">
        <f>(Table1[[#This Row],[AVG_assists]] - Z$519) / Z$516</f>
        <v>-1.6688829064067684E-2</v>
      </c>
      <c r="AB182" s="3">
        <v>43.495867768594998</v>
      </c>
      <c r="AC182" s="3">
        <f>(Table1[[#This Row],[AVG_points]] - AB$519) / AB$516</f>
        <v>0.30899860057210826</v>
      </c>
      <c r="AD182" s="1">
        <v>7.732E-2</v>
      </c>
      <c r="AE182" s="1">
        <v>5</v>
      </c>
      <c r="AF182" s="1">
        <v>194</v>
      </c>
      <c r="AG182" s="1">
        <v>38</v>
      </c>
      <c r="AH182" s="1">
        <v>66</v>
      </c>
      <c r="AI182" s="1">
        <v>176</v>
      </c>
      <c r="AJ182" s="7">
        <f>Table1[[#This Row],[z ppp]]+Table1[[#This Row],[z blocks]]+Table1[[#This Row],[z hits]]+Table1[[#This Row],[z faceoffWins]]+Table1[[#This Row],[z goals]]+Table1[[#This Row],[z assists]]+Table1[[#This Row],[z points]]</f>
        <v>0.67022698273377845</v>
      </c>
    </row>
    <row r="183" spans="1:36" x14ac:dyDescent="0.3">
      <c r="A183" s="1">
        <v>8470613</v>
      </c>
      <c r="B183" s="1">
        <v>40</v>
      </c>
      <c r="C183" s="1" t="s">
        <v>244</v>
      </c>
      <c r="D183" s="1" t="s">
        <v>48</v>
      </c>
      <c r="E183" s="1" t="s">
        <v>265</v>
      </c>
      <c r="F183" s="1" t="s">
        <v>266</v>
      </c>
      <c r="G183" s="4">
        <v>5.3041666666666598E-2</v>
      </c>
      <c r="H183" s="3">
        <f>(Table1[[#This Row],[AVG_shp]] - G$519) / G$516</f>
        <v>-1.0255127223356773</v>
      </c>
      <c r="I183" s="6">
        <v>15.3333333333333</v>
      </c>
      <c r="J183" s="3">
        <f>(Table1[[#This Row],[AVG_PPP]] - I$519) / I$516</f>
        <v>0.71627714245531326</v>
      </c>
      <c r="K183" s="6">
        <v>90.3333333333333</v>
      </c>
      <c r="L183" s="3">
        <f>(Table1[[#This Row],[AVG_blocks]] - K$519) / K$516</f>
        <v>0.6885654259390922</v>
      </c>
      <c r="M183" s="6">
        <v>30.6666666666666</v>
      </c>
      <c r="N183" s="3">
        <f>(Table1[[#This Row],[AVG_hits]] - M$519) / M$516</f>
        <v>-1.038056161663788</v>
      </c>
      <c r="O183" s="6">
        <v>0.33333333333333298</v>
      </c>
      <c r="P183" s="3">
        <f>(Table1[[#This Row],[AVG_faceoffWins]] - O$519) / O$516</f>
        <v>-0.59968632485817763</v>
      </c>
      <c r="Q183" s="1">
        <v>82</v>
      </c>
      <c r="R183" s="1">
        <v>6</v>
      </c>
      <c r="S183" s="1">
        <f>IF(ISERR(Table1[[#This Row],[AVG_shp]]/Table1[[#This Row],[shp]]), 0, Table1[[#This Row],[AVG_shp]]/Table1[[#This Row],[shp]])</f>
        <v>1.5381975659503697</v>
      </c>
      <c r="T183" s="7">
        <f>Table1[[#This Row],[r shp factor]]*Table1[[#This Row],[goals]]</f>
        <v>9.2291853957022187</v>
      </c>
      <c r="U183" s="1">
        <v>23</v>
      </c>
      <c r="V183" s="1">
        <v>29</v>
      </c>
      <c r="W183" s="1">
        <v>64</v>
      </c>
      <c r="X183" s="3">
        <v>11.3333333333333</v>
      </c>
      <c r="Y183" s="3">
        <f>(Table1[[#This Row],[AVG_goals]] - X$519) / X$516</f>
        <v>-0.23879640265313723</v>
      </c>
      <c r="Z183" s="3">
        <v>33</v>
      </c>
      <c r="AA183" s="3">
        <f>(Table1[[#This Row],[AVG_assists]] - Z$519) / Z$516</f>
        <v>0.72685255636762947</v>
      </c>
      <c r="AB183" s="3">
        <v>44.3333333333333</v>
      </c>
      <c r="AC183" s="3">
        <f>(Table1[[#This Row],[AVG_points]] - AB$519) / AB$516</f>
        <v>0.34661868652312461</v>
      </c>
      <c r="AD183" s="1">
        <v>3.4483E-2</v>
      </c>
      <c r="AE183" s="1">
        <v>3</v>
      </c>
      <c r="AF183" s="1">
        <v>174</v>
      </c>
      <c r="AG183" s="1">
        <v>0</v>
      </c>
      <c r="AH183" s="1">
        <v>98</v>
      </c>
      <c r="AI183" s="1">
        <v>11</v>
      </c>
      <c r="AJ183" s="7">
        <f>Table1[[#This Row],[z ppp]]+Table1[[#This Row],[z blocks]]+Table1[[#This Row],[z hits]]+Table1[[#This Row],[z faceoffWins]]+Table1[[#This Row],[z goals]]+Table1[[#This Row],[z assists]]+Table1[[#This Row],[z points]]</f>
        <v>0.60177492211005668</v>
      </c>
    </row>
    <row r="184" spans="1:36" x14ac:dyDescent="0.3">
      <c r="A184" s="1">
        <v>8475343</v>
      </c>
      <c r="B184" s="1">
        <v>35</v>
      </c>
      <c r="C184" s="1" t="s">
        <v>1032</v>
      </c>
      <c r="D184" s="1" t="s">
        <v>26</v>
      </c>
      <c r="E184" s="1" t="s">
        <v>1035</v>
      </c>
      <c r="F184" s="1" t="s">
        <v>1036</v>
      </c>
      <c r="G184" s="4">
        <v>0.187526118483412</v>
      </c>
      <c r="H184" s="3">
        <f>(Table1[[#This Row],[AVG_shp]] - G$519) / G$516</f>
        <v>1.5429465820512722</v>
      </c>
      <c r="I184" s="6">
        <v>0</v>
      </c>
      <c r="J184" s="3">
        <f>(Table1[[#This Row],[AVG_PPP]] - I$519) / I$516</f>
        <v>-0.87968660730137926</v>
      </c>
      <c r="K184" s="6">
        <v>72.497630331753498</v>
      </c>
      <c r="L184" s="3">
        <f>(Table1[[#This Row],[AVG_blocks]] - K$519) / K$516</f>
        <v>0.24981560866792546</v>
      </c>
      <c r="M184" s="6">
        <v>127.431279620853</v>
      </c>
      <c r="N184" s="3">
        <f>(Table1[[#This Row],[AVG_hits]] - M$519) / M$516</f>
        <v>0.76172818962464373</v>
      </c>
      <c r="O184" s="6">
        <v>514.54502369668205</v>
      </c>
      <c r="P184" s="3">
        <f>(Table1[[#This Row],[AVG_faceoffWins]] - O$519) / O$516</f>
        <v>1.8341670843250064</v>
      </c>
      <c r="Q184" s="1">
        <v>82</v>
      </c>
      <c r="R184" s="1">
        <v>14</v>
      </c>
      <c r="S184" s="1">
        <f>IF(ISERR(Table1[[#This Row],[AVG_shp]]/Table1[[#This Row],[shp]]), 0, Table1[[#This Row],[AVG_shp]]/Table1[[#This Row],[shp]])</f>
        <v>1.1519440170734991</v>
      </c>
      <c r="T184" s="7">
        <f>Table1[[#This Row],[r shp factor]]*Table1[[#This Row],[goals]]</f>
        <v>16.127216239028989</v>
      </c>
      <c r="U184" s="1">
        <v>13</v>
      </c>
      <c r="V184" s="1">
        <v>27</v>
      </c>
      <c r="W184" s="1">
        <v>68</v>
      </c>
      <c r="X184" s="3">
        <v>13.085308056872</v>
      </c>
      <c r="Y184" s="3">
        <f>(Table1[[#This Row],[AVG_goals]] - X$519) / X$516</f>
        <v>-6.4971632545896163E-2</v>
      </c>
      <c r="Z184" s="3">
        <v>11.781990521327</v>
      </c>
      <c r="AA184" s="3">
        <f>(Table1[[#This Row],[AVG_assists]] - Z$519) / Z$516</f>
        <v>-0.79665314820452837</v>
      </c>
      <c r="AB184" s="3">
        <v>24.867298578199001</v>
      </c>
      <c r="AC184" s="3">
        <f>(Table1[[#This Row],[AVG_points]] - AB$519) / AB$516</f>
        <v>-0.52782192506484404</v>
      </c>
      <c r="AD184" s="1">
        <v>0.16279099999999999</v>
      </c>
      <c r="AE184" s="1">
        <v>0</v>
      </c>
      <c r="AF184" s="1">
        <v>86</v>
      </c>
      <c r="AG184" s="1">
        <v>596</v>
      </c>
      <c r="AH184" s="1">
        <v>82</v>
      </c>
      <c r="AI184" s="1">
        <v>128</v>
      </c>
      <c r="AJ184" s="7">
        <f>Table1[[#This Row],[z ppp]]+Table1[[#This Row],[z blocks]]+Table1[[#This Row],[z hits]]+Table1[[#This Row],[z faceoffWins]]+Table1[[#This Row],[z goals]]+Table1[[#This Row],[z assists]]+Table1[[#This Row],[z points]]</f>
        <v>0.57657756950092776</v>
      </c>
    </row>
    <row r="185" spans="1:36" x14ac:dyDescent="0.3">
      <c r="A185" s="1">
        <v>8474102</v>
      </c>
      <c r="B185" s="1">
        <v>37</v>
      </c>
      <c r="C185" s="1" t="s">
        <v>634</v>
      </c>
      <c r="D185" s="1" t="s">
        <v>56</v>
      </c>
      <c r="E185" s="1" t="s">
        <v>649</v>
      </c>
      <c r="F185" s="1" t="s">
        <v>650</v>
      </c>
      <c r="G185" s="4">
        <v>0.11989723880597</v>
      </c>
      <c r="H185" s="3">
        <f>(Table1[[#This Row],[AVG_shp]] - G$519) / G$516</f>
        <v>0.25133239984465089</v>
      </c>
      <c r="I185" s="6">
        <v>16.686567164179099</v>
      </c>
      <c r="J185" s="3">
        <f>(Table1[[#This Row],[AVG_PPP]] - I$519) / I$516</f>
        <v>0.85712793412754895</v>
      </c>
      <c r="K185" s="6">
        <v>21.9253731343283</v>
      </c>
      <c r="L185" s="3">
        <f>(Table1[[#This Row],[AVG_blocks]] - K$519) / K$516</f>
        <v>-0.99423788349862352</v>
      </c>
      <c r="M185" s="6">
        <v>101.02487562189</v>
      </c>
      <c r="N185" s="3">
        <f>(Table1[[#This Row],[AVG_hits]] - M$519) / M$516</f>
        <v>0.27057929500099481</v>
      </c>
      <c r="O185" s="6">
        <v>8.1492537313432791</v>
      </c>
      <c r="P185" s="3">
        <f>(Table1[[#This Row],[AVG_faceoffWins]] - O$519) / O$516</f>
        <v>-0.5626922135551865</v>
      </c>
      <c r="Q185" s="1">
        <v>43</v>
      </c>
      <c r="R185" s="1">
        <v>9</v>
      </c>
      <c r="S185" s="1">
        <f>IF(ISERR(Table1[[#This Row],[AVG_shp]]/Table1[[#This Row],[shp]]), 0, Table1[[#This Row],[AVG_shp]]/Table1[[#This Row],[shp]])</f>
        <v>0.94585273708766882</v>
      </c>
      <c r="T185" s="7">
        <f>Table1[[#This Row],[r shp factor]]*Table1[[#This Row],[goals]]</f>
        <v>8.51267463378902</v>
      </c>
      <c r="U185" s="1">
        <v>7</v>
      </c>
      <c r="V185" s="1">
        <v>16</v>
      </c>
      <c r="W185" s="1">
        <v>41</v>
      </c>
      <c r="X185" s="3">
        <v>18.144278606965099</v>
      </c>
      <c r="Y185" s="3">
        <f>(Table1[[#This Row],[AVG_goals]] - X$519) / X$516</f>
        <v>0.43696163226345258</v>
      </c>
      <c r="Z185" s="3">
        <v>25.8955223880597</v>
      </c>
      <c r="AA185" s="3">
        <f>(Table1[[#This Row],[AVG_assists]] - Z$519) / Z$516</f>
        <v>0.21673344360752164</v>
      </c>
      <c r="AB185" s="3">
        <v>44.039800995024798</v>
      </c>
      <c r="AC185" s="3">
        <f>(Table1[[#This Row],[AVG_points]] - AB$519) / AB$516</f>
        <v>0.33343281684498521</v>
      </c>
      <c r="AD185" s="1">
        <v>0.12676100000000001</v>
      </c>
      <c r="AE185" s="1">
        <v>6</v>
      </c>
      <c r="AF185" s="1">
        <v>71</v>
      </c>
      <c r="AG185" s="1">
        <v>6</v>
      </c>
      <c r="AH185" s="1">
        <v>9</v>
      </c>
      <c r="AI185" s="1">
        <v>72</v>
      </c>
      <c r="AJ185" s="7">
        <f>Table1[[#This Row],[z ppp]]+Table1[[#This Row],[z blocks]]+Table1[[#This Row],[z hits]]+Table1[[#This Row],[z faceoffWins]]+Table1[[#This Row],[z goals]]+Table1[[#This Row],[z assists]]+Table1[[#This Row],[z points]]</f>
        <v>0.55790502479069315</v>
      </c>
    </row>
    <row r="186" spans="1:36" x14ac:dyDescent="0.3">
      <c r="A186" s="1">
        <v>8480893</v>
      </c>
      <c r="B186" s="1">
        <v>25</v>
      </c>
      <c r="C186" s="1" t="s">
        <v>155</v>
      </c>
      <c r="D186" s="1" t="s">
        <v>42</v>
      </c>
      <c r="E186" s="1" t="s">
        <v>164</v>
      </c>
      <c r="F186" s="1" t="s">
        <v>165</v>
      </c>
      <c r="G186" s="4">
        <v>0.14159358796296201</v>
      </c>
      <c r="H186" s="3">
        <f>(Table1[[#This Row],[AVG_shp]] - G$519) / G$516</f>
        <v>0.6657014150780185</v>
      </c>
      <c r="I186" s="6">
        <v>13.828703703703701</v>
      </c>
      <c r="J186" s="3">
        <f>(Table1[[#This Row],[AVG_PPP]] - I$519) / I$516</f>
        <v>0.55966838077931214</v>
      </c>
      <c r="K186" s="6">
        <v>38.634259259259203</v>
      </c>
      <c r="L186" s="3">
        <f>(Table1[[#This Row],[AVG_blocks]] - K$519) / K$516</f>
        <v>-0.58320722586383222</v>
      </c>
      <c r="M186" s="6">
        <v>49.2638888888888</v>
      </c>
      <c r="N186" s="3">
        <f>(Table1[[#This Row],[AVG_hits]] - M$519) / M$516</f>
        <v>-0.69215502579259969</v>
      </c>
      <c r="O186" s="6">
        <v>16.601851851851801</v>
      </c>
      <c r="P186" s="3">
        <f>(Table1[[#This Row],[AVG_faceoffWins]] - O$519) / O$516</f>
        <v>-0.52268459580243121</v>
      </c>
      <c r="Q186" s="1">
        <v>79</v>
      </c>
      <c r="R186" s="1">
        <v>31</v>
      </c>
      <c r="S186" s="1">
        <f>IF(ISERR(Table1[[#This Row],[AVG_shp]]/Table1[[#This Row],[shp]]), 0, Table1[[#This Row],[AVG_shp]]/Table1[[#This Row],[shp]])</f>
        <v>0.94548263173227476</v>
      </c>
      <c r="T186" s="7">
        <f>Table1[[#This Row],[r shp factor]]*Table1[[#This Row],[goals]]</f>
        <v>29.309961583700517</v>
      </c>
      <c r="U186" s="1">
        <v>43</v>
      </c>
      <c r="V186" s="1">
        <v>74</v>
      </c>
      <c r="W186" s="1">
        <v>179</v>
      </c>
      <c r="X186" s="3">
        <v>25.379629629629601</v>
      </c>
      <c r="Y186" s="3">
        <f>(Table1[[#This Row],[AVG_goals]] - X$519) / X$516</f>
        <v>1.1548277128993285</v>
      </c>
      <c r="Z186" s="3">
        <v>23.6805555555555</v>
      </c>
      <c r="AA186" s="3">
        <f>(Table1[[#This Row],[AVG_assists]] - Z$519) / Z$516</f>
        <v>5.7693331567317319E-2</v>
      </c>
      <c r="AB186" s="3">
        <v>49.060185185185098</v>
      </c>
      <c r="AC186" s="3">
        <f>(Table1[[#This Row],[AVG_points]] - AB$519) / AB$516</f>
        <v>0.55895526540079299</v>
      </c>
      <c r="AD186" s="1">
        <v>0.149758</v>
      </c>
      <c r="AE186" s="1">
        <v>19</v>
      </c>
      <c r="AF186" s="1">
        <v>207</v>
      </c>
      <c r="AG186" s="1">
        <v>13</v>
      </c>
      <c r="AH186" s="1">
        <v>38</v>
      </c>
      <c r="AI186" s="1">
        <v>55</v>
      </c>
      <c r="AJ186" s="7">
        <f>Table1[[#This Row],[z ppp]]+Table1[[#This Row],[z blocks]]+Table1[[#This Row],[z hits]]+Table1[[#This Row],[z faceoffWins]]+Table1[[#This Row],[z goals]]+Table1[[#This Row],[z assists]]+Table1[[#This Row],[z points]]</f>
        <v>0.53309784318788789</v>
      </c>
    </row>
    <row r="187" spans="1:36" x14ac:dyDescent="0.3">
      <c r="A187" s="1">
        <v>8479425</v>
      </c>
      <c r="B187" s="1">
        <v>28</v>
      </c>
      <c r="C187" s="1" t="s">
        <v>934</v>
      </c>
      <c r="D187" s="1" t="s">
        <v>48</v>
      </c>
      <c r="E187" s="1" t="s">
        <v>955</v>
      </c>
      <c r="F187" s="1" t="s">
        <v>956</v>
      </c>
      <c r="G187" s="4">
        <v>5.4041189320388303E-2</v>
      </c>
      <c r="H187" s="3">
        <f>(Table1[[#This Row],[AVG_shp]] - G$519) / G$516</f>
        <v>-1.0064232794653947</v>
      </c>
      <c r="I187" s="6">
        <v>11.368932038834901</v>
      </c>
      <c r="J187" s="3">
        <f>(Table1[[#This Row],[AVG_PPP]] - I$519) / I$516</f>
        <v>0.30364404970479381</v>
      </c>
      <c r="K187" s="6">
        <v>74.4368932038835</v>
      </c>
      <c r="L187" s="3">
        <f>(Table1[[#This Row],[AVG_blocks]] - K$519) / K$516</f>
        <v>0.297520553671351</v>
      </c>
      <c r="M187" s="6">
        <v>98.9368932038835</v>
      </c>
      <c r="N187" s="3">
        <f>(Table1[[#This Row],[AVG_hits]] - M$519) / M$516</f>
        <v>0.2317436301131221</v>
      </c>
      <c r="O187" s="6">
        <v>0.29611650485436802</v>
      </c>
      <c r="P187" s="3">
        <f>(Table1[[#This Row],[AVG_faceoffWins]] - O$519) / O$516</f>
        <v>-0.59986247858352071</v>
      </c>
      <c r="Q187" s="1">
        <v>61</v>
      </c>
      <c r="R187" s="1">
        <v>5</v>
      </c>
      <c r="S187" s="1">
        <f>IF(ISERR(Table1[[#This Row],[AVG_shp]]/Table1[[#This Row],[shp]]), 0, Table1[[#This Row],[AVG_shp]]/Table1[[#This Row],[shp]])</f>
        <v>0.89708320446852308</v>
      </c>
      <c r="T187" s="7">
        <f>Table1[[#This Row],[r shp factor]]*Table1[[#This Row],[goals]]</f>
        <v>4.4854160223426156</v>
      </c>
      <c r="U187" s="1">
        <v>28</v>
      </c>
      <c r="V187" s="1">
        <v>33</v>
      </c>
      <c r="W187" s="1">
        <v>71</v>
      </c>
      <c r="X187" s="3">
        <v>6.2427184466019403</v>
      </c>
      <c r="Y187" s="3">
        <f>(Table1[[#This Row],[AVG_goals]] - X$519) / X$516</f>
        <v>-0.74386930724577671</v>
      </c>
      <c r="Z187" s="3">
        <v>34.519417475728098</v>
      </c>
      <c r="AA187" s="3">
        <f>(Table1[[#This Row],[AVG_assists]] - Z$519) / Z$516</f>
        <v>0.83595049951941836</v>
      </c>
      <c r="AB187" s="3">
        <v>40.762135922330003</v>
      </c>
      <c r="AC187" s="3">
        <f>(Table1[[#This Row],[AVG_points]] - AB$519) / AB$516</f>
        <v>0.18619566830389364</v>
      </c>
      <c r="AD187" s="1">
        <v>6.0241000000000003E-2</v>
      </c>
      <c r="AE187" s="1">
        <v>7</v>
      </c>
      <c r="AF187" s="1">
        <v>83</v>
      </c>
      <c r="AG187" s="1">
        <v>1</v>
      </c>
      <c r="AH187" s="1">
        <v>75</v>
      </c>
      <c r="AI187" s="1">
        <v>89</v>
      </c>
      <c r="AJ187" s="7">
        <f>Table1[[#This Row],[z ppp]]+Table1[[#This Row],[z blocks]]+Table1[[#This Row],[z hits]]+Table1[[#This Row],[z faceoffWins]]+Table1[[#This Row],[z goals]]+Table1[[#This Row],[z assists]]+Table1[[#This Row],[z points]]</f>
        <v>0.51132261548328162</v>
      </c>
    </row>
    <row r="188" spans="1:36" x14ac:dyDescent="0.3">
      <c r="A188" s="1">
        <v>8477903</v>
      </c>
      <c r="B188" s="1">
        <v>34</v>
      </c>
      <c r="C188" s="1" t="s">
        <v>670</v>
      </c>
      <c r="D188" s="1" t="s">
        <v>42</v>
      </c>
      <c r="E188" s="1" t="s">
        <v>681</v>
      </c>
      <c r="F188" s="1" t="s">
        <v>682</v>
      </c>
      <c r="G188" s="4">
        <v>0.18632795708154501</v>
      </c>
      <c r="H188" s="3">
        <f>(Table1[[#This Row],[AVG_shp]] - G$519) / G$516</f>
        <v>1.5200634252312109</v>
      </c>
      <c r="I188" s="6">
        <v>0</v>
      </c>
      <c r="J188" s="3">
        <f>(Table1[[#This Row],[AVG_PPP]] - I$519) / I$516</f>
        <v>-0.87968660730137926</v>
      </c>
      <c r="K188" s="6">
        <v>73.154506437768205</v>
      </c>
      <c r="L188" s="3">
        <f>(Table1[[#This Row],[AVG_blocks]] - K$519) / K$516</f>
        <v>0.2659744486899992</v>
      </c>
      <c r="M188" s="6">
        <v>285.24892703862599</v>
      </c>
      <c r="N188" s="3">
        <f>(Table1[[#This Row],[AVG_hits]] - M$519) / M$516</f>
        <v>3.697075353304633</v>
      </c>
      <c r="O188" s="6">
        <v>10.8369098712446</v>
      </c>
      <c r="P188" s="3">
        <f>(Table1[[#This Row],[AVG_faceoffWins]] - O$519) / O$516</f>
        <v>-0.54997106936223994</v>
      </c>
      <c r="Q188" s="1">
        <v>67</v>
      </c>
      <c r="R188" s="1">
        <v>10</v>
      </c>
      <c r="S188" s="1">
        <f>IF(ISERR(Table1[[#This Row],[AVG_shp]]/Table1[[#This Row],[shp]]), 0, Table1[[#This Row],[AVG_shp]]/Table1[[#This Row],[shp]])</f>
        <v>1.4906236566523601</v>
      </c>
      <c r="T188" s="7">
        <f>Table1[[#This Row],[r shp factor]]*Table1[[#This Row],[goals]]</f>
        <v>14.906236566523601</v>
      </c>
      <c r="U188" s="1">
        <v>11</v>
      </c>
      <c r="V188" s="1">
        <v>21</v>
      </c>
      <c r="W188" s="1">
        <v>52</v>
      </c>
      <c r="X188" s="3">
        <v>10.025751072961301</v>
      </c>
      <c r="Y188" s="3">
        <f>(Table1[[#This Row],[AVG_goals]] - X$519) / X$516</f>
        <v>-0.36853011556103854</v>
      </c>
      <c r="Z188" s="3">
        <v>9.9270386266094395</v>
      </c>
      <c r="AA188" s="3">
        <f>(Table1[[#This Row],[AVG_assists]] - Z$519) / Z$516</f>
        <v>-0.92984329481793637</v>
      </c>
      <c r="AB188" s="3">
        <v>19.952789699570801</v>
      </c>
      <c r="AC188" s="3">
        <f>(Table1[[#This Row],[AVG_points]] - AB$519) / AB$516</f>
        <v>-0.74858831141626392</v>
      </c>
      <c r="AD188" s="1">
        <v>0.125</v>
      </c>
      <c r="AE188" s="1">
        <v>0</v>
      </c>
      <c r="AF188" s="1">
        <v>80</v>
      </c>
      <c r="AG188" s="1">
        <v>7</v>
      </c>
      <c r="AH188" s="1">
        <v>61</v>
      </c>
      <c r="AI188" s="1">
        <v>257</v>
      </c>
      <c r="AJ188" s="7">
        <f>Table1[[#This Row],[z ppp]]+Table1[[#This Row],[z blocks]]+Table1[[#This Row],[z hits]]+Table1[[#This Row],[z faceoffWins]]+Table1[[#This Row],[z goals]]+Table1[[#This Row],[z assists]]+Table1[[#This Row],[z points]]</f>
        <v>0.48643040353577427</v>
      </c>
    </row>
    <row r="189" spans="1:36" x14ac:dyDescent="0.3">
      <c r="A189" s="1">
        <v>8482113</v>
      </c>
      <c r="B189" s="1">
        <v>24</v>
      </c>
      <c r="C189" s="1" t="s">
        <v>375</v>
      </c>
      <c r="D189" s="1" t="s">
        <v>26</v>
      </c>
      <c r="E189" s="1" t="s">
        <v>388</v>
      </c>
      <c r="F189" s="1" t="s">
        <v>389</v>
      </c>
      <c r="G189" s="4">
        <v>8.8571956521739104E-2</v>
      </c>
      <c r="H189" s="3">
        <f>(Table1[[#This Row],[AVG_shp]] - G$519) / G$516</f>
        <v>-0.34693536760787103</v>
      </c>
      <c r="I189" s="6">
        <v>5.3434782608695599</v>
      </c>
      <c r="J189" s="3">
        <f>(Table1[[#This Row],[AVG_PPP]] - I$519) / I$516</f>
        <v>-0.32351285065176372</v>
      </c>
      <c r="K189" s="6">
        <v>42.269565217391303</v>
      </c>
      <c r="L189" s="3">
        <f>(Table1[[#This Row],[AVG_blocks]] - K$519) / K$516</f>
        <v>-0.49378042700348079</v>
      </c>
      <c r="M189" s="6">
        <v>68.013043478260798</v>
      </c>
      <c r="N189" s="3">
        <f>(Table1[[#This Row],[AVG_hits]] - M$519) / M$516</f>
        <v>-0.34342800669300544</v>
      </c>
      <c r="O189" s="6">
        <v>435.00434782608698</v>
      </c>
      <c r="P189" s="3">
        <f>(Table1[[#This Row],[AVG_faceoffWins]] - O$519) / O$516</f>
        <v>1.4576872244455297</v>
      </c>
      <c r="Q189" s="1">
        <v>79</v>
      </c>
      <c r="R189" s="1">
        <v>17</v>
      </c>
      <c r="S189" s="1">
        <f>IF(ISERR(Table1[[#This Row],[AVG_shp]]/Table1[[#This Row],[shp]]), 0, Table1[[#This Row],[AVG_shp]]/Table1[[#This Row],[shp]])</f>
        <v>0.82319769990928116</v>
      </c>
      <c r="T189" s="7">
        <f>Table1[[#This Row],[r shp factor]]*Table1[[#This Row],[goals]]</f>
        <v>13.99436089845778</v>
      </c>
      <c r="U189" s="1">
        <v>28</v>
      </c>
      <c r="V189" s="1">
        <v>45</v>
      </c>
      <c r="W189" s="1">
        <v>107</v>
      </c>
      <c r="X189" s="3">
        <v>14.0565217391304</v>
      </c>
      <c r="Y189" s="3">
        <f>(Table1[[#This Row],[AVG_goals]] - X$519) / X$516</f>
        <v>3.1388773101157265E-2</v>
      </c>
      <c r="Z189" s="3">
        <v>23.743478260869502</v>
      </c>
      <c r="AA189" s="3">
        <f>(Table1[[#This Row],[AVG_assists]] - Z$519) / Z$516</f>
        <v>6.2211337867076465E-2</v>
      </c>
      <c r="AB189" s="3">
        <v>37.799999999999997</v>
      </c>
      <c r="AC189" s="3">
        <f>(Table1[[#This Row],[AVG_points]] - AB$519) / AB$516</f>
        <v>5.3132515992108303E-2</v>
      </c>
      <c r="AD189" s="1">
        <v>0.107595</v>
      </c>
      <c r="AE189" s="1">
        <v>6</v>
      </c>
      <c r="AF189" s="1">
        <v>158</v>
      </c>
      <c r="AG189" s="1">
        <v>542</v>
      </c>
      <c r="AH189" s="1">
        <v>54</v>
      </c>
      <c r="AI189" s="1">
        <v>110</v>
      </c>
      <c r="AJ189" s="7">
        <f>Table1[[#This Row],[z ppp]]+Table1[[#This Row],[z blocks]]+Table1[[#This Row],[z hits]]+Table1[[#This Row],[z faceoffWins]]+Table1[[#This Row],[z goals]]+Table1[[#This Row],[z assists]]+Table1[[#This Row],[z points]]</f>
        <v>0.44369856705762178</v>
      </c>
    </row>
    <row r="190" spans="1:36" x14ac:dyDescent="0.3">
      <c r="A190" s="1">
        <v>8475151</v>
      </c>
      <c r="B190" s="1">
        <v>34</v>
      </c>
      <c r="C190" s="1" t="s">
        <v>573</v>
      </c>
      <c r="D190" s="1" t="s">
        <v>42</v>
      </c>
      <c r="E190" s="1" t="s">
        <v>590</v>
      </c>
      <c r="F190" s="1" t="s">
        <v>591</v>
      </c>
      <c r="G190" s="4">
        <v>0.13763723287671201</v>
      </c>
      <c r="H190" s="3">
        <f>(Table1[[#This Row],[AVG_shp]] - G$519) / G$516</f>
        <v>0.59014073207367912</v>
      </c>
      <c r="I190" s="6">
        <v>12.114155251141501</v>
      </c>
      <c r="J190" s="3">
        <f>(Table1[[#This Row],[AVG_PPP]] - I$519) / I$516</f>
        <v>0.38121030398643979</v>
      </c>
      <c r="K190" s="6">
        <v>38.342465753424598</v>
      </c>
      <c r="L190" s="3">
        <f>(Table1[[#This Row],[AVG_blocks]] - K$519) / K$516</f>
        <v>-0.5903852074300483</v>
      </c>
      <c r="M190" s="6">
        <v>72.630136986301295</v>
      </c>
      <c r="N190" s="3">
        <f>(Table1[[#This Row],[AVG_hits]] - M$519) / M$516</f>
        <v>-0.25755185434234196</v>
      </c>
      <c r="O190" s="6">
        <v>11.9954337899543</v>
      </c>
      <c r="P190" s="3">
        <f>(Table1[[#This Row],[AVG_faceoffWins]] - O$519) / O$516</f>
        <v>-0.54448757405862391</v>
      </c>
      <c r="Q190" s="1">
        <v>82</v>
      </c>
      <c r="R190" s="1">
        <v>24</v>
      </c>
      <c r="S190" s="1">
        <f>IF(ISERR(Table1[[#This Row],[AVG_shp]]/Table1[[#This Row],[shp]]), 0, Table1[[#This Row],[AVG_shp]]/Table1[[#This Row],[shp]])</f>
        <v>0.96919438411339887</v>
      </c>
      <c r="T190" s="7">
        <f>Table1[[#This Row],[r shp factor]]*Table1[[#This Row],[goals]]</f>
        <v>23.260665218721574</v>
      </c>
      <c r="U190" s="1">
        <v>24</v>
      </c>
      <c r="V190" s="1">
        <v>48</v>
      </c>
      <c r="W190" s="1">
        <v>120</v>
      </c>
      <c r="X190" s="3">
        <v>24.237442922374399</v>
      </c>
      <c r="Y190" s="3">
        <f>(Table1[[#This Row],[AVG_goals]] - X$519) / X$516</f>
        <v>1.0415039650502937</v>
      </c>
      <c r="Z190" s="3">
        <v>22.242009132420002</v>
      </c>
      <c r="AA190" s="3">
        <f>(Table1[[#This Row],[AVG_assists]] - Z$519) / Z$516</f>
        <v>-4.5597869435382632E-2</v>
      </c>
      <c r="AB190" s="3">
        <v>46.4794520547945</v>
      </c>
      <c r="AC190" s="3">
        <f>(Table1[[#This Row],[AVG_points]] - AB$519) / AB$516</f>
        <v>0.44302524240066105</v>
      </c>
      <c r="AD190" s="1">
        <v>0.142012</v>
      </c>
      <c r="AE190" s="1">
        <v>9</v>
      </c>
      <c r="AF190" s="1">
        <v>169</v>
      </c>
      <c r="AG190" s="1">
        <v>13</v>
      </c>
      <c r="AH190" s="1">
        <v>48</v>
      </c>
      <c r="AI190" s="1">
        <v>54</v>
      </c>
      <c r="AJ190" s="7">
        <f>Table1[[#This Row],[z ppp]]+Table1[[#This Row],[z blocks]]+Table1[[#This Row],[z hits]]+Table1[[#This Row],[z faceoffWins]]+Table1[[#This Row],[z goals]]+Table1[[#This Row],[z assists]]+Table1[[#This Row],[z points]]</f>
        <v>0.42771700617099784</v>
      </c>
    </row>
    <row r="191" spans="1:36" x14ac:dyDescent="0.3">
      <c r="A191" s="1">
        <v>8476931</v>
      </c>
      <c r="B191" s="1">
        <v>32</v>
      </c>
      <c r="C191" s="1" t="s">
        <v>860</v>
      </c>
      <c r="D191" s="1" t="s">
        <v>48</v>
      </c>
      <c r="E191" s="1" t="s">
        <v>892</v>
      </c>
      <c r="F191" s="1" t="s">
        <v>893</v>
      </c>
      <c r="G191" s="4">
        <v>6.8247269767441804E-2</v>
      </c>
      <c r="H191" s="3">
        <f>(Table1[[#This Row],[AVG_shp]] - G$519) / G$516</f>
        <v>-0.73510760683415299</v>
      </c>
      <c r="I191" s="6">
        <v>0.67906976744185998</v>
      </c>
      <c r="J191" s="3">
        <f>(Table1[[#This Row],[AVG_PPP]] - I$519) / I$516</f>
        <v>-0.80900590736271072</v>
      </c>
      <c r="K191" s="6">
        <v>138.618604651162</v>
      </c>
      <c r="L191" s="3">
        <f>(Table1[[#This Row],[AVG_blocks]] - K$519) / K$516</f>
        <v>1.8763601523768203</v>
      </c>
      <c r="M191" s="6">
        <v>168.2</v>
      </c>
      <c r="N191" s="3">
        <f>(Table1[[#This Row],[AVG_hits]] - M$519) / M$516</f>
        <v>1.5200106104429048</v>
      </c>
      <c r="O191" s="6">
        <v>0</v>
      </c>
      <c r="P191" s="3">
        <f>(Table1[[#This Row],[AVG_faceoffWins]] - O$519) / O$516</f>
        <v>-0.60126404952864254</v>
      </c>
      <c r="Q191" s="1">
        <v>66</v>
      </c>
      <c r="R191" s="1">
        <v>2</v>
      </c>
      <c r="S191" s="1">
        <f>IF(ISERR(Table1[[#This Row],[AVG_shp]]/Table1[[#This Row],[shp]]), 0, Table1[[#This Row],[AVG_shp]]/Table1[[#This Row],[shp]])</f>
        <v>2.5251515065468535</v>
      </c>
      <c r="T191" s="7">
        <f>Table1[[#This Row],[r shp factor]]*Table1[[#This Row],[goals]]</f>
        <v>5.050303013093707</v>
      </c>
      <c r="U191" s="1">
        <v>21</v>
      </c>
      <c r="V191" s="1">
        <v>23</v>
      </c>
      <c r="W191" s="1">
        <v>48</v>
      </c>
      <c r="X191" s="3">
        <v>4.3906976744186004</v>
      </c>
      <c r="Y191" s="3">
        <f>(Table1[[#This Row],[AVG_goals]] - X$519) / X$516</f>
        <v>-0.92762029442232952</v>
      </c>
      <c r="Z191" s="3">
        <v>21.013953488372</v>
      </c>
      <c r="AA191" s="3">
        <f>(Table1[[#This Row],[AVG_assists]] - Z$519) / Z$516</f>
        <v>-0.1337753104493348</v>
      </c>
      <c r="AB191" s="3">
        <v>25.4046511627906</v>
      </c>
      <c r="AC191" s="3">
        <f>(Table1[[#This Row],[AVG_points]] - AB$519) / AB$516</f>
        <v>-0.50368332012452777</v>
      </c>
      <c r="AD191" s="1">
        <v>2.7026999999999999E-2</v>
      </c>
      <c r="AE191" s="1">
        <v>0</v>
      </c>
      <c r="AF191" s="1">
        <v>74</v>
      </c>
      <c r="AG191" s="1">
        <v>0</v>
      </c>
      <c r="AH191" s="1">
        <v>135</v>
      </c>
      <c r="AI191" s="1">
        <v>118</v>
      </c>
      <c r="AJ191" s="7">
        <f>Table1[[#This Row],[z ppp]]+Table1[[#This Row],[z blocks]]+Table1[[#This Row],[z hits]]+Table1[[#This Row],[z faceoffWins]]+Table1[[#This Row],[z goals]]+Table1[[#This Row],[z assists]]+Table1[[#This Row],[z points]]</f>
        <v>0.42102188093217996</v>
      </c>
    </row>
    <row r="192" spans="1:36" x14ac:dyDescent="0.3">
      <c r="A192" s="1">
        <v>8480817</v>
      </c>
      <c r="B192" s="1">
        <v>25</v>
      </c>
      <c r="C192" s="1" t="s">
        <v>119</v>
      </c>
      <c r="D192" s="1" t="s">
        <v>48</v>
      </c>
      <c r="E192" s="1" t="s">
        <v>149</v>
      </c>
      <c r="F192" s="1" t="s">
        <v>150</v>
      </c>
      <c r="G192" s="4">
        <v>7.5827201716738193E-2</v>
      </c>
      <c r="H192" s="3">
        <f>(Table1[[#This Row],[AVG_shp]] - G$519) / G$516</f>
        <v>-0.59034182552049441</v>
      </c>
      <c r="I192" s="6">
        <v>1.9957081545064299</v>
      </c>
      <c r="J192" s="3">
        <f>(Table1[[#This Row],[AVG_PPP]] - I$519) / I$516</f>
        <v>-0.67196413753924256</v>
      </c>
      <c r="K192" s="6">
        <v>110.708154506437</v>
      </c>
      <c r="L192" s="3">
        <f>(Table1[[#This Row],[AVG_blocks]] - K$519) / K$516</f>
        <v>1.1897763434925035</v>
      </c>
      <c r="M192" s="6">
        <v>139.725321888412</v>
      </c>
      <c r="N192" s="3">
        <f>(Table1[[#This Row],[AVG_hits]] - M$519) / M$516</f>
        <v>0.99039261778400778</v>
      </c>
      <c r="O192" s="6">
        <v>0</v>
      </c>
      <c r="P192" s="3">
        <f>(Table1[[#This Row],[AVG_faceoffWins]] - O$519) / O$516</f>
        <v>-0.60126404952864254</v>
      </c>
      <c r="Q192" s="1">
        <v>74</v>
      </c>
      <c r="R192" s="1">
        <v>7</v>
      </c>
      <c r="S192" s="1">
        <f>IF(ISERR(Table1[[#This Row],[AVG_shp]]/Table1[[#This Row],[shp]]), 0, Table1[[#This Row],[AVG_shp]]/Table1[[#This Row],[shp]])</f>
        <v>1.1915771217037243</v>
      </c>
      <c r="T192" s="7">
        <f>Table1[[#This Row],[r shp factor]]*Table1[[#This Row],[goals]]</f>
        <v>8.3410398519260696</v>
      </c>
      <c r="U192" s="1">
        <v>20</v>
      </c>
      <c r="V192" s="1">
        <v>27</v>
      </c>
      <c r="W192" s="1">
        <v>61</v>
      </c>
      <c r="X192" s="3">
        <v>8.02145922746781</v>
      </c>
      <c r="Y192" s="3">
        <f>(Table1[[#This Row],[AVG_goals]] - X$519) / X$516</f>
        <v>-0.56738890307083911</v>
      </c>
      <c r="Z192" s="3">
        <v>25.433476394849698</v>
      </c>
      <c r="AA192" s="3">
        <f>(Table1[[#This Row],[AVG_assists]] - Z$519) / Z$516</f>
        <v>0.18355739534824966</v>
      </c>
      <c r="AB192" s="3">
        <v>33.454935622317599</v>
      </c>
      <c r="AC192" s="3">
        <f>(Table1[[#This Row],[AVG_points]] - AB$519) / AB$516</f>
        <v>-0.14205365312780188</v>
      </c>
      <c r="AD192" s="1">
        <v>6.3635999999999998E-2</v>
      </c>
      <c r="AE192" s="1">
        <v>2</v>
      </c>
      <c r="AF192" s="1">
        <v>110</v>
      </c>
      <c r="AG192" s="1">
        <v>0</v>
      </c>
      <c r="AH192" s="1">
        <v>110</v>
      </c>
      <c r="AI192" s="1">
        <v>107</v>
      </c>
      <c r="AJ192" s="7">
        <f>Table1[[#This Row],[z ppp]]+Table1[[#This Row],[z blocks]]+Table1[[#This Row],[z hits]]+Table1[[#This Row],[z faceoffWins]]+Table1[[#This Row],[z goals]]+Table1[[#This Row],[z assists]]+Table1[[#This Row],[z points]]</f>
        <v>0.38105561335823485</v>
      </c>
    </row>
    <row r="193" spans="1:36" x14ac:dyDescent="0.3">
      <c r="A193" s="1">
        <v>8480064</v>
      </c>
      <c r="B193" s="1">
        <v>26</v>
      </c>
      <c r="C193" s="1" t="s">
        <v>86</v>
      </c>
      <c r="D193" s="1" t="s">
        <v>26</v>
      </c>
      <c r="E193" s="1" t="s">
        <v>95</v>
      </c>
      <c r="F193" s="1" t="s">
        <v>96</v>
      </c>
      <c r="G193" s="4">
        <v>0.420509298245614</v>
      </c>
      <c r="H193" s="3">
        <f>(Table1[[#This Row],[AVG_shp]] - G$519) / G$516</f>
        <v>5.9925897024418919</v>
      </c>
      <c r="I193" s="6">
        <v>10.6666666666666</v>
      </c>
      <c r="J193" s="3">
        <f>(Table1[[#This Row],[AVG_PPP]] - I$519) / I$516</f>
        <v>0.23054904470327192</v>
      </c>
      <c r="K193" s="6">
        <v>36.6666666666666</v>
      </c>
      <c r="L193" s="3">
        <f>(Table1[[#This Row],[AVG_blocks]] - K$519) / K$516</f>
        <v>-0.63160906852670007</v>
      </c>
      <c r="M193" s="6">
        <v>104.526315789473</v>
      </c>
      <c r="N193" s="3">
        <f>(Table1[[#This Row],[AVG_hits]] - M$519) / M$516</f>
        <v>0.33570472699721693</v>
      </c>
      <c r="O193" s="6">
        <v>349.052631578947</v>
      </c>
      <c r="P193" s="3">
        <f>(Table1[[#This Row],[AVG_faceoffWins]] - O$519) / O$516</f>
        <v>1.0508627948697877</v>
      </c>
      <c r="Q193" s="1">
        <v>56</v>
      </c>
      <c r="R193" s="1">
        <v>21</v>
      </c>
      <c r="S193" s="1">
        <f>IF(ISERR(Table1[[#This Row],[AVG_shp]]/Table1[[#This Row],[shp]]), 0, Table1[[#This Row],[AVG_shp]]/Table1[[#This Row],[shp]])</f>
        <v>0.58996823395842957</v>
      </c>
      <c r="T193" s="7">
        <f>Table1[[#This Row],[r shp factor]]*Table1[[#This Row],[goals]]</f>
        <v>12.389332913127021</v>
      </c>
      <c r="U193" s="1">
        <v>14</v>
      </c>
      <c r="V193" s="1">
        <v>35</v>
      </c>
      <c r="W193" s="1">
        <v>91</v>
      </c>
      <c r="X193" s="3">
        <v>17.473684210526301</v>
      </c>
      <c r="Y193" s="3">
        <f>(Table1[[#This Row],[AVG_goals]] - X$519) / X$516</f>
        <v>0.37042761483154912</v>
      </c>
      <c r="Z193" s="3">
        <v>13.087719298245601</v>
      </c>
      <c r="AA193" s="3">
        <f>(Table1[[#This Row],[AVG_assists]] - Z$519) / Z$516</f>
        <v>-0.70289858360887125</v>
      </c>
      <c r="AB193" s="3">
        <v>30.5614035087719</v>
      </c>
      <c r="AC193" s="3">
        <f>(Table1[[#This Row],[AVG_points]] - AB$519) / AB$516</f>
        <v>-0.27203502955326858</v>
      </c>
      <c r="AD193" s="1">
        <v>0.71276600000000001</v>
      </c>
      <c r="AE193" s="1">
        <v>11</v>
      </c>
      <c r="AF193" s="1">
        <v>96</v>
      </c>
      <c r="AG193" s="1">
        <v>413</v>
      </c>
      <c r="AH193" s="1">
        <v>47</v>
      </c>
      <c r="AI193" s="1">
        <v>135</v>
      </c>
      <c r="AJ193" s="7">
        <f>Table1[[#This Row],[z ppp]]+Table1[[#This Row],[z blocks]]+Table1[[#This Row],[z hits]]+Table1[[#This Row],[z faceoffWins]]+Table1[[#This Row],[z goals]]+Table1[[#This Row],[z assists]]+Table1[[#This Row],[z points]]</f>
        <v>0.38100149971298575</v>
      </c>
    </row>
    <row r="194" spans="1:36" x14ac:dyDescent="0.3">
      <c r="A194" s="1">
        <v>8480014</v>
      </c>
      <c r="B194" s="1">
        <v>26</v>
      </c>
      <c r="C194" s="1" t="s">
        <v>995</v>
      </c>
      <c r="D194" s="1" t="s">
        <v>65</v>
      </c>
      <c r="E194" s="1" t="s">
        <v>1016</v>
      </c>
      <c r="F194" s="1" t="s">
        <v>1017</v>
      </c>
      <c r="G194" s="4">
        <v>0.19591604972375601</v>
      </c>
      <c r="H194" s="3">
        <f>(Table1[[#This Row],[AVG_shp]] - G$519) / G$516</f>
        <v>1.7031821830171907</v>
      </c>
      <c r="I194" s="6">
        <v>16.574585635359099</v>
      </c>
      <c r="J194" s="3">
        <f>(Table1[[#This Row],[AVG_PPP]] - I$519) / I$516</f>
        <v>0.84547238234674105</v>
      </c>
      <c r="K194" s="6">
        <v>37.331491712707098</v>
      </c>
      <c r="L194" s="3">
        <f>(Table1[[#This Row],[AVG_blocks]] - K$519) / K$516</f>
        <v>-0.6152546883577924</v>
      </c>
      <c r="M194" s="6">
        <v>26.1436464088397</v>
      </c>
      <c r="N194" s="3">
        <f>(Table1[[#This Row],[AVG_hits]] - M$519) / M$516</f>
        <v>-1.1221825879685319</v>
      </c>
      <c r="O194" s="6">
        <v>54.530386740331402</v>
      </c>
      <c r="P194" s="3">
        <f>(Table1[[#This Row],[AVG_faceoffWins]] - O$519) / O$516</f>
        <v>-0.34316224017799912</v>
      </c>
      <c r="Q194" s="1">
        <v>71</v>
      </c>
      <c r="R194" s="1">
        <v>27</v>
      </c>
      <c r="S194" s="1">
        <f>IF(ISERR(Table1[[#This Row],[AVG_shp]]/Table1[[#This Row],[shp]]), 0, Table1[[#This Row],[AVG_shp]]/Table1[[#This Row],[shp]])</f>
        <v>0.94330089615274548</v>
      </c>
      <c r="T194" s="7">
        <f>Table1[[#This Row],[r shp factor]]*Table1[[#This Row],[goals]]</f>
        <v>25.469124196124127</v>
      </c>
      <c r="U194" s="1">
        <v>34</v>
      </c>
      <c r="V194" s="1">
        <v>61</v>
      </c>
      <c r="W194" s="1">
        <v>149</v>
      </c>
      <c r="X194" s="3">
        <v>24.309392265193299</v>
      </c>
      <c r="Y194" s="3">
        <f>(Table1[[#This Row],[AVG_goals]] - X$519) / X$516</f>
        <v>1.0486425257879743</v>
      </c>
      <c r="Z194" s="3">
        <v>23.237569060773399</v>
      </c>
      <c r="AA194" s="3">
        <f>(Table1[[#This Row],[AVG_assists]] - Z$519) / Z$516</f>
        <v>2.5885802565724852E-2</v>
      </c>
      <c r="AB194" s="3">
        <v>47.546961325966798</v>
      </c>
      <c r="AC194" s="3">
        <f>(Table1[[#This Row],[AVG_points]] - AB$519) / AB$516</f>
        <v>0.49097920280923996</v>
      </c>
      <c r="AD194" s="1">
        <v>0.20769199999999999</v>
      </c>
      <c r="AE194" s="1">
        <v>25</v>
      </c>
      <c r="AF194" s="1">
        <v>130</v>
      </c>
      <c r="AG194" s="1">
        <v>75</v>
      </c>
      <c r="AH194" s="1">
        <v>50</v>
      </c>
      <c r="AI194" s="1">
        <v>21</v>
      </c>
      <c r="AJ194" s="7">
        <f>Table1[[#This Row],[z ppp]]+Table1[[#This Row],[z blocks]]+Table1[[#This Row],[z hits]]+Table1[[#This Row],[z faceoffWins]]+Table1[[#This Row],[z goals]]+Table1[[#This Row],[z assists]]+Table1[[#This Row],[z points]]</f>
        <v>0.33038039700535693</v>
      </c>
    </row>
    <row r="195" spans="1:36" x14ac:dyDescent="0.3">
      <c r="A195" s="1">
        <v>8475764</v>
      </c>
      <c r="B195" s="1">
        <v>34</v>
      </c>
      <c r="C195" s="1" t="s">
        <v>792</v>
      </c>
      <c r="D195" s="1" t="s">
        <v>48</v>
      </c>
      <c r="E195" s="1" t="s">
        <v>820</v>
      </c>
      <c r="F195" s="1" t="s">
        <v>821</v>
      </c>
      <c r="G195" s="4">
        <v>8.07059134199134E-2</v>
      </c>
      <c r="H195" s="3">
        <f>(Table1[[#This Row],[AVG_shp]] - G$519) / G$516</f>
        <v>-0.49716545979074556</v>
      </c>
      <c r="I195" s="6">
        <v>13.636363636363599</v>
      </c>
      <c r="J195" s="3">
        <f>(Table1[[#This Row],[AVG_PPP]] - I$519) / I$516</f>
        <v>0.53964874327275369</v>
      </c>
      <c r="K195" s="6">
        <v>104.255411255411</v>
      </c>
      <c r="L195" s="3">
        <f>(Table1[[#This Row],[AVG_blocks]] - K$519) / K$516</f>
        <v>1.0310419262377062</v>
      </c>
      <c r="M195" s="6">
        <v>23.1212121212121</v>
      </c>
      <c r="N195" s="3">
        <f>(Table1[[#This Row],[AVG_hits]] - M$519) / M$516</f>
        <v>-1.1783986959815431</v>
      </c>
      <c r="O195" s="6">
        <v>0</v>
      </c>
      <c r="P195" s="3">
        <f>(Table1[[#This Row],[AVG_faceoffWins]] - O$519) / O$516</f>
        <v>-0.60126404952864254</v>
      </c>
      <c r="Q195" s="1">
        <v>68</v>
      </c>
      <c r="R195" s="1">
        <v>9</v>
      </c>
      <c r="S195" s="1">
        <f>IF(ISERR(Table1[[#This Row],[AVG_shp]]/Table1[[#This Row],[shp]]), 0, Table1[[#This Row],[AVG_shp]]/Table1[[#This Row],[shp]])</f>
        <v>0.63667779064470453</v>
      </c>
      <c r="T195" s="7">
        <f>Table1[[#This Row],[r shp factor]]*Table1[[#This Row],[goals]]</f>
        <v>5.7301001158023404</v>
      </c>
      <c r="U195" s="1">
        <v>31</v>
      </c>
      <c r="V195" s="1">
        <v>40</v>
      </c>
      <c r="W195" s="1">
        <v>89</v>
      </c>
      <c r="X195" s="3">
        <v>7.9523809523809499</v>
      </c>
      <c r="Y195" s="3">
        <f>(Table1[[#This Row],[AVG_goals]] - X$519) / X$516</f>
        <v>-0.57424260656612991</v>
      </c>
      <c r="Z195" s="3">
        <v>34.536796536796501</v>
      </c>
      <c r="AA195" s="3">
        <f>(Table1[[#This Row],[AVG_assists]] - Z$519) / Z$516</f>
        <v>0.83719835920693686</v>
      </c>
      <c r="AB195" s="3">
        <v>42.489177489177401</v>
      </c>
      <c r="AC195" s="3">
        <f>(Table1[[#This Row],[AVG_points]] - AB$519) / AB$516</f>
        <v>0.2637767115388831</v>
      </c>
      <c r="AD195" s="1">
        <v>0.12676100000000001</v>
      </c>
      <c r="AE195" s="1">
        <v>8</v>
      </c>
      <c r="AF195" s="1">
        <v>88</v>
      </c>
      <c r="AG195" s="1">
        <v>0</v>
      </c>
      <c r="AH195" s="1">
        <v>87</v>
      </c>
      <c r="AI195" s="1">
        <v>8</v>
      </c>
      <c r="AJ195" s="7">
        <f>Table1[[#This Row],[z ppp]]+Table1[[#This Row],[z blocks]]+Table1[[#This Row],[z hits]]+Table1[[#This Row],[z faceoffWins]]+Table1[[#This Row],[z goals]]+Table1[[#This Row],[z assists]]+Table1[[#This Row],[z points]]</f>
        <v>0.31776038817996427</v>
      </c>
    </row>
    <row r="196" spans="1:36" x14ac:dyDescent="0.3">
      <c r="A196" s="1">
        <v>8481014</v>
      </c>
      <c r="B196" s="1">
        <v>25</v>
      </c>
      <c r="C196" s="1" t="s">
        <v>573</v>
      </c>
      <c r="D196" s="1" t="s">
        <v>48</v>
      </c>
      <c r="E196" s="1" t="s">
        <v>598</v>
      </c>
      <c r="F196" s="1" t="s">
        <v>599</v>
      </c>
      <c r="G196" s="4">
        <v>4.0389814479637999E-2</v>
      </c>
      <c r="H196" s="3">
        <f>(Table1[[#This Row],[AVG_shp]] - G$519) / G$516</f>
        <v>-1.2671448740715687</v>
      </c>
      <c r="I196" s="6">
        <v>0</v>
      </c>
      <c r="J196" s="3">
        <f>(Table1[[#This Row],[AVG_PPP]] - I$519) / I$516</f>
        <v>-0.87968660730137926</v>
      </c>
      <c r="K196" s="6">
        <v>154.819004524886</v>
      </c>
      <c r="L196" s="3">
        <f>(Table1[[#This Row],[AVG_blocks]] - K$519) / K$516</f>
        <v>2.2748822898942844</v>
      </c>
      <c r="M196" s="6">
        <v>168.20361990950201</v>
      </c>
      <c r="N196" s="3">
        <f>(Table1[[#This Row],[AVG_hits]] - M$519) / M$516</f>
        <v>1.5200779393586719</v>
      </c>
      <c r="O196" s="6">
        <v>0</v>
      </c>
      <c r="P196" s="3">
        <f>(Table1[[#This Row],[AVG_faceoffWins]] - O$519) / O$516</f>
        <v>-0.60126404952864254</v>
      </c>
      <c r="Q196" s="1">
        <v>64</v>
      </c>
      <c r="R196" s="1">
        <v>4</v>
      </c>
      <c r="S196" s="1">
        <f>IF(ISERR(Table1[[#This Row],[AVG_shp]]/Table1[[#This Row],[shp]]), 0, Table1[[#This Row],[AVG_shp]]/Table1[[#This Row],[shp]])</f>
        <v>1.00974536199095</v>
      </c>
      <c r="T196" s="7">
        <f>Table1[[#This Row],[r shp factor]]*Table1[[#This Row],[goals]]</f>
        <v>4.0389814479638</v>
      </c>
      <c r="U196" s="1">
        <v>16</v>
      </c>
      <c r="V196" s="1">
        <v>20</v>
      </c>
      <c r="W196" s="1">
        <v>44</v>
      </c>
      <c r="X196" s="3">
        <v>4.4117647058823497</v>
      </c>
      <c r="Y196" s="3">
        <f>(Table1[[#This Row],[AVG_goals]] - X$519) / X$516</f>
        <v>-0.92553009765645855</v>
      </c>
      <c r="Z196" s="3">
        <v>17.009049773755599</v>
      </c>
      <c r="AA196" s="3">
        <f>(Table1[[#This Row],[AVG_assists]] - Z$519) / Z$516</f>
        <v>-0.42133732995041695</v>
      </c>
      <c r="AB196" s="3">
        <v>21.420814479638</v>
      </c>
      <c r="AC196" s="3">
        <f>(Table1[[#This Row],[AVG_points]] - AB$519) / AB$516</f>
        <v>-0.68264265259791257</v>
      </c>
      <c r="AD196" s="1">
        <v>0.04</v>
      </c>
      <c r="AE196" s="1">
        <v>0</v>
      </c>
      <c r="AF196" s="1">
        <v>100</v>
      </c>
      <c r="AG196" s="1">
        <v>0</v>
      </c>
      <c r="AH196" s="1">
        <v>165</v>
      </c>
      <c r="AI196" s="1">
        <v>147</v>
      </c>
      <c r="AJ196" s="7">
        <f>Table1[[#This Row],[z ppp]]+Table1[[#This Row],[z blocks]]+Table1[[#This Row],[z hits]]+Table1[[#This Row],[z faceoffWins]]+Table1[[#This Row],[z goals]]+Table1[[#This Row],[z assists]]+Table1[[#This Row],[z points]]</f>
        <v>0.28449949221814619</v>
      </c>
    </row>
    <row r="197" spans="1:36" x14ac:dyDescent="0.3">
      <c r="A197" s="1">
        <v>8477503</v>
      </c>
      <c r="B197" s="1">
        <v>30</v>
      </c>
      <c r="C197" s="1" t="s">
        <v>860</v>
      </c>
      <c r="D197" s="1" t="s">
        <v>45</v>
      </c>
      <c r="E197" s="1" t="s">
        <v>861</v>
      </c>
      <c r="F197" s="1" t="s">
        <v>862</v>
      </c>
      <c r="G197" s="4">
        <v>0.111690034188034</v>
      </c>
      <c r="H197" s="3">
        <f>(Table1[[#This Row],[AVG_shp]] - G$519) / G$516</f>
        <v>9.4586614148400652E-2</v>
      </c>
      <c r="I197" s="6">
        <v>9.39316239316239</v>
      </c>
      <c r="J197" s="3">
        <f>(Table1[[#This Row],[AVG_PPP]] - I$519) / I$516</f>
        <v>9.7996871507209551E-2</v>
      </c>
      <c r="K197" s="6">
        <v>25.213675213675199</v>
      </c>
      <c r="L197" s="3">
        <f>(Table1[[#This Row],[AVG_blocks]] - K$519) / K$516</f>
        <v>-0.91334721513987915</v>
      </c>
      <c r="M197" s="6">
        <v>35.760683760683698</v>
      </c>
      <c r="N197" s="3">
        <f>(Table1[[#This Row],[AVG_hits]] - M$519) / M$516</f>
        <v>-0.94330941519203371</v>
      </c>
      <c r="O197" s="6">
        <v>337.95726495726399</v>
      </c>
      <c r="P197" s="3">
        <f>(Table1[[#This Row],[AVG_faceoffWins]] - O$519) / O$516</f>
        <v>0.99834649392914054</v>
      </c>
      <c r="Q197" s="1">
        <v>74</v>
      </c>
      <c r="R197" s="1">
        <v>8</v>
      </c>
      <c r="S197" s="1">
        <f>IF(ISERR(Table1[[#This Row],[AVG_shp]]/Table1[[#This Row],[shp]]), 0, Table1[[#This Row],[AVG_shp]]/Table1[[#This Row],[shp]])</f>
        <v>1.2983891816981004</v>
      </c>
      <c r="T197" s="7">
        <f>Table1[[#This Row],[r shp factor]]*Table1[[#This Row],[goals]]</f>
        <v>10.387113453584803</v>
      </c>
      <c r="U197" s="1">
        <v>25</v>
      </c>
      <c r="V197" s="1">
        <v>33</v>
      </c>
      <c r="W197" s="1">
        <v>74</v>
      </c>
      <c r="X197" s="3">
        <v>12.4444444444444</v>
      </c>
      <c r="Y197" s="3">
        <f>(Table1[[#This Row],[AVG_goals]] - X$519) / X$516</f>
        <v>-0.12855586615590969</v>
      </c>
      <c r="Z197" s="3">
        <v>33.205128205128197</v>
      </c>
      <c r="AA197" s="3">
        <f>(Table1[[#This Row],[AVG_assists]] - Z$519) / Z$516</f>
        <v>0.74158127024607201</v>
      </c>
      <c r="AB197" s="3">
        <v>45.649572649572598</v>
      </c>
      <c r="AC197" s="3">
        <f>(Table1[[#This Row],[AVG_points]] - AB$519) / AB$516</f>
        <v>0.40574593699640571</v>
      </c>
      <c r="AD197" s="1">
        <v>8.6022000000000001E-2</v>
      </c>
      <c r="AE197" s="1">
        <v>7</v>
      </c>
      <c r="AF197" s="1">
        <v>93</v>
      </c>
      <c r="AG197" s="1">
        <v>273</v>
      </c>
      <c r="AH197" s="1">
        <v>30</v>
      </c>
      <c r="AI197" s="1">
        <v>32</v>
      </c>
      <c r="AJ197" s="7">
        <f>Table1[[#This Row],[z ppp]]+Table1[[#This Row],[z blocks]]+Table1[[#This Row],[z hits]]+Table1[[#This Row],[z faceoffWins]]+Table1[[#This Row],[z goals]]+Table1[[#This Row],[z assists]]+Table1[[#This Row],[z points]]</f>
        <v>0.25845807619100525</v>
      </c>
    </row>
    <row r="198" spans="1:36" x14ac:dyDescent="0.3">
      <c r="A198" s="1">
        <v>8478047</v>
      </c>
      <c r="B198" s="1">
        <v>30</v>
      </c>
      <c r="C198" s="1" t="s">
        <v>132</v>
      </c>
      <c r="D198" s="1" t="s">
        <v>29</v>
      </c>
      <c r="E198" s="1" t="s">
        <v>543</v>
      </c>
      <c r="F198" s="1" t="s">
        <v>544</v>
      </c>
      <c r="G198" s="4">
        <v>0.19711802092050201</v>
      </c>
      <c r="H198" s="3">
        <f>(Table1[[#This Row],[AVG_shp]] - G$519) / G$516</f>
        <v>1.7261381014314188</v>
      </c>
      <c r="I198" s="6">
        <v>15.953974895397399</v>
      </c>
      <c r="J198" s="3">
        <f>(Table1[[#This Row],[AVG_PPP]] - I$519) / I$516</f>
        <v>0.78087636645400937</v>
      </c>
      <c r="K198" s="6">
        <v>19.3347280334728</v>
      </c>
      <c r="L198" s="3">
        <f>(Table1[[#This Row],[AVG_blocks]] - K$519) / K$516</f>
        <v>-1.0579665217538194</v>
      </c>
      <c r="M198" s="6">
        <v>68.029288702928795</v>
      </c>
      <c r="N198" s="3">
        <f>(Table1[[#This Row],[AVG_hits]] - M$519) / M$516</f>
        <v>-0.34312585180137711</v>
      </c>
      <c r="O198" s="6">
        <v>4.3054393305439298</v>
      </c>
      <c r="P198" s="3">
        <f>(Table1[[#This Row],[AVG_faceoffWins]] - O$519) / O$516</f>
        <v>-0.58088565598167496</v>
      </c>
      <c r="Q198" s="1">
        <v>76</v>
      </c>
      <c r="R198" s="1">
        <v>19</v>
      </c>
      <c r="S198" s="1">
        <f>IF(ISERR(Table1[[#This Row],[AVG_shp]]/Table1[[#This Row],[shp]]), 0, Table1[[#This Row],[AVG_shp]]/Table1[[#This Row],[shp]])</f>
        <v>0.8268928322391722</v>
      </c>
      <c r="T198" s="7">
        <f>Table1[[#This Row],[r shp factor]]*Table1[[#This Row],[goals]]</f>
        <v>15.710963812544271</v>
      </c>
      <c r="U198" s="1">
        <v>19</v>
      </c>
      <c r="V198" s="1">
        <v>38</v>
      </c>
      <c r="W198" s="1">
        <v>95</v>
      </c>
      <c r="X198" s="3">
        <v>20.372384937238401</v>
      </c>
      <c r="Y198" s="3">
        <f>(Table1[[#This Row],[AVG_goals]] - X$519) / X$516</f>
        <v>0.65802650576343269</v>
      </c>
      <c r="Z198" s="3">
        <v>27.163179916317901</v>
      </c>
      <c r="AA198" s="3">
        <f>(Table1[[#This Row],[AVG_assists]] - Z$519) / Z$516</f>
        <v>0.30775439812667271</v>
      </c>
      <c r="AB198" s="3">
        <v>47.535564853556401</v>
      </c>
      <c r="AC198" s="3">
        <f>(Table1[[#This Row],[AVG_points]] - AB$519) / AB$516</f>
        <v>0.49046725785332829</v>
      </c>
      <c r="AD198" s="1">
        <v>0.23838399999999901</v>
      </c>
      <c r="AE198" s="1">
        <v>17</v>
      </c>
      <c r="AF198" s="1">
        <v>155</v>
      </c>
      <c r="AG198" s="1">
        <v>5</v>
      </c>
      <c r="AH198" s="1">
        <v>19</v>
      </c>
      <c r="AI198" s="1">
        <v>70</v>
      </c>
      <c r="AJ198" s="7">
        <f>Table1[[#This Row],[z ppp]]+Table1[[#This Row],[z blocks]]+Table1[[#This Row],[z hits]]+Table1[[#This Row],[z faceoffWins]]+Table1[[#This Row],[z goals]]+Table1[[#This Row],[z assists]]+Table1[[#This Row],[z points]]</f>
        <v>0.25514649866057154</v>
      </c>
    </row>
    <row r="199" spans="1:36" x14ac:dyDescent="0.3">
      <c r="A199" s="1">
        <v>8483524</v>
      </c>
      <c r="B199" s="1">
        <v>21</v>
      </c>
      <c r="C199" s="1" t="s">
        <v>734</v>
      </c>
      <c r="D199" s="1" t="s">
        <v>26</v>
      </c>
      <c r="E199" s="1" t="s">
        <v>753</v>
      </c>
      <c r="F199" s="1" t="s">
        <v>754</v>
      </c>
      <c r="G199" s="4">
        <v>0.222748978947368</v>
      </c>
      <c r="H199" s="3">
        <f>(Table1[[#This Row],[AVG_shp]] - G$519) / G$516</f>
        <v>2.215652478261843</v>
      </c>
      <c r="I199" s="6">
        <v>10.8947368421052</v>
      </c>
      <c r="J199" s="3">
        <f>(Table1[[#This Row],[AVG_PPP]] - I$519) / I$516</f>
        <v>0.25428763594679288</v>
      </c>
      <c r="K199" s="6">
        <v>52.5684210526315</v>
      </c>
      <c r="L199" s="3">
        <f>(Table1[[#This Row],[AVG_blocks]] - K$519) / K$516</f>
        <v>-0.2404334680743325</v>
      </c>
      <c r="M199" s="6">
        <v>45.073684210526302</v>
      </c>
      <c r="N199" s="3">
        <f>(Table1[[#This Row],[AVG_hits]] - M$519) / M$516</f>
        <v>-0.77009121112496837</v>
      </c>
      <c r="O199" s="6">
        <v>311.14736842105202</v>
      </c>
      <c r="P199" s="3">
        <f>(Table1[[#This Row],[AVG_faceoffWins]] - O$519) / O$516</f>
        <v>0.87145058839575906</v>
      </c>
      <c r="Q199" s="1">
        <v>79</v>
      </c>
      <c r="R199" s="1">
        <v>19</v>
      </c>
      <c r="S199" s="1">
        <f>IF(ISERR(Table1[[#This Row],[AVG_shp]]/Table1[[#This Row],[shp]]), 0, Table1[[#This Row],[AVG_shp]]/Table1[[#This Row],[shp]])</f>
        <v>1.0668514397046234</v>
      </c>
      <c r="T199" s="7">
        <f>Table1[[#This Row],[r shp factor]]*Table1[[#This Row],[goals]]</f>
        <v>20.270177354387844</v>
      </c>
      <c r="U199" s="1">
        <v>25</v>
      </c>
      <c r="V199" s="1">
        <v>44</v>
      </c>
      <c r="W199" s="1">
        <v>107</v>
      </c>
      <c r="X199" s="3">
        <v>16.2210526315789</v>
      </c>
      <c r="Y199" s="3">
        <f>(Table1[[#This Row],[AVG_goals]] - X$519) / X$516</f>
        <v>0.24614591526467022</v>
      </c>
      <c r="Z199" s="3">
        <v>20.9578947368421</v>
      </c>
      <c r="AA199" s="3">
        <f>(Table1[[#This Row],[AVG_assists]] - Z$519) / Z$516</f>
        <v>-0.13780046784370961</v>
      </c>
      <c r="AB199" s="3">
        <v>37.178947368420999</v>
      </c>
      <c r="AC199" s="3">
        <f>(Table1[[#This Row],[AVG_points]] - AB$519) / AB$516</f>
        <v>2.5233991725731108E-2</v>
      </c>
      <c r="AD199" s="1">
        <v>0.208791</v>
      </c>
      <c r="AE199" s="1">
        <v>13</v>
      </c>
      <c r="AF199" s="1">
        <v>91</v>
      </c>
      <c r="AG199" s="1">
        <v>369</v>
      </c>
      <c r="AH199" s="1">
        <v>62</v>
      </c>
      <c r="AI199" s="1">
        <v>54</v>
      </c>
      <c r="AJ199" s="7">
        <f>Table1[[#This Row],[z ppp]]+Table1[[#This Row],[z blocks]]+Table1[[#This Row],[z hits]]+Table1[[#This Row],[z faceoffWins]]+Table1[[#This Row],[z goals]]+Table1[[#This Row],[z assists]]+Table1[[#This Row],[z points]]</f>
        <v>0.24879298428994281</v>
      </c>
    </row>
    <row r="200" spans="1:36" x14ac:dyDescent="0.3">
      <c r="A200" s="1">
        <v>8477948</v>
      </c>
      <c r="B200" s="1">
        <v>29</v>
      </c>
      <c r="C200" s="1" t="s">
        <v>670</v>
      </c>
      <c r="D200" s="1" t="s">
        <v>48</v>
      </c>
      <c r="E200" s="1" t="s">
        <v>693</v>
      </c>
      <c r="F200" s="1" t="s">
        <v>694</v>
      </c>
      <c r="G200" s="4">
        <v>6.3014196721311394E-2</v>
      </c>
      <c r="H200" s="3">
        <f>(Table1[[#This Row],[AVG_shp]] - G$519) / G$516</f>
        <v>-0.83505176375561951</v>
      </c>
      <c r="I200" s="6">
        <v>2.6639344262294999</v>
      </c>
      <c r="J200" s="3">
        <f>(Table1[[#This Row],[AVG_PPP]] - I$519) / I$516</f>
        <v>-0.60241207843238898</v>
      </c>
      <c r="K200" s="6">
        <v>152.073770491803</v>
      </c>
      <c r="L200" s="3">
        <f>(Table1[[#This Row],[AVG_blocks]] - K$519) / K$516</f>
        <v>2.2073508373759809</v>
      </c>
      <c r="M200" s="6">
        <v>79.684426229508105</v>
      </c>
      <c r="N200" s="3">
        <f>(Table1[[#This Row],[AVG_hits]] - M$519) / M$516</f>
        <v>-0.12634480455651789</v>
      </c>
      <c r="O200" s="6">
        <v>0</v>
      </c>
      <c r="P200" s="3">
        <f>(Table1[[#This Row],[AVG_faceoffWins]] - O$519) / O$516</f>
        <v>-0.60126404952864254</v>
      </c>
      <c r="Q200" s="1">
        <v>82</v>
      </c>
      <c r="R200" s="1">
        <v>8</v>
      </c>
      <c r="S200" s="1">
        <f>IF(ISERR(Table1[[#This Row],[AVG_shp]]/Table1[[#This Row],[shp]]), 0, Table1[[#This Row],[AVG_shp]]/Table1[[#This Row],[shp]])</f>
        <v>1.0948708468796502</v>
      </c>
      <c r="T200" s="7">
        <f>Table1[[#This Row],[r shp factor]]*Table1[[#This Row],[goals]]</f>
        <v>8.7589667750372016</v>
      </c>
      <c r="U200" s="1">
        <v>22</v>
      </c>
      <c r="V200" s="1">
        <v>30</v>
      </c>
      <c r="W200" s="1">
        <v>68</v>
      </c>
      <c r="X200" s="3">
        <v>8.3319672131147495</v>
      </c>
      <c r="Y200" s="3">
        <f>(Table1[[#This Row],[AVG_goals]] - X$519) / X$516</f>
        <v>-0.53658139283888606</v>
      </c>
      <c r="Z200" s="3">
        <v>23.991803278688501</v>
      </c>
      <c r="AA200" s="3">
        <f>(Table1[[#This Row],[AVG_assists]] - Z$519) / Z$516</f>
        <v>8.0041690031613655E-2</v>
      </c>
      <c r="AB200" s="3">
        <v>32.323770491803202</v>
      </c>
      <c r="AC200" s="3">
        <f>(Table1[[#This Row],[AVG_points]] - AB$519) / AB$516</f>
        <v>-0.19286712084099919</v>
      </c>
      <c r="AD200" s="1">
        <v>5.7554000000000001E-2</v>
      </c>
      <c r="AE200" s="1">
        <v>2</v>
      </c>
      <c r="AF200" s="1">
        <v>139</v>
      </c>
      <c r="AG200" s="1">
        <v>0</v>
      </c>
      <c r="AH200" s="1">
        <v>170</v>
      </c>
      <c r="AI200" s="1">
        <v>84</v>
      </c>
      <c r="AJ200" s="7">
        <f>Table1[[#This Row],[z ppp]]+Table1[[#This Row],[z blocks]]+Table1[[#This Row],[z hits]]+Table1[[#This Row],[z faceoffWins]]+Table1[[#This Row],[z goals]]+Table1[[#This Row],[z assists]]+Table1[[#This Row],[z points]]</f>
        <v>0.22792308121015994</v>
      </c>
    </row>
    <row r="201" spans="1:36" x14ac:dyDescent="0.3">
      <c r="A201" s="1">
        <v>8483808</v>
      </c>
      <c r="B201" s="1">
        <v>29</v>
      </c>
      <c r="C201" s="1" t="s">
        <v>416</v>
      </c>
      <c r="D201" s="1" t="s">
        <v>56</v>
      </c>
      <c r="E201" s="1" t="s">
        <v>431</v>
      </c>
      <c r="F201" s="1" t="s">
        <v>432</v>
      </c>
      <c r="G201" s="4">
        <v>0.34785946575342402</v>
      </c>
      <c r="H201" s="3">
        <f>(Table1[[#This Row],[AVG_shp]] - G$519) / G$516</f>
        <v>4.6050825541732898</v>
      </c>
      <c r="I201" s="6">
        <v>17.191780821917799</v>
      </c>
      <c r="J201" s="3">
        <f>(Table1[[#This Row],[AVG_PPP]] - I$519) / I$516</f>
        <v>0.90971289175578496</v>
      </c>
      <c r="K201" s="6">
        <v>18.876712328767098</v>
      </c>
      <c r="L201" s="3">
        <f>(Table1[[#This Row],[AVG_blocks]] - K$519) / K$516</f>
        <v>-1.0692334904137681</v>
      </c>
      <c r="M201" s="6">
        <v>15.136986301369801</v>
      </c>
      <c r="N201" s="3">
        <f>(Table1[[#This Row],[AVG_hits]] - M$519) / M$516</f>
        <v>-1.3269022061904734</v>
      </c>
      <c r="O201" s="6">
        <v>0.63013698630136905</v>
      </c>
      <c r="P201" s="3">
        <f>(Table1[[#This Row],[AVG_faceoffWins]] - O$519) / O$516</f>
        <v>-0.5982815015214622</v>
      </c>
      <c r="Q201" s="1">
        <v>66</v>
      </c>
      <c r="R201" s="1">
        <v>11</v>
      </c>
      <c r="S201" s="1">
        <f>IF(ISERR(Table1[[#This Row],[AVG_shp]]/Table1[[#This Row],[shp]]), 0, Table1[[#This Row],[AVG_shp]]/Table1[[#This Row],[shp]])</f>
        <v>0.83279738030506112</v>
      </c>
      <c r="T201" s="7">
        <f>Table1[[#This Row],[r shp factor]]*Table1[[#This Row],[goals]]</f>
        <v>9.1607711833556724</v>
      </c>
      <c r="U201" s="1">
        <v>26</v>
      </c>
      <c r="V201" s="1">
        <v>37</v>
      </c>
      <c r="W201" s="1">
        <v>85</v>
      </c>
      <c r="X201" s="3">
        <v>24.972602739726</v>
      </c>
      <c r="Y201" s="3">
        <f>(Table1[[#This Row],[AVG_goals]] - X$519) / X$516</f>
        <v>1.1144439364587342</v>
      </c>
      <c r="Z201" s="3">
        <v>28.671232876712299</v>
      </c>
      <c r="AA201" s="3">
        <f>(Table1[[#This Row],[AVG_assists]] - Z$519) / Z$516</f>
        <v>0.41603634089171504</v>
      </c>
      <c r="AB201" s="3">
        <v>53.643835616438302</v>
      </c>
      <c r="AC201" s="3">
        <f>(Table1[[#This Row],[AVG_points]] - AB$519) / AB$516</f>
        <v>0.7648590427663059</v>
      </c>
      <c r="AD201" s="1">
        <v>0.41770000000000002</v>
      </c>
      <c r="AE201" s="1">
        <v>13</v>
      </c>
      <c r="AF201" s="1">
        <v>83</v>
      </c>
      <c r="AG201" s="1">
        <v>1</v>
      </c>
      <c r="AH201" s="1">
        <v>22</v>
      </c>
      <c r="AI201" s="1">
        <v>19</v>
      </c>
      <c r="AJ201" s="7">
        <f>Table1[[#This Row],[z ppp]]+Table1[[#This Row],[z blocks]]+Table1[[#This Row],[z hits]]+Table1[[#This Row],[z faceoffWins]]+Table1[[#This Row],[z goals]]+Table1[[#This Row],[z assists]]+Table1[[#This Row],[z points]]</f>
        <v>0.21063501374683646</v>
      </c>
    </row>
    <row r="202" spans="1:36" x14ac:dyDescent="0.3">
      <c r="A202" s="1">
        <v>8477447</v>
      </c>
      <c r="B202" s="1">
        <v>30</v>
      </c>
      <c r="C202" s="1" t="s">
        <v>960</v>
      </c>
      <c r="D202" s="1" t="s">
        <v>48</v>
      </c>
      <c r="E202" s="1" t="s">
        <v>991</v>
      </c>
      <c r="F202" s="1" t="s">
        <v>992</v>
      </c>
      <c r="G202" s="4">
        <v>5.4068100591715899E-2</v>
      </c>
      <c r="H202" s="3">
        <f>(Table1[[#This Row],[AVG_shp]] - G$519) / G$516</f>
        <v>-1.0059093129488159</v>
      </c>
      <c r="I202" s="6">
        <v>14.6331360946745</v>
      </c>
      <c r="J202" s="3">
        <f>(Table1[[#This Row],[AVG_PPP]] - I$519) / I$516</f>
        <v>0.64339739828710574</v>
      </c>
      <c r="K202" s="6">
        <v>82.189349112426001</v>
      </c>
      <c r="L202" s="3">
        <f>(Table1[[#This Row],[AVG_blocks]] - K$519) / K$516</f>
        <v>0.48822728460169446</v>
      </c>
      <c r="M202" s="6">
        <v>10.088757396449701</v>
      </c>
      <c r="N202" s="3">
        <f>(Table1[[#This Row],[AVG_hits]] - M$519) / M$516</f>
        <v>-1.4207973100658831</v>
      </c>
      <c r="O202" s="6">
        <v>0</v>
      </c>
      <c r="P202" s="3">
        <f>(Table1[[#This Row],[AVG_faceoffWins]] - O$519) / O$516</f>
        <v>-0.60126404952864254</v>
      </c>
      <c r="Q202" s="1">
        <v>67</v>
      </c>
      <c r="R202" s="1">
        <v>7</v>
      </c>
      <c r="S202" s="1">
        <f>IF(ISERR(Table1[[#This Row],[AVG_shp]]/Table1[[#This Row],[shp]]), 0, Table1[[#This Row],[AVG_shp]]/Table1[[#This Row],[shp]])</f>
        <v>0.9886648001703463</v>
      </c>
      <c r="T202" s="7">
        <f>Table1[[#This Row],[r shp factor]]*Table1[[#This Row],[goals]]</f>
        <v>6.9206536011924245</v>
      </c>
      <c r="U202" s="1">
        <v>50</v>
      </c>
      <c r="V202" s="1">
        <v>57</v>
      </c>
      <c r="W202" s="1">
        <v>121</v>
      </c>
      <c r="X202" s="3">
        <v>6.7692307692307603</v>
      </c>
      <c r="Y202" s="3">
        <f>(Table1[[#This Row],[AVG_goals]] - X$519) / X$516</f>
        <v>-0.69163060641867402</v>
      </c>
      <c r="Z202" s="3">
        <v>40.852071005917097</v>
      </c>
      <c r="AA202" s="3">
        <f>(Table1[[#This Row],[AVG_assists]] - Z$519) / Z$516</f>
        <v>1.290650728964567</v>
      </c>
      <c r="AB202" s="3">
        <v>47.621301775147899</v>
      </c>
      <c r="AC202" s="3">
        <f>(Table1[[#This Row],[AVG_points]] - AB$519) / AB$516</f>
        <v>0.49431867634174764</v>
      </c>
      <c r="AD202" s="1">
        <v>5.4688000000000001E-2</v>
      </c>
      <c r="AE202" s="1">
        <v>19</v>
      </c>
      <c r="AF202" s="1">
        <v>128</v>
      </c>
      <c r="AG202" s="1">
        <v>0</v>
      </c>
      <c r="AH202" s="1">
        <v>82</v>
      </c>
      <c r="AI202" s="1">
        <v>6</v>
      </c>
      <c r="AJ202" s="7">
        <f>Table1[[#This Row],[z ppp]]+Table1[[#This Row],[z blocks]]+Table1[[#This Row],[z hits]]+Table1[[#This Row],[z faceoffWins]]+Table1[[#This Row],[z goals]]+Table1[[#This Row],[z assists]]+Table1[[#This Row],[z points]]</f>
        <v>0.20290212218191528</v>
      </c>
    </row>
    <row r="203" spans="1:36" x14ac:dyDescent="0.3">
      <c r="A203" s="1">
        <v>8475784</v>
      </c>
      <c r="B203" s="1">
        <v>33</v>
      </c>
      <c r="C203" s="1" t="s">
        <v>765</v>
      </c>
      <c r="D203" s="1" t="s">
        <v>29</v>
      </c>
      <c r="E203" s="1" t="s">
        <v>778</v>
      </c>
      <c r="F203" s="1" t="s">
        <v>779</v>
      </c>
      <c r="G203" s="4">
        <v>0.123745155555555</v>
      </c>
      <c r="H203" s="3">
        <f>(Table1[[#This Row],[AVG_shp]] - G$519) / G$516</f>
        <v>0.32482206682448361</v>
      </c>
      <c r="I203" s="6">
        <v>11.96</v>
      </c>
      <c r="J203" s="3">
        <f>(Table1[[#This Row],[AVG_PPP]] - I$519) / I$516</f>
        <v>0.36516511750884373</v>
      </c>
      <c r="K203" s="6">
        <v>16.551111111111101</v>
      </c>
      <c r="L203" s="3">
        <f>(Table1[[#This Row],[AVG_blocks]] - K$519) / K$516</f>
        <v>-1.1264421751065887</v>
      </c>
      <c r="M203" s="6">
        <v>30.324444444444399</v>
      </c>
      <c r="N203" s="3">
        <f>(Table1[[#This Row],[AVG_hits]] - M$519) / M$516</f>
        <v>-1.0444213625509171</v>
      </c>
      <c r="O203" s="6">
        <v>74</v>
      </c>
      <c r="P203" s="3">
        <f>(Table1[[#This Row],[AVG_faceoffWins]] - O$519) / O$516</f>
        <v>-0.25100917268542849</v>
      </c>
      <c r="Q203" s="1">
        <v>72</v>
      </c>
      <c r="R203" s="1">
        <v>16</v>
      </c>
      <c r="S203" s="1">
        <f>IF(ISERR(Table1[[#This Row],[AVG_shp]]/Table1[[#This Row],[shp]]), 0, Table1[[#This Row],[AVG_shp]]/Table1[[#This Row],[shp]])</f>
        <v>1.1137075137075088</v>
      </c>
      <c r="T203" s="7">
        <f>Table1[[#This Row],[r shp factor]]*Table1[[#This Row],[goals]]</f>
        <v>17.81932021932014</v>
      </c>
      <c r="U203" s="1">
        <v>13</v>
      </c>
      <c r="V203" s="1">
        <v>29</v>
      </c>
      <c r="W203" s="1">
        <v>74</v>
      </c>
      <c r="X203" s="3">
        <v>25.302222222222198</v>
      </c>
      <c r="Y203" s="3">
        <f>(Table1[[#This Row],[AVG_goals]] - X$519) / X$516</f>
        <v>1.1471476221900221</v>
      </c>
      <c r="Z203" s="3">
        <v>27.897777777777701</v>
      </c>
      <c r="AA203" s="3">
        <f>(Table1[[#This Row],[AVG_assists]] - Z$519) / Z$516</f>
        <v>0.36050034649781593</v>
      </c>
      <c r="AB203" s="3">
        <v>53.2</v>
      </c>
      <c r="AC203" s="3">
        <f>(Table1[[#This Row],[AVG_points]] - AB$519) / AB$516</f>
        <v>0.74492134652950737</v>
      </c>
      <c r="AD203" s="1">
        <v>0.111111</v>
      </c>
      <c r="AE203" s="1">
        <v>2</v>
      </c>
      <c r="AF203" s="1">
        <v>144</v>
      </c>
      <c r="AG203" s="1">
        <v>22</v>
      </c>
      <c r="AH203" s="1">
        <v>23</v>
      </c>
      <c r="AI203" s="1">
        <v>45</v>
      </c>
      <c r="AJ203" s="7">
        <f>Table1[[#This Row],[z ppp]]+Table1[[#This Row],[z blocks]]+Table1[[#This Row],[z hits]]+Table1[[#This Row],[z faceoffWins]]+Table1[[#This Row],[z goals]]+Table1[[#This Row],[z assists]]+Table1[[#This Row],[z points]]</f>
        <v>0.19586172238325483</v>
      </c>
    </row>
    <row r="204" spans="1:36" x14ac:dyDescent="0.3">
      <c r="A204" s="1">
        <v>8482124</v>
      </c>
      <c r="B204" s="1">
        <v>23</v>
      </c>
      <c r="C204" s="1" t="s">
        <v>416</v>
      </c>
      <c r="D204" s="1" t="s">
        <v>45</v>
      </c>
      <c r="E204" s="1" t="s">
        <v>419</v>
      </c>
      <c r="F204" s="1" t="s">
        <v>420</v>
      </c>
      <c r="G204" s="4">
        <v>0.111929205607476</v>
      </c>
      <c r="H204" s="3">
        <f>(Table1[[#This Row],[AVG_shp]] - G$519) / G$516</f>
        <v>9.9154443732495087E-2</v>
      </c>
      <c r="I204" s="6">
        <v>8.1308411214953207</v>
      </c>
      <c r="J204" s="3">
        <f>(Table1[[#This Row],[AVG_PPP]] - I$519) / I$516</f>
        <v>-3.3391323501100252E-2</v>
      </c>
      <c r="K204" s="6">
        <v>23.556074766355099</v>
      </c>
      <c r="L204" s="3">
        <f>(Table1[[#This Row],[AVG_blocks]] - K$519) / K$516</f>
        <v>-0.95412339835541504</v>
      </c>
      <c r="M204" s="6">
        <v>68.0794392523364</v>
      </c>
      <c r="N204" s="3">
        <f>(Table1[[#This Row],[AVG_hits]] - M$519) / M$516</f>
        <v>-0.34219307099156748</v>
      </c>
      <c r="O204" s="6">
        <v>185.03738317757001</v>
      </c>
      <c r="P204" s="3">
        <f>(Table1[[#This Row],[AVG_faceoffWins]] - O$519) / O$516</f>
        <v>0.2745500836639303</v>
      </c>
      <c r="Q204" s="1">
        <v>81</v>
      </c>
      <c r="R204" s="1">
        <v>23</v>
      </c>
      <c r="S204" s="1">
        <f>IF(ISERR(Table1[[#This Row],[AVG_shp]]/Table1[[#This Row],[shp]]), 0, Table1[[#This Row],[AVG_shp]]/Table1[[#This Row],[shp]])</f>
        <v>0.76403752709936734</v>
      </c>
      <c r="T204" s="7">
        <f>Table1[[#This Row],[r shp factor]]*Table1[[#This Row],[goals]]</f>
        <v>17.572863123285448</v>
      </c>
      <c r="U204" s="1">
        <v>31</v>
      </c>
      <c r="V204" s="1">
        <v>54</v>
      </c>
      <c r="W204" s="1">
        <v>131</v>
      </c>
      <c r="X204" s="3">
        <v>16.925233644859802</v>
      </c>
      <c r="Y204" s="3">
        <f>(Table1[[#This Row],[AVG_goals]] - X$519) / X$516</f>
        <v>0.31601227869039406</v>
      </c>
      <c r="Z204" s="3">
        <v>29.5233644859813</v>
      </c>
      <c r="AA204" s="3">
        <f>(Table1[[#This Row],[AVG_assists]] - Z$519) / Z$516</f>
        <v>0.47722150385775447</v>
      </c>
      <c r="AB204" s="3">
        <v>46.448598130841098</v>
      </c>
      <c r="AC204" s="3">
        <f>(Table1[[#This Row],[AVG_points]] - AB$519) / AB$516</f>
        <v>0.44163924240266017</v>
      </c>
      <c r="AD204" s="1">
        <v>0.14649699999999999</v>
      </c>
      <c r="AE204" s="1">
        <v>7</v>
      </c>
      <c r="AF204" s="1">
        <v>157</v>
      </c>
      <c r="AG204" s="1">
        <v>415</v>
      </c>
      <c r="AH204" s="1">
        <v>33</v>
      </c>
      <c r="AI204" s="1">
        <v>80</v>
      </c>
      <c r="AJ204" s="7">
        <f>Table1[[#This Row],[z ppp]]+Table1[[#This Row],[z blocks]]+Table1[[#This Row],[z hits]]+Table1[[#This Row],[z faceoffWins]]+Table1[[#This Row],[z goals]]+Table1[[#This Row],[z assists]]+Table1[[#This Row],[z points]]</f>
        <v>0.17971531576665628</v>
      </c>
    </row>
    <row r="205" spans="1:36" x14ac:dyDescent="0.3">
      <c r="A205" s="1">
        <v>8482089</v>
      </c>
      <c r="B205" s="1">
        <v>23</v>
      </c>
      <c r="C205" s="1" t="s">
        <v>792</v>
      </c>
      <c r="D205" s="1" t="s">
        <v>56</v>
      </c>
      <c r="E205" s="1" t="s">
        <v>803</v>
      </c>
      <c r="F205" s="1" t="s">
        <v>804</v>
      </c>
      <c r="G205" s="4">
        <v>0.168281084158415</v>
      </c>
      <c r="H205" s="3">
        <f>(Table1[[#This Row],[AVG_shp]] - G$519) / G$516</f>
        <v>1.1753941489816082</v>
      </c>
      <c r="I205" s="6">
        <v>10.6336633663366</v>
      </c>
      <c r="J205" s="3">
        <f>(Table1[[#This Row],[AVG_PPP]] - I$519) / I$516</f>
        <v>0.22711390964137979</v>
      </c>
      <c r="K205" s="6">
        <v>44.356435643564303</v>
      </c>
      <c r="L205" s="3">
        <f>(Table1[[#This Row],[AVG_blocks]] - K$519) / K$516</f>
        <v>-0.44244440632232768</v>
      </c>
      <c r="M205" s="6">
        <v>136.24257425742499</v>
      </c>
      <c r="N205" s="3">
        <f>(Table1[[#This Row],[AVG_hits]] - M$519) / M$516</f>
        <v>0.9256148597341205</v>
      </c>
      <c r="O205" s="6">
        <v>7.71287128712871</v>
      </c>
      <c r="P205" s="3">
        <f>(Table1[[#This Row],[AVG_faceoffWins]] - O$519) / O$516</f>
        <v>-0.56475768759917189</v>
      </c>
      <c r="Q205" s="1">
        <v>82</v>
      </c>
      <c r="R205" s="1">
        <v>22</v>
      </c>
      <c r="S205" s="1">
        <f>IF(ISERR(Table1[[#This Row],[AVG_shp]]/Table1[[#This Row],[shp]]), 0, Table1[[#This Row],[AVG_shp]]/Table1[[#This Row],[shp]])</f>
        <v>0.93319442437344735</v>
      </c>
      <c r="T205" s="7">
        <f>Table1[[#This Row],[r shp factor]]*Table1[[#This Row],[goals]]</f>
        <v>20.530277336215843</v>
      </c>
      <c r="U205" s="1">
        <v>24</v>
      </c>
      <c r="V205" s="1">
        <v>46</v>
      </c>
      <c r="W205" s="1">
        <v>114</v>
      </c>
      <c r="X205" s="3">
        <v>20.5</v>
      </c>
      <c r="Y205" s="3">
        <f>(Table1[[#This Row],[AVG_goals]] - X$519) / X$516</f>
        <v>0.67068802344900236</v>
      </c>
      <c r="Z205" s="3">
        <v>14.787128712871199</v>
      </c>
      <c r="AA205" s="3">
        <f>(Table1[[#This Row],[AVG_assists]] - Z$519) / Z$516</f>
        <v>-0.58087677283590067</v>
      </c>
      <c r="AB205" s="3">
        <v>35.287128712871201</v>
      </c>
      <c r="AC205" s="3">
        <f>(Table1[[#This Row],[AVG_points]] - AB$519) / AB$516</f>
        <v>-5.9749061216582466E-2</v>
      </c>
      <c r="AD205" s="1">
        <v>0.18032799999999999</v>
      </c>
      <c r="AE205" s="1">
        <v>12</v>
      </c>
      <c r="AF205" s="1">
        <v>122</v>
      </c>
      <c r="AG205" s="1">
        <v>5</v>
      </c>
      <c r="AH205" s="1">
        <v>56</v>
      </c>
      <c r="AI205" s="1">
        <v>173</v>
      </c>
      <c r="AJ205" s="7">
        <f>Table1[[#This Row],[z ppp]]+Table1[[#This Row],[z blocks]]+Table1[[#This Row],[z hits]]+Table1[[#This Row],[z faceoffWins]]+Table1[[#This Row],[z goals]]+Table1[[#This Row],[z assists]]+Table1[[#This Row],[z points]]</f>
        <v>0.17558886485051989</v>
      </c>
    </row>
    <row r="206" spans="1:36" x14ac:dyDescent="0.3">
      <c r="A206" s="1">
        <v>8477451</v>
      </c>
      <c r="B206" s="1">
        <v>31</v>
      </c>
      <c r="C206" s="1" t="s">
        <v>449</v>
      </c>
      <c r="D206" s="1" t="s">
        <v>65</v>
      </c>
      <c r="E206" s="1" t="s">
        <v>455</v>
      </c>
      <c r="F206" s="1" t="s">
        <v>456</v>
      </c>
      <c r="G206" s="4">
        <v>9.7653499999999893E-2</v>
      </c>
      <c r="H206" s="3">
        <f>(Table1[[#This Row],[AVG_shp]] - G$519) / G$516</f>
        <v>-0.17349096916753659</v>
      </c>
      <c r="I206" s="6">
        <v>7.2227722772277199</v>
      </c>
      <c r="J206" s="3">
        <f>(Table1[[#This Row],[AVG_PPP]] - I$519) / I$516</f>
        <v>-0.12790729900552739</v>
      </c>
      <c r="K206" s="6">
        <v>51.8366336633663</v>
      </c>
      <c r="L206" s="3">
        <f>(Table1[[#This Row],[AVG_blocks]] - K$519) / K$516</f>
        <v>-0.2584350900621516</v>
      </c>
      <c r="M206" s="6">
        <v>70.519801980197997</v>
      </c>
      <c r="N206" s="3">
        <f>(Table1[[#This Row],[AVG_hits]] - M$519) / M$516</f>
        <v>-0.2968032687179582</v>
      </c>
      <c r="O206" s="6">
        <v>302.92079207920699</v>
      </c>
      <c r="P206" s="3">
        <f>(Table1[[#This Row],[AVG_faceoffWins]] - O$519) / O$516</f>
        <v>0.83251277105178301</v>
      </c>
      <c r="Q206" s="1">
        <v>69</v>
      </c>
      <c r="R206" s="1">
        <v>11</v>
      </c>
      <c r="S206" s="1">
        <f>IF(ISERR(Table1[[#This Row],[AVG_shp]]/Table1[[#This Row],[shp]]), 0, Table1[[#This Row],[AVG_shp]]/Table1[[#This Row],[shp]])</f>
        <v>1.4026644642344139</v>
      </c>
      <c r="T206" s="7">
        <f>Table1[[#This Row],[r shp factor]]*Table1[[#This Row],[goals]]</f>
        <v>15.429309106578554</v>
      </c>
      <c r="U206" s="1">
        <v>15</v>
      </c>
      <c r="V206" s="1">
        <v>26</v>
      </c>
      <c r="W206" s="1">
        <v>63</v>
      </c>
      <c r="X206" s="3">
        <v>15.8316831683168</v>
      </c>
      <c r="Y206" s="3">
        <f>(Table1[[#This Row],[AVG_goals]] - X$519) / X$516</f>
        <v>0.20751404659158365</v>
      </c>
      <c r="Z206" s="3">
        <v>20.341584158415799</v>
      </c>
      <c r="AA206" s="3">
        <f>(Table1[[#This Row],[AVG_assists]] - Z$519) / Z$516</f>
        <v>-0.18205309592196603</v>
      </c>
      <c r="AB206" s="3">
        <v>36.173267326732599</v>
      </c>
      <c r="AC206" s="3">
        <f>(Table1[[#This Row],[AVG_points]] - AB$519) / AB$516</f>
        <v>-1.99425160622183E-2</v>
      </c>
      <c r="AD206" s="1">
        <v>6.9620000000000001E-2</v>
      </c>
      <c r="AE206" s="1">
        <v>7</v>
      </c>
      <c r="AF206" s="1">
        <v>158</v>
      </c>
      <c r="AG206" s="1">
        <v>282</v>
      </c>
      <c r="AH206" s="1">
        <v>41</v>
      </c>
      <c r="AI206" s="1">
        <v>73</v>
      </c>
      <c r="AJ206" s="7">
        <f>Table1[[#This Row],[z ppp]]+Table1[[#This Row],[z blocks]]+Table1[[#This Row],[z hits]]+Table1[[#This Row],[z faceoffWins]]+Table1[[#This Row],[z goals]]+Table1[[#This Row],[z assists]]+Table1[[#This Row],[z points]]</f>
        <v>0.15488554787354517</v>
      </c>
    </row>
    <row r="207" spans="1:36" x14ac:dyDescent="0.3">
      <c r="A207" s="1">
        <v>8480188</v>
      </c>
      <c r="B207" s="1">
        <v>26</v>
      </c>
      <c r="C207" s="1" t="s">
        <v>634</v>
      </c>
      <c r="D207" s="1" t="s">
        <v>56</v>
      </c>
      <c r="E207" s="1" t="s">
        <v>656</v>
      </c>
      <c r="F207" s="1" t="s">
        <v>657</v>
      </c>
      <c r="G207" s="4">
        <v>0.124195879828326</v>
      </c>
      <c r="H207" s="3">
        <f>(Table1[[#This Row],[AVG_shp]] - G$519) / G$516</f>
        <v>0.33343025116455294</v>
      </c>
      <c r="I207" s="6">
        <v>9.0171673819742395</v>
      </c>
      <c r="J207" s="3">
        <f>(Table1[[#This Row],[AVG_PPP]] - I$519) / I$516</f>
        <v>5.8861584032493142E-2</v>
      </c>
      <c r="K207" s="6">
        <v>59.939914163090101</v>
      </c>
      <c r="L207" s="3">
        <f>(Table1[[#This Row],[AVG_blocks]] - K$519) / K$516</f>
        <v>-5.9098240921082519E-2</v>
      </c>
      <c r="M207" s="6">
        <v>112.991416309012</v>
      </c>
      <c r="N207" s="3">
        <f>(Table1[[#This Row],[AVG_hits]] - M$519) / M$516</f>
        <v>0.4931523205132794</v>
      </c>
      <c r="O207" s="6">
        <v>23.042918454935599</v>
      </c>
      <c r="P207" s="3">
        <f>(Table1[[#This Row],[AVG_faceoffWins]] - O$519) / O$516</f>
        <v>-0.49219790675105207</v>
      </c>
      <c r="Q207" s="1">
        <v>84</v>
      </c>
      <c r="R207" s="1">
        <v>19</v>
      </c>
      <c r="S207" s="1">
        <f>IF(ISERR(Table1[[#This Row],[AVG_shp]]/Table1[[#This Row],[shp]]), 0, Table1[[#This Row],[AVG_shp]]/Table1[[#This Row],[shp]])</f>
        <v>0.72813545309658967</v>
      </c>
      <c r="T207" s="7">
        <f>Table1[[#This Row],[r shp factor]]*Table1[[#This Row],[goals]]</f>
        <v>13.834573608835203</v>
      </c>
      <c r="U207" s="1">
        <v>22</v>
      </c>
      <c r="V207" s="1">
        <v>41</v>
      </c>
      <c r="W207" s="1">
        <v>101</v>
      </c>
      <c r="X207" s="3">
        <v>17.021459227467801</v>
      </c>
      <c r="Y207" s="3">
        <f>(Table1[[#This Row],[AVG_goals]] - X$519) / X$516</f>
        <v>0.32555944255671193</v>
      </c>
      <c r="Z207" s="3">
        <v>19.858369098712402</v>
      </c>
      <c r="AA207" s="3">
        <f>(Table1[[#This Row],[AVG_assists]] - Z$519) / Z$516</f>
        <v>-0.21674913565808096</v>
      </c>
      <c r="AB207" s="3">
        <v>36.879828326180203</v>
      </c>
      <c r="AC207" s="3">
        <f>(Table1[[#This Row],[AVG_points]] - AB$519) / AB$516</f>
        <v>1.1797159750196849E-2</v>
      </c>
      <c r="AD207" s="1">
        <v>0.170567</v>
      </c>
      <c r="AE207" s="1">
        <v>7</v>
      </c>
      <c r="AF207" s="1">
        <v>181</v>
      </c>
      <c r="AG207" s="1">
        <v>31</v>
      </c>
      <c r="AH207" s="1">
        <v>81</v>
      </c>
      <c r="AI207" s="1">
        <v>154</v>
      </c>
      <c r="AJ207" s="7">
        <f>Table1[[#This Row],[z ppp]]+Table1[[#This Row],[z blocks]]+Table1[[#This Row],[z hits]]+Table1[[#This Row],[z faceoffWins]]+Table1[[#This Row],[z goals]]+Table1[[#This Row],[z assists]]+Table1[[#This Row],[z points]]</f>
        <v>0.12132522352246577</v>
      </c>
    </row>
    <row r="208" spans="1:36" x14ac:dyDescent="0.3">
      <c r="A208" s="1">
        <v>8475231</v>
      </c>
      <c r="B208" s="1">
        <v>34</v>
      </c>
      <c r="C208" s="1" t="s">
        <v>573</v>
      </c>
      <c r="D208" s="1" t="s">
        <v>45</v>
      </c>
      <c r="E208" s="1" t="s">
        <v>574</v>
      </c>
      <c r="F208" s="1" t="s">
        <v>575</v>
      </c>
      <c r="G208" s="4">
        <v>8.0826068669527906E-2</v>
      </c>
      <c r="H208" s="3">
        <f>(Table1[[#This Row],[AVG_shp]] - G$519) / G$516</f>
        <v>-0.49487066760715659</v>
      </c>
      <c r="I208" s="6">
        <v>0.65236051502145898</v>
      </c>
      <c r="J208" s="3">
        <f>(Table1[[#This Row],[AVG_PPP]] - I$519) / I$516</f>
        <v>-0.81178592901354074</v>
      </c>
      <c r="K208" s="6">
        <v>64.7210300429184</v>
      </c>
      <c r="L208" s="3">
        <f>(Table1[[#This Row],[AVG_blocks]] - K$519) / K$516</f>
        <v>5.8514937457203667E-2</v>
      </c>
      <c r="M208" s="6">
        <v>177.00429184549299</v>
      </c>
      <c r="N208" s="3">
        <f>(Table1[[#This Row],[AVG_hits]] - M$519) / M$516</f>
        <v>1.6837670313485193</v>
      </c>
      <c r="O208" s="6">
        <v>396.41630901287499</v>
      </c>
      <c r="P208" s="3">
        <f>(Table1[[#This Row],[AVG_faceoffWins]] - O$519) / O$516</f>
        <v>1.2750433219841413</v>
      </c>
      <c r="Q208" s="1">
        <v>82</v>
      </c>
      <c r="R208" s="1">
        <v>7</v>
      </c>
      <c r="S208" s="1">
        <f>IF(ISERR(Table1[[#This Row],[AVG_shp]]/Table1[[#This Row],[shp]]), 0, Table1[[#This Row],[AVG_shp]]/Table1[[#This Row],[shp]])</f>
        <v>1.1200175801223293</v>
      </c>
      <c r="T208" s="7">
        <f>Table1[[#This Row],[r shp factor]]*Table1[[#This Row],[goals]]</f>
        <v>7.8401230608563051</v>
      </c>
      <c r="U208" s="1">
        <v>10</v>
      </c>
      <c r="V208" s="1">
        <v>17</v>
      </c>
      <c r="W208" s="1">
        <v>41</v>
      </c>
      <c r="X208" s="3">
        <v>7.5536480686695198</v>
      </c>
      <c r="Y208" s="3">
        <f>(Table1[[#This Row],[AVG_goals]] - X$519) / X$516</f>
        <v>-0.61380348088362158</v>
      </c>
      <c r="Z208" s="3">
        <v>12.6394849785407</v>
      </c>
      <c r="AA208" s="3">
        <f>(Table1[[#This Row],[AVG_assists]] - Z$519) / Z$516</f>
        <v>-0.73508291945535253</v>
      </c>
      <c r="AB208" s="3">
        <v>20.193133047210299</v>
      </c>
      <c r="AC208" s="3">
        <f>(Table1[[#This Row],[AVG_points]] - AB$519) / AB$516</f>
        <v>-0.73779176314412287</v>
      </c>
      <c r="AD208" s="1">
        <v>7.2165000000000007E-2</v>
      </c>
      <c r="AE208" s="1">
        <v>1</v>
      </c>
      <c r="AF208" s="1">
        <v>97</v>
      </c>
      <c r="AG208" s="1">
        <v>337</v>
      </c>
      <c r="AH208" s="1">
        <v>66</v>
      </c>
      <c r="AI208" s="1">
        <v>202</v>
      </c>
      <c r="AJ208" s="7">
        <f>Table1[[#This Row],[z ppp]]+Table1[[#This Row],[z blocks]]+Table1[[#This Row],[z hits]]+Table1[[#This Row],[z faceoffWins]]+Table1[[#This Row],[z goals]]+Table1[[#This Row],[z assists]]+Table1[[#This Row],[z points]]</f>
        <v>0.11886119829322639</v>
      </c>
    </row>
    <row r="209" spans="1:36" x14ac:dyDescent="0.3">
      <c r="A209" s="1">
        <v>8476882</v>
      </c>
      <c r="B209" s="1">
        <v>31</v>
      </c>
      <c r="C209" s="1" t="s">
        <v>219</v>
      </c>
      <c r="D209" s="1" t="s">
        <v>56</v>
      </c>
      <c r="E209" s="1" t="s">
        <v>236</v>
      </c>
      <c r="F209" s="1" t="s">
        <v>237</v>
      </c>
      <c r="G209" s="4">
        <v>0.133309601769911</v>
      </c>
      <c r="H209" s="3">
        <f>(Table1[[#This Row],[AVG_shp]] - G$519) / G$516</f>
        <v>0.50748921190119323</v>
      </c>
      <c r="I209" s="6">
        <v>17.734513274336202</v>
      </c>
      <c r="J209" s="3">
        <f>(Table1[[#This Row],[AVG_PPP]] - I$519) / I$516</f>
        <v>0.96620297783467546</v>
      </c>
      <c r="K209" s="6">
        <v>24.681415929203499</v>
      </c>
      <c r="L209" s="3">
        <f>(Table1[[#This Row],[AVG_blocks]] - K$519) / K$516</f>
        <v>-0.9264405405771865</v>
      </c>
      <c r="M209" s="6">
        <v>19.6902654867256</v>
      </c>
      <c r="N209" s="3">
        <f>(Table1[[#This Row],[AVG_hits]] - M$519) / M$516</f>
        <v>-1.2422129755444458</v>
      </c>
      <c r="O209" s="6">
        <v>53.893805309734503</v>
      </c>
      <c r="P209" s="3">
        <f>(Table1[[#This Row],[AVG_faceoffWins]] - O$519) / O$516</f>
        <v>-0.34617529086143689</v>
      </c>
      <c r="Q209" s="1">
        <v>82</v>
      </c>
      <c r="R209" s="1">
        <v>15</v>
      </c>
      <c r="S209" s="1">
        <f>IF(ISERR(Table1[[#This Row],[AVG_shp]]/Table1[[#This Row],[shp]]), 0, Table1[[#This Row],[AVG_shp]]/Table1[[#This Row],[shp]])</f>
        <v>0.98649203958938092</v>
      </c>
      <c r="T209" s="7">
        <f>Table1[[#This Row],[r shp factor]]*Table1[[#This Row],[goals]]</f>
        <v>14.797380593840714</v>
      </c>
      <c r="U209" s="1">
        <v>43</v>
      </c>
      <c r="V209" s="1">
        <v>58</v>
      </c>
      <c r="W209" s="1">
        <v>131</v>
      </c>
      <c r="X209" s="3">
        <v>17.460176991150401</v>
      </c>
      <c r="Y209" s="3">
        <f>(Table1[[#This Row],[AVG_goals]] - X$519) / X$516</f>
        <v>0.36908747603202274</v>
      </c>
      <c r="Z209" s="3">
        <v>32.539823008849503</v>
      </c>
      <c r="AA209" s="3">
        <f>(Table1[[#This Row],[AVG_assists]] - Z$519) / Z$516</f>
        <v>0.69381070709164916</v>
      </c>
      <c r="AB209" s="3">
        <v>50</v>
      </c>
      <c r="AC209" s="3">
        <f>(Table1[[#This Row],[AVG_points]] - AB$519) / AB$516</f>
        <v>0.60117301810615165</v>
      </c>
      <c r="AD209" s="1">
        <v>0.13513500000000001</v>
      </c>
      <c r="AE209" s="1">
        <v>24</v>
      </c>
      <c r="AF209" s="1">
        <v>111</v>
      </c>
      <c r="AG209" s="1">
        <v>60</v>
      </c>
      <c r="AH209" s="1">
        <v>29</v>
      </c>
      <c r="AI209" s="1">
        <v>27</v>
      </c>
      <c r="AJ209" s="7">
        <f>Table1[[#This Row],[z ppp]]+Table1[[#This Row],[z blocks]]+Table1[[#This Row],[z hits]]+Table1[[#This Row],[z faceoffWins]]+Table1[[#This Row],[z goals]]+Table1[[#This Row],[z assists]]+Table1[[#This Row],[z points]]</f>
        <v>0.11544537208143002</v>
      </c>
    </row>
    <row r="210" spans="1:36" x14ac:dyDescent="0.3">
      <c r="A210" s="1">
        <v>8476474</v>
      </c>
      <c r="B210" s="1">
        <v>32</v>
      </c>
      <c r="C210" s="1" t="s">
        <v>510</v>
      </c>
      <c r="D210" s="1" t="s">
        <v>56</v>
      </c>
      <c r="E210" s="1" t="s">
        <v>529</v>
      </c>
      <c r="F210" s="1" t="s">
        <v>530</v>
      </c>
      <c r="G210" s="4">
        <v>0.11891708860759399</v>
      </c>
      <c r="H210" s="3">
        <f>(Table1[[#This Row],[AVG_shp]] - G$519) / G$516</f>
        <v>0.23261294296538279</v>
      </c>
      <c r="I210" s="6">
        <v>13.632911392404999</v>
      </c>
      <c r="J210" s="3">
        <f>(Table1[[#This Row],[AVG_PPP]] - I$519) / I$516</f>
        <v>0.53928941786754214</v>
      </c>
      <c r="K210" s="6">
        <v>23.025316455696199</v>
      </c>
      <c r="L210" s="3">
        <f>(Table1[[#This Row],[AVG_blocks]] - K$519) / K$516</f>
        <v>-0.96717980055027764</v>
      </c>
      <c r="M210" s="6">
        <v>122.936708860759</v>
      </c>
      <c r="N210" s="3">
        <f>(Table1[[#This Row],[AVG_hits]] - M$519) / M$516</f>
        <v>0.67813091296726036</v>
      </c>
      <c r="O210" s="6">
        <v>46.658227848101198</v>
      </c>
      <c r="P210" s="3">
        <f>(Table1[[#This Row],[AVG_faceoffWins]] - O$519) / O$516</f>
        <v>-0.38042253806027349</v>
      </c>
      <c r="Q210" s="1">
        <v>78</v>
      </c>
      <c r="R210" s="1">
        <v>22</v>
      </c>
      <c r="S210" s="1">
        <f>IF(ISERR(Table1[[#This Row],[AVG_shp]]/Table1[[#This Row],[shp]]), 0, Table1[[#This Row],[AVG_shp]]/Table1[[#This Row],[shp]])</f>
        <v>0.89188039425794052</v>
      </c>
      <c r="T210" s="7">
        <f>Table1[[#This Row],[r shp factor]]*Table1[[#This Row],[goals]]</f>
        <v>19.621368673674692</v>
      </c>
      <c r="U210" s="1">
        <v>19</v>
      </c>
      <c r="V210" s="1">
        <v>41</v>
      </c>
      <c r="W210" s="1">
        <v>104</v>
      </c>
      <c r="X210" s="3">
        <v>16.3037974683544</v>
      </c>
      <c r="Y210" s="3">
        <f>(Table1[[#This Row],[AVG_goals]] - X$519) / X$516</f>
        <v>0.25435556694332634</v>
      </c>
      <c r="Z210" s="3">
        <v>21.683544303797401</v>
      </c>
      <c r="AA210" s="3">
        <f>(Table1[[#This Row],[AVG_assists]] - Z$519) / Z$516</f>
        <v>-8.5697029211168355E-2</v>
      </c>
      <c r="AB210" s="3">
        <v>37.9873417721519</v>
      </c>
      <c r="AC210" s="3">
        <f>(Table1[[#This Row],[AVG_points]] - AB$519) / AB$516</f>
        <v>6.1548161801703694E-2</v>
      </c>
      <c r="AD210" s="1">
        <v>0.13333300000000001</v>
      </c>
      <c r="AE210" s="1">
        <v>15</v>
      </c>
      <c r="AF210" s="1">
        <v>165</v>
      </c>
      <c r="AG210" s="1">
        <v>41</v>
      </c>
      <c r="AH210" s="1">
        <v>26</v>
      </c>
      <c r="AI210" s="1">
        <v>152</v>
      </c>
      <c r="AJ210" s="7">
        <f>Table1[[#This Row],[z ppp]]+Table1[[#This Row],[z blocks]]+Table1[[#This Row],[z hits]]+Table1[[#This Row],[z faceoffWins]]+Table1[[#This Row],[z goals]]+Table1[[#This Row],[z assists]]+Table1[[#This Row],[z points]]</f>
        <v>0.10002469175811306</v>
      </c>
    </row>
    <row r="211" spans="1:36" x14ac:dyDescent="0.3">
      <c r="A211" s="1">
        <v>8475799</v>
      </c>
      <c r="B211" s="1">
        <v>33</v>
      </c>
      <c r="C211" s="1" t="s">
        <v>995</v>
      </c>
      <c r="D211" s="1" t="s">
        <v>56</v>
      </c>
      <c r="E211" s="1" t="s">
        <v>1006</v>
      </c>
      <c r="F211" s="1" t="s">
        <v>1007</v>
      </c>
      <c r="G211" s="4">
        <v>0.15790178059071699</v>
      </c>
      <c r="H211" s="3">
        <f>(Table1[[#This Row],[AVG_shp]] - G$519) / G$516</f>
        <v>0.9771644022608712</v>
      </c>
      <c r="I211" s="6">
        <v>7.4092827004219401</v>
      </c>
      <c r="J211" s="3">
        <f>(Table1[[#This Row],[AVG_PPP]] - I$519) / I$516</f>
        <v>-0.10849443763358678</v>
      </c>
      <c r="K211" s="6">
        <v>38</v>
      </c>
      <c r="L211" s="3">
        <f>(Table1[[#This Row],[AVG_blocks]] - K$519) / K$516</f>
        <v>-0.59880970220456697</v>
      </c>
      <c r="M211" s="6">
        <v>144.25738396624399</v>
      </c>
      <c r="N211" s="3">
        <f>(Table1[[#This Row],[AVG_hits]] - M$519) / M$516</f>
        <v>1.0746872184414982</v>
      </c>
      <c r="O211" s="6">
        <v>18</v>
      </c>
      <c r="P211" s="3">
        <f>(Table1[[#This Row],[AVG_faceoffWins]] - O$519) / O$516</f>
        <v>-0.51606691732353638</v>
      </c>
      <c r="Q211" s="1">
        <v>82</v>
      </c>
      <c r="R211" s="1">
        <v>17</v>
      </c>
      <c r="S211" s="1">
        <f>IF(ISERR(Table1[[#This Row],[AVG_shp]]/Table1[[#This Row],[shp]]), 0, Table1[[#This Row],[AVG_shp]]/Table1[[#This Row],[shp]])</f>
        <v>1.3932551030213354</v>
      </c>
      <c r="T211" s="7">
        <f>Table1[[#This Row],[r shp factor]]*Table1[[#This Row],[goals]]</f>
        <v>23.685336751362701</v>
      </c>
      <c r="U211" s="1">
        <v>20</v>
      </c>
      <c r="V211" s="1">
        <v>37</v>
      </c>
      <c r="W211" s="1">
        <v>91</v>
      </c>
      <c r="X211" s="3">
        <v>19.628691983122302</v>
      </c>
      <c r="Y211" s="3">
        <f>(Table1[[#This Row],[AVG_goals]] - X$519) / X$516</f>
        <v>0.58423990653756186</v>
      </c>
      <c r="Z211" s="3">
        <v>17.713080168776301</v>
      </c>
      <c r="AA211" s="3">
        <f>(Table1[[#This Row],[AVG_assists]] - Z$519) / Z$516</f>
        <v>-0.37078620148172942</v>
      </c>
      <c r="AB211" s="3">
        <v>37.341772151898702</v>
      </c>
      <c r="AC211" s="3">
        <f>(Table1[[#This Row],[AVG_points]] - AB$519) / AB$516</f>
        <v>3.2548301241610664E-2</v>
      </c>
      <c r="AD211" s="1">
        <v>0.113333</v>
      </c>
      <c r="AE211" s="1">
        <v>11</v>
      </c>
      <c r="AF211" s="1">
        <v>150</v>
      </c>
      <c r="AG211" s="1">
        <v>20</v>
      </c>
      <c r="AH211" s="1">
        <v>39</v>
      </c>
      <c r="AI211" s="1">
        <v>152</v>
      </c>
      <c r="AJ211" s="7">
        <f>Table1[[#This Row],[z ppp]]+Table1[[#This Row],[z blocks]]+Table1[[#This Row],[z hits]]+Table1[[#This Row],[z faceoffWins]]+Table1[[#This Row],[z goals]]+Table1[[#This Row],[z assists]]+Table1[[#This Row],[z points]]</f>
        <v>9.7318167577251133E-2</v>
      </c>
    </row>
    <row r="212" spans="1:36" x14ac:dyDescent="0.3">
      <c r="A212" s="1">
        <v>8481596</v>
      </c>
      <c r="B212" s="1">
        <v>25</v>
      </c>
      <c r="C212" s="1" t="s">
        <v>634</v>
      </c>
      <c r="D212" s="1" t="s">
        <v>26</v>
      </c>
      <c r="E212" s="1" t="s">
        <v>651</v>
      </c>
      <c r="F212" s="1" t="s">
        <v>652</v>
      </c>
      <c r="G212" s="4">
        <v>0.13113493264248699</v>
      </c>
      <c r="H212" s="3">
        <f>(Table1[[#This Row],[AVG_shp]] - G$519) / G$516</f>
        <v>0.46595616418571184</v>
      </c>
      <c r="I212" s="6">
        <v>5.8238341968911902</v>
      </c>
      <c r="J212" s="3">
        <f>(Table1[[#This Row],[AVG_PPP]] - I$519) / I$516</f>
        <v>-0.27351519885583098</v>
      </c>
      <c r="K212" s="6">
        <v>47.715025906735697</v>
      </c>
      <c r="L212" s="3">
        <f>(Table1[[#This Row],[AVG_blocks]] - K$519) / K$516</f>
        <v>-0.35982468204655083</v>
      </c>
      <c r="M212" s="6">
        <v>64.927461139896295</v>
      </c>
      <c r="N212" s="3">
        <f>(Table1[[#This Row],[AVG_hits]] - M$519) / M$516</f>
        <v>-0.4008186440102825</v>
      </c>
      <c r="O212" s="6">
        <v>405.12435233160602</v>
      </c>
      <c r="P212" s="3">
        <f>(Table1[[#This Row],[AVG_faceoffWins]] - O$519) / O$516</f>
        <v>1.316260006310459</v>
      </c>
      <c r="Q212" s="1">
        <v>70</v>
      </c>
      <c r="R212" s="1">
        <v>21</v>
      </c>
      <c r="S212" s="1">
        <f>IF(ISERR(Table1[[#This Row],[AVG_shp]]/Table1[[#This Row],[shp]]), 0, Table1[[#This Row],[AVG_shp]]/Table1[[#This Row],[shp]])</f>
        <v>0.79305570256835023</v>
      </c>
      <c r="T212" s="7">
        <f>Table1[[#This Row],[r shp factor]]*Table1[[#This Row],[goals]]</f>
        <v>16.654169753935356</v>
      </c>
      <c r="U212" s="1">
        <v>16</v>
      </c>
      <c r="V212" s="1">
        <v>37</v>
      </c>
      <c r="W212" s="1">
        <v>95</v>
      </c>
      <c r="X212" s="3">
        <v>18.0259067357512</v>
      </c>
      <c r="Y212" s="3">
        <f>(Table1[[#This Row],[AVG_goals]] - X$519) / X$516</f>
        <v>0.4252171915335316</v>
      </c>
      <c r="Z212" s="3">
        <v>16</v>
      </c>
      <c r="AA212" s="3">
        <f>(Table1[[#This Row],[AVG_assists]] - Z$519) / Z$516</f>
        <v>-0.49378960630834251</v>
      </c>
      <c r="AB212" s="3">
        <v>34.0259067357512</v>
      </c>
      <c r="AC212" s="3">
        <f>(Table1[[#This Row],[AVG_points]] - AB$519) / AB$516</f>
        <v>-0.11640485839839493</v>
      </c>
      <c r="AD212" s="1">
        <v>0.165354</v>
      </c>
      <c r="AE212" s="1">
        <v>2</v>
      </c>
      <c r="AF212" s="1">
        <v>127</v>
      </c>
      <c r="AG212" s="1">
        <v>444</v>
      </c>
      <c r="AH212" s="1">
        <v>56</v>
      </c>
      <c r="AI212" s="1">
        <v>73</v>
      </c>
      <c r="AJ212" s="7">
        <f>Table1[[#This Row],[z ppp]]+Table1[[#This Row],[z blocks]]+Table1[[#This Row],[z hits]]+Table1[[#This Row],[z faceoffWins]]+Table1[[#This Row],[z goals]]+Table1[[#This Row],[z assists]]+Table1[[#This Row],[z points]]</f>
        <v>9.7124208224588893E-2</v>
      </c>
    </row>
    <row r="213" spans="1:36" x14ac:dyDescent="0.3">
      <c r="A213" s="1">
        <v>8478911</v>
      </c>
      <c r="B213" s="1">
        <v>30</v>
      </c>
      <c r="C213" s="1" t="s">
        <v>1032</v>
      </c>
      <c r="D213" s="1" t="s">
        <v>48</v>
      </c>
      <c r="E213" s="1" t="s">
        <v>1058</v>
      </c>
      <c r="F213" s="1" t="s">
        <v>883</v>
      </c>
      <c r="G213" s="4">
        <v>4.7116193965517202E-2</v>
      </c>
      <c r="H213" s="3">
        <f>(Table1[[#This Row],[AVG_shp]] - G$519) / G$516</f>
        <v>-1.1386807152639349</v>
      </c>
      <c r="I213" s="6">
        <v>0.34913793103448199</v>
      </c>
      <c r="J213" s="3">
        <f>(Table1[[#This Row],[AVG_PPP]] - I$519) / I$516</f>
        <v>-0.84334672806685185</v>
      </c>
      <c r="K213" s="6">
        <v>156.46551724137899</v>
      </c>
      <c r="L213" s="3">
        <f>(Table1[[#This Row],[AVG_blocks]] - K$519) / K$516</f>
        <v>2.3153857202010109</v>
      </c>
      <c r="M213" s="6">
        <v>129.03448275861999</v>
      </c>
      <c r="N213" s="3">
        <f>(Table1[[#This Row],[AVG_hits]] - M$519) / M$516</f>
        <v>0.79154714751843125</v>
      </c>
      <c r="O213" s="6">
        <v>0</v>
      </c>
      <c r="P213" s="3">
        <f>(Table1[[#This Row],[AVG_faceoffWins]] - O$519) / O$516</f>
        <v>-0.60126404952864254</v>
      </c>
      <c r="Q213" s="1">
        <v>69</v>
      </c>
      <c r="R213" s="1">
        <v>3</v>
      </c>
      <c r="S213" s="1">
        <f>IF(ISERR(Table1[[#This Row],[AVG_shp]]/Table1[[#This Row],[shp]]), 0, Table1[[#This Row],[AVG_shp]]/Table1[[#This Row],[shp]])</f>
        <v>1.3192639851463628</v>
      </c>
      <c r="T213" s="7">
        <f>Table1[[#This Row],[r shp factor]]*Table1[[#This Row],[goals]]</f>
        <v>3.9577919554390881</v>
      </c>
      <c r="U213" s="1">
        <v>21</v>
      </c>
      <c r="V213" s="1">
        <v>24</v>
      </c>
      <c r="W213" s="1">
        <v>51</v>
      </c>
      <c r="X213" s="3">
        <v>5.8189655172413701</v>
      </c>
      <c r="Y213" s="3">
        <f>(Table1[[#This Row],[AVG_goals]] - X$519) / X$516</f>
        <v>-0.78591258249326013</v>
      </c>
      <c r="Z213" s="3">
        <v>19.237068965517199</v>
      </c>
      <c r="AA213" s="3">
        <f>(Table1[[#This Row],[AVG_assists]] - Z$519) / Z$516</f>
        <v>-0.26136002614362575</v>
      </c>
      <c r="AB213" s="3">
        <v>25.056034482758601</v>
      </c>
      <c r="AC213" s="3">
        <f>(Table1[[#This Row],[AVG_points]] - AB$519) / AB$516</f>
        <v>-0.51934365294174634</v>
      </c>
      <c r="AD213" s="1">
        <v>3.5714000000000003E-2</v>
      </c>
      <c r="AE213" s="1">
        <v>0</v>
      </c>
      <c r="AF213" s="1">
        <v>84</v>
      </c>
      <c r="AG213" s="1">
        <v>0</v>
      </c>
      <c r="AH213" s="1">
        <v>113</v>
      </c>
      <c r="AI213" s="1">
        <v>114</v>
      </c>
      <c r="AJ213" s="7">
        <f>Table1[[#This Row],[z ppp]]+Table1[[#This Row],[z blocks]]+Table1[[#This Row],[z hits]]+Table1[[#This Row],[z faceoffWins]]+Table1[[#This Row],[z goals]]+Table1[[#This Row],[z assists]]+Table1[[#This Row],[z points]]</f>
        <v>9.5705828545315286E-2</v>
      </c>
    </row>
    <row r="214" spans="1:36" x14ac:dyDescent="0.3">
      <c r="A214" s="1">
        <v>8478873</v>
      </c>
      <c r="B214" s="1">
        <v>28</v>
      </c>
      <c r="C214" s="1" t="s">
        <v>22</v>
      </c>
      <c r="D214" s="1" t="s">
        <v>42</v>
      </c>
      <c r="E214" s="1" t="s">
        <v>43</v>
      </c>
      <c r="F214" s="1" t="s">
        <v>44</v>
      </c>
      <c r="G214" s="4">
        <v>0.116601156950672</v>
      </c>
      <c r="H214" s="3">
        <f>(Table1[[#This Row],[AVG_shp]] - G$519) / G$516</f>
        <v>0.18838198442564683</v>
      </c>
      <c r="I214" s="6">
        <v>11.9955156950672</v>
      </c>
      <c r="J214" s="3">
        <f>(Table1[[#This Row],[AVG_PPP]] - I$519) / I$516</f>
        <v>0.36886175415284339</v>
      </c>
      <c r="K214" s="6">
        <v>27.457399103139</v>
      </c>
      <c r="L214" s="3">
        <f>(Table1[[#This Row],[AVG_blocks]] - K$519) / K$516</f>
        <v>-0.85815267380769877</v>
      </c>
      <c r="M214" s="6">
        <v>11.977578475336299</v>
      </c>
      <c r="N214" s="3">
        <f>(Table1[[#This Row],[AVG_hits]] - M$519) / M$516</f>
        <v>-1.3856659690065918</v>
      </c>
      <c r="O214" s="6">
        <v>6.8161434977578397</v>
      </c>
      <c r="P214" s="3">
        <f>(Table1[[#This Row],[AVG_faceoffWins]] - O$519) / O$516</f>
        <v>-0.56900205626711753</v>
      </c>
      <c r="Q214" s="1">
        <v>77</v>
      </c>
      <c r="R214" s="1">
        <v>21</v>
      </c>
      <c r="S214" s="1">
        <f>IF(ISERR(Table1[[#This Row],[AVG_shp]]/Table1[[#This Row],[shp]]), 0, Table1[[#This Row],[AVG_shp]]/Table1[[#This Row],[shp]])</f>
        <v>1.043859169492686</v>
      </c>
      <c r="T214" s="7">
        <f>Table1[[#This Row],[r shp factor]]*Table1[[#This Row],[goals]]</f>
        <v>21.921042559346404</v>
      </c>
      <c r="U214" s="1">
        <v>34</v>
      </c>
      <c r="V214" s="1">
        <v>55</v>
      </c>
      <c r="W214" s="1">
        <v>131</v>
      </c>
      <c r="X214" s="3">
        <v>21.286995515695001</v>
      </c>
      <c r="Y214" s="3">
        <f>(Table1[[#This Row],[AVG_goals]] - X$519) / X$516</f>
        <v>0.74877095053301934</v>
      </c>
      <c r="Z214" s="3">
        <v>35.2556053811659</v>
      </c>
      <c r="AA214" s="3">
        <f>(Table1[[#This Row],[AVG_assists]] - Z$519) / Z$516</f>
        <v>0.88881061699174146</v>
      </c>
      <c r="AB214" s="3">
        <v>56.542600896860897</v>
      </c>
      <c r="AC214" s="3">
        <f>(Table1[[#This Row],[AVG_points]] - AB$519) / AB$516</f>
        <v>0.89507550012643322</v>
      </c>
      <c r="AD214" s="1">
        <v>0.111702</v>
      </c>
      <c r="AE214" s="1">
        <v>11</v>
      </c>
      <c r="AF214" s="1">
        <v>188</v>
      </c>
      <c r="AG214" s="1">
        <v>12</v>
      </c>
      <c r="AH214" s="1">
        <v>29</v>
      </c>
      <c r="AI214" s="1">
        <v>7</v>
      </c>
      <c r="AJ214" s="7">
        <f>Table1[[#This Row],[z ppp]]+Table1[[#This Row],[z blocks]]+Table1[[#This Row],[z hits]]+Table1[[#This Row],[z faceoffWins]]+Table1[[#This Row],[z goals]]+Table1[[#This Row],[z assists]]+Table1[[#This Row],[z points]]</f>
        <v>8.8698122722629447E-2</v>
      </c>
    </row>
    <row r="215" spans="1:36" x14ac:dyDescent="0.3">
      <c r="A215" s="1">
        <v>8477501</v>
      </c>
      <c r="B215" s="1">
        <v>30</v>
      </c>
      <c r="C215" s="1" t="s">
        <v>244</v>
      </c>
      <c r="D215" s="1" t="s">
        <v>56</v>
      </c>
      <c r="E215" s="1" t="s">
        <v>261</v>
      </c>
      <c r="F215" s="1" t="s">
        <v>262</v>
      </c>
      <c r="G215" s="4">
        <v>0.15283121999999999</v>
      </c>
      <c r="H215" s="3">
        <f>(Table1[[#This Row],[AVG_shp]] - G$519) / G$516</f>
        <v>0.88032399913805282</v>
      </c>
      <c r="I215" s="6">
        <v>15.5066666666666</v>
      </c>
      <c r="J215" s="3">
        <f>(Table1[[#This Row],[AVG_PPP]] - I$519) / I$516</f>
        <v>0.73431847180038556</v>
      </c>
      <c r="K215" s="6">
        <v>27.733333333333299</v>
      </c>
      <c r="L215" s="3">
        <f>(Table1[[#This Row],[AVG_blocks]] - K$519) / K$516</f>
        <v>-0.85136482288498005</v>
      </c>
      <c r="M215" s="6">
        <v>61.486666666666601</v>
      </c>
      <c r="N215" s="3">
        <f>(Table1[[#This Row],[AVG_hits]] - M$519) / M$516</f>
        <v>-0.4648160895625163</v>
      </c>
      <c r="O215" s="6">
        <v>1.58</v>
      </c>
      <c r="P215" s="3">
        <f>(Table1[[#This Row],[AVG_faceoffWins]] - O$519) / O$516</f>
        <v>-0.59378563459063871</v>
      </c>
      <c r="Q215" s="1">
        <v>43</v>
      </c>
      <c r="R215" s="1">
        <v>21</v>
      </c>
      <c r="S215" s="1">
        <f>IF(ISERR(Table1[[#This Row],[AVG_shp]]/Table1[[#This Row],[shp]]), 0, Table1[[#This Row],[AVG_shp]]/Table1[[#This Row],[shp]])</f>
        <v>0.85876639358079621</v>
      </c>
      <c r="T215" s="7">
        <f>Table1[[#This Row],[r shp factor]]*Table1[[#This Row],[goals]]</f>
        <v>18.034094265196721</v>
      </c>
      <c r="U215" s="1">
        <v>13</v>
      </c>
      <c r="V215" s="1">
        <v>34</v>
      </c>
      <c r="W215" s="1">
        <v>89</v>
      </c>
      <c r="X215" s="3">
        <v>22.106666666666602</v>
      </c>
      <c r="Y215" s="3">
        <f>(Table1[[#This Row],[AVG_goals]] - X$519) / X$516</f>
        <v>0.83009583922398844</v>
      </c>
      <c r="Z215" s="3">
        <v>23.3266666666666</v>
      </c>
      <c r="AA215" s="3">
        <f>(Table1[[#This Row],[AVG_assists]] - Z$519) / Z$516</f>
        <v>3.2283231644944177E-2</v>
      </c>
      <c r="AB215" s="3">
        <v>45.433333333333302</v>
      </c>
      <c r="AC215" s="3">
        <f>(Table1[[#This Row],[AVG_points]] - AB$519) / AB$516</f>
        <v>0.39603217441865318</v>
      </c>
      <c r="AD215" s="1">
        <v>0.17796600000000001</v>
      </c>
      <c r="AE215" s="1">
        <v>8</v>
      </c>
      <c r="AF215" s="1">
        <v>118</v>
      </c>
      <c r="AG215" s="1">
        <v>3</v>
      </c>
      <c r="AH215" s="1">
        <v>21</v>
      </c>
      <c r="AI215" s="1">
        <v>55</v>
      </c>
      <c r="AJ215" s="7">
        <f>Table1[[#This Row],[z ppp]]+Table1[[#This Row],[z blocks]]+Table1[[#This Row],[z hits]]+Table1[[#This Row],[z faceoffWins]]+Table1[[#This Row],[z goals]]+Table1[[#This Row],[z assists]]+Table1[[#This Row],[z points]]</f>
        <v>8.2763170049836188E-2</v>
      </c>
    </row>
    <row r="216" spans="1:36" x14ac:dyDescent="0.3">
      <c r="A216" s="1">
        <v>8476458</v>
      </c>
      <c r="B216" s="1">
        <v>32</v>
      </c>
      <c r="C216" s="1" t="s">
        <v>22</v>
      </c>
      <c r="D216" s="1" t="s">
        <v>26</v>
      </c>
      <c r="E216" s="1" t="s">
        <v>40</v>
      </c>
      <c r="F216" s="1" t="s">
        <v>41</v>
      </c>
      <c r="G216" s="4">
        <v>9.0866448559670701E-2</v>
      </c>
      <c r="H216" s="3">
        <f>(Table1[[#This Row],[AVG_shp]] - G$519) / G$516</f>
        <v>-0.30311387490700714</v>
      </c>
      <c r="I216" s="6">
        <v>8.25102880658436</v>
      </c>
      <c r="J216" s="3">
        <f>(Table1[[#This Row],[AVG_PPP]] - I$519) / I$516</f>
        <v>-2.0881637290060245E-2</v>
      </c>
      <c r="K216" s="6">
        <v>27.074074074074002</v>
      </c>
      <c r="L216" s="3">
        <f>(Table1[[#This Row],[AVG_blocks]] - K$519) / K$516</f>
        <v>-0.86758228734425702</v>
      </c>
      <c r="M216" s="6">
        <v>48.139917695473201</v>
      </c>
      <c r="N216" s="3">
        <f>(Table1[[#This Row],[AVG_hits]] - M$519) / M$516</f>
        <v>-0.71306045499290172</v>
      </c>
      <c r="O216" s="6">
        <v>380.913580246913</v>
      </c>
      <c r="P216" s="3">
        <f>(Table1[[#This Row],[AVG_faceoffWins]] - O$519) / O$516</f>
        <v>1.2016662090833876</v>
      </c>
      <c r="Q216" s="1">
        <v>82</v>
      </c>
      <c r="R216" s="1">
        <v>10</v>
      </c>
      <c r="S216" s="1">
        <f>IF(ISERR(Table1[[#This Row],[AVG_shp]]/Table1[[#This Row],[shp]]), 0, Table1[[#This Row],[AVG_shp]]/Table1[[#This Row],[shp]])</f>
        <v>1.2448652413199992</v>
      </c>
      <c r="T216" s="7">
        <f>Table1[[#This Row],[r shp factor]]*Table1[[#This Row],[goals]]</f>
        <v>12.448652413199992</v>
      </c>
      <c r="U216" s="1">
        <v>31</v>
      </c>
      <c r="V216" s="1">
        <v>41</v>
      </c>
      <c r="W216" s="1">
        <v>92</v>
      </c>
      <c r="X216" s="3">
        <v>12.0123456790123</v>
      </c>
      <c r="Y216" s="3">
        <f>(Table1[[#This Row],[AVG_goals]] - X$519) / X$516</f>
        <v>-0.17142718590483205</v>
      </c>
      <c r="Z216" s="3">
        <v>28.987654320987598</v>
      </c>
      <c r="AA216" s="3">
        <f>(Table1[[#This Row],[AVG_assists]] - Z$519) / Z$516</f>
        <v>0.43875618536567129</v>
      </c>
      <c r="AB216" s="3">
        <v>41</v>
      </c>
      <c r="AC216" s="3">
        <f>(Table1[[#This Row],[AVG_points]] - AB$519) / AB$516</f>
        <v>0.19688084441546402</v>
      </c>
      <c r="AD216" s="1">
        <v>7.2993000000000002E-2</v>
      </c>
      <c r="AE216" s="1">
        <v>6</v>
      </c>
      <c r="AF216" s="1">
        <v>137</v>
      </c>
      <c r="AG216" s="1">
        <v>511</v>
      </c>
      <c r="AH216" s="1">
        <v>36</v>
      </c>
      <c r="AI216" s="1">
        <v>52</v>
      </c>
      <c r="AJ216" s="7">
        <f>Table1[[#This Row],[z ppp]]+Table1[[#This Row],[z blocks]]+Table1[[#This Row],[z hits]]+Table1[[#This Row],[z faceoffWins]]+Table1[[#This Row],[z goals]]+Table1[[#This Row],[z assists]]+Table1[[#This Row],[z points]]</f>
        <v>6.4351673332471909E-2</v>
      </c>
    </row>
    <row r="217" spans="1:36" x14ac:dyDescent="0.3">
      <c r="A217" s="1">
        <v>8482109</v>
      </c>
      <c r="B217" s="1">
        <v>24</v>
      </c>
      <c r="C217" s="1" t="s">
        <v>600</v>
      </c>
      <c r="D217" s="1" t="s">
        <v>56</v>
      </c>
      <c r="E217" s="1" t="s">
        <v>609</v>
      </c>
      <c r="F217" s="1" t="s">
        <v>610</v>
      </c>
      <c r="G217" s="4">
        <v>0.119558224489795</v>
      </c>
      <c r="H217" s="3">
        <f>(Table1[[#This Row],[AVG_shp]] - G$519) / G$516</f>
        <v>0.24485771475699053</v>
      </c>
      <c r="I217" s="6">
        <v>4.66938775510204</v>
      </c>
      <c r="J217" s="3">
        <f>(Table1[[#This Row],[AVG_PPP]] - I$519) / I$516</f>
        <v>-0.39367528616872799</v>
      </c>
      <c r="K217" s="6">
        <v>25.322448979591801</v>
      </c>
      <c r="L217" s="3">
        <f>(Table1[[#This Row],[AVG_blocks]] - K$519) / K$516</f>
        <v>-0.91067143219397706</v>
      </c>
      <c r="M217" s="6">
        <v>110.87755102040801</v>
      </c>
      <c r="N217" s="3">
        <f>(Table1[[#This Row],[AVG_hits]] - M$519) / M$516</f>
        <v>0.45383524424943367</v>
      </c>
      <c r="O217" s="6">
        <v>19.297959183673399</v>
      </c>
      <c r="P217" s="3">
        <f>(Table1[[#This Row],[AVG_faceoffWins]] - O$519) / O$516</f>
        <v>-0.5099234506475222</v>
      </c>
      <c r="Q217" s="1">
        <v>82</v>
      </c>
      <c r="R217" s="1">
        <v>17</v>
      </c>
      <c r="S217" s="1">
        <f>IF(ISERR(Table1[[#This Row],[AVG_shp]]/Table1[[#This Row],[shp]]), 0, Table1[[#This Row],[AVG_shp]]/Table1[[#This Row],[shp]])</f>
        <v>1.0760250964332514</v>
      </c>
      <c r="T217" s="7">
        <f>Table1[[#This Row],[r shp factor]]*Table1[[#This Row],[goals]]</f>
        <v>18.292426639365274</v>
      </c>
      <c r="U217" s="1">
        <v>28</v>
      </c>
      <c r="V217" s="1">
        <v>45</v>
      </c>
      <c r="W217" s="1">
        <v>107</v>
      </c>
      <c r="X217" s="3">
        <v>20.351020408163201</v>
      </c>
      <c r="Y217" s="3">
        <f>(Table1[[#This Row],[AVG_goals]] - X$519) / X$516</f>
        <v>0.6559067923308981</v>
      </c>
      <c r="Z217" s="3">
        <v>26.6816326530612</v>
      </c>
      <c r="AA217" s="3">
        <f>(Table1[[#This Row],[AVG_assists]] - Z$519) / Z$516</f>
        <v>0.27317811031182826</v>
      </c>
      <c r="AB217" s="3">
        <v>47.032653061224401</v>
      </c>
      <c r="AC217" s="3">
        <f>(Table1[[#This Row],[AVG_points]] - AB$519) / AB$516</f>
        <v>0.46787577988704115</v>
      </c>
      <c r="AD217" s="1">
        <v>0.111111</v>
      </c>
      <c r="AE217" s="1">
        <v>4</v>
      </c>
      <c r="AF217" s="1">
        <v>153</v>
      </c>
      <c r="AG217" s="1">
        <v>13</v>
      </c>
      <c r="AH217" s="1">
        <v>27</v>
      </c>
      <c r="AI217" s="1">
        <v>119</v>
      </c>
      <c r="AJ217" s="7">
        <f>Table1[[#This Row],[z ppp]]+Table1[[#This Row],[z blocks]]+Table1[[#This Row],[z hits]]+Table1[[#This Row],[z faceoffWins]]+Table1[[#This Row],[z goals]]+Table1[[#This Row],[z assists]]+Table1[[#This Row],[z points]]</f>
        <v>3.6525757768973877E-2</v>
      </c>
    </row>
    <row r="218" spans="1:36" x14ac:dyDescent="0.3">
      <c r="A218" s="1">
        <v>8478569</v>
      </c>
      <c r="B218" s="1">
        <v>34</v>
      </c>
      <c r="C218" s="1" t="s">
        <v>701</v>
      </c>
      <c r="D218" s="1" t="s">
        <v>65</v>
      </c>
      <c r="E218" s="1" t="s">
        <v>702</v>
      </c>
      <c r="F218" s="1" t="s">
        <v>703</v>
      </c>
      <c r="G218" s="4">
        <v>0.144080151658767</v>
      </c>
      <c r="H218" s="3">
        <f>(Table1[[#This Row],[AVG_shp]] - G$519) / G$516</f>
        <v>0.71319119976438405</v>
      </c>
      <c r="I218" s="6">
        <v>0</v>
      </c>
      <c r="J218" s="3">
        <f>(Table1[[#This Row],[AVG_PPP]] - I$519) / I$516</f>
        <v>-0.87968660730137926</v>
      </c>
      <c r="K218" s="6">
        <v>89.156398104265406</v>
      </c>
      <c r="L218" s="3">
        <f>(Table1[[#This Row],[AVG_blocks]] - K$519) / K$516</f>
        <v>0.65961337865237746</v>
      </c>
      <c r="M218" s="6">
        <v>188.75829383886199</v>
      </c>
      <c r="N218" s="3">
        <f>(Table1[[#This Row],[AVG_hits]] - M$519) / M$516</f>
        <v>1.902386919413326</v>
      </c>
      <c r="O218" s="6">
        <v>324.75355450236901</v>
      </c>
      <c r="P218" s="3">
        <f>(Table1[[#This Row],[AVG_faceoffWins]] - O$519) / O$516</f>
        <v>0.93585103475005005</v>
      </c>
      <c r="Q218" s="1">
        <v>79</v>
      </c>
      <c r="R218" s="1">
        <v>5</v>
      </c>
      <c r="S218" s="1">
        <f>IF(ISERR(Table1[[#This Row],[AVG_shp]]/Table1[[#This Row],[shp]]), 0, Table1[[#This Row],[AVG_shp]]/Table1[[#This Row],[shp]])</f>
        <v>2.1611914689241605</v>
      </c>
      <c r="T218" s="7">
        <f>Table1[[#This Row],[r shp factor]]*Table1[[#This Row],[goals]]</f>
        <v>10.805957344620802</v>
      </c>
      <c r="U218" s="1">
        <v>7</v>
      </c>
      <c r="V218" s="1">
        <v>12</v>
      </c>
      <c r="W218" s="1">
        <v>29</v>
      </c>
      <c r="X218" s="3">
        <v>8.0236966824644504</v>
      </c>
      <c r="Y218" s="3">
        <f>(Table1[[#This Row],[AVG_goals]] - X$519) / X$516</f>
        <v>-0.56716691065554292</v>
      </c>
      <c r="Z218" s="3">
        <v>6.68720379146919</v>
      </c>
      <c r="AA218" s="3">
        <f>(Table1[[#This Row],[AVG_assists]] - Z$519) / Z$516</f>
        <v>-1.1624714712813802</v>
      </c>
      <c r="AB218" s="3">
        <v>14.7109004739336</v>
      </c>
      <c r="AC218" s="3">
        <f>(Table1[[#This Row],[AVG_points]] - AB$519) / AB$516</f>
        <v>-0.98406106578055941</v>
      </c>
      <c r="AD218" s="1">
        <v>6.6667000000000004E-2</v>
      </c>
      <c r="AE218" s="1">
        <v>0</v>
      </c>
      <c r="AF218" s="1">
        <v>75</v>
      </c>
      <c r="AG218" s="1">
        <v>321</v>
      </c>
      <c r="AH218" s="1">
        <v>100</v>
      </c>
      <c r="AI218" s="1">
        <v>180</v>
      </c>
      <c r="AJ218" s="7">
        <f>Table1[[#This Row],[z ppp]]+Table1[[#This Row],[z blocks]]+Table1[[#This Row],[z hits]]+Table1[[#This Row],[z faceoffWins]]+Table1[[#This Row],[z goals]]+Table1[[#This Row],[z assists]]+Table1[[#This Row],[z points]]</f>
        <v>-9.5534722203108324E-2</v>
      </c>
    </row>
    <row r="219" spans="1:36" x14ac:dyDescent="0.3">
      <c r="A219" s="1">
        <v>8475218</v>
      </c>
      <c r="B219" s="1">
        <v>35</v>
      </c>
      <c r="C219" s="1" t="s">
        <v>340</v>
      </c>
      <c r="D219" s="1" t="s">
        <v>48</v>
      </c>
      <c r="E219" s="1" t="s">
        <v>365</v>
      </c>
      <c r="F219" s="1" t="s">
        <v>366</v>
      </c>
      <c r="G219" s="4">
        <v>9.7326873873873801E-2</v>
      </c>
      <c r="H219" s="3">
        <f>(Table1[[#This Row],[AVG_shp]] - G$519) / G$516</f>
        <v>-0.17972905767049294</v>
      </c>
      <c r="I219" s="6">
        <v>4.5225225225225198</v>
      </c>
      <c r="J219" s="3">
        <f>(Table1[[#This Row],[AVG_PPP]] - I$519) / I$516</f>
        <v>-0.40896169403589105</v>
      </c>
      <c r="K219" s="6">
        <v>97.450450450450404</v>
      </c>
      <c r="L219" s="3">
        <f>(Table1[[#This Row],[AVG_blocks]] - K$519) / K$516</f>
        <v>0.86364312455046921</v>
      </c>
      <c r="M219" s="6">
        <v>92.6666666666666</v>
      </c>
      <c r="N219" s="3">
        <f>(Table1[[#This Row],[AVG_hits]] - M$519) / M$516</f>
        <v>0.11511984321222907</v>
      </c>
      <c r="O219" s="6">
        <v>0</v>
      </c>
      <c r="P219" s="3">
        <f>(Table1[[#This Row],[AVG_faceoffWins]] - O$519) / O$516</f>
        <v>-0.60126404952864254</v>
      </c>
      <c r="Q219" s="1">
        <v>65</v>
      </c>
      <c r="R219" s="1">
        <v>9</v>
      </c>
      <c r="S219" s="1">
        <f>IF(ISERR(Table1[[#This Row],[AVG_shp]]/Table1[[#This Row],[shp]]), 0, Table1[[#This Row],[AVG_shp]]/Table1[[#This Row],[shp]])</f>
        <v>1.5464174313023149</v>
      </c>
      <c r="T219" s="7">
        <f>Table1[[#This Row],[r shp factor]]*Table1[[#This Row],[goals]]</f>
        <v>13.917756881720834</v>
      </c>
      <c r="U219" s="1">
        <v>24</v>
      </c>
      <c r="V219" s="1">
        <v>33</v>
      </c>
      <c r="W219" s="1">
        <v>75</v>
      </c>
      <c r="X219" s="3">
        <v>9.7117117117117093</v>
      </c>
      <c r="Y219" s="3">
        <f>(Table1[[#This Row],[AVG_goals]] - X$519) / X$516</f>
        <v>-0.39968799645990033</v>
      </c>
      <c r="Z219" s="3">
        <v>27.207207207207201</v>
      </c>
      <c r="AA219" s="3">
        <f>(Table1[[#This Row],[AVG_assists]] - Z$519) / Z$516</f>
        <v>0.31091566680713617</v>
      </c>
      <c r="AB219" s="3">
        <v>36.918918918918898</v>
      </c>
      <c r="AC219" s="3">
        <f>(Table1[[#This Row],[AVG_points]] - AB$519) / AB$516</f>
        <v>1.3553162051217352E-2</v>
      </c>
      <c r="AD219" s="1">
        <v>6.2937000000000007E-2</v>
      </c>
      <c r="AE219" s="1">
        <v>7</v>
      </c>
      <c r="AF219" s="1">
        <v>143</v>
      </c>
      <c r="AG219" s="1">
        <v>0</v>
      </c>
      <c r="AH219" s="1">
        <v>95</v>
      </c>
      <c r="AI219" s="1">
        <v>42</v>
      </c>
      <c r="AJ219" s="7">
        <f>Table1[[#This Row],[z ppp]]+Table1[[#This Row],[z blocks]]+Table1[[#This Row],[z hits]]+Table1[[#This Row],[z faceoffWins]]+Table1[[#This Row],[z goals]]+Table1[[#This Row],[z assists]]+Table1[[#This Row],[z points]]</f>
        <v>-0.10668194340338212</v>
      </c>
    </row>
    <row r="220" spans="1:36" x14ac:dyDescent="0.3">
      <c r="A220" s="1">
        <v>8476869</v>
      </c>
      <c r="B220" s="1">
        <v>31</v>
      </c>
      <c r="C220" s="1" t="s">
        <v>132</v>
      </c>
      <c r="D220" s="1" t="s">
        <v>48</v>
      </c>
      <c r="E220" s="1" t="s">
        <v>571</v>
      </c>
      <c r="F220" s="1" t="s">
        <v>572</v>
      </c>
      <c r="G220" s="4">
        <v>7.6680621399176904E-2</v>
      </c>
      <c r="H220" s="3">
        <f>(Table1[[#This Row],[AVG_shp]] - G$519) / G$516</f>
        <v>-0.574042738939887</v>
      </c>
      <c r="I220" s="6">
        <v>9.6584362139917701</v>
      </c>
      <c r="J220" s="3">
        <f>(Table1[[#This Row],[AVG_PPP]] - I$519) / I$516</f>
        <v>0.12560778901611019</v>
      </c>
      <c r="K220" s="6">
        <v>81.679012345678998</v>
      </c>
      <c r="L220" s="3">
        <f>(Table1[[#This Row],[AVG_blocks]] - K$519) / K$516</f>
        <v>0.47567324268155414</v>
      </c>
      <c r="M220" s="6">
        <v>63.9300411522633</v>
      </c>
      <c r="N220" s="3">
        <f>(Table1[[#This Row],[AVG_hits]] - M$519) / M$516</f>
        <v>-0.41937026976063896</v>
      </c>
      <c r="O220" s="6">
        <v>0</v>
      </c>
      <c r="P220" s="3">
        <f>(Table1[[#This Row],[AVG_faceoffWins]] - O$519) / O$516</f>
        <v>-0.60126404952864254</v>
      </c>
      <c r="Q220" s="1">
        <v>82</v>
      </c>
      <c r="R220" s="1">
        <v>10</v>
      </c>
      <c r="S220" s="1">
        <f>IF(ISERR(Table1[[#This Row],[AVG_shp]]/Table1[[#This Row],[shp]]), 0, Table1[[#This Row],[AVG_shp]]/Table1[[#This Row],[shp]])</f>
        <v>1.1962095596021545</v>
      </c>
      <c r="T220" s="7">
        <f>Table1[[#This Row],[r shp factor]]*Table1[[#This Row],[goals]]</f>
        <v>11.962095596021545</v>
      </c>
      <c r="U220" s="1">
        <v>23</v>
      </c>
      <c r="V220" s="1">
        <v>33</v>
      </c>
      <c r="W220" s="1">
        <v>76</v>
      </c>
      <c r="X220" s="3">
        <v>13.6543209876543</v>
      </c>
      <c r="Y220" s="3">
        <f>(Table1[[#This Row],[AVG_goals]] - X$519) / X$516</f>
        <v>-8.5161708589251098E-3</v>
      </c>
      <c r="Z220" s="3">
        <v>25.6213991769547</v>
      </c>
      <c r="AA220" s="3">
        <f>(Table1[[#This Row],[AVG_assists]] - Z$519) / Z$516</f>
        <v>0.19705071718146935</v>
      </c>
      <c r="AB220" s="3">
        <v>39.275720164608998</v>
      </c>
      <c r="AC220" s="3">
        <f>(Table1[[#This Row],[AVG_points]] - AB$519) / AB$516</f>
        <v>0.11942386189310301</v>
      </c>
      <c r="AD220" s="1">
        <v>6.4102999999999993E-2</v>
      </c>
      <c r="AE220" s="1">
        <v>10</v>
      </c>
      <c r="AF220" s="1">
        <v>156</v>
      </c>
      <c r="AG220" s="1">
        <v>0</v>
      </c>
      <c r="AH220" s="1">
        <v>93</v>
      </c>
      <c r="AI220" s="1">
        <v>52</v>
      </c>
      <c r="AJ220" s="7">
        <f>Table1[[#This Row],[z ppp]]+Table1[[#This Row],[z blocks]]+Table1[[#This Row],[z hits]]+Table1[[#This Row],[z faceoffWins]]+Table1[[#This Row],[z goals]]+Table1[[#This Row],[z assists]]+Table1[[#This Row],[z points]]</f>
        <v>-0.11139487937596988</v>
      </c>
    </row>
    <row r="221" spans="1:36" x14ac:dyDescent="0.3">
      <c r="A221" s="1">
        <v>8475765</v>
      </c>
      <c r="B221" s="1">
        <v>34</v>
      </c>
      <c r="C221" s="1" t="s">
        <v>449</v>
      </c>
      <c r="D221" s="1" t="s">
        <v>56</v>
      </c>
      <c r="E221" s="1" t="s">
        <v>465</v>
      </c>
      <c r="F221" s="1" t="s">
        <v>466</v>
      </c>
      <c r="G221" s="4">
        <v>0.19781972888888799</v>
      </c>
      <c r="H221" s="3">
        <f>(Table1[[#This Row],[AVG_shp]] - G$519) / G$516</f>
        <v>1.739539712814862</v>
      </c>
      <c r="I221" s="6">
        <v>10.177777777777701</v>
      </c>
      <c r="J221" s="3">
        <f>(Table1[[#This Row],[AVG_PPP]] - I$519) / I$516</f>
        <v>0.17966324398639066</v>
      </c>
      <c r="K221" s="6">
        <v>36.657777777777703</v>
      </c>
      <c r="L221" s="3">
        <f>(Table1[[#This Row],[AVG_blocks]] - K$519) / K$516</f>
        <v>-0.63182773096884781</v>
      </c>
      <c r="M221" s="6">
        <v>74.1111111111111</v>
      </c>
      <c r="N221" s="3">
        <f>(Table1[[#This Row],[AVG_hits]] - M$519) / M$516</f>
        <v>-0.23000630878471409</v>
      </c>
      <c r="O221" s="6">
        <v>1.35111111111111</v>
      </c>
      <c r="P221" s="3">
        <f>(Table1[[#This Row],[AVG_faceoffWins]] - O$519) / O$516</f>
        <v>-0.59486900553102462</v>
      </c>
      <c r="Q221" s="1">
        <v>80</v>
      </c>
      <c r="R221" s="1">
        <v>11</v>
      </c>
      <c r="S221" s="1">
        <f>IF(ISERR(Table1[[#This Row],[AVG_shp]]/Table1[[#This Row],[shp]]), 0, Table1[[#This Row],[AVG_shp]]/Table1[[#This Row],[shp]])</f>
        <v>2.391813617818177</v>
      </c>
      <c r="T221" s="7">
        <f>Table1[[#This Row],[r shp factor]]*Table1[[#This Row],[goals]]</f>
        <v>26.309949795999948</v>
      </c>
      <c r="U221" s="1">
        <v>22</v>
      </c>
      <c r="V221" s="1">
        <v>33</v>
      </c>
      <c r="W221" s="1">
        <v>77</v>
      </c>
      <c r="X221" s="3">
        <v>17.2</v>
      </c>
      <c r="Y221" s="3">
        <f>(Table1[[#This Row],[AVG_goals]] - X$519) / X$516</f>
        <v>0.34327363005223316</v>
      </c>
      <c r="Z221" s="3">
        <v>28.4444444444444</v>
      </c>
      <c r="AA221" s="3">
        <f>(Table1[[#This Row],[AVG_assists]] - Z$519) / Z$516</f>
        <v>0.39975236898386907</v>
      </c>
      <c r="AB221" s="3">
        <v>45.644444444444403</v>
      </c>
      <c r="AC221" s="3">
        <f>(Table1[[#This Row],[AVG_points]] - AB$519) / AB$516</f>
        <v>0.40551557108547137</v>
      </c>
      <c r="AD221" s="1">
        <v>8.2707000000000003E-2</v>
      </c>
      <c r="AE221" s="1">
        <v>8</v>
      </c>
      <c r="AF221" s="1">
        <v>133</v>
      </c>
      <c r="AG221" s="1">
        <v>0</v>
      </c>
      <c r="AH221" s="1">
        <v>35</v>
      </c>
      <c r="AI221" s="1">
        <v>63</v>
      </c>
      <c r="AJ221" s="7">
        <f>Table1[[#This Row],[z ppp]]+Table1[[#This Row],[z blocks]]+Table1[[#This Row],[z hits]]+Table1[[#This Row],[z faceoffWins]]+Table1[[#This Row],[z goals]]+Table1[[#This Row],[z assists]]+Table1[[#This Row],[z points]]</f>
        <v>-0.12849823117662212</v>
      </c>
    </row>
    <row r="222" spans="1:36" x14ac:dyDescent="0.3">
      <c r="A222" s="1">
        <v>8478462</v>
      </c>
      <c r="B222" s="1">
        <v>28</v>
      </c>
      <c r="C222" s="1" t="s">
        <v>860</v>
      </c>
      <c r="D222" s="1" t="s">
        <v>65</v>
      </c>
      <c r="E222" s="1" t="s">
        <v>882</v>
      </c>
      <c r="F222" s="1" t="s">
        <v>883</v>
      </c>
      <c r="G222" s="4">
        <v>0.13149590776698999</v>
      </c>
      <c r="H222" s="3">
        <f>(Table1[[#This Row],[AVG_shp]] - G$519) / G$516</f>
        <v>0.47285026907781758</v>
      </c>
      <c r="I222" s="6">
        <v>5.6504854368931996</v>
      </c>
      <c r="J222" s="3">
        <f>(Table1[[#This Row],[AVG_PPP]] - I$519) / I$516</f>
        <v>-0.29155813387900925</v>
      </c>
      <c r="K222" s="6">
        <v>41.0291262135922</v>
      </c>
      <c r="L222" s="3">
        <f>(Table1[[#This Row],[AVG_blocks]] - K$519) / K$516</f>
        <v>-0.5242946369678807</v>
      </c>
      <c r="M222" s="6">
        <v>77.509708737864003</v>
      </c>
      <c r="N222" s="3">
        <f>(Table1[[#This Row],[AVG_hits]] - M$519) / M$516</f>
        <v>-0.16679370824600401</v>
      </c>
      <c r="O222" s="6">
        <v>366.29126213592201</v>
      </c>
      <c r="P222" s="3">
        <f>(Table1[[#This Row],[AVG_faceoffWins]] - O$519) / O$516</f>
        <v>1.1324562330140979</v>
      </c>
      <c r="Q222" s="1">
        <v>71</v>
      </c>
      <c r="R222" s="1">
        <v>15</v>
      </c>
      <c r="S222" s="1">
        <f>IF(ISERR(Table1[[#This Row],[AVG_shp]]/Table1[[#This Row],[shp]]), 0, Table1[[#This Row],[AVG_shp]]/Table1[[#This Row],[shp]])</f>
        <v>0.93800357926904765</v>
      </c>
      <c r="T222" s="7">
        <f>Table1[[#This Row],[r shp factor]]*Table1[[#This Row],[goals]]</f>
        <v>14.070053689035715</v>
      </c>
      <c r="U222" s="1">
        <v>16</v>
      </c>
      <c r="V222" s="1">
        <v>31</v>
      </c>
      <c r="W222" s="1">
        <v>77</v>
      </c>
      <c r="X222" s="3">
        <v>14.004854368932</v>
      </c>
      <c r="Y222" s="3">
        <f>(Table1[[#This Row],[AVG_goals]] - X$519) / X$516</f>
        <v>2.6262518352091976E-2</v>
      </c>
      <c r="Z222" s="3">
        <v>20.0776699029126</v>
      </c>
      <c r="AA222" s="3">
        <f>(Table1[[#This Row],[AVG_assists]] - Z$519) / Z$516</f>
        <v>-0.20100279401599214</v>
      </c>
      <c r="AB222" s="3">
        <v>34.082524271844598</v>
      </c>
      <c r="AC222" s="3">
        <f>(Table1[[#This Row],[AVG_points]] - AB$519) / AB$516</f>
        <v>-0.11386152209437149</v>
      </c>
      <c r="AD222" s="1">
        <v>0.14018700000000001</v>
      </c>
      <c r="AE222" s="1">
        <v>4</v>
      </c>
      <c r="AF222" s="1">
        <v>107</v>
      </c>
      <c r="AG222" s="1">
        <v>371</v>
      </c>
      <c r="AH222" s="1">
        <v>47</v>
      </c>
      <c r="AI222" s="1">
        <v>72</v>
      </c>
      <c r="AJ222" s="7">
        <f>Table1[[#This Row],[z ppp]]+Table1[[#This Row],[z blocks]]+Table1[[#This Row],[z hits]]+Table1[[#This Row],[z faceoffWins]]+Table1[[#This Row],[z goals]]+Table1[[#This Row],[z assists]]+Table1[[#This Row],[z points]]</f>
        <v>-0.13879204383706767</v>
      </c>
    </row>
    <row r="223" spans="1:36" x14ac:dyDescent="0.3">
      <c r="A223" s="1">
        <v>8478975</v>
      </c>
      <c r="B223" s="1">
        <v>30</v>
      </c>
      <c r="C223" s="1" t="s">
        <v>734</v>
      </c>
      <c r="D223" s="1" t="s">
        <v>29</v>
      </c>
      <c r="E223" s="1" t="s">
        <v>743</v>
      </c>
      <c r="F223" s="1" t="s">
        <v>744</v>
      </c>
      <c r="G223" s="4">
        <v>0.13067598578199</v>
      </c>
      <c r="H223" s="3">
        <f>(Table1[[#This Row],[AVG_shp]] - G$519) / G$516</f>
        <v>0.45719094026474177</v>
      </c>
      <c r="I223" s="6">
        <v>8.7725118483412299</v>
      </c>
      <c r="J223" s="3">
        <f>(Table1[[#This Row],[AVG_PPP]] - I$519) / I$516</f>
        <v>3.339671254190639E-2</v>
      </c>
      <c r="K223" s="6">
        <v>31.7914691943127</v>
      </c>
      <c r="L223" s="3">
        <f>(Table1[[#This Row],[AVG_blocks]] - K$519) / K$516</f>
        <v>-0.75153660936804878</v>
      </c>
      <c r="M223" s="6">
        <v>93.033175355450197</v>
      </c>
      <c r="N223" s="3">
        <f>(Table1[[#This Row],[AVG_hits]] - M$519) / M$516</f>
        <v>0.12193676297809707</v>
      </c>
      <c r="O223" s="6">
        <v>8.2843601895734604</v>
      </c>
      <c r="P223" s="3">
        <f>(Table1[[#This Row],[AVG_faceoffWins]] - O$519) / O$516</f>
        <v>-0.56205273117831978</v>
      </c>
      <c r="Q223" s="1">
        <v>62</v>
      </c>
      <c r="R223" s="1">
        <v>22</v>
      </c>
      <c r="S223" s="1">
        <f>IF(ISERR(Table1[[#This Row],[AVG_shp]]/Table1[[#This Row],[shp]]), 0, Table1[[#This Row],[AVG_shp]]/Table1[[#This Row],[shp]])</f>
        <v>0.79593605626779307</v>
      </c>
      <c r="T223" s="7">
        <f>Table1[[#This Row],[r shp factor]]*Table1[[#This Row],[goals]]</f>
        <v>17.510593237891449</v>
      </c>
      <c r="U223" s="1">
        <v>25</v>
      </c>
      <c r="V223" s="1">
        <v>47</v>
      </c>
      <c r="W223" s="1">
        <v>116</v>
      </c>
      <c r="X223" s="3">
        <v>18.7772511848341</v>
      </c>
      <c r="Y223" s="3">
        <f>(Table1[[#This Row],[AVG_goals]] - X$519) / X$516</f>
        <v>0.49976294517853387</v>
      </c>
      <c r="Z223" s="3">
        <v>25.3696682464454</v>
      </c>
      <c r="AA223" s="3">
        <f>(Table1[[#This Row],[AVG_assists]] - Z$519) / Z$516</f>
        <v>0.17897581203856894</v>
      </c>
      <c r="AB223" s="3">
        <v>44.146919431279599</v>
      </c>
      <c r="AC223" s="3">
        <f>(Table1[[#This Row],[AVG_points]] - AB$519) / AB$516</f>
        <v>0.33824472189340754</v>
      </c>
      <c r="AD223" s="1">
        <v>0.16417899999999999</v>
      </c>
      <c r="AE223" s="1">
        <v>10</v>
      </c>
      <c r="AF223" s="1">
        <v>134</v>
      </c>
      <c r="AG223" s="1">
        <v>12</v>
      </c>
      <c r="AH223" s="1">
        <v>21</v>
      </c>
      <c r="AI223" s="1">
        <v>79</v>
      </c>
      <c r="AJ223" s="7">
        <f>Table1[[#This Row],[z ppp]]+Table1[[#This Row],[z blocks]]+Table1[[#This Row],[z hits]]+Table1[[#This Row],[z faceoffWins]]+Table1[[#This Row],[z goals]]+Table1[[#This Row],[z assists]]+Table1[[#This Row],[z points]]</f>
        <v>-0.14127238591585484</v>
      </c>
    </row>
    <row r="224" spans="1:36" x14ac:dyDescent="0.3">
      <c r="A224" s="1">
        <v>8478133</v>
      </c>
      <c r="B224" s="1">
        <v>29</v>
      </c>
      <c r="C224" s="1" t="s">
        <v>481</v>
      </c>
      <c r="D224" s="1" t="s">
        <v>26</v>
      </c>
      <c r="E224" s="1" t="s">
        <v>487</v>
      </c>
      <c r="F224" s="1" t="s">
        <v>488</v>
      </c>
      <c r="G224" s="4">
        <v>0.10263805504587099</v>
      </c>
      <c r="H224" s="3">
        <f>(Table1[[#This Row],[AVG_shp]] - G$519) / G$516</f>
        <v>-7.8293148059993364E-2</v>
      </c>
      <c r="I224" s="6">
        <v>0.247706422018348</v>
      </c>
      <c r="J224" s="3">
        <f>(Table1[[#This Row],[AVG_PPP]] - I$519) / I$516</f>
        <v>-0.85390418533682155</v>
      </c>
      <c r="K224" s="6">
        <v>57.174311926605498</v>
      </c>
      <c r="L224" s="3">
        <f>(Table1[[#This Row],[AVG_blocks]] - K$519) / K$516</f>
        <v>-0.12713074156290594</v>
      </c>
      <c r="M224" s="6">
        <v>85.678899082568805</v>
      </c>
      <c r="N224" s="3">
        <f>(Table1[[#This Row],[AVG_hits]] - M$519) / M$516</f>
        <v>-1.4849929459255352E-2</v>
      </c>
      <c r="O224" s="6">
        <v>529.834862385321</v>
      </c>
      <c r="P224" s="3">
        <f>(Table1[[#This Row],[AVG_faceoffWins]] - O$519) / O$516</f>
        <v>1.9065365514444907</v>
      </c>
      <c r="Q224" s="1">
        <v>82</v>
      </c>
      <c r="R224" s="1">
        <v>13</v>
      </c>
      <c r="S224" s="1">
        <f>IF(ISERR(Table1[[#This Row],[AVG_shp]]/Table1[[#This Row],[shp]]), 0, Table1[[#This Row],[AVG_shp]]/Table1[[#This Row],[shp]])</f>
        <v>0.63161880028228301</v>
      </c>
      <c r="T224" s="7">
        <f>Table1[[#This Row],[r shp factor]]*Table1[[#This Row],[goals]]</f>
        <v>8.2110444036696784</v>
      </c>
      <c r="U224" s="1">
        <v>23</v>
      </c>
      <c r="V224" s="1">
        <v>36</v>
      </c>
      <c r="W224" s="1">
        <v>85</v>
      </c>
      <c r="X224" s="3">
        <v>8.0183486238532105</v>
      </c>
      <c r="Y224" s="3">
        <f>(Table1[[#This Row],[AVG_goals]] - X$519) / X$516</f>
        <v>-0.56769752622101244</v>
      </c>
      <c r="Z224" s="3">
        <v>20.7614678899082</v>
      </c>
      <c r="AA224" s="3">
        <f>(Table1[[#This Row],[AVG_assists]] - Z$519) / Z$516</f>
        <v>-0.15190440262306357</v>
      </c>
      <c r="AB224" s="3">
        <v>28.7798165137614</v>
      </c>
      <c r="AC224" s="3">
        <f>(Table1[[#This Row],[AVG_points]] - AB$519) / AB$516</f>
        <v>-0.35206632720125247</v>
      </c>
      <c r="AD224" s="1">
        <v>0.16250000000000001</v>
      </c>
      <c r="AE224" s="1">
        <v>0</v>
      </c>
      <c r="AF224" s="1">
        <v>80</v>
      </c>
      <c r="AG224" s="1">
        <v>593</v>
      </c>
      <c r="AH224" s="1">
        <v>60</v>
      </c>
      <c r="AI224" s="1">
        <v>124</v>
      </c>
      <c r="AJ224" s="7">
        <f>Table1[[#This Row],[z ppp]]+Table1[[#This Row],[z blocks]]+Table1[[#This Row],[z hits]]+Table1[[#This Row],[z faceoffWins]]+Table1[[#This Row],[z goals]]+Table1[[#This Row],[z assists]]+Table1[[#This Row],[z points]]</f>
        <v>-0.16101656095982056</v>
      </c>
    </row>
    <row r="225" spans="1:36" x14ac:dyDescent="0.3">
      <c r="A225" s="1">
        <v>8478856</v>
      </c>
      <c r="B225" s="1">
        <v>29</v>
      </c>
      <c r="C225" s="1" t="s">
        <v>934</v>
      </c>
      <c r="D225" s="1" t="s">
        <v>42</v>
      </c>
      <c r="E225" s="1" t="s">
        <v>943</v>
      </c>
      <c r="F225" s="1" t="s">
        <v>944</v>
      </c>
      <c r="G225" s="4">
        <v>0.104284700819672</v>
      </c>
      <c r="H225" s="3">
        <f>(Table1[[#This Row],[AVG_shp]] - G$519) / G$516</f>
        <v>-4.6844585779264071E-2</v>
      </c>
      <c r="I225" s="6">
        <v>10.9754098360655</v>
      </c>
      <c r="J225" s="3">
        <f>(Table1[[#This Row],[AVG_PPP]] - I$519) / I$516</f>
        <v>0.26268445163885684</v>
      </c>
      <c r="K225" s="6">
        <v>37.319672131147499</v>
      </c>
      <c r="L225" s="3">
        <f>(Table1[[#This Row],[AVG_blocks]] - K$519) / K$516</f>
        <v>-0.61554544444680304</v>
      </c>
      <c r="M225" s="6">
        <v>49.680327868852402</v>
      </c>
      <c r="N225" s="3">
        <f>(Table1[[#This Row],[AVG_hits]] - M$519) / M$516</f>
        <v>-0.68440942193471144</v>
      </c>
      <c r="O225" s="6">
        <v>3.3278688524590101</v>
      </c>
      <c r="P225" s="3">
        <f>(Table1[[#This Row],[AVG_faceoffWins]] - O$519) / O$516</f>
        <v>-0.58551266716285333</v>
      </c>
      <c r="Q225" s="1">
        <v>81</v>
      </c>
      <c r="R225" s="1">
        <v>19</v>
      </c>
      <c r="S225" s="1">
        <f>IF(ISERR(Table1[[#This Row],[AVG_shp]]/Table1[[#This Row],[shp]]), 0, Table1[[#This Row],[AVG_shp]]/Table1[[#This Row],[shp]])</f>
        <v>0.93856324594029394</v>
      </c>
      <c r="T225" s="7">
        <f>Table1[[#This Row],[r shp factor]]*Table1[[#This Row],[goals]]</f>
        <v>17.832701672865586</v>
      </c>
      <c r="U225" s="1">
        <v>31</v>
      </c>
      <c r="V225" s="1">
        <v>50</v>
      </c>
      <c r="W225" s="1">
        <v>119</v>
      </c>
      <c r="X225" s="3">
        <v>18.672131147540899</v>
      </c>
      <c r="Y225" s="3">
        <f>(Table1[[#This Row],[AVG_goals]] - X$519) / X$516</f>
        <v>0.48933330480150383</v>
      </c>
      <c r="Z225" s="3">
        <v>28.991803278688501</v>
      </c>
      <c r="AA225" s="3">
        <f>(Table1[[#This Row],[AVG_assists]] - Z$519) / Z$516</f>
        <v>0.43905409081866426</v>
      </c>
      <c r="AB225" s="3">
        <v>47.663934426229503</v>
      </c>
      <c r="AC225" s="3">
        <f>(Table1[[#This Row],[AVG_points]] - AB$519) / AB$516</f>
        <v>0.49623379269463413</v>
      </c>
      <c r="AD225" s="1">
        <v>0.111111</v>
      </c>
      <c r="AE225" s="1">
        <v>16</v>
      </c>
      <c r="AF225" s="1">
        <v>171</v>
      </c>
      <c r="AG225" s="1">
        <v>5</v>
      </c>
      <c r="AH225" s="1">
        <v>58</v>
      </c>
      <c r="AI225" s="1">
        <v>49</v>
      </c>
      <c r="AJ225" s="7">
        <f>Table1[[#This Row],[z ppp]]+Table1[[#This Row],[z blocks]]+Table1[[#This Row],[z hits]]+Table1[[#This Row],[z faceoffWins]]+Table1[[#This Row],[z goals]]+Table1[[#This Row],[z assists]]+Table1[[#This Row],[z points]]</f>
        <v>-0.19816189359070874</v>
      </c>
    </row>
    <row r="226" spans="1:36" x14ac:dyDescent="0.3">
      <c r="A226" s="1">
        <v>8481580</v>
      </c>
      <c r="B226" s="1">
        <v>24</v>
      </c>
      <c r="C226" s="1" t="s">
        <v>1032</v>
      </c>
      <c r="D226" s="1" t="s">
        <v>29</v>
      </c>
      <c r="E226" s="1" t="s">
        <v>1041</v>
      </c>
      <c r="F226" s="1" t="s">
        <v>1042</v>
      </c>
      <c r="G226" s="4">
        <v>0.135189678571428</v>
      </c>
      <c r="H226" s="3">
        <f>(Table1[[#This Row],[AVG_shp]] - G$519) / G$516</f>
        <v>0.54339597055310396</v>
      </c>
      <c r="I226" s="6">
        <v>7.7380952380952301</v>
      </c>
      <c r="J226" s="3">
        <f>(Table1[[#This Row],[AVG_PPP]] - I$519) / I$516</f>
        <v>-7.4270118681929467E-2</v>
      </c>
      <c r="K226" s="6">
        <v>36.25</v>
      </c>
      <c r="L226" s="3">
        <f>(Table1[[#This Row],[AVG_blocks]] - K$519) / K$516</f>
        <v>-0.64185887050236445</v>
      </c>
      <c r="M226" s="6">
        <v>40.535714285714199</v>
      </c>
      <c r="N226" s="3">
        <f>(Table1[[#This Row],[AVG_hits]] - M$519) / M$516</f>
        <v>-0.85449569544984483</v>
      </c>
      <c r="O226" s="6">
        <v>201.15476190476099</v>
      </c>
      <c r="P226" s="3">
        <f>(Table1[[#This Row],[AVG_faceoffWins]] - O$519) / O$516</f>
        <v>0.3508364417872778</v>
      </c>
      <c r="Q226" s="1">
        <v>82</v>
      </c>
      <c r="R226" s="1">
        <v>26</v>
      </c>
      <c r="S226" s="1">
        <f>IF(ISERR(Table1[[#This Row],[AVG_shp]]/Table1[[#This Row],[shp]]), 0, Table1[[#This Row],[AVG_shp]]/Table1[[#This Row],[shp]])</f>
        <v>0.92032757566002465</v>
      </c>
      <c r="T226" s="7">
        <f>Table1[[#This Row],[r shp factor]]*Table1[[#This Row],[goals]]</f>
        <v>23.92851696716064</v>
      </c>
      <c r="U226" s="1">
        <v>31</v>
      </c>
      <c r="V226" s="1">
        <v>57</v>
      </c>
      <c r="W226" s="1">
        <v>140</v>
      </c>
      <c r="X226" s="3">
        <v>21.261904761904699</v>
      </c>
      <c r="Y226" s="3">
        <f>(Table1[[#This Row],[AVG_goals]] - X$519) / X$516</f>
        <v>0.7462815341899528</v>
      </c>
      <c r="Z226" s="3">
        <v>22.273809523809501</v>
      </c>
      <c r="AA226" s="3">
        <f>(Table1[[#This Row],[AVG_assists]] - Z$519) / Z$516</f>
        <v>-4.3314522463640245E-2</v>
      </c>
      <c r="AB226" s="3">
        <v>43.535714285714199</v>
      </c>
      <c r="AC226" s="3">
        <f>(Table1[[#This Row],[AVG_points]] - AB$519) / AB$516</f>
        <v>0.3107885600187888</v>
      </c>
      <c r="AD226" s="1">
        <v>0.146893</v>
      </c>
      <c r="AE226" s="1">
        <v>10</v>
      </c>
      <c r="AF226" s="1">
        <v>177</v>
      </c>
      <c r="AG226" s="1">
        <v>51</v>
      </c>
      <c r="AH226" s="1">
        <v>36</v>
      </c>
      <c r="AI226" s="1">
        <v>39</v>
      </c>
      <c r="AJ226" s="7">
        <f>Table1[[#This Row],[z ppp]]+Table1[[#This Row],[z blocks]]+Table1[[#This Row],[z hits]]+Table1[[#This Row],[z faceoffWins]]+Table1[[#This Row],[z goals]]+Table1[[#This Row],[z assists]]+Table1[[#This Row],[z points]]</f>
        <v>-0.20603267110175955</v>
      </c>
    </row>
    <row r="227" spans="1:36" x14ac:dyDescent="0.3">
      <c r="A227" s="1">
        <v>8477365</v>
      </c>
      <c r="B227" s="1">
        <v>30</v>
      </c>
      <c r="C227" s="1" t="s">
        <v>701</v>
      </c>
      <c r="D227" s="1" t="s">
        <v>48</v>
      </c>
      <c r="E227" s="1" t="s">
        <v>722</v>
      </c>
      <c r="F227" s="1" t="s">
        <v>723</v>
      </c>
      <c r="G227" s="4">
        <v>4.1113630434782597E-2</v>
      </c>
      <c r="H227" s="3">
        <f>(Table1[[#This Row],[AVG_shp]] - G$519) / G$516</f>
        <v>-1.2533210319876662</v>
      </c>
      <c r="I227" s="6">
        <v>0</v>
      </c>
      <c r="J227" s="3">
        <f>(Table1[[#This Row],[AVG_PPP]] - I$519) / I$516</f>
        <v>-0.87968660730137926</v>
      </c>
      <c r="K227" s="6">
        <v>117.7</v>
      </c>
      <c r="L227" s="3">
        <f>(Table1[[#This Row],[AVG_blocks]] - K$519) / K$516</f>
        <v>1.3617724197008414</v>
      </c>
      <c r="M227" s="6">
        <v>206.62608695652099</v>
      </c>
      <c r="N227" s="3">
        <f>(Table1[[#This Row],[AVG_hits]] - M$519) / M$516</f>
        <v>2.2347209562419263</v>
      </c>
      <c r="O227" s="6">
        <v>0</v>
      </c>
      <c r="P227" s="3">
        <f>(Table1[[#This Row],[AVG_faceoffWins]] - O$519) / O$516</f>
        <v>-0.60126404952864254</v>
      </c>
      <c r="Q227" s="1">
        <v>73</v>
      </c>
      <c r="R227" s="1">
        <v>1</v>
      </c>
      <c r="S227" s="1">
        <f>IF(ISERR(Table1[[#This Row],[AVG_shp]]/Table1[[#This Row],[shp]]), 0, Table1[[#This Row],[AVG_shp]]/Table1[[#This Row],[shp]])</f>
        <v>2.5901613075526111</v>
      </c>
      <c r="T227" s="7">
        <f>Table1[[#This Row],[r shp factor]]*Table1[[#This Row],[goals]]</f>
        <v>2.5901613075526111</v>
      </c>
      <c r="U227" s="1">
        <v>15</v>
      </c>
      <c r="V227" s="1">
        <v>16</v>
      </c>
      <c r="W227" s="1">
        <v>33</v>
      </c>
      <c r="X227" s="3">
        <v>3.3869565217391302</v>
      </c>
      <c r="Y227" s="3">
        <f>(Table1[[#This Row],[AVG_goals]] - X$519) / X$516</f>
        <v>-1.0272079612804879</v>
      </c>
      <c r="Z227" s="3">
        <v>15.673913043478199</v>
      </c>
      <c r="AA227" s="3">
        <f>(Table1[[#This Row],[AVG_assists]] - Z$519) / Z$516</f>
        <v>-0.5172034585335894</v>
      </c>
      <c r="AB227" s="3">
        <v>19.060869565217299</v>
      </c>
      <c r="AC227" s="3">
        <f>(Table1[[#This Row],[AVG_points]] - AB$519) / AB$516</f>
        <v>-0.78865457029140473</v>
      </c>
      <c r="AD227" s="1">
        <v>1.5873000000000002E-2</v>
      </c>
      <c r="AE227" s="1">
        <v>0</v>
      </c>
      <c r="AF227" s="1">
        <v>63</v>
      </c>
      <c r="AG227" s="1">
        <v>0</v>
      </c>
      <c r="AH227" s="1">
        <v>116</v>
      </c>
      <c r="AI227" s="1">
        <v>208</v>
      </c>
      <c r="AJ227" s="7">
        <f>Table1[[#This Row],[z ppp]]+Table1[[#This Row],[z blocks]]+Table1[[#This Row],[z hits]]+Table1[[#This Row],[z faceoffWins]]+Table1[[#This Row],[z goals]]+Table1[[#This Row],[z assists]]+Table1[[#This Row],[z points]]</f>
        <v>-0.21752327099273616</v>
      </c>
    </row>
    <row r="228" spans="1:36" x14ac:dyDescent="0.3">
      <c r="A228" s="1">
        <v>8477476</v>
      </c>
      <c r="B228" s="1">
        <v>30</v>
      </c>
      <c r="C228" s="1" t="s">
        <v>244</v>
      </c>
      <c r="D228" s="1" t="s">
        <v>56</v>
      </c>
      <c r="E228" s="1" t="s">
        <v>253</v>
      </c>
      <c r="F228" s="1" t="s">
        <v>254</v>
      </c>
      <c r="G228" s="4">
        <v>0.16032644943820201</v>
      </c>
      <c r="H228" s="3">
        <f>(Table1[[#This Row],[AVG_shp]] - G$519) / G$516</f>
        <v>1.0234720845040659</v>
      </c>
      <c r="I228" s="6">
        <v>12.162921348314599</v>
      </c>
      <c r="J228" s="3">
        <f>(Table1[[#This Row],[AVG_PPP]] - I$519) / I$516</f>
        <v>0.38628610333244268</v>
      </c>
      <c r="K228" s="6">
        <v>35.129213483146003</v>
      </c>
      <c r="L228" s="3">
        <f>(Table1[[#This Row],[AVG_blocks]] - K$519) / K$516</f>
        <v>-0.66942968615376452</v>
      </c>
      <c r="M228" s="6">
        <v>58.617977528089803</v>
      </c>
      <c r="N228" s="3">
        <f>(Table1[[#This Row],[AVG_hits]] - M$519) / M$516</f>
        <v>-0.51817259730534238</v>
      </c>
      <c r="O228" s="6">
        <v>6.4269662921348303</v>
      </c>
      <c r="P228" s="3">
        <f>(Table1[[#This Row],[AVG_faceoffWins]] - O$519) / O$516</f>
        <v>-0.57084409970259964</v>
      </c>
      <c r="Q228" s="1">
        <v>69</v>
      </c>
      <c r="R228" s="1">
        <v>27</v>
      </c>
      <c r="S228" s="1">
        <f>IF(ISERR(Table1[[#This Row],[AVG_shp]]/Table1[[#This Row],[shp]]), 0, Table1[[#This Row],[AVG_shp]]/Table1[[#This Row],[shp]])</f>
        <v>0.87882854673632915</v>
      </c>
      <c r="T228" s="7">
        <f>Table1[[#This Row],[r shp factor]]*Table1[[#This Row],[goals]]</f>
        <v>23.728370761880885</v>
      </c>
      <c r="U228" s="1">
        <v>18</v>
      </c>
      <c r="V228" s="1">
        <v>45</v>
      </c>
      <c r="W228" s="1">
        <v>117</v>
      </c>
      <c r="X228" s="3">
        <v>22.0617977528089</v>
      </c>
      <c r="Y228" s="3">
        <f>(Table1[[#This Row],[AVG_goals]] - X$519) / X$516</f>
        <v>0.82564410340183958</v>
      </c>
      <c r="Z228" s="3">
        <v>22.314606741573002</v>
      </c>
      <c r="AA228" s="3">
        <f>(Table1[[#This Row],[AVG_assists]] - Z$519) / Z$516</f>
        <v>-4.0385181044698924E-2</v>
      </c>
      <c r="AB228" s="3">
        <v>44.376404494382001</v>
      </c>
      <c r="AC228" s="3">
        <f>(Table1[[#This Row],[AVG_points]] - AB$519) / AB$516</f>
        <v>0.34855350133687585</v>
      </c>
      <c r="AD228" s="1">
        <v>0.18243200000000001</v>
      </c>
      <c r="AE228" s="1">
        <v>5</v>
      </c>
      <c r="AF228" s="1">
        <v>148</v>
      </c>
      <c r="AG228" s="1">
        <v>7</v>
      </c>
      <c r="AH228" s="1">
        <v>39</v>
      </c>
      <c r="AI228" s="1">
        <v>33</v>
      </c>
      <c r="AJ228" s="7">
        <f>Table1[[#This Row],[z ppp]]+Table1[[#This Row],[z blocks]]+Table1[[#This Row],[z hits]]+Table1[[#This Row],[z faceoffWins]]+Table1[[#This Row],[z goals]]+Table1[[#This Row],[z assists]]+Table1[[#This Row],[z points]]</f>
        <v>-0.23834785613524728</v>
      </c>
    </row>
    <row r="229" spans="1:36" x14ac:dyDescent="0.3">
      <c r="A229" s="1">
        <v>8480220</v>
      </c>
      <c r="B229" s="1">
        <v>26</v>
      </c>
      <c r="C229" s="1" t="s">
        <v>670</v>
      </c>
      <c r="D229" s="1" t="s">
        <v>26</v>
      </c>
      <c r="E229" s="1" t="s">
        <v>673</v>
      </c>
      <c r="F229" s="1" t="s">
        <v>674</v>
      </c>
      <c r="G229" s="4">
        <v>0.11802071689497701</v>
      </c>
      <c r="H229" s="3">
        <f>(Table1[[#This Row],[AVG_shp]] - G$519) / G$516</f>
        <v>0.21549353448091671</v>
      </c>
      <c r="I229" s="6">
        <v>4.0639269406392602</v>
      </c>
      <c r="J229" s="3">
        <f>(Table1[[#This Row],[AVG_PPP]] - I$519) / I$516</f>
        <v>-0.45669442824138634</v>
      </c>
      <c r="K229" s="6">
        <v>53</v>
      </c>
      <c r="L229" s="3">
        <f>(Table1[[#This Row],[AVG_blocks]] - K$519) / K$516</f>
        <v>-0.22981683108058798</v>
      </c>
      <c r="M229" s="6">
        <v>77.196347031963398</v>
      </c>
      <c r="N229" s="3">
        <f>(Table1[[#This Row],[AVG_hits]] - M$519) / M$516</f>
        <v>-0.17262211469909422</v>
      </c>
      <c r="O229" s="6">
        <v>370.95433789954302</v>
      </c>
      <c r="P229" s="3">
        <f>(Table1[[#This Row],[AVG_faceoffWins]] - O$519) / O$516</f>
        <v>1.1545273820316337</v>
      </c>
      <c r="Q229" s="1">
        <v>78</v>
      </c>
      <c r="R229" s="1">
        <v>16</v>
      </c>
      <c r="S229" s="1">
        <f>IF(ISERR(Table1[[#This Row],[AVG_shp]]/Table1[[#This Row],[shp]]), 0, Table1[[#This Row],[AVG_shp]]/Table1[[#This Row],[shp]])</f>
        <v>0.81138989305955111</v>
      </c>
      <c r="T229" s="7">
        <f>Table1[[#This Row],[r shp factor]]*Table1[[#This Row],[goals]]</f>
        <v>12.982238288952818</v>
      </c>
      <c r="U229" s="1">
        <v>21</v>
      </c>
      <c r="V229" s="1">
        <v>37</v>
      </c>
      <c r="W229" s="1">
        <v>90</v>
      </c>
      <c r="X229" s="3">
        <v>12.1826484018264</v>
      </c>
      <c r="Y229" s="3">
        <f>(Table1[[#This Row],[AVG_goals]] - X$519) / X$516</f>
        <v>-0.15453034872786339</v>
      </c>
      <c r="Z229" s="3">
        <v>20.0730593607305</v>
      </c>
      <c r="AA229" s="3">
        <f>(Table1[[#This Row],[AVG_assists]] - Z$519) / Z$516</f>
        <v>-0.20133384237953725</v>
      </c>
      <c r="AB229" s="3">
        <v>32.255707762557002</v>
      </c>
      <c r="AC229" s="3">
        <f>(Table1[[#This Row],[AVG_points]] - AB$519) / AB$516</f>
        <v>-0.19592459070258444</v>
      </c>
      <c r="AD229" s="1">
        <v>0.145455</v>
      </c>
      <c r="AE229" s="1">
        <v>3</v>
      </c>
      <c r="AF229" s="1">
        <v>110</v>
      </c>
      <c r="AG229" s="1">
        <v>493</v>
      </c>
      <c r="AH229" s="1">
        <v>54</v>
      </c>
      <c r="AI229" s="1">
        <v>87</v>
      </c>
      <c r="AJ229" s="7">
        <f>Table1[[#This Row],[z ppp]]+Table1[[#This Row],[z blocks]]+Table1[[#This Row],[z hits]]+Table1[[#This Row],[z faceoffWins]]+Table1[[#This Row],[z goals]]+Table1[[#This Row],[z assists]]+Table1[[#This Row],[z points]]</f>
        <v>-0.25639477379941983</v>
      </c>
    </row>
    <row r="230" spans="1:36" x14ac:dyDescent="0.3">
      <c r="A230" s="1">
        <v>8478500</v>
      </c>
      <c r="B230" s="1">
        <v>28</v>
      </c>
      <c r="C230" s="1" t="s">
        <v>155</v>
      </c>
      <c r="D230" s="1" t="s">
        <v>48</v>
      </c>
      <c r="E230" s="1" t="s">
        <v>180</v>
      </c>
      <c r="F230" s="1" t="s">
        <v>181</v>
      </c>
      <c r="G230" s="4">
        <v>5.6300999999999997E-2</v>
      </c>
      <c r="H230" s="3">
        <f>(Table1[[#This Row],[AVG_shp]] - G$519) / G$516</f>
        <v>-0.96326415074982563</v>
      </c>
      <c r="I230" s="6">
        <v>4</v>
      </c>
      <c r="J230" s="3">
        <f>(Table1[[#This Row],[AVG_PPP]] - I$519) / I$516</f>
        <v>-0.46334823779963247</v>
      </c>
      <c r="K230" s="6">
        <v>148</v>
      </c>
      <c r="L230" s="3">
        <f>(Table1[[#This Row],[AVG_blocks]] - K$519) / K$516</f>
        <v>2.1071380193712788</v>
      </c>
      <c r="M230" s="6">
        <v>63.6666666666666</v>
      </c>
      <c r="N230" s="3">
        <f>(Table1[[#This Row],[AVG_hits]] - M$519) / M$516</f>
        <v>-0.42426893326203702</v>
      </c>
      <c r="O230" s="6">
        <v>0</v>
      </c>
      <c r="P230" s="3">
        <f>(Table1[[#This Row],[AVG_faceoffWins]] - O$519) / O$516</f>
        <v>-0.60126404952864254</v>
      </c>
      <c r="Q230" s="1">
        <v>82</v>
      </c>
      <c r="R230" s="1">
        <v>7</v>
      </c>
      <c r="S230" s="1">
        <f>IF(ISERR(Table1[[#This Row],[AVG_shp]]/Table1[[#This Row],[shp]]), 0, Table1[[#This Row],[AVG_shp]]/Table1[[#This Row],[shp]])</f>
        <v>0.8042999999999999</v>
      </c>
      <c r="T230" s="7">
        <f>Table1[[#This Row],[r shp factor]]*Table1[[#This Row],[goals]]</f>
        <v>5.6300999999999997</v>
      </c>
      <c r="U230" s="1">
        <v>26</v>
      </c>
      <c r="V230" s="1">
        <v>33</v>
      </c>
      <c r="W230" s="1">
        <v>73</v>
      </c>
      <c r="X230" s="3">
        <v>6</v>
      </c>
      <c r="Y230" s="3">
        <f>(Table1[[#This Row],[AVG_goals]] - X$519) / X$516</f>
        <v>-0.76795097783983146</v>
      </c>
      <c r="Z230" s="3">
        <v>24.6666666666666</v>
      </c>
      <c r="AA230" s="3">
        <f>(Table1[[#This Row],[AVG_assists]] - Z$519) / Z$516</f>
        <v>0.12849855505587374</v>
      </c>
      <c r="AB230" s="3">
        <v>30.6666666666666</v>
      </c>
      <c r="AC230" s="3">
        <f>(Table1[[#This Row],[AVG_points]] - AB$519) / AB$516</f>
        <v>-0.2673064661182914</v>
      </c>
      <c r="AD230" s="1">
        <v>7.0000000000000007E-2</v>
      </c>
      <c r="AE230" s="1">
        <v>3</v>
      </c>
      <c r="AF230" s="1">
        <v>100</v>
      </c>
      <c r="AG230" s="1">
        <v>0</v>
      </c>
      <c r="AH230" s="1">
        <v>127</v>
      </c>
      <c r="AI230" s="1">
        <v>28</v>
      </c>
      <c r="AJ230" s="7">
        <f>Table1[[#This Row],[z ppp]]+Table1[[#This Row],[z blocks]]+Table1[[#This Row],[z hits]]+Table1[[#This Row],[z faceoffWins]]+Table1[[#This Row],[z goals]]+Table1[[#This Row],[z assists]]+Table1[[#This Row],[z points]]</f>
        <v>-0.28850209012128247</v>
      </c>
    </row>
    <row r="231" spans="1:36" x14ac:dyDescent="0.3">
      <c r="A231" s="1">
        <v>8475455</v>
      </c>
      <c r="B231" s="1">
        <v>35</v>
      </c>
      <c r="C231" s="1" t="s">
        <v>510</v>
      </c>
      <c r="D231" s="1" t="s">
        <v>48</v>
      </c>
      <c r="E231" s="1" t="s">
        <v>533</v>
      </c>
      <c r="F231" s="1" t="s">
        <v>534</v>
      </c>
      <c r="G231" s="4">
        <v>5.4730489626556002E-2</v>
      </c>
      <c r="H231" s="3">
        <f>(Table1[[#This Row],[AVG_shp]] - G$519) / G$516</f>
        <v>-0.9932586365570405</v>
      </c>
      <c r="I231" s="6">
        <v>0</v>
      </c>
      <c r="J231" s="3">
        <f>(Table1[[#This Row],[AVG_PPP]] - I$519) / I$516</f>
        <v>-0.87968660730137926</v>
      </c>
      <c r="K231" s="6">
        <v>108.958506224066</v>
      </c>
      <c r="L231" s="3">
        <f>(Table1[[#This Row],[AVG_blocks]] - K$519) / K$516</f>
        <v>1.1467358272812227</v>
      </c>
      <c r="M231" s="6">
        <v>209.35684647302901</v>
      </c>
      <c r="N231" s="3">
        <f>(Table1[[#This Row],[AVG_hits]] - M$519) / M$516</f>
        <v>2.2855120263955371</v>
      </c>
      <c r="O231" s="6">
        <v>0</v>
      </c>
      <c r="P231" s="3">
        <f>(Table1[[#This Row],[AVG_faceoffWins]] - O$519) / O$516</f>
        <v>-0.60126404952864254</v>
      </c>
      <c r="Q231" s="1">
        <v>82</v>
      </c>
      <c r="R231" s="1">
        <v>2</v>
      </c>
      <c r="S231" s="1">
        <f>IF(ISERR(Table1[[#This Row],[AVG_shp]]/Table1[[#This Row],[shp]]), 0, Table1[[#This Row],[AVG_shp]]/Table1[[#This Row],[shp]])</f>
        <v>1.313521242867401</v>
      </c>
      <c r="T231" s="7">
        <f>Table1[[#This Row],[r shp factor]]*Table1[[#This Row],[goals]]</f>
        <v>2.627042485734802</v>
      </c>
      <c r="U231" s="1">
        <v>14</v>
      </c>
      <c r="V231" s="1">
        <v>16</v>
      </c>
      <c r="W231" s="1">
        <v>34</v>
      </c>
      <c r="X231" s="3">
        <v>3.9170124481327799</v>
      </c>
      <c r="Y231" s="3">
        <f>(Table1[[#This Row],[AVG_goals]] - X$519) / X$516</f>
        <v>-0.97461767655123344</v>
      </c>
      <c r="Z231" s="3">
        <v>15.7427385892116</v>
      </c>
      <c r="AA231" s="3">
        <f>(Table1[[#This Row],[AVG_assists]] - Z$519) / Z$516</f>
        <v>-0.51226161365174394</v>
      </c>
      <c r="AB231" s="3">
        <v>19.6597510373444</v>
      </c>
      <c r="AC231" s="3">
        <f>(Table1[[#This Row],[AVG_points]] - AB$519) / AB$516</f>
        <v>-0.76175200449703317</v>
      </c>
      <c r="AD231" s="1">
        <v>4.1667000000000003E-2</v>
      </c>
      <c r="AE231" s="1">
        <v>0</v>
      </c>
      <c r="AF231" s="1">
        <v>48</v>
      </c>
      <c r="AG231" s="1">
        <v>0</v>
      </c>
      <c r="AH231" s="1">
        <v>108</v>
      </c>
      <c r="AI231" s="1">
        <v>191</v>
      </c>
      <c r="AJ231" s="7">
        <f>Table1[[#This Row],[z ppp]]+Table1[[#This Row],[z blocks]]+Table1[[#This Row],[z hits]]+Table1[[#This Row],[z faceoffWins]]+Table1[[#This Row],[z goals]]+Table1[[#This Row],[z assists]]+Table1[[#This Row],[z points]]</f>
        <v>-0.29733409785327269</v>
      </c>
    </row>
    <row r="232" spans="1:36" x14ac:dyDescent="0.3">
      <c r="A232" s="1">
        <v>8478055</v>
      </c>
      <c r="B232" s="1">
        <v>29</v>
      </c>
      <c r="C232" s="1" t="s">
        <v>375</v>
      </c>
      <c r="D232" s="1" t="s">
        <v>48</v>
      </c>
      <c r="E232" s="1" t="s">
        <v>406</v>
      </c>
      <c r="F232" s="1" t="s">
        <v>407</v>
      </c>
      <c r="G232" s="4">
        <v>6.0376688796680497E-2</v>
      </c>
      <c r="H232" s="3">
        <f>(Table1[[#This Row],[AVG_shp]] - G$519) / G$516</f>
        <v>-0.88542436577688177</v>
      </c>
      <c r="I232" s="6">
        <v>2.6887966804979202</v>
      </c>
      <c r="J232" s="3">
        <f>(Table1[[#This Row],[AVG_PPP]] - I$519) / I$516</f>
        <v>-0.59982430083132598</v>
      </c>
      <c r="K232" s="6">
        <v>99.045643153526896</v>
      </c>
      <c r="L232" s="3">
        <f>(Table1[[#This Row],[AVG_blocks]] - K$519) / K$516</f>
        <v>0.90288410691741694</v>
      </c>
      <c r="M232" s="6">
        <v>87.414937759336098</v>
      </c>
      <c r="N232" s="3">
        <f>(Table1[[#This Row],[AVG_hits]] - M$519) / M$516</f>
        <v>1.7439718050176176E-2</v>
      </c>
      <c r="O232" s="6">
        <v>0</v>
      </c>
      <c r="P232" s="3">
        <f>(Table1[[#This Row],[AVG_faceoffWins]] - O$519) / O$516</f>
        <v>-0.60126404952864254</v>
      </c>
      <c r="Q232" s="1">
        <v>80</v>
      </c>
      <c r="R232" s="1">
        <v>11</v>
      </c>
      <c r="S232" s="1">
        <f>IF(ISERR(Table1[[#This Row],[AVG_shp]]/Table1[[#This Row],[shp]]), 0, Table1[[#This Row],[AVG_shp]]/Table1[[#This Row],[shp]])</f>
        <v>1.0703188937543076</v>
      </c>
      <c r="T232" s="7">
        <f>Table1[[#This Row],[r shp factor]]*Table1[[#This Row],[goals]]</f>
        <v>11.773507831297383</v>
      </c>
      <c r="U232" s="1">
        <v>20</v>
      </c>
      <c r="V232" s="1">
        <v>31</v>
      </c>
      <c r="W232" s="1">
        <v>73</v>
      </c>
      <c r="X232" s="3">
        <v>11.3526970954356</v>
      </c>
      <c r="Y232" s="3">
        <f>(Table1[[#This Row],[AVG_goals]] - X$519) / X$516</f>
        <v>-0.23687519828265124</v>
      </c>
      <c r="Z232" s="3">
        <v>25.672199170124401</v>
      </c>
      <c r="AA232" s="3">
        <f>(Table1[[#This Row],[AVG_assists]] - Z$519) / Z$516</f>
        <v>0.20069828268303336</v>
      </c>
      <c r="AB232" s="3">
        <v>37.024896265560102</v>
      </c>
      <c r="AC232" s="3">
        <f>(Table1[[#This Row],[AVG_points]] - AB$519) / AB$516</f>
        <v>1.8313807810722223E-2</v>
      </c>
      <c r="AD232" s="1">
        <v>5.6410000000000002E-2</v>
      </c>
      <c r="AE232" s="1">
        <v>1</v>
      </c>
      <c r="AF232" s="1">
        <v>195</v>
      </c>
      <c r="AG232" s="1">
        <v>0</v>
      </c>
      <c r="AH232" s="1">
        <v>89</v>
      </c>
      <c r="AI232" s="1">
        <v>83</v>
      </c>
      <c r="AJ232" s="7">
        <f>Table1[[#This Row],[z ppp]]+Table1[[#This Row],[z blocks]]+Table1[[#This Row],[z hits]]+Table1[[#This Row],[z faceoffWins]]+Table1[[#This Row],[z goals]]+Table1[[#This Row],[z assists]]+Table1[[#This Row],[z points]]</f>
        <v>-0.29862763318127106</v>
      </c>
    </row>
    <row r="233" spans="1:36" x14ac:dyDescent="0.3">
      <c r="A233" s="1">
        <v>8477969</v>
      </c>
      <c r="B233" s="1">
        <v>29</v>
      </c>
      <c r="C233" s="1" t="s">
        <v>934</v>
      </c>
      <c r="D233" s="1" t="s">
        <v>48</v>
      </c>
      <c r="E233" s="1" t="s">
        <v>959</v>
      </c>
      <c r="F233" s="1" t="s">
        <v>950</v>
      </c>
      <c r="G233" s="4">
        <v>5.3216754385964897E-2</v>
      </c>
      <c r="H233" s="3">
        <f>(Table1[[#This Row],[AVG_shp]] - G$519) / G$516</f>
        <v>-1.0221687991115385</v>
      </c>
      <c r="I233" s="6">
        <v>0</v>
      </c>
      <c r="J233" s="3">
        <f>(Table1[[#This Row],[AVG_PPP]] - I$519) / I$516</f>
        <v>-0.87968660730137926</v>
      </c>
      <c r="K233" s="6">
        <v>145.51754385964901</v>
      </c>
      <c r="L233" s="3">
        <f>(Table1[[#This Row],[AVG_blocks]] - K$519) / K$516</f>
        <v>2.0460707781267811</v>
      </c>
      <c r="M233" s="6">
        <v>110.552631578947</v>
      </c>
      <c r="N233" s="3">
        <f>(Table1[[#This Row],[AVG_hits]] - M$519) / M$516</f>
        <v>0.44779186838797319</v>
      </c>
      <c r="O233" s="6">
        <v>0</v>
      </c>
      <c r="P233" s="3">
        <f>(Table1[[#This Row],[AVG_faceoffWins]] - O$519) / O$516</f>
        <v>-0.60126404952864254</v>
      </c>
      <c r="Q233" s="1">
        <v>78</v>
      </c>
      <c r="R233" s="1">
        <v>4</v>
      </c>
      <c r="S233" s="1">
        <f>IF(ISERR(Table1[[#This Row],[AVG_shp]]/Table1[[#This Row],[shp]]), 0, Table1[[#This Row],[AVG_shp]]/Table1[[#This Row],[shp]])</f>
        <v>0.49826555546575874</v>
      </c>
      <c r="T233" s="7">
        <f>Table1[[#This Row],[r shp factor]]*Table1[[#This Row],[goals]]</f>
        <v>1.9930622218630349</v>
      </c>
      <c r="U233" s="1">
        <v>25</v>
      </c>
      <c r="V233" s="1">
        <v>29</v>
      </c>
      <c r="W233" s="1">
        <v>62</v>
      </c>
      <c r="X233" s="3">
        <v>3.1052631578947301</v>
      </c>
      <c r="Y233" s="3">
        <f>(Table1[[#This Row],[AVG_goals]] - X$519) / X$516</f>
        <v>-1.055156586082612</v>
      </c>
      <c r="Z233" s="3">
        <v>24.7631578947368</v>
      </c>
      <c r="AA233" s="3">
        <f>(Table1[[#This Row],[AVG_assists]] - Z$519) / Z$516</f>
        <v>0.13542686454474837</v>
      </c>
      <c r="AB233" s="3">
        <v>27.868421052631501</v>
      </c>
      <c r="AC233" s="3">
        <f>(Table1[[#This Row],[AVG_points]] - AB$519) / AB$516</f>
        <v>-0.39300744409814514</v>
      </c>
      <c r="AD233" s="1">
        <v>0.106804</v>
      </c>
      <c r="AE233" s="1">
        <v>0</v>
      </c>
      <c r="AF233" s="1">
        <v>70</v>
      </c>
      <c r="AG233" s="1">
        <v>0</v>
      </c>
      <c r="AH233" s="1">
        <v>144</v>
      </c>
      <c r="AI233" s="1">
        <v>80</v>
      </c>
      <c r="AJ233" s="7">
        <f>Table1[[#This Row],[z ppp]]+Table1[[#This Row],[z blocks]]+Table1[[#This Row],[z hits]]+Table1[[#This Row],[z faceoffWins]]+Table1[[#This Row],[z goals]]+Table1[[#This Row],[z assists]]+Table1[[#This Row],[z points]]</f>
        <v>-0.29982517595127645</v>
      </c>
    </row>
    <row r="234" spans="1:36" x14ac:dyDescent="0.3">
      <c r="A234" s="1">
        <v>8482699</v>
      </c>
      <c r="B234" s="1">
        <v>22</v>
      </c>
      <c r="C234" s="1" t="s">
        <v>902</v>
      </c>
      <c r="D234" s="1" t="s">
        <v>42</v>
      </c>
      <c r="E234" s="1" t="s">
        <v>907</v>
      </c>
      <c r="F234" s="1" t="s">
        <v>908</v>
      </c>
      <c r="G234" s="4">
        <v>0.13307279729729701</v>
      </c>
      <c r="H234" s="3">
        <f>(Table1[[#This Row],[AVG_shp]] - G$519) / G$516</f>
        <v>0.50296658759191903</v>
      </c>
      <c r="I234" s="6">
        <v>19.006756756756701</v>
      </c>
      <c r="J234" s="3">
        <f>(Table1[[#This Row],[AVG_PPP]] - I$519) / I$516</f>
        <v>1.0986239221047192</v>
      </c>
      <c r="K234" s="6">
        <v>29.614864864864799</v>
      </c>
      <c r="L234" s="3">
        <f>(Table1[[#This Row],[AVG_blocks]] - K$519) / K$516</f>
        <v>-0.80508004142297296</v>
      </c>
      <c r="M234" s="6">
        <v>38.8108108108108</v>
      </c>
      <c r="N234" s="3">
        <f>(Table1[[#This Row],[AVG_hits]] - M$519) / M$516</f>
        <v>-0.88657823251413292</v>
      </c>
      <c r="O234" s="6">
        <v>7</v>
      </c>
      <c r="P234" s="3">
        <f>(Table1[[#This Row],[AVG_faceoffWins]] - O$519) / O$516</f>
        <v>-0.56813183144887902</v>
      </c>
      <c r="Q234" s="1">
        <v>70</v>
      </c>
      <c r="R234" s="1">
        <v>27</v>
      </c>
      <c r="S234" s="1">
        <f>IF(ISERR(Table1[[#This Row],[AVG_shp]]/Table1[[#This Row],[shp]]), 0, Table1[[#This Row],[AVG_shp]]/Table1[[#This Row],[shp]])</f>
        <v>1.0054384660513702</v>
      </c>
      <c r="T234" s="7">
        <f>Table1[[#This Row],[r shp factor]]*Table1[[#This Row],[goals]]</f>
        <v>27.146838583386995</v>
      </c>
      <c r="U234" s="1">
        <v>33</v>
      </c>
      <c r="V234" s="1">
        <v>60</v>
      </c>
      <c r="W234" s="1">
        <v>147</v>
      </c>
      <c r="X234" s="3">
        <v>19.581081081080999</v>
      </c>
      <c r="Y234" s="3">
        <f>(Table1[[#This Row],[AVG_goals]] - X$519) / X$516</f>
        <v>0.57951612029182664</v>
      </c>
      <c r="Z234" s="3">
        <v>22.783783783783701</v>
      </c>
      <c r="AA234" s="3">
        <f>(Table1[[#This Row],[AVG_assists]] - Z$519) / Z$516</f>
        <v>-6.6971057810528353E-3</v>
      </c>
      <c r="AB234" s="3">
        <v>42.364864864864799</v>
      </c>
      <c r="AC234" s="3">
        <f>(Table1[[#This Row],[AVG_points]] - AB$519) / AB$516</f>
        <v>0.25819242030549028</v>
      </c>
      <c r="AD234" s="1">
        <v>0.132353</v>
      </c>
      <c r="AE234" s="1">
        <v>29</v>
      </c>
      <c r="AF234" s="1">
        <v>204</v>
      </c>
      <c r="AG234" s="1">
        <v>10</v>
      </c>
      <c r="AH234" s="1">
        <v>42</v>
      </c>
      <c r="AI234" s="1">
        <v>53</v>
      </c>
      <c r="AJ234" s="7">
        <f>Table1[[#This Row],[z ppp]]+Table1[[#This Row],[z blocks]]+Table1[[#This Row],[z hits]]+Table1[[#This Row],[z faceoffWins]]+Table1[[#This Row],[z goals]]+Table1[[#This Row],[z assists]]+Table1[[#This Row],[z points]]</f>
        <v>-0.33015474846500181</v>
      </c>
    </row>
    <row r="235" spans="1:36" x14ac:dyDescent="0.3">
      <c r="A235" s="1">
        <v>8477506</v>
      </c>
      <c r="B235" s="1">
        <v>31</v>
      </c>
      <c r="C235" s="1" t="s">
        <v>573</v>
      </c>
      <c r="D235" s="1" t="s">
        <v>48</v>
      </c>
      <c r="E235" s="1" t="s">
        <v>596</v>
      </c>
      <c r="F235" s="1" t="s">
        <v>597</v>
      </c>
      <c r="G235" s="4">
        <v>4.80871869158878E-2</v>
      </c>
      <c r="H235" s="3">
        <f>(Table1[[#This Row],[AVG_shp]] - G$519) / G$516</f>
        <v>-1.120136148630523</v>
      </c>
      <c r="I235" s="6">
        <v>4.2336448598130803</v>
      </c>
      <c r="J235" s="3">
        <f>(Table1[[#This Row],[AVG_PPP]] - I$519) / I$516</f>
        <v>-0.43902940780537197</v>
      </c>
      <c r="K235" s="6">
        <v>143.02803738317701</v>
      </c>
      <c r="L235" s="3">
        <f>(Table1[[#This Row],[AVG_blocks]] - K$519) / K$516</f>
        <v>1.9848301019644383</v>
      </c>
      <c r="M235" s="6">
        <v>115.056074766355</v>
      </c>
      <c r="N235" s="3">
        <f>(Table1[[#This Row],[AVG_hits]] - M$519) / M$516</f>
        <v>0.53155416875960659</v>
      </c>
      <c r="O235" s="6">
        <v>0</v>
      </c>
      <c r="P235" s="3">
        <f>(Table1[[#This Row],[AVG_faceoffWins]] - O$519) / O$516</f>
        <v>-0.60126404952864254</v>
      </c>
      <c r="Q235" s="1">
        <v>74</v>
      </c>
      <c r="R235" s="1">
        <v>5</v>
      </c>
      <c r="S235" s="1">
        <f>IF(ISERR(Table1[[#This Row],[AVG_shp]]/Table1[[#This Row],[shp]]), 0, Table1[[#This Row],[AVG_shp]]/Table1[[#This Row],[shp]])</f>
        <v>0.93289851619694641</v>
      </c>
      <c r="T235" s="7">
        <f>Table1[[#This Row],[r shp factor]]*Table1[[#This Row],[goals]]</f>
        <v>4.6644925809847324</v>
      </c>
      <c r="U235" s="1">
        <v>18</v>
      </c>
      <c r="V235" s="1">
        <v>23</v>
      </c>
      <c r="W235" s="1">
        <v>51</v>
      </c>
      <c r="X235" s="3">
        <v>5</v>
      </c>
      <c r="Y235" s="3">
        <f>(Table1[[#This Row],[AVG_goals]] - X$519) / X$516</f>
        <v>-0.86716746068733719</v>
      </c>
      <c r="Z235" s="3">
        <v>18.065420560747601</v>
      </c>
      <c r="AA235" s="3">
        <f>(Table1[[#This Row],[AVG_assists]] - Z$519) / Z$516</f>
        <v>-0.34548728747855606</v>
      </c>
      <c r="AB235" s="3">
        <v>23.065420560747601</v>
      </c>
      <c r="AC235" s="3">
        <f>(Table1[[#This Row],[AVG_points]] - AB$519) / AB$516</f>
        <v>-0.60876472288716554</v>
      </c>
      <c r="AD235" s="1">
        <v>5.1546000000000002E-2</v>
      </c>
      <c r="AE235" s="1">
        <v>2</v>
      </c>
      <c r="AF235" s="1">
        <v>97</v>
      </c>
      <c r="AG235" s="1">
        <v>0</v>
      </c>
      <c r="AH235" s="1">
        <v>155</v>
      </c>
      <c r="AI235" s="1">
        <v>100</v>
      </c>
      <c r="AJ235" s="7">
        <f>Table1[[#This Row],[z ppp]]+Table1[[#This Row],[z blocks]]+Table1[[#This Row],[z hits]]+Table1[[#This Row],[z faceoffWins]]+Table1[[#This Row],[z goals]]+Table1[[#This Row],[z assists]]+Table1[[#This Row],[z points]]</f>
        <v>-0.34532865766302823</v>
      </c>
    </row>
    <row r="236" spans="1:36" x14ac:dyDescent="0.3">
      <c r="A236" s="1">
        <v>8480796</v>
      </c>
      <c r="B236" s="1">
        <v>26</v>
      </c>
      <c r="C236" s="1" t="s">
        <v>1032</v>
      </c>
      <c r="D236" s="1" t="s">
        <v>48</v>
      </c>
      <c r="E236" s="1" t="s">
        <v>1056</v>
      </c>
      <c r="F236" s="1" t="s">
        <v>1057</v>
      </c>
      <c r="G236" s="4">
        <v>6.0711995327102801E-2</v>
      </c>
      <c r="H236" s="3">
        <f>(Table1[[#This Row],[AVG_shp]] - G$519) / G$516</f>
        <v>-0.8790204940560199</v>
      </c>
      <c r="I236" s="6">
        <v>0</v>
      </c>
      <c r="J236" s="3">
        <f>(Table1[[#This Row],[AVG_PPP]] - I$519) / I$516</f>
        <v>-0.87968660730137926</v>
      </c>
      <c r="K236" s="6">
        <v>130.467289719626</v>
      </c>
      <c r="L236" s="3">
        <f>(Table1[[#This Row],[AVG_blocks]] - K$519) / K$516</f>
        <v>1.6758416790419384</v>
      </c>
      <c r="M236" s="6">
        <v>178.53271028037301</v>
      </c>
      <c r="N236" s="3">
        <f>(Table1[[#This Row],[AVG_hits]] - M$519) / M$516</f>
        <v>1.7121950227116454</v>
      </c>
      <c r="O236" s="6">
        <v>0</v>
      </c>
      <c r="P236" s="3">
        <f>(Table1[[#This Row],[AVG_faceoffWins]] - O$519) / O$516</f>
        <v>-0.60126404952864254</v>
      </c>
      <c r="Q236" s="1">
        <v>81</v>
      </c>
      <c r="R236" s="1">
        <v>5</v>
      </c>
      <c r="S236" s="1">
        <f>IF(ISERR(Table1[[#This Row],[AVG_shp]]/Table1[[#This Row],[shp]]), 0, Table1[[#This Row],[AVG_shp]]/Table1[[#This Row],[shp]])</f>
        <v>0.92282897334057057</v>
      </c>
      <c r="T236" s="7">
        <f>Table1[[#This Row],[r shp factor]]*Table1[[#This Row],[goals]]</f>
        <v>4.6141448667028531</v>
      </c>
      <c r="U236" s="1">
        <v>20</v>
      </c>
      <c r="V236" s="1">
        <v>25</v>
      </c>
      <c r="W236" s="1">
        <v>55</v>
      </c>
      <c r="X236" s="3">
        <v>4.6962616822429899</v>
      </c>
      <c r="Y236" s="3">
        <f>(Table1[[#This Row],[AVG_goals]] - X$519) / X$516</f>
        <v>-0.89730330828120575</v>
      </c>
      <c r="Z236" s="3">
        <v>14.710280373831701</v>
      </c>
      <c r="AA236" s="3">
        <f>(Table1[[#This Row],[AVG_assists]] - Z$519) / Z$516</f>
        <v>-0.5863946741749142</v>
      </c>
      <c r="AB236" s="3">
        <v>19.406542056074699</v>
      </c>
      <c r="AC236" s="3">
        <f>(Table1[[#This Row],[AVG_points]] - AB$519) / AB$516</f>
        <v>-0.77312649443431447</v>
      </c>
      <c r="AD236" s="1">
        <v>6.5789E-2</v>
      </c>
      <c r="AE236" s="1">
        <v>0</v>
      </c>
      <c r="AF236" s="1">
        <v>76</v>
      </c>
      <c r="AG236" s="1">
        <v>0</v>
      </c>
      <c r="AH236" s="1">
        <v>150</v>
      </c>
      <c r="AI236" s="1">
        <v>139</v>
      </c>
      <c r="AJ236" s="7">
        <f>Table1[[#This Row],[z ppp]]+Table1[[#This Row],[z blocks]]+Table1[[#This Row],[z hits]]+Table1[[#This Row],[z faceoffWins]]+Table1[[#This Row],[z goals]]+Table1[[#This Row],[z assists]]+Table1[[#This Row],[z points]]</f>
        <v>-0.34973843196687271</v>
      </c>
    </row>
    <row r="237" spans="1:36" x14ac:dyDescent="0.3">
      <c r="A237" s="1">
        <v>8476372</v>
      </c>
      <c r="B237" s="1">
        <v>32</v>
      </c>
      <c r="C237" s="1" t="s">
        <v>670</v>
      </c>
      <c r="D237" s="1" t="s">
        <v>48</v>
      </c>
      <c r="E237" s="1" t="s">
        <v>695</v>
      </c>
      <c r="F237" s="1" t="s">
        <v>696</v>
      </c>
      <c r="G237" s="4">
        <v>3.19720355555555E-2</v>
      </c>
      <c r="H237" s="3">
        <f>(Table1[[#This Row],[AVG_shp]] - G$519) / G$516</f>
        <v>-1.4279123256822086</v>
      </c>
      <c r="I237" s="6">
        <v>0</v>
      </c>
      <c r="J237" s="3">
        <f>(Table1[[#This Row],[AVG_PPP]] - I$519) / I$516</f>
        <v>-0.87968660730137926</v>
      </c>
      <c r="K237" s="6">
        <v>188.23111111111101</v>
      </c>
      <c r="L237" s="3">
        <f>(Table1[[#This Row],[AVG_blocks]] - K$519) / K$516</f>
        <v>3.0968042325310563</v>
      </c>
      <c r="M237" s="6">
        <v>127.551111111111</v>
      </c>
      <c r="N237" s="3">
        <f>(Table1[[#This Row],[AVG_hits]] - M$519) / M$516</f>
        <v>0.76395700896648333</v>
      </c>
      <c r="O237" s="6">
        <v>0</v>
      </c>
      <c r="P237" s="3">
        <f>(Table1[[#This Row],[AVG_faceoffWins]] - O$519) / O$516</f>
        <v>-0.60126404952864254</v>
      </c>
      <c r="Q237" s="1">
        <v>77</v>
      </c>
      <c r="R237" s="1">
        <v>3</v>
      </c>
      <c r="S237" s="1">
        <f>IF(ISERR(Table1[[#This Row],[AVG_shp]]/Table1[[#This Row],[shp]]), 0, Table1[[#This Row],[AVG_shp]]/Table1[[#This Row],[shp]])</f>
        <v>0.8739110442956266</v>
      </c>
      <c r="T237" s="7">
        <f>Table1[[#This Row],[r shp factor]]*Table1[[#This Row],[goals]]</f>
        <v>2.62173313288688</v>
      </c>
      <c r="U237" s="1">
        <v>17</v>
      </c>
      <c r="V237" s="1">
        <v>20</v>
      </c>
      <c r="W237" s="1">
        <v>43</v>
      </c>
      <c r="X237" s="3">
        <v>2.7111111111111099</v>
      </c>
      <c r="Y237" s="3">
        <f>(Table1[[#This Row],[AVG_goals]] - X$519) / X$516</f>
        <v>-1.0942629658716283</v>
      </c>
      <c r="Z237" s="3">
        <v>13.0266666666666</v>
      </c>
      <c r="AA237" s="3">
        <f>(Table1[[#This Row],[AVG_assists]] - Z$519) / Z$516</f>
        <v>-0.70728231397638008</v>
      </c>
      <c r="AB237" s="3">
        <v>15.737777777777699</v>
      </c>
      <c r="AC237" s="3">
        <f>(Table1[[#This Row],[AVG_points]] - AB$519) / AB$516</f>
        <v>-0.93793234830447447</v>
      </c>
      <c r="AD237" s="1">
        <v>3.6584999999999999E-2</v>
      </c>
      <c r="AE237" s="1">
        <v>0</v>
      </c>
      <c r="AF237" s="1">
        <v>82</v>
      </c>
      <c r="AG237" s="1">
        <v>0</v>
      </c>
      <c r="AH237" s="1">
        <v>200</v>
      </c>
      <c r="AI237" s="1">
        <v>125</v>
      </c>
      <c r="AJ237" s="7">
        <f>Table1[[#This Row],[z ppp]]+Table1[[#This Row],[z blocks]]+Table1[[#This Row],[z hits]]+Table1[[#This Row],[z faceoffWins]]+Table1[[#This Row],[z goals]]+Table1[[#This Row],[z assists]]+Table1[[#This Row],[z points]]</f>
        <v>-0.35966704348496537</v>
      </c>
    </row>
    <row r="238" spans="1:36" x14ac:dyDescent="0.3">
      <c r="A238" s="1">
        <v>8474568</v>
      </c>
      <c r="B238" s="1">
        <v>36</v>
      </c>
      <c r="C238" s="1" t="s">
        <v>995</v>
      </c>
      <c r="D238" s="1" t="s">
        <v>48</v>
      </c>
      <c r="E238" s="1" t="s">
        <v>1029</v>
      </c>
      <c r="F238" s="1" t="s">
        <v>806</v>
      </c>
      <c r="G238" s="4">
        <v>4.9771387559808603E-2</v>
      </c>
      <c r="H238" s="3">
        <f>(Table1[[#This Row],[AVG_shp]] - G$519) / G$516</f>
        <v>-1.0879703424284246</v>
      </c>
      <c r="I238" s="6">
        <v>0</v>
      </c>
      <c r="J238" s="3">
        <f>(Table1[[#This Row],[AVG_PPP]] - I$519) / I$516</f>
        <v>-0.87968660730137926</v>
      </c>
      <c r="K238" s="6">
        <v>93.550239234449705</v>
      </c>
      <c r="L238" s="3">
        <f>(Table1[[#This Row],[AVG_blocks]] - K$519) / K$516</f>
        <v>0.76769978224499968</v>
      </c>
      <c r="M238" s="6">
        <v>276.48803827751198</v>
      </c>
      <c r="N238" s="3">
        <f>(Table1[[#This Row],[AVG_hits]] - M$519) / M$516</f>
        <v>3.534126212970687</v>
      </c>
      <c r="O238" s="6">
        <v>0</v>
      </c>
      <c r="P238" s="3">
        <f>(Table1[[#This Row],[AVG_faceoffWins]] - O$519) / O$516</f>
        <v>-0.60126404952864254</v>
      </c>
      <c r="Q238" s="1">
        <v>76</v>
      </c>
      <c r="R238" s="1">
        <v>1</v>
      </c>
      <c r="S238" s="1">
        <f>IF(ISERR(Table1[[#This Row],[AVG_shp]]/Table1[[#This Row],[shp]]), 0, Table1[[#This Row],[AVG_shp]]/Table1[[#This Row],[shp]])</f>
        <v>3.2848064651404831</v>
      </c>
      <c r="T238" s="7">
        <f>Table1[[#This Row],[r shp factor]]*Table1[[#This Row],[goals]]</f>
        <v>3.2848064651404831</v>
      </c>
      <c r="U238" s="1">
        <v>6</v>
      </c>
      <c r="V238" s="1">
        <v>7</v>
      </c>
      <c r="W238" s="1">
        <v>15</v>
      </c>
      <c r="X238" s="3">
        <v>2.0047846889952101</v>
      </c>
      <c r="Y238" s="3">
        <f>(Table1[[#This Row],[AVG_goals]] - X$519) / X$516</f>
        <v>-1.1643421892162307</v>
      </c>
      <c r="Z238" s="3">
        <v>10.0191387559808</v>
      </c>
      <c r="AA238" s="3">
        <f>(Table1[[#This Row],[AVG_assists]] - Z$519) / Z$516</f>
        <v>-0.92323027710625438</v>
      </c>
      <c r="AB238" s="3">
        <v>12.023923444976001</v>
      </c>
      <c r="AC238" s="3">
        <f>(Table1[[#This Row],[AVG_points]] - AB$519) / AB$516</f>
        <v>-1.1047637084132498</v>
      </c>
      <c r="AD238" s="1">
        <v>1.5152000000000001E-2</v>
      </c>
      <c r="AE238" s="1">
        <v>0</v>
      </c>
      <c r="AF238" s="1">
        <v>77</v>
      </c>
      <c r="AG238" s="1">
        <v>0</v>
      </c>
      <c r="AH238" s="1">
        <v>104</v>
      </c>
      <c r="AI238" s="1">
        <v>300</v>
      </c>
      <c r="AJ238" s="7">
        <f>Table1[[#This Row],[z ppp]]+Table1[[#This Row],[z blocks]]+Table1[[#This Row],[z hits]]+Table1[[#This Row],[z faceoffWins]]+Table1[[#This Row],[z goals]]+Table1[[#This Row],[z assists]]+Table1[[#This Row],[z points]]</f>
        <v>-0.37146083635006999</v>
      </c>
    </row>
    <row r="239" spans="1:36" x14ac:dyDescent="0.3">
      <c r="A239" s="1">
        <v>8474716</v>
      </c>
      <c r="B239" s="1">
        <v>36</v>
      </c>
      <c r="C239" s="1" t="s">
        <v>449</v>
      </c>
      <c r="D239" s="1" t="s">
        <v>48</v>
      </c>
      <c r="E239" s="1" t="s">
        <v>479</v>
      </c>
      <c r="F239" s="1" t="s">
        <v>480</v>
      </c>
      <c r="G239" s="4">
        <v>6.3043726708074496E-2</v>
      </c>
      <c r="H239" s="3">
        <f>(Table1[[#This Row],[AVG_shp]] - G$519) / G$516</f>
        <v>-0.83448778354649122</v>
      </c>
      <c r="I239" s="6">
        <v>5.9503105590062102</v>
      </c>
      <c r="J239" s="3">
        <f>(Table1[[#This Row],[AVG_PPP]] - I$519) / I$516</f>
        <v>-0.26035095825996102</v>
      </c>
      <c r="K239" s="6">
        <v>139.496894409937</v>
      </c>
      <c r="L239" s="3">
        <f>(Table1[[#This Row],[AVG_blocks]] - K$519) / K$516</f>
        <v>1.8979656630280985</v>
      </c>
      <c r="M239" s="6">
        <v>55.503105590062098</v>
      </c>
      <c r="N239" s="3">
        <f>(Table1[[#This Row],[AVG_hits]] - M$519) / M$516</f>
        <v>-0.57610800984074895</v>
      </c>
      <c r="O239" s="6">
        <v>0</v>
      </c>
      <c r="P239" s="3">
        <f>(Table1[[#This Row],[AVG_faceoffWins]] - O$519) / O$516</f>
        <v>-0.60126404952864254</v>
      </c>
      <c r="Q239" s="1">
        <v>66</v>
      </c>
      <c r="R239" s="1">
        <v>7</v>
      </c>
      <c r="S239" s="1">
        <f>IF(ISERR(Table1[[#This Row],[AVG_shp]]/Table1[[#This Row],[shp]]), 0, Table1[[#This Row],[AVG_shp]]/Table1[[#This Row],[shp]])</f>
        <v>0.96366192366479397</v>
      </c>
      <c r="T239" s="7">
        <f>Table1[[#This Row],[r shp factor]]*Table1[[#This Row],[goals]]</f>
        <v>6.7456334656535581</v>
      </c>
      <c r="U239" s="1">
        <v>25</v>
      </c>
      <c r="V239" s="1">
        <v>32</v>
      </c>
      <c r="W239" s="1">
        <v>71</v>
      </c>
      <c r="X239" s="3">
        <v>8.2670807453416106</v>
      </c>
      <c r="Y239" s="3">
        <f>(Table1[[#This Row],[AVG_goals]] - X$519) / X$516</f>
        <v>-0.54301919995573489</v>
      </c>
      <c r="Z239" s="3">
        <v>22.031055900621102</v>
      </c>
      <c r="AA239" s="3">
        <f>(Table1[[#This Row],[AVG_assists]] - Z$519) / Z$516</f>
        <v>-6.0744834675764685E-2</v>
      </c>
      <c r="AB239" s="3">
        <v>30.2981366459627</v>
      </c>
      <c r="AC239" s="3">
        <f>(Table1[[#This Row],[AVG_points]] - AB$519) / AB$516</f>
        <v>-0.28386133313391965</v>
      </c>
      <c r="AD239" s="1">
        <v>6.5421000000000007E-2</v>
      </c>
      <c r="AE239" s="1">
        <v>9</v>
      </c>
      <c r="AF239" s="1">
        <v>107</v>
      </c>
      <c r="AG239" s="1">
        <v>0</v>
      </c>
      <c r="AH239" s="1">
        <v>119</v>
      </c>
      <c r="AI239" s="1">
        <v>53</v>
      </c>
      <c r="AJ239" s="7">
        <f>Table1[[#This Row],[z ppp]]+Table1[[#This Row],[z blocks]]+Table1[[#This Row],[z hits]]+Table1[[#This Row],[z faceoffWins]]+Table1[[#This Row],[z goals]]+Table1[[#This Row],[z assists]]+Table1[[#This Row],[z points]]</f>
        <v>-0.42738272236667318</v>
      </c>
    </row>
    <row r="240" spans="1:36" x14ac:dyDescent="0.3">
      <c r="A240" s="1">
        <v>8477021</v>
      </c>
      <c r="B240" s="1">
        <v>31</v>
      </c>
      <c r="C240" s="1" t="s">
        <v>902</v>
      </c>
      <c r="D240" s="1" t="s">
        <v>23</v>
      </c>
      <c r="E240" s="1" t="s">
        <v>913</v>
      </c>
      <c r="F240" s="1" t="s">
        <v>914</v>
      </c>
      <c r="G240" s="4">
        <v>0.103415326530612</v>
      </c>
      <c r="H240" s="3">
        <f>(Table1[[#This Row],[AVG_shp]] - G$519) / G$516</f>
        <v>-6.3448382363672798E-2</v>
      </c>
      <c r="I240" s="6">
        <v>5.3510204081632597</v>
      </c>
      <c r="J240" s="3">
        <f>(Table1[[#This Row],[AVG_PPP]] - I$519) / I$516</f>
        <v>-0.3227278293250635</v>
      </c>
      <c r="K240" s="6">
        <v>62.983673469387703</v>
      </c>
      <c r="L240" s="3">
        <f>(Table1[[#This Row],[AVG_blocks]] - K$519) / K$516</f>
        <v>1.5776791441656324E-2</v>
      </c>
      <c r="M240" s="6">
        <v>62.0122448979591</v>
      </c>
      <c r="N240" s="3">
        <f>(Table1[[#This Row],[AVG_hits]] - M$519) / M$516</f>
        <v>-0.4550405378687794</v>
      </c>
      <c r="O240" s="6">
        <v>245.277551020408</v>
      </c>
      <c r="P240" s="3">
        <f>(Table1[[#This Row],[AVG_faceoffWins]] - O$519) / O$516</f>
        <v>0.55967728053971089</v>
      </c>
      <c r="Q240" s="1">
        <v>81</v>
      </c>
      <c r="R240" s="1">
        <v>11</v>
      </c>
      <c r="S240" s="1">
        <f>IF(ISERR(Table1[[#This Row],[AVG_shp]]/Table1[[#This Row],[shp]]), 0, Table1[[#This Row],[AVG_shp]]/Table1[[#This Row],[shp]])</f>
        <v>0.94953977587766158</v>
      </c>
      <c r="T240" s="7">
        <f>Table1[[#This Row],[r shp factor]]*Table1[[#This Row],[goals]]</f>
        <v>10.444937534654278</v>
      </c>
      <c r="U240" s="1">
        <v>17</v>
      </c>
      <c r="V240" s="1">
        <v>28</v>
      </c>
      <c r="W240" s="1">
        <v>67</v>
      </c>
      <c r="X240" s="3">
        <v>11.334693877551</v>
      </c>
      <c r="Y240" s="3">
        <f>(Table1[[#This Row],[AVG_goals]] - X$519) / X$516</f>
        <v>-0.23866141424109852</v>
      </c>
      <c r="Z240" s="3">
        <v>23.6938775510204</v>
      </c>
      <c r="AA240" s="3">
        <f>(Table1[[#This Row],[AVG_assists]] - Z$519) / Z$516</f>
        <v>5.8649883882342858E-2</v>
      </c>
      <c r="AB240" s="3">
        <v>35.028571428571396</v>
      </c>
      <c r="AC240" s="3">
        <f>(Table1[[#This Row],[AVG_points]] - AB$519) / AB$516</f>
        <v>-7.1363804160263486E-2</v>
      </c>
      <c r="AD240" s="1">
        <v>0.10891099999999999</v>
      </c>
      <c r="AE240" s="1">
        <v>1</v>
      </c>
      <c r="AF240" s="1">
        <v>101</v>
      </c>
      <c r="AG240" s="1">
        <v>259</v>
      </c>
      <c r="AH240" s="1">
        <v>67</v>
      </c>
      <c r="AI240" s="1">
        <v>59</v>
      </c>
      <c r="AJ240" s="7">
        <f>Table1[[#This Row],[z ppp]]+Table1[[#This Row],[z blocks]]+Table1[[#This Row],[z hits]]+Table1[[#This Row],[z faceoffWins]]+Table1[[#This Row],[z goals]]+Table1[[#This Row],[z assists]]+Table1[[#This Row],[z points]]</f>
        <v>-0.45368962973149485</v>
      </c>
    </row>
    <row r="241" spans="1:36" x14ac:dyDescent="0.3">
      <c r="A241" s="1">
        <v>8477479</v>
      </c>
      <c r="B241" s="1">
        <v>30</v>
      </c>
      <c r="C241" s="1" t="s">
        <v>219</v>
      </c>
      <c r="D241" s="1" t="s">
        <v>56</v>
      </c>
      <c r="E241" s="1" t="s">
        <v>220</v>
      </c>
      <c r="F241" s="1" t="s">
        <v>221</v>
      </c>
      <c r="G241" s="4">
        <v>0.15361903773584901</v>
      </c>
      <c r="H241" s="3">
        <f>(Table1[[#This Row],[AVG_shp]] - G$519) / G$516</f>
        <v>0.89537018303862559</v>
      </c>
      <c r="I241" s="6">
        <v>12.3584905660377</v>
      </c>
      <c r="J241" s="3">
        <f>(Table1[[#This Row],[AVG_PPP]] - I$519) / I$516</f>
        <v>0.40664184564033468</v>
      </c>
      <c r="K241" s="6">
        <v>32.622641509433898</v>
      </c>
      <c r="L241" s="3">
        <f>(Table1[[#This Row],[AVG_blocks]] - K$519) / K$516</f>
        <v>-0.73109016543769301</v>
      </c>
      <c r="M241" s="6">
        <v>72.924528301886795</v>
      </c>
      <c r="N241" s="3">
        <f>(Table1[[#This Row],[AVG_hits]] - M$519) / M$516</f>
        <v>-0.25207628980722774</v>
      </c>
      <c r="O241" s="6">
        <v>10.9622641509433</v>
      </c>
      <c r="P241" s="3">
        <f>(Table1[[#This Row],[AVG_faceoffWins]] - O$519) / O$516</f>
        <v>-0.54937774574335296</v>
      </c>
      <c r="Q241" s="1">
        <v>82</v>
      </c>
      <c r="R241" s="1">
        <v>23</v>
      </c>
      <c r="S241" s="1">
        <f>IF(ISERR(Table1[[#This Row],[AVG_shp]]/Table1[[#This Row],[shp]]), 0, Table1[[#This Row],[AVG_shp]]/Table1[[#This Row],[shp]])</f>
        <v>0.87495820960995707</v>
      </c>
      <c r="T241" s="7">
        <f>Table1[[#This Row],[r shp factor]]*Table1[[#This Row],[goals]]</f>
        <v>20.124038821029014</v>
      </c>
      <c r="U241" s="1">
        <v>23</v>
      </c>
      <c r="V241" s="1">
        <v>46</v>
      </c>
      <c r="W241" s="1">
        <v>115</v>
      </c>
      <c r="X241" s="3">
        <v>18.707547169811299</v>
      </c>
      <c r="Y241" s="3">
        <f>(Table1[[#This Row],[AVG_goals]] - X$519) / X$516</f>
        <v>0.49284715796762191</v>
      </c>
      <c r="Z241" s="3">
        <v>22.3867924528301</v>
      </c>
      <c r="AA241" s="3">
        <f>(Table1[[#This Row],[AVG_assists]] - Z$519) / Z$516</f>
        <v>-3.5202067944512562E-2</v>
      </c>
      <c r="AB241" s="3">
        <v>41.094339622641499</v>
      </c>
      <c r="AC241" s="3">
        <f>(Table1[[#This Row],[AVG_points]] - AB$519) / AB$516</f>
        <v>0.20111870787134078</v>
      </c>
      <c r="AD241" s="1">
        <v>0.17557300000000001</v>
      </c>
      <c r="AE241" s="1">
        <v>20</v>
      </c>
      <c r="AF241" s="1">
        <v>131</v>
      </c>
      <c r="AG241" s="1">
        <v>22</v>
      </c>
      <c r="AH241" s="1">
        <v>28</v>
      </c>
      <c r="AI241" s="1">
        <v>60</v>
      </c>
      <c r="AJ241" s="7">
        <f>Table1[[#This Row],[z ppp]]+Table1[[#This Row],[z blocks]]+Table1[[#This Row],[z hits]]+Table1[[#This Row],[z faceoffWins]]+Table1[[#This Row],[z goals]]+Table1[[#This Row],[z assists]]+Table1[[#This Row],[z points]]</f>
        <v>-0.46713855745348887</v>
      </c>
    </row>
    <row r="242" spans="1:36" x14ac:dyDescent="0.3">
      <c r="A242" s="1">
        <v>8478434</v>
      </c>
      <c r="B242" s="1">
        <v>28</v>
      </c>
      <c r="C242" s="1" t="s">
        <v>960</v>
      </c>
      <c r="D242" s="1" t="s">
        <v>42</v>
      </c>
      <c r="E242" s="1" t="s">
        <v>972</v>
      </c>
      <c r="F242" s="1" t="s">
        <v>973</v>
      </c>
      <c r="G242" s="4">
        <v>0.12440934042553101</v>
      </c>
      <c r="H242" s="3">
        <f>(Table1[[#This Row],[AVG_shp]] - G$519) / G$516</f>
        <v>0.33750704108044804</v>
      </c>
      <c r="I242" s="6">
        <v>0</v>
      </c>
      <c r="J242" s="3">
        <f>(Table1[[#This Row],[AVG_PPP]] - I$519) / I$516</f>
        <v>-0.87968660730137926</v>
      </c>
      <c r="K242" s="6">
        <v>40.642553191489299</v>
      </c>
      <c r="L242" s="3">
        <f>(Table1[[#This Row],[AVG_blocks]] - K$519) / K$516</f>
        <v>-0.53380414958953559</v>
      </c>
      <c r="M242" s="6">
        <v>263.67234042553099</v>
      </c>
      <c r="N242" s="3">
        <f>(Table1[[#This Row],[AVG_hits]] - M$519) / M$516</f>
        <v>3.295759192831242</v>
      </c>
      <c r="O242" s="6">
        <v>6.6297872340425501</v>
      </c>
      <c r="P242" s="3">
        <f>(Table1[[#This Row],[AVG_faceoffWins]] - O$519) / O$516</f>
        <v>-0.5698841128913954</v>
      </c>
      <c r="Q242" s="1">
        <v>82</v>
      </c>
      <c r="R242" s="1">
        <v>12</v>
      </c>
      <c r="S242" s="1">
        <f>IF(ISERR(Table1[[#This Row],[AVG_shp]]/Table1[[#This Row],[shp]]), 0, Table1[[#This Row],[AVG_shp]]/Table1[[#This Row],[shp]])</f>
        <v>0.91233273023327999</v>
      </c>
      <c r="T242" s="7">
        <f>Table1[[#This Row],[r shp factor]]*Table1[[#This Row],[goals]]</f>
        <v>10.947992762799359</v>
      </c>
      <c r="U242" s="1">
        <v>18</v>
      </c>
      <c r="V242" s="1">
        <v>30</v>
      </c>
      <c r="W242" s="1">
        <v>72</v>
      </c>
      <c r="X242" s="3">
        <v>9.3957446808510596</v>
      </c>
      <c r="Y242" s="3">
        <f>(Table1[[#This Row],[AVG_goals]] - X$519) / X$516</f>
        <v>-0.4310371339576633</v>
      </c>
      <c r="Z242" s="3">
        <v>12.7914893617021</v>
      </c>
      <c r="AA242" s="3">
        <f>(Table1[[#This Row],[AVG_assists]] - Z$519) / Z$516</f>
        <v>-0.72416862774956681</v>
      </c>
      <c r="AB242" s="3">
        <v>22.187234042553101</v>
      </c>
      <c r="AC242" s="3">
        <f>(Table1[[#This Row],[AVG_points]] - AB$519) / AB$516</f>
        <v>-0.64821404914791125</v>
      </c>
      <c r="AD242" s="1">
        <v>0.13636400000000001</v>
      </c>
      <c r="AE242" s="1">
        <v>0</v>
      </c>
      <c r="AF242" s="1">
        <v>88</v>
      </c>
      <c r="AG242" s="1">
        <v>6</v>
      </c>
      <c r="AH242" s="1">
        <v>49</v>
      </c>
      <c r="AI242" s="1">
        <v>237</v>
      </c>
      <c r="AJ242" s="7">
        <f>Table1[[#This Row],[z ppp]]+Table1[[#This Row],[z blocks]]+Table1[[#This Row],[z hits]]+Table1[[#This Row],[z faceoffWins]]+Table1[[#This Row],[z goals]]+Table1[[#This Row],[z assists]]+Table1[[#This Row],[z points]]</f>
        <v>-0.49103548780620954</v>
      </c>
    </row>
    <row r="243" spans="1:36" x14ac:dyDescent="0.3">
      <c r="A243" s="1">
        <v>8481533</v>
      </c>
      <c r="B243" s="1">
        <v>24</v>
      </c>
      <c r="C243" s="1" t="s">
        <v>670</v>
      </c>
      <c r="D243" s="1" t="s">
        <v>26</v>
      </c>
      <c r="E243" s="1" t="s">
        <v>687</v>
      </c>
      <c r="F243" s="1" t="s">
        <v>688</v>
      </c>
      <c r="G243" s="4">
        <v>0.11628724852071</v>
      </c>
      <c r="H243" s="3">
        <f>(Table1[[#This Row],[AVG_shp]] - G$519) / G$516</f>
        <v>0.18238678559953983</v>
      </c>
      <c r="I243" s="6">
        <v>9.6804733727810603</v>
      </c>
      <c r="J243" s="3">
        <f>(Table1[[#This Row],[AVG_PPP]] - I$519) / I$516</f>
        <v>0.12790151770580624</v>
      </c>
      <c r="K243" s="6">
        <v>25.7573964497041</v>
      </c>
      <c r="L243" s="3">
        <f>(Table1[[#This Row],[AVG_blocks]] - K$519) / K$516</f>
        <v>-0.89997193114165364</v>
      </c>
      <c r="M243" s="6">
        <v>41.846153846153797</v>
      </c>
      <c r="N243" s="3">
        <f>(Table1[[#This Row],[AVG_hits]] - M$519) / M$516</f>
        <v>-0.83012202678953484</v>
      </c>
      <c r="O243" s="6">
        <v>146.24852071005901</v>
      </c>
      <c r="P243" s="3">
        <f>(Table1[[#This Row],[AVG_faceoffWins]] - O$519) / O$516</f>
        <v>9.0955647901140677E-2</v>
      </c>
      <c r="Q243" s="1">
        <v>57</v>
      </c>
      <c r="R243" s="1">
        <v>12</v>
      </c>
      <c r="S243" s="1">
        <f>IF(ISERR(Table1[[#This Row],[AVG_shp]]/Table1[[#This Row],[shp]]), 0, Table1[[#This Row],[AVG_shp]]/Table1[[#This Row],[shp]])</f>
        <v>0.94967903797262532</v>
      </c>
      <c r="T243" s="7">
        <f>Table1[[#This Row],[r shp factor]]*Table1[[#This Row],[goals]]</f>
        <v>11.396148455671504</v>
      </c>
      <c r="U243" s="1">
        <v>20</v>
      </c>
      <c r="V243" s="1">
        <v>32</v>
      </c>
      <c r="W243" s="1">
        <v>76</v>
      </c>
      <c r="X243" s="3">
        <v>16.171597633135999</v>
      </c>
      <c r="Y243" s="3">
        <f>(Table1[[#This Row],[AVG_goals]] - X$519) / X$516</f>
        <v>0.24123916425993674</v>
      </c>
      <c r="Z243" s="3">
        <v>28.526627218934902</v>
      </c>
      <c r="AA243" s="3">
        <f>(Table1[[#This Row],[AVG_assists]] - Z$519) / Z$516</f>
        <v>0.40565329601850425</v>
      </c>
      <c r="AB243" s="3">
        <v>44.698224852071</v>
      </c>
      <c r="AC243" s="3">
        <f>(Table1[[#This Row],[AVG_points]] - AB$519) / AB$516</f>
        <v>0.36301010710887588</v>
      </c>
      <c r="AD243" s="1">
        <v>0.122449</v>
      </c>
      <c r="AE243" s="1">
        <v>4</v>
      </c>
      <c r="AF243" s="1">
        <v>98</v>
      </c>
      <c r="AG243" s="1">
        <v>68</v>
      </c>
      <c r="AH243" s="1">
        <v>27</v>
      </c>
      <c r="AI243" s="1">
        <v>50</v>
      </c>
      <c r="AJ243" s="7">
        <f>Table1[[#This Row],[z ppp]]+Table1[[#This Row],[z blocks]]+Table1[[#This Row],[z hits]]+Table1[[#This Row],[z faceoffWins]]+Table1[[#This Row],[z goals]]+Table1[[#This Row],[z assists]]+Table1[[#This Row],[z points]]</f>
        <v>-0.50133422493692481</v>
      </c>
    </row>
    <row r="244" spans="1:36" x14ac:dyDescent="0.3">
      <c r="A244" s="1">
        <v>8473986</v>
      </c>
      <c r="B244" s="1">
        <v>36</v>
      </c>
      <c r="C244" s="1" t="s">
        <v>22</v>
      </c>
      <c r="D244" s="1" t="s">
        <v>23</v>
      </c>
      <c r="E244" s="1" t="s">
        <v>32</v>
      </c>
      <c r="F244" s="1" t="s">
        <v>33</v>
      </c>
      <c r="G244" s="4">
        <v>0.153876907488986</v>
      </c>
      <c r="H244" s="3">
        <f>(Table1[[#This Row],[AVG_shp]] - G$519) / G$516</f>
        <v>0.90029512386128052</v>
      </c>
      <c r="I244" s="6">
        <v>7.3612334801762103</v>
      </c>
      <c r="J244" s="3">
        <f>(Table1[[#This Row],[AVG_PPP]] - I$519) / I$516</f>
        <v>-0.11349562113682116</v>
      </c>
      <c r="K244" s="6">
        <v>26.444933920704798</v>
      </c>
      <c r="L244" s="3">
        <f>(Table1[[#This Row],[AVG_blocks]] - K$519) / K$516</f>
        <v>-0.88305883611299596</v>
      </c>
      <c r="M244" s="6">
        <v>69.832599118942696</v>
      </c>
      <c r="N244" s="3">
        <f>(Table1[[#This Row],[AVG_hits]] - M$519) / M$516</f>
        <v>-0.30958497597734136</v>
      </c>
      <c r="O244" s="6">
        <v>7.1365638766519801</v>
      </c>
      <c r="P244" s="3">
        <f>(Table1[[#This Row],[AVG_faceoffWins]] - O$519) / O$516</f>
        <v>-0.56748545085701452</v>
      </c>
      <c r="Q244" s="1">
        <v>82</v>
      </c>
      <c r="R244" s="1">
        <v>19</v>
      </c>
      <c r="S244" s="1">
        <f>IF(ISERR(Table1[[#This Row],[AVG_shp]]/Table1[[#This Row],[shp]]), 0, Table1[[#This Row],[AVG_shp]]/Table1[[#This Row],[shp]])</f>
        <v>1.085237479734158</v>
      </c>
      <c r="T244" s="7">
        <f>Table1[[#This Row],[r shp factor]]*Table1[[#This Row],[goals]]</f>
        <v>20.619512114949</v>
      </c>
      <c r="U244" s="1">
        <v>18</v>
      </c>
      <c r="V244" s="1">
        <v>37</v>
      </c>
      <c r="W244" s="1">
        <v>93</v>
      </c>
      <c r="X244" s="3">
        <v>21.612334801762099</v>
      </c>
      <c r="Y244" s="3">
        <f>(Table1[[#This Row],[AVG_goals]] - X$519) / X$516</f>
        <v>0.78104997022871536</v>
      </c>
      <c r="Z244" s="3">
        <v>24.863436123347999</v>
      </c>
      <c r="AA244" s="3">
        <f>(Table1[[#This Row],[AVG_assists]] - Z$519) / Z$516</f>
        <v>0.14262709006482419</v>
      </c>
      <c r="AB244" s="3">
        <v>46.475770925110098</v>
      </c>
      <c r="AC244" s="3">
        <f>(Table1[[#This Row],[AVG_points]] - AB$519) / AB$516</f>
        <v>0.44285988107602281</v>
      </c>
      <c r="AD244" s="1">
        <v>0.141791</v>
      </c>
      <c r="AE244" s="1">
        <v>3</v>
      </c>
      <c r="AF244" s="1">
        <v>134</v>
      </c>
      <c r="AG244" s="1">
        <v>8</v>
      </c>
      <c r="AH244" s="1">
        <v>23</v>
      </c>
      <c r="AI244" s="1">
        <v>77</v>
      </c>
      <c r="AJ244" s="7">
        <f>Table1[[#This Row],[z ppp]]+Table1[[#This Row],[z blocks]]+Table1[[#This Row],[z hits]]+Table1[[#This Row],[z faceoffWins]]+Table1[[#This Row],[z goals]]+Table1[[#This Row],[z assists]]+Table1[[#This Row],[z points]]</f>
        <v>-0.50708794271461044</v>
      </c>
    </row>
    <row r="245" spans="1:36" x14ac:dyDescent="0.3">
      <c r="A245" s="1">
        <v>8480873</v>
      </c>
      <c r="B245" s="1">
        <v>25</v>
      </c>
      <c r="C245" s="1" t="s">
        <v>1032</v>
      </c>
      <c r="D245" s="1" t="s">
        <v>48</v>
      </c>
      <c r="E245" s="1" t="s">
        <v>1059</v>
      </c>
      <c r="F245" s="1" t="s">
        <v>1060</v>
      </c>
      <c r="G245" s="4">
        <v>9.4773280542986393E-2</v>
      </c>
      <c r="H245" s="3">
        <f>(Table1[[#This Row],[AVG_shp]] - G$519) / G$516</f>
        <v>-0.22849901183051394</v>
      </c>
      <c r="I245" s="6">
        <v>6.9276018099547496</v>
      </c>
      <c r="J245" s="3">
        <f>(Table1[[#This Row],[AVG_PPP]] - I$519) / I$516</f>
        <v>-0.15862999677290168</v>
      </c>
      <c r="K245" s="6">
        <v>105.83257918552</v>
      </c>
      <c r="L245" s="3">
        <f>(Table1[[#This Row],[AVG_blocks]] - K$519) / K$516</f>
        <v>1.0698395077560785</v>
      </c>
      <c r="M245" s="6">
        <v>100.53393665158301</v>
      </c>
      <c r="N245" s="3">
        <f>(Table1[[#This Row],[AVG_hits]] - M$519) / M$516</f>
        <v>0.26144802015556623</v>
      </c>
      <c r="O245" s="6">
        <v>0</v>
      </c>
      <c r="P245" s="3">
        <f>(Table1[[#This Row],[AVG_faceoffWins]] - O$519) / O$516</f>
        <v>-0.60126404952864254</v>
      </c>
      <c r="Q245" s="1">
        <v>82</v>
      </c>
      <c r="R245" s="1">
        <v>4</v>
      </c>
      <c r="S245" s="1">
        <f>IF(ISERR(Table1[[#This Row],[AVG_shp]]/Table1[[#This Row],[shp]]), 0, Table1[[#This Row],[AVG_shp]]/Table1[[#This Row],[shp]])</f>
        <v>1.8480808186690534</v>
      </c>
      <c r="T245" s="7">
        <f>Table1[[#This Row],[r shp factor]]*Table1[[#This Row],[goals]]</f>
        <v>7.3923232746762135</v>
      </c>
      <c r="U245" s="1">
        <v>26</v>
      </c>
      <c r="V245" s="1">
        <v>30</v>
      </c>
      <c r="W245" s="1">
        <v>64</v>
      </c>
      <c r="X245" s="3">
        <v>4.6561085972850602</v>
      </c>
      <c r="Y245" s="3">
        <f>(Table1[[#This Row],[AVG_goals]] - X$519) / X$516</f>
        <v>-0.90128715614620869</v>
      </c>
      <c r="Z245" s="3">
        <v>24.796380090497699</v>
      </c>
      <c r="AA245" s="3">
        <f>(Table1[[#This Row],[AVG_assists]] - Z$519) / Z$516</f>
        <v>0.13781230059665592</v>
      </c>
      <c r="AB245" s="3">
        <v>29.4524886877828</v>
      </c>
      <c r="AC245" s="3">
        <f>(Table1[[#This Row],[AVG_points]] - AB$519) / AB$516</f>
        <v>-0.32184898326610223</v>
      </c>
      <c r="AD245" s="1">
        <v>5.1282000000000001E-2</v>
      </c>
      <c r="AE245" s="1">
        <v>5</v>
      </c>
      <c r="AF245" s="1">
        <v>78</v>
      </c>
      <c r="AG245" s="1">
        <v>0</v>
      </c>
      <c r="AH245" s="1">
        <v>122</v>
      </c>
      <c r="AI245" s="1">
        <v>91</v>
      </c>
      <c r="AJ245" s="7">
        <f>Table1[[#This Row],[z ppp]]+Table1[[#This Row],[z blocks]]+Table1[[#This Row],[z hits]]+Table1[[#This Row],[z faceoffWins]]+Table1[[#This Row],[z goals]]+Table1[[#This Row],[z assists]]+Table1[[#This Row],[z points]]</f>
        <v>-0.51393035720555447</v>
      </c>
    </row>
    <row r="246" spans="1:36" x14ac:dyDescent="0.3">
      <c r="A246" s="1">
        <v>8475279</v>
      </c>
      <c r="B246" s="1">
        <v>34</v>
      </c>
      <c r="C246" s="1" t="s">
        <v>305</v>
      </c>
      <c r="D246" s="1" t="s">
        <v>48</v>
      </c>
      <c r="E246" s="1" t="s">
        <v>328</v>
      </c>
      <c r="F246" s="1" t="s">
        <v>329</v>
      </c>
      <c r="G246" s="4">
        <v>4.2842606837606802E-2</v>
      </c>
      <c r="H246" s="3">
        <f>(Table1[[#This Row],[AVG_shp]] - G$519) / G$516</f>
        <v>-1.2203000732901468</v>
      </c>
      <c r="I246" s="6">
        <v>0.34615384615384598</v>
      </c>
      <c r="J246" s="3">
        <f>(Table1[[#This Row],[AVG_PPP]] - I$519) / I$516</f>
        <v>-0.84365732532526649</v>
      </c>
      <c r="K246" s="6">
        <v>157.04700854700801</v>
      </c>
      <c r="L246" s="3">
        <f>(Table1[[#This Row],[AVG_blocks]] - K$519) / K$516</f>
        <v>2.3296901299608561</v>
      </c>
      <c r="M246" s="6">
        <v>145.34188034188</v>
      </c>
      <c r="N246" s="3">
        <f>(Table1[[#This Row],[AVG_hits]] - M$519) / M$516</f>
        <v>1.0948584313085699</v>
      </c>
      <c r="O246" s="6">
        <v>0</v>
      </c>
      <c r="P246" s="3">
        <f>(Table1[[#This Row],[AVG_faceoffWins]] - O$519) / O$516</f>
        <v>-0.60126404952864254</v>
      </c>
      <c r="Q246" s="1">
        <v>81</v>
      </c>
      <c r="R246" s="1">
        <v>4</v>
      </c>
      <c r="S246" s="1">
        <f>IF(ISERR(Table1[[#This Row],[AVG_shp]]/Table1[[#This Row],[shp]]), 0, Table1[[#This Row],[AVG_shp]]/Table1[[#This Row],[shp]])</f>
        <v>1.1674689167399732</v>
      </c>
      <c r="T246" s="7">
        <f>Table1[[#This Row],[r shp factor]]*Table1[[#This Row],[goals]]</f>
        <v>4.6698756669598929</v>
      </c>
      <c r="U246" s="1">
        <v>9</v>
      </c>
      <c r="V246" s="1">
        <v>13</v>
      </c>
      <c r="W246" s="1">
        <v>30</v>
      </c>
      <c r="X246" s="3">
        <v>4.6538461538461497</v>
      </c>
      <c r="Y246" s="3">
        <f>(Table1[[#This Row],[AVG_goals]] - X$519) / X$516</f>
        <v>-0.90151162782685879</v>
      </c>
      <c r="Z246" s="3">
        <v>12.5982905982905</v>
      </c>
      <c r="AA246" s="3">
        <f>(Table1[[#This Row],[AVG_assists]] - Z$519) / Z$516</f>
        <v>-0.73804077812586433</v>
      </c>
      <c r="AB246" s="3">
        <v>17.2521367521367</v>
      </c>
      <c r="AC246" s="3">
        <f>(Table1[[#This Row],[AVG_points]] - AB$519) / AB$516</f>
        <v>-0.86990529480540779</v>
      </c>
      <c r="AD246" s="1">
        <v>3.6697E-2</v>
      </c>
      <c r="AE246" s="1">
        <v>1</v>
      </c>
      <c r="AF246" s="1">
        <v>109</v>
      </c>
      <c r="AG246" s="1">
        <v>0</v>
      </c>
      <c r="AH246" s="1">
        <v>142</v>
      </c>
      <c r="AI246" s="1">
        <v>127</v>
      </c>
      <c r="AJ246" s="7">
        <f>Table1[[#This Row],[z ppp]]+Table1[[#This Row],[z blocks]]+Table1[[#This Row],[z hits]]+Table1[[#This Row],[z faceoffWins]]+Table1[[#This Row],[z goals]]+Table1[[#This Row],[z assists]]+Table1[[#This Row],[z points]]</f>
        <v>-0.52983051434261375</v>
      </c>
    </row>
    <row r="247" spans="1:36" x14ac:dyDescent="0.3">
      <c r="A247" s="1">
        <v>8482110</v>
      </c>
      <c r="B247" s="1">
        <v>24</v>
      </c>
      <c r="C247" s="1" t="s">
        <v>510</v>
      </c>
      <c r="D247" s="1" t="s">
        <v>65</v>
      </c>
      <c r="E247" s="1" t="s">
        <v>527</v>
      </c>
      <c r="F247" s="1" t="s">
        <v>528</v>
      </c>
      <c r="G247" s="4">
        <v>0.150569333333333</v>
      </c>
      <c r="H247" s="3">
        <f>(Table1[[#This Row],[AVG_shp]] - G$519) / G$516</f>
        <v>0.83712522206019413</v>
      </c>
      <c r="I247" s="6">
        <v>7.6666666666666599</v>
      </c>
      <c r="J247" s="3">
        <f>(Table1[[#This Row],[AVG_PPP]] - I$519) / I$516</f>
        <v>-8.1704732423031973E-2</v>
      </c>
      <c r="K247" s="6">
        <v>55.3333333333333</v>
      </c>
      <c r="L247" s="3">
        <f>(Table1[[#This Row],[AVG_blocks]] - K$519) / K$516</f>
        <v>-0.17241794001685873</v>
      </c>
      <c r="M247" s="6">
        <v>35.6666666666666</v>
      </c>
      <c r="N247" s="3">
        <f>(Table1[[#This Row],[AVG_hits]] - M$519) / M$516</f>
        <v>-0.94505809675443186</v>
      </c>
      <c r="O247" s="6">
        <v>95</v>
      </c>
      <c r="P247" s="3">
        <f>(Table1[[#This Row],[AVG_faceoffWins]] - O$519) / O$516</f>
        <v>-0.15161251844613799</v>
      </c>
      <c r="Q247" s="1">
        <v>82</v>
      </c>
      <c r="R247" s="1">
        <v>19</v>
      </c>
      <c r="S247" s="1">
        <f>IF(ISERR(Table1[[#This Row],[AVG_shp]]/Table1[[#This Row],[shp]]), 0, Table1[[#This Row],[AVG_shp]]/Table1[[#This Row],[shp]])</f>
        <v>1.1173810654634662</v>
      </c>
      <c r="T247" s="7">
        <f>Table1[[#This Row],[r shp factor]]*Table1[[#This Row],[goals]]</f>
        <v>21.230240243805856</v>
      </c>
      <c r="U247" s="1">
        <v>17</v>
      </c>
      <c r="V247" s="1">
        <v>36</v>
      </c>
      <c r="W247" s="1">
        <v>91</v>
      </c>
      <c r="X247" s="3">
        <v>22</v>
      </c>
      <c r="Y247" s="3">
        <f>(Table1[[#This Row],[AVG_goals]] - X$519) / X$516</f>
        <v>0.81951274772026095</v>
      </c>
      <c r="Z247" s="3">
        <v>19.6666666666666</v>
      </c>
      <c r="AA247" s="3">
        <f>(Table1[[#This Row],[AVG_assists]] - Z$519) / Z$516</f>
        <v>-0.23051384573117686</v>
      </c>
      <c r="AB247" s="3">
        <v>41.6666666666666</v>
      </c>
      <c r="AC247" s="3">
        <f>(Table1[[#This Row],[AVG_points]] - AB$519) / AB$516</f>
        <v>0.22682841283699348</v>
      </c>
      <c r="AD247" s="1">
        <v>0.13475200000000001</v>
      </c>
      <c r="AE247" s="1">
        <v>8</v>
      </c>
      <c r="AF247" s="1">
        <v>141</v>
      </c>
      <c r="AG247" s="1">
        <v>96</v>
      </c>
      <c r="AH247" s="1">
        <v>60</v>
      </c>
      <c r="AI247" s="1">
        <v>41</v>
      </c>
      <c r="AJ247" s="7">
        <f>Table1[[#This Row],[z ppp]]+Table1[[#This Row],[z blocks]]+Table1[[#This Row],[z hits]]+Table1[[#This Row],[z faceoffWins]]+Table1[[#This Row],[z goals]]+Table1[[#This Row],[z assists]]+Table1[[#This Row],[z points]]</f>
        <v>-0.53496597281438307</v>
      </c>
    </row>
    <row r="248" spans="1:36" x14ac:dyDescent="0.3">
      <c r="A248" s="1">
        <v>8477987</v>
      </c>
      <c r="B248" s="1">
        <v>29</v>
      </c>
      <c r="C248" s="1" t="s">
        <v>219</v>
      </c>
      <c r="D248" s="1" t="s">
        <v>23</v>
      </c>
      <c r="E248" s="1" t="s">
        <v>226</v>
      </c>
      <c r="F248" s="1" t="s">
        <v>227</v>
      </c>
      <c r="G248" s="4">
        <v>0.122514497816593</v>
      </c>
      <c r="H248" s="3">
        <f>(Table1[[#This Row],[AVG_shp]] - G$519) / G$516</f>
        <v>0.30131827677699224</v>
      </c>
      <c r="I248" s="6">
        <v>6.5327510917030498</v>
      </c>
      <c r="J248" s="3">
        <f>(Table1[[#This Row],[AVG_PPP]] - I$519) / I$516</f>
        <v>-0.19972787283127827</v>
      </c>
      <c r="K248" s="6">
        <v>18.183406113537099</v>
      </c>
      <c r="L248" s="3">
        <f>(Table1[[#This Row],[AVG_blocks]] - K$519) / K$516</f>
        <v>-1.0862884938088224</v>
      </c>
      <c r="M248" s="6">
        <v>93.148471615720496</v>
      </c>
      <c r="N248" s="3">
        <f>(Table1[[#This Row],[AVG_hits]] - M$519) / M$516</f>
        <v>0.12408122879738172</v>
      </c>
      <c r="O248" s="6">
        <v>134.34934497816499</v>
      </c>
      <c r="P248" s="3">
        <f>(Table1[[#This Row],[AVG_faceoffWins]] - O$519) / O$516</f>
        <v>3.4634778569920401E-2</v>
      </c>
      <c r="Q248" s="1">
        <v>80</v>
      </c>
      <c r="R248" s="1">
        <v>31</v>
      </c>
      <c r="S248" s="1">
        <f>IF(ISERR(Table1[[#This Row],[AVG_shp]]/Table1[[#This Row],[shp]]), 0, Table1[[#This Row],[AVG_shp]]/Table1[[#This Row],[shp]])</f>
        <v>0.71927727245108319</v>
      </c>
      <c r="T248" s="7">
        <f>Table1[[#This Row],[r shp factor]]*Table1[[#This Row],[goals]]</f>
        <v>22.297595445983578</v>
      </c>
      <c r="U248" s="1">
        <v>31</v>
      </c>
      <c r="V248" s="1">
        <v>62</v>
      </c>
      <c r="W248" s="1">
        <v>155</v>
      </c>
      <c r="X248" s="3">
        <v>19.257641921397301</v>
      </c>
      <c r="Y248" s="3">
        <f>(Table1[[#This Row],[AVG_goals]] - X$519) / X$516</f>
        <v>0.54742562445285736</v>
      </c>
      <c r="Z248" s="3">
        <v>20.991266375545798</v>
      </c>
      <c r="AA248" s="3">
        <f>(Table1[[#This Row],[AVG_assists]] - Z$519) / Z$516</f>
        <v>-0.13540430141786702</v>
      </c>
      <c r="AB248" s="3">
        <v>40.248908296943199</v>
      </c>
      <c r="AC248" s="3">
        <f>(Table1[[#This Row],[AVG_points]] - AB$519) / AB$516</f>
        <v>0.16314078916325575</v>
      </c>
      <c r="AD248" s="1">
        <v>0.17033000000000001</v>
      </c>
      <c r="AE248" s="1">
        <v>14</v>
      </c>
      <c r="AF248" s="1">
        <v>182</v>
      </c>
      <c r="AG248" s="1">
        <v>234</v>
      </c>
      <c r="AH248" s="1">
        <v>18</v>
      </c>
      <c r="AI248" s="1">
        <v>104</v>
      </c>
      <c r="AJ248" s="7">
        <f>Table1[[#This Row],[z ppp]]+Table1[[#This Row],[z blocks]]+Table1[[#This Row],[z hits]]+Table1[[#This Row],[z faceoffWins]]+Table1[[#This Row],[z goals]]+Table1[[#This Row],[z assists]]+Table1[[#This Row],[z points]]</f>
        <v>-0.55213824707455261</v>
      </c>
    </row>
    <row r="249" spans="1:36" x14ac:dyDescent="0.3">
      <c r="A249" s="1">
        <v>8477919</v>
      </c>
      <c r="B249" s="1">
        <v>32</v>
      </c>
      <c r="C249" s="1" t="s">
        <v>734</v>
      </c>
      <c r="D249" s="1" t="s">
        <v>26</v>
      </c>
      <c r="E249" s="1" t="s">
        <v>739</v>
      </c>
      <c r="F249" s="1" t="s">
        <v>740</v>
      </c>
      <c r="G249" s="4">
        <v>0.120772584415584</v>
      </c>
      <c r="H249" s="3">
        <f>(Table1[[#This Row],[AVG_shp]] - G$519) / G$516</f>
        <v>0.26805024004993322</v>
      </c>
      <c r="I249" s="6">
        <v>5.2251082251082197</v>
      </c>
      <c r="J249" s="3">
        <f>(Table1[[#This Row],[AVG_PPP]] - I$519) / I$516</f>
        <v>-0.33583334757344868</v>
      </c>
      <c r="K249" s="6">
        <v>53.744588744588697</v>
      </c>
      <c r="L249" s="3">
        <f>(Table1[[#This Row],[AVG_blocks]] - K$519) / K$516</f>
        <v>-0.21150030183576249</v>
      </c>
      <c r="M249" s="6">
        <v>38.5541125541125</v>
      </c>
      <c r="N249" s="3">
        <f>(Table1[[#This Row],[AVG_hits]] - M$519) / M$516</f>
        <v>-0.89135272074184235</v>
      </c>
      <c r="O249" s="6">
        <v>444.45454545454498</v>
      </c>
      <c r="P249" s="3">
        <f>(Table1[[#This Row],[AVG_faceoffWins]] - O$519) / O$516</f>
        <v>1.5024166542630917</v>
      </c>
      <c r="Q249" s="1">
        <v>82</v>
      </c>
      <c r="R249" s="1">
        <v>18</v>
      </c>
      <c r="S249" s="1">
        <f>IF(ISERR(Table1[[#This Row],[AVG_shp]]/Table1[[#This Row],[shp]]), 0, Table1[[#This Row],[AVG_shp]]/Table1[[#This Row],[shp]])</f>
        <v>0.73805632266484145</v>
      </c>
      <c r="T249" s="7">
        <f>Table1[[#This Row],[r shp factor]]*Table1[[#This Row],[goals]]</f>
        <v>13.285013807967147</v>
      </c>
      <c r="U249" s="1">
        <v>19</v>
      </c>
      <c r="V249" s="1">
        <v>37</v>
      </c>
      <c r="W249" s="1">
        <v>92</v>
      </c>
      <c r="X249" s="3">
        <v>14.584415584415501</v>
      </c>
      <c r="Y249" s="3">
        <f>(Table1[[#This Row],[AVG_goals]] - X$519) / X$516</f>
        <v>8.3764543747190376E-2</v>
      </c>
      <c r="Z249" s="3">
        <v>16.389610389610301</v>
      </c>
      <c r="AA249" s="3">
        <f>(Table1[[#This Row],[AVG_assists]] - Z$519) / Z$516</f>
        <v>-0.46581461403922808</v>
      </c>
      <c r="AB249" s="3">
        <v>30.974025974025899</v>
      </c>
      <c r="AC249" s="3">
        <f>(Table1[[#This Row],[AVG_points]] - AB$519) / AB$516</f>
        <v>-0.25349947028758529</v>
      </c>
      <c r="AD249" s="1">
        <v>0.163636</v>
      </c>
      <c r="AE249" s="1">
        <v>5</v>
      </c>
      <c r="AF249" s="1">
        <v>110</v>
      </c>
      <c r="AG249" s="1">
        <v>529</v>
      </c>
      <c r="AH249" s="1">
        <v>61</v>
      </c>
      <c r="AI249" s="1">
        <v>47</v>
      </c>
      <c r="AJ249" s="7">
        <f>Table1[[#This Row],[z ppp]]+Table1[[#This Row],[z blocks]]+Table1[[#This Row],[z hits]]+Table1[[#This Row],[z faceoffWins]]+Table1[[#This Row],[z goals]]+Table1[[#This Row],[z assists]]+Table1[[#This Row],[z points]]</f>
        <v>-0.5718192564675848</v>
      </c>
    </row>
    <row r="250" spans="1:36" x14ac:dyDescent="0.3">
      <c r="A250" s="1">
        <v>8476331</v>
      </c>
      <c r="B250" s="1">
        <v>32</v>
      </c>
      <c r="C250" s="1" t="s">
        <v>995</v>
      </c>
      <c r="D250" s="1" t="s">
        <v>48</v>
      </c>
      <c r="E250" s="1" t="s">
        <v>1018</v>
      </c>
      <c r="F250" s="1" t="s">
        <v>1019</v>
      </c>
      <c r="G250" s="4">
        <v>4.6370669456066903E-2</v>
      </c>
      <c r="H250" s="3">
        <f>(Table1[[#This Row],[AVG_shp]] - G$519) / G$516</f>
        <v>-1.1529191594638295</v>
      </c>
      <c r="I250" s="6">
        <v>0.34309623430962299</v>
      </c>
      <c r="J250" s="3">
        <f>(Table1[[#This Row],[AVG_PPP]] - I$519) / I$516</f>
        <v>-0.84397557560771486</v>
      </c>
      <c r="K250" s="6">
        <v>118.12552301255199</v>
      </c>
      <c r="L250" s="3">
        <f>(Table1[[#This Row],[AVG_blocks]] - K$519) / K$516</f>
        <v>1.3722400835762336</v>
      </c>
      <c r="M250" s="6">
        <v>141.61506276150601</v>
      </c>
      <c r="N250" s="3">
        <f>(Table1[[#This Row],[AVG_hits]] - M$519) / M$516</f>
        <v>1.0255410666595799</v>
      </c>
      <c r="O250" s="6">
        <v>0</v>
      </c>
      <c r="P250" s="3">
        <f>(Table1[[#This Row],[AVG_faceoffWins]] - O$519) / O$516</f>
        <v>-0.60126404952864254</v>
      </c>
      <c r="Q250" s="1">
        <v>82</v>
      </c>
      <c r="R250" s="1">
        <v>3</v>
      </c>
      <c r="S250" s="1">
        <f>IF(ISERR(Table1[[#This Row],[AVG_shp]]/Table1[[#This Row],[shp]]), 0, Table1[[#This Row],[AVG_shp]]/Table1[[#This Row],[shp]])</f>
        <v>1.1592667364016724</v>
      </c>
      <c r="T250" s="7">
        <f>Table1[[#This Row],[r shp factor]]*Table1[[#This Row],[goals]]</f>
        <v>3.4778002092050171</v>
      </c>
      <c r="U250" s="1">
        <v>16</v>
      </c>
      <c r="V250" s="1">
        <v>19</v>
      </c>
      <c r="W250" s="1">
        <v>41</v>
      </c>
      <c r="X250" s="3">
        <v>3.9414225941422498</v>
      </c>
      <c r="Y250" s="3">
        <f>(Table1[[#This Row],[AVG_goals]] - X$519) / X$516</f>
        <v>-0.97219578771837989</v>
      </c>
      <c r="Z250" s="3">
        <v>21.6861924686192</v>
      </c>
      <c r="AA250" s="3">
        <f>(Table1[[#This Row],[AVG_assists]] - Z$519) / Z$516</f>
        <v>-8.5506884409097539E-2</v>
      </c>
      <c r="AB250" s="3">
        <v>25.6276150627615</v>
      </c>
      <c r="AC250" s="3">
        <f>(Table1[[#This Row],[AVG_points]] - AB$519) / AB$516</f>
        <v>-0.49366748014966244</v>
      </c>
      <c r="AD250" s="1">
        <v>0.04</v>
      </c>
      <c r="AE250" s="1">
        <v>0</v>
      </c>
      <c r="AF250" s="1">
        <v>75</v>
      </c>
      <c r="AG250" s="1">
        <v>0</v>
      </c>
      <c r="AH250" s="1">
        <v>112</v>
      </c>
      <c r="AI250" s="1">
        <v>137</v>
      </c>
      <c r="AJ250" s="7">
        <f>Table1[[#This Row],[z ppp]]+Table1[[#This Row],[z blocks]]+Table1[[#This Row],[z hits]]+Table1[[#This Row],[z faceoffWins]]+Table1[[#This Row],[z goals]]+Table1[[#This Row],[z assists]]+Table1[[#This Row],[z points]]</f>
        <v>-0.59882862717768393</v>
      </c>
    </row>
    <row r="251" spans="1:36" x14ac:dyDescent="0.3">
      <c r="A251" s="1">
        <v>8478136</v>
      </c>
      <c r="B251" s="1">
        <v>29</v>
      </c>
      <c r="C251" s="1" t="s">
        <v>449</v>
      </c>
      <c r="D251" s="1" t="s">
        <v>48</v>
      </c>
      <c r="E251" s="1" t="s">
        <v>477</v>
      </c>
      <c r="F251" s="1" t="s">
        <v>478</v>
      </c>
      <c r="G251" s="4">
        <v>6.6876207964601697E-2</v>
      </c>
      <c r="H251" s="3">
        <f>(Table1[[#This Row],[AVG_shp]] - G$519) / G$516</f>
        <v>-0.76129291224918194</v>
      </c>
      <c r="I251" s="6">
        <v>0</v>
      </c>
      <c r="J251" s="3">
        <f>(Table1[[#This Row],[AVG_PPP]] - I$519) / I$516</f>
        <v>-0.87968660730137926</v>
      </c>
      <c r="K251" s="6">
        <v>157.716814159292</v>
      </c>
      <c r="L251" s="3">
        <f>(Table1[[#This Row],[AVG_blocks]] - K$519) / K$516</f>
        <v>2.3461670296922978</v>
      </c>
      <c r="M251" s="6">
        <v>121.58407079646</v>
      </c>
      <c r="N251" s="3">
        <f>(Table1[[#This Row],[AVG_hits]] - M$519) / M$516</f>
        <v>0.65297236846675144</v>
      </c>
      <c r="O251" s="6">
        <v>0</v>
      </c>
      <c r="P251" s="3">
        <f>(Table1[[#This Row],[AVG_faceoffWins]] - O$519) / O$516</f>
        <v>-0.60126404952864254</v>
      </c>
      <c r="Q251" s="1">
        <v>67</v>
      </c>
      <c r="R251" s="1">
        <v>8</v>
      </c>
      <c r="S251" s="1">
        <f>IF(ISERR(Table1[[#This Row],[AVG_shp]]/Table1[[#This Row],[shp]]), 0, Table1[[#This Row],[AVG_shp]]/Table1[[#This Row],[shp]])</f>
        <v>0.81087625148048714</v>
      </c>
      <c r="T251" s="7">
        <f>Table1[[#This Row],[r shp factor]]*Table1[[#This Row],[goals]]</f>
        <v>6.4870100118438971</v>
      </c>
      <c r="U251" s="1">
        <v>13</v>
      </c>
      <c r="V251" s="1">
        <v>21</v>
      </c>
      <c r="W251" s="1">
        <v>50</v>
      </c>
      <c r="X251" s="3">
        <v>5.8982300884955698</v>
      </c>
      <c r="Y251" s="3">
        <f>(Table1[[#This Row],[AVG_goals]] - X$519) / X$516</f>
        <v>-0.77804823051900285</v>
      </c>
      <c r="Z251" s="3">
        <v>14.420353982300799</v>
      </c>
      <c r="AA251" s="3">
        <f>(Table1[[#This Row],[AVG_assists]] - Z$519) / Z$516</f>
        <v>-0.60721210814992133</v>
      </c>
      <c r="AB251" s="3">
        <v>20.318584070796401</v>
      </c>
      <c r="AC251" s="3">
        <f>(Table1[[#This Row],[AVG_points]] - AB$519) / AB$516</f>
        <v>-0.73215633347552878</v>
      </c>
      <c r="AD251" s="1">
        <v>8.2474000000000006E-2</v>
      </c>
      <c r="AE251" s="1">
        <v>0</v>
      </c>
      <c r="AF251" s="1">
        <v>97</v>
      </c>
      <c r="AG251" s="1">
        <v>0</v>
      </c>
      <c r="AH251" s="1">
        <v>157</v>
      </c>
      <c r="AI251" s="1">
        <v>99</v>
      </c>
      <c r="AJ251" s="7">
        <f>Table1[[#This Row],[z ppp]]+Table1[[#This Row],[z blocks]]+Table1[[#This Row],[z hits]]+Table1[[#This Row],[z faceoffWins]]+Table1[[#This Row],[z goals]]+Table1[[#This Row],[z assists]]+Table1[[#This Row],[z points]]</f>
        <v>-0.59922793081542558</v>
      </c>
    </row>
    <row r="252" spans="1:36" x14ac:dyDescent="0.3">
      <c r="A252" s="1">
        <v>8480829</v>
      </c>
      <c r="B252" s="1">
        <v>25</v>
      </c>
      <c r="C252" s="1" t="s">
        <v>119</v>
      </c>
      <c r="D252" s="1" t="s">
        <v>26</v>
      </c>
      <c r="E252" s="1" t="s">
        <v>135</v>
      </c>
      <c r="F252" s="1" t="s">
        <v>136</v>
      </c>
      <c r="G252" s="4">
        <v>0.112917422594142</v>
      </c>
      <c r="H252" s="3">
        <f>(Table1[[#This Row],[AVG_shp]] - G$519) / G$516</f>
        <v>0.11802796464786587</v>
      </c>
      <c r="I252" s="6">
        <v>4.7615062761506204</v>
      </c>
      <c r="J252" s="3">
        <f>(Table1[[#This Row],[AVG_PPP]] - I$519) / I$516</f>
        <v>-0.38408716745515842</v>
      </c>
      <c r="K252" s="6">
        <v>27.2510460251046</v>
      </c>
      <c r="L252" s="3">
        <f>(Table1[[#This Row],[AVG_blocks]] - K$519) / K$516</f>
        <v>-0.86322886145631095</v>
      </c>
      <c r="M252" s="6">
        <v>76.075313807531302</v>
      </c>
      <c r="N252" s="3">
        <f>(Table1[[#This Row],[AVG_hits]] - M$519) / M$516</f>
        <v>-0.19347289881335042</v>
      </c>
      <c r="O252" s="6">
        <v>353.35983263598303</v>
      </c>
      <c r="P252" s="3">
        <f>(Table1[[#This Row],[AVG_faceoffWins]] - O$519) / O$516</f>
        <v>1.0712495269748028</v>
      </c>
      <c r="Q252" s="1">
        <v>78</v>
      </c>
      <c r="R252" s="1">
        <v>12</v>
      </c>
      <c r="S252" s="1">
        <f>IF(ISERR(Table1[[#This Row],[AVG_shp]]/Table1[[#This Row],[shp]]), 0, Table1[[#This Row],[AVG_shp]]/Table1[[#This Row],[shp]])</f>
        <v>1.0821234963213671</v>
      </c>
      <c r="T252" s="7">
        <f>Table1[[#This Row],[r shp factor]]*Table1[[#This Row],[goals]]</f>
        <v>12.985481955856404</v>
      </c>
      <c r="U252" s="1">
        <v>21</v>
      </c>
      <c r="V252" s="1">
        <v>33</v>
      </c>
      <c r="W252" s="1">
        <v>78</v>
      </c>
      <c r="X252" s="3">
        <v>14.058577405857701</v>
      </c>
      <c r="Y252" s="3">
        <f>(Table1[[#This Row],[AVG_goals]] - X$519) / X$516</f>
        <v>3.1592729123746742E-2</v>
      </c>
      <c r="Z252" s="3">
        <v>20.389121338912101</v>
      </c>
      <c r="AA252" s="3">
        <f>(Table1[[#This Row],[AVG_assists]] - Z$519) / Z$516</f>
        <v>-0.17863980846264105</v>
      </c>
      <c r="AB252" s="3">
        <v>34.447698744769802</v>
      </c>
      <c r="AC252" s="3">
        <f>(Table1[[#This Row],[AVG_points]] - AB$519) / AB$516</f>
        <v>-9.7457390823784601E-2</v>
      </c>
      <c r="AD252" s="1">
        <v>0.104348</v>
      </c>
      <c r="AE252" s="1">
        <v>1</v>
      </c>
      <c r="AF252" s="1">
        <v>115</v>
      </c>
      <c r="AG252" s="1">
        <v>367</v>
      </c>
      <c r="AH252" s="1">
        <v>28</v>
      </c>
      <c r="AI252" s="1">
        <v>66</v>
      </c>
      <c r="AJ252" s="7">
        <f>Table1[[#This Row],[z ppp]]+Table1[[#This Row],[z blocks]]+Table1[[#This Row],[z hits]]+Table1[[#This Row],[z faceoffWins]]+Table1[[#This Row],[z goals]]+Table1[[#This Row],[z assists]]+Table1[[#This Row],[z points]]</f>
        <v>-0.61404387091269585</v>
      </c>
    </row>
    <row r="253" spans="1:36" x14ac:dyDescent="0.3">
      <c r="A253" s="1">
        <v>8476480</v>
      </c>
      <c r="B253" s="1">
        <v>33</v>
      </c>
      <c r="C253" s="1" t="s">
        <v>995</v>
      </c>
      <c r="D253" s="1" t="s">
        <v>45</v>
      </c>
      <c r="E253" s="1" t="s">
        <v>1004</v>
      </c>
      <c r="F253" s="1" t="s">
        <v>1005</v>
      </c>
      <c r="G253" s="4">
        <v>0.12383533476394799</v>
      </c>
      <c r="H253" s="3">
        <f>(Table1[[#This Row],[AVG_shp]] - G$519) / G$516</f>
        <v>0.32654435980133162</v>
      </c>
      <c r="I253" s="6">
        <v>6.34763948497854</v>
      </c>
      <c r="J253" s="3">
        <f>(Table1[[#This Row],[AVG_PPP]] - I$519) / I$516</f>
        <v>-0.21899513896116099</v>
      </c>
      <c r="K253" s="6">
        <v>44.356223175965603</v>
      </c>
      <c r="L253" s="3">
        <f>(Table1[[#This Row],[AVG_blocks]] - K$519) / K$516</f>
        <v>-0.44244963292427869</v>
      </c>
      <c r="M253" s="6">
        <v>94.609442060085797</v>
      </c>
      <c r="N253" s="3">
        <f>(Table1[[#This Row],[AVG_hits]] - M$519) / M$516</f>
        <v>0.15125471364052878</v>
      </c>
      <c r="O253" s="6">
        <v>205.54935622317501</v>
      </c>
      <c r="P253" s="3">
        <f>(Table1[[#This Row],[AVG_faceoffWins]] - O$519) / O$516</f>
        <v>0.37163682140581822</v>
      </c>
      <c r="Q253" s="1">
        <v>78</v>
      </c>
      <c r="R253" s="1">
        <v>11</v>
      </c>
      <c r="S253" s="1">
        <f>IF(ISERR(Table1[[#This Row],[AVG_shp]]/Table1[[#This Row],[shp]]), 0, Table1[[#This Row],[AVG_shp]]/Table1[[#This Row],[shp]])</f>
        <v>1.0582317256214524</v>
      </c>
      <c r="T253" s="7">
        <f>Table1[[#This Row],[r shp factor]]*Table1[[#This Row],[goals]]</f>
        <v>11.640548981835977</v>
      </c>
      <c r="U253" s="1">
        <v>27</v>
      </c>
      <c r="V253" s="1">
        <v>38</v>
      </c>
      <c r="W253" s="1">
        <v>87</v>
      </c>
      <c r="X253" s="3">
        <v>10.0085836909871</v>
      </c>
      <c r="Y253" s="3">
        <f>(Table1[[#This Row],[AVG_goals]] - X$519) / X$516</f>
        <v>-0.37023340282021838</v>
      </c>
      <c r="Z253" s="3">
        <v>23.3605150214592</v>
      </c>
      <c r="AA253" s="3">
        <f>(Table1[[#This Row],[AVG_assists]] - Z$519) / Z$516</f>
        <v>3.4713627468300791E-2</v>
      </c>
      <c r="AB253" s="3">
        <v>33.369098712446302</v>
      </c>
      <c r="AC253" s="3">
        <f>(Table1[[#This Row],[AVG_points]] - AB$519) / AB$516</f>
        <v>-0.14590956322499724</v>
      </c>
      <c r="AD253" s="1">
        <v>0.117021</v>
      </c>
      <c r="AE253" s="1">
        <v>11</v>
      </c>
      <c r="AF253" s="1">
        <v>94</v>
      </c>
      <c r="AG253" s="1">
        <v>365</v>
      </c>
      <c r="AH253" s="1">
        <v>49</v>
      </c>
      <c r="AI253" s="1">
        <v>84</v>
      </c>
      <c r="AJ253" s="7">
        <f>Table1[[#This Row],[z ppp]]+Table1[[#This Row],[z blocks]]+Table1[[#This Row],[z hits]]+Table1[[#This Row],[z faceoffWins]]+Table1[[#This Row],[z goals]]+Table1[[#This Row],[z assists]]+Table1[[#This Row],[z points]]</f>
        <v>-0.61998257541600743</v>
      </c>
    </row>
    <row r="254" spans="1:36" x14ac:dyDescent="0.3">
      <c r="A254" s="1">
        <v>8475763</v>
      </c>
      <c r="B254" s="1">
        <v>33</v>
      </c>
      <c r="C254" s="1" t="s">
        <v>701</v>
      </c>
      <c r="D254" s="1" t="s">
        <v>26</v>
      </c>
      <c r="E254" s="1" t="s">
        <v>708</v>
      </c>
      <c r="F254" s="1" t="s">
        <v>709</v>
      </c>
      <c r="G254" s="4">
        <v>9.9009950892857093E-2</v>
      </c>
      <c r="H254" s="3">
        <f>(Table1[[#This Row],[AVG_shp]] - G$519) / G$516</f>
        <v>-0.1475847110861154</v>
      </c>
      <c r="I254" s="6">
        <v>9.5491071428571406</v>
      </c>
      <c r="J254" s="3">
        <f>(Table1[[#This Row],[AVG_PPP]] - I$519) / I$516</f>
        <v>0.11422831721227716</v>
      </c>
      <c r="K254" s="6">
        <v>17.09375</v>
      </c>
      <c r="L254" s="3">
        <f>(Table1[[#This Row],[AVG_blocks]] - K$519) / K$516</f>
        <v>-1.1130935163336126</v>
      </c>
      <c r="M254" s="6">
        <v>48.473214285714199</v>
      </c>
      <c r="N254" s="3">
        <f>(Table1[[#This Row],[AVG_hits]] - M$519) / M$516</f>
        <v>-0.70686126740624189</v>
      </c>
      <c r="O254" s="6">
        <v>356.78571428571399</v>
      </c>
      <c r="P254" s="3">
        <f>(Table1[[#This Row],[AVG_faceoffWins]] - O$519) / O$516</f>
        <v>1.0874648209654239</v>
      </c>
      <c r="Q254" s="1">
        <v>64</v>
      </c>
      <c r="R254" s="1">
        <v>13</v>
      </c>
      <c r="S254" s="1">
        <f>IF(ISERR(Table1[[#This Row],[AVG_shp]]/Table1[[#This Row],[shp]]), 0, Table1[[#This Row],[AVG_shp]]/Table1[[#This Row],[shp]])</f>
        <v>0.74638305121525406</v>
      </c>
      <c r="T254" s="7">
        <f>Table1[[#This Row],[r shp factor]]*Table1[[#This Row],[goals]]</f>
        <v>9.7029796657983027</v>
      </c>
      <c r="U254" s="1">
        <v>10</v>
      </c>
      <c r="V254" s="1">
        <v>23</v>
      </c>
      <c r="W254" s="1">
        <v>59</v>
      </c>
      <c r="X254" s="3">
        <v>14.808035714285699</v>
      </c>
      <c r="Y254" s="3">
        <f>(Table1[[#This Row],[AVG_goals]] - X$519) / X$516</f>
        <v>0.10595134652681394</v>
      </c>
      <c r="Z254" s="3">
        <v>21.5178571428571</v>
      </c>
      <c r="AA254" s="3">
        <f>(Table1[[#This Row],[AVG_assists]] - Z$519) / Z$516</f>
        <v>-9.7593778296921951E-2</v>
      </c>
      <c r="AB254" s="3">
        <v>36.325892857142797</v>
      </c>
      <c r="AC254" s="3">
        <f>(Table1[[#This Row],[AVG_points]] - AB$519) / AB$516</f>
        <v>-1.3086370789970178E-2</v>
      </c>
      <c r="AD254" s="1">
        <v>0.13265299999999999</v>
      </c>
      <c r="AE254" s="1">
        <v>7</v>
      </c>
      <c r="AF254" s="1">
        <v>98</v>
      </c>
      <c r="AG254" s="1">
        <v>236</v>
      </c>
      <c r="AH254" s="1">
        <v>11</v>
      </c>
      <c r="AI254" s="1">
        <v>52</v>
      </c>
      <c r="AJ254" s="7">
        <f>Table1[[#This Row],[z ppp]]+Table1[[#This Row],[z blocks]]+Table1[[#This Row],[z hits]]+Table1[[#This Row],[z faceoffWins]]+Table1[[#This Row],[z goals]]+Table1[[#This Row],[z assists]]+Table1[[#This Row],[z points]]</f>
        <v>-0.6229904481222317</v>
      </c>
    </row>
    <row r="255" spans="1:36" x14ac:dyDescent="0.3">
      <c r="A255" s="1">
        <v>8479675</v>
      </c>
      <c r="B255" s="1">
        <v>30</v>
      </c>
      <c r="C255" s="1" t="s">
        <v>416</v>
      </c>
      <c r="D255" s="1" t="s">
        <v>56</v>
      </c>
      <c r="E255" s="1" t="s">
        <v>433</v>
      </c>
      <c r="F255" s="1" t="s">
        <v>434</v>
      </c>
      <c r="G255" s="4">
        <v>0.105616061320754</v>
      </c>
      <c r="H255" s="3">
        <f>(Table1[[#This Row],[AVG_shp]] - G$519) / G$516</f>
        <v>-2.1417518037954029E-2</v>
      </c>
      <c r="I255" s="6">
        <v>5.6603773584905603</v>
      </c>
      <c r="J255" s="3">
        <f>(Table1[[#This Row],[AVG_PPP]] - I$519) / I$516</f>
        <v>-0.29052853725173816</v>
      </c>
      <c r="K255" s="6">
        <v>38.5471698113207</v>
      </c>
      <c r="L255" s="3">
        <f>(Table1[[#This Row],[AVG_blocks]] - K$519) / K$516</f>
        <v>-0.58534958489312749</v>
      </c>
      <c r="M255" s="6">
        <v>75.674528301886795</v>
      </c>
      <c r="N255" s="3">
        <f>(Table1[[#This Row],[AVG_hits]] - M$519) / M$516</f>
        <v>-0.20092735410708182</v>
      </c>
      <c r="O255" s="6">
        <v>9.6462264150943398</v>
      </c>
      <c r="P255" s="3">
        <f>(Table1[[#This Row],[AVG_faceoffWins]] - O$519) / O$516</f>
        <v>-0.55560678135268815</v>
      </c>
      <c r="Q255" s="1">
        <v>71</v>
      </c>
      <c r="R255" s="1">
        <v>18</v>
      </c>
      <c r="S255" s="1">
        <f>IF(ISERR(Table1[[#This Row],[AVG_shp]]/Table1[[#This Row],[shp]]), 0, Table1[[#This Row],[AVG_shp]]/Table1[[#This Row],[shp]])</f>
        <v>0.89773697009489406</v>
      </c>
      <c r="T255" s="7">
        <f>Table1[[#This Row],[r shp factor]]*Table1[[#This Row],[goals]]</f>
        <v>16.159265461708092</v>
      </c>
      <c r="U255" s="1">
        <v>22</v>
      </c>
      <c r="V255" s="1">
        <v>40</v>
      </c>
      <c r="W255" s="1">
        <v>98</v>
      </c>
      <c r="X255" s="3">
        <v>20.801886792452802</v>
      </c>
      <c r="Y255" s="3">
        <f>(Table1[[#This Row],[AVG_goals]] - X$519) / X$516</f>
        <v>0.70064016921428429</v>
      </c>
      <c r="Z255" s="3">
        <v>22.712264150943302</v>
      </c>
      <c r="AA255" s="3">
        <f>(Table1[[#This Row],[AVG_assists]] - Z$519) / Z$516</f>
        <v>-1.1832392798940848E-2</v>
      </c>
      <c r="AB255" s="3">
        <v>43.514150943396203</v>
      </c>
      <c r="AC255" s="3">
        <f>(Table1[[#This Row],[AVG_points]] - AB$519) / AB$516</f>
        <v>0.3098199055145911</v>
      </c>
      <c r="AD255" s="1">
        <v>0.117647</v>
      </c>
      <c r="AE255" s="1">
        <v>3</v>
      </c>
      <c r="AF255" s="1">
        <v>153</v>
      </c>
      <c r="AG255" s="1">
        <v>1</v>
      </c>
      <c r="AH255" s="1">
        <v>29</v>
      </c>
      <c r="AI255" s="1">
        <v>71</v>
      </c>
      <c r="AJ255" s="7">
        <f>Table1[[#This Row],[z ppp]]+Table1[[#This Row],[z blocks]]+Table1[[#This Row],[z hits]]+Table1[[#This Row],[z faceoffWins]]+Table1[[#This Row],[z goals]]+Table1[[#This Row],[z assists]]+Table1[[#This Row],[z points]]</f>
        <v>-0.63378457567470114</v>
      </c>
    </row>
    <row r="256" spans="1:36" x14ac:dyDescent="0.3">
      <c r="A256" s="1">
        <v>8477429</v>
      </c>
      <c r="B256" s="1">
        <v>31</v>
      </c>
      <c r="C256" s="1" t="s">
        <v>305</v>
      </c>
      <c r="D256" s="1" t="s">
        <v>45</v>
      </c>
      <c r="E256" s="1" t="s">
        <v>312</v>
      </c>
      <c r="F256" s="1" t="s">
        <v>313</v>
      </c>
      <c r="G256" s="4">
        <v>0.10971114285714199</v>
      </c>
      <c r="H256" s="3">
        <f>(Table1[[#This Row],[AVG_shp]] - G$519) / G$516</f>
        <v>5.6792640328094918E-2</v>
      </c>
      <c r="I256" s="6">
        <v>3.2396313364055298</v>
      </c>
      <c r="J256" s="3">
        <f>(Table1[[#This Row],[AVG_PPP]] - I$519) / I$516</f>
        <v>-0.54249090020491841</v>
      </c>
      <c r="K256" s="6">
        <v>44.603686635944698</v>
      </c>
      <c r="L256" s="3">
        <f>(Table1[[#This Row],[AVG_blocks]] - K$519) / K$516</f>
        <v>-0.43636214941788137</v>
      </c>
      <c r="M256" s="6">
        <v>26.428571428571399</v>
      </c>
      <c r="N256" s="3">
        <f>(Table1[[#This Row],[AVG_hits]] - M$519) / M$516</f>
        <v>-1.1168830928726703</v>
      </c>
      <c r="O256" s="6">
        <v>521.68663594470001</v>
      </c>
      <c r="P256" s="3">
        <f>(Table1[[#This Row],[AVG_faceoffWins]] - O$519) / O$516</f>
        <v>1.8679695778167837</v>
      </c>
      <c r="Q256" s="1">
        <v>56</v>
      </c>
      <c r="R256" s="1">
        <v>10</v>
      </c>
      <c r="S256" s="1">
        <f>IF(ISERR(Table1[[#This Row],[AVG_shp]]/Table1[[#This Row],[shp]]), 0, Table1[[#This Row],[AVG_shp]]/Table1[[#This Row],[shp]])</f>
        <v>0.74603487618671416</v>
      </c>
      <c r="T256" s="7">
        <f>Table1[[#This Row],[r shp factor]]*Table1[[#This Row],[goals]]</f>
        <v>7.4603487618671416</v>
      </c>
      <c r="U256" s="1">
        <v>13</v>
      </c>
      <c r="V256" s="1">
        <v>23</v>
      </c>
      <c r="W256" s="1">
        <v>56</v>
      </c>
      <c r="X256" s="3">
        <v>10.714285714285699</v>
      </c>
      <c r="Y256" s="3">
        <f>(Table1[[#This Row],[AVG_goals]] - X$519) / X$516</f>
        <v>-0.30021613013016279</v>
      </c>
      <c r="Z256" s="3">
        <v>23.1059907834101</v>
      </c>
      <c r="AA256" s="3">
        <f>(Table1[[#This Row],[AVG_assists]] - Z$519) / Z$516</f>
        <v>1.6438155916200327E-2</v>
      </c>
      <c r="AB256" s="3">
        <v>33.820276497695801</v>
      </c>
      <c r="AC256" s="3">
        <f>(Table1[[#This Row],[AVG_points]] - AB$519) / AB$516</f>
        <v>-0.125642046833945</v>
      </c>
      <c r="AD256" s="1">
        <v>0.147059</v>
      </c>
      <c r="AE256" s="1">
        <v>1</v>
      </c>
      <c r="AF256" s="1">
        <v>68</v>
      </c>
      <c r="AG256" s="1">
        <v>318</v>
      </c>
      <c r="AH256" s="1">
        <v>35</v>
      </c>
      <c r="AI256" s="1">
        <v>9</v>
      </c>
      <c r="AJ256" s="7">
        <f>Table1[[#This Row],[z ppp]]+Table1[[#This Row],[z blocks]]+Table1[[#This Row],[z hits]]+Table1[[#This Row],[z faceoffWins]]+Table1[[#This Row],[z goals]]+Table1[[#This Row],[z assists]]+Table1[[#This Row],[z points]]</f>
        <v>-0.63718658572659381</v>
      </c>
    </row>
    <row r="257" spans="1:36" x14ac:dyDescent="0.3">
      <c r="A257" s="1">
        <v>8474586</v>
      </c>
      <c r="B257" s="1">
        <v>35</v>
      </c>
      <c r="C257" s="1" t="s">
        <v>734</v>
      </c>
      <c r="D257" s="1" t="s">
        <v>42</v>
      </c>
      <c r="E257" s="1" t="s">
        <v>737</v>
      </c>
      <c r="F257" s="1" t="s">
        <v>738</v>
      </c>
      <c r="G257" s="4">
        <v>0.11329512871287099</v>
      </c>
      <c r="H257" s="3">
        <f>(Table1[[#This Row],[AVG_shp]] - G$519) / G$516</f>
        <v>0.12524160742863349</v>
      </c>
      <c r="I257" s="6">
        <v>11.7623762376237</v>
      </c>
      <c r="J257" s="3">
        <f>(Table1[[#This Row],[AVG_PPP]] - I$519) / I$516</f>
        <v>0.34459552875820626</v>
      </c>
      <c r="K257" s="6">
        <v>24.2277227722772</v>
      </c>
      <c r="L257" s="3">
        <f>(Table1[[#This Row],[AVG_blocks]] - K$519) / K$516</f>
        <v>-0.93760117661608877</v>
      </c>
      <c r="M257" s="6">
        <v>32.148514851485103</v>
      </c>
      <c r="N257" s="3">
        <f>(Table1[[#This Row],[AVG_hits]] - M$519) / M$516</f>
        <v>-1.0104943589282755</v>
      </c>
      <c r="O257" s="6">
        <v>27.2277227722772</v>
      </c>
      <c r="P257" s="3">
        <f>(Table1[[#This Row],[AVG_faceoffWins]] - O$519) / O$516</f>
        <v>-0.47239049971343811</v>
      </c>
      <c r="Q257" s="1">
        <v>42</v>
      </c>
      <c r="R257" s="1">
        <v>9</v>
      </c>
      <c r="S257" s="1">
        <f>IF(ISERR(Table1[[#This Row],[AVG_shp]]/Table1[[#This Row],[shp]]), 0, Table1[[#This Row],[AVG_shp]]/Table1[[#This Row],[shp]])</f>
        <v>0.83082872835111166</v>
      </c>
      <c r="T257" s="7">
        <f>Table1[[#This Row],[r shp factor]]*Table1[[#This Row],[goals]]</f>
        <v>7.4774585551600046</v>
      </c>
      <c r="U257" s="1">
        <v>17</v>
      </c>
      <c r="V257" s="1">
        <v>26</v>
      </c>
      <c r="W257" s="1">
        <v>61</v>
      </c>
      <c r="X257" s="3">
        <v>16.554455445544502</v>
      </c>
      <c r="Y257" s="3">
        <f>(Table1[[#This Row],[AVG_goals]] - X$519) / X$516</f>
        <v>0.27922496983779854</v>
      </c>
      <c r="Z257" s="3">
        <v>31.4158415841584</v>
      </c>
      <c r="AA257" s="3">
        <f>(Table1[[#This Row],[AVG_assists]] - Z$519) / Z$516</f>
        <v>0.61310605314796873</v>
      </c>
      <c r="AB257" s="3">
        <v>47.970297029702898</v>
      </c>
      <c r="AC257" s="3">
        <f>(Table1[[#This Row],[AVG_points]] - AB$519) / AB$516</f>
        <v>0.5099960152386116</v>
      </c>
      <c r="AD257" s="1">
        <v>0.13636400000000001</v>
      </c>
      <c r="AE257" s="1">
        <v>5</v>
      </c>
      <c r="AF257" s="1">
        <v>66</v>
      </c>
      <c r="AG257" s="1">
        <v>7</v>
      </c>
      <c r="AH257" s="1">
        <v>25</v>
      </c>
      <c r="AI257" s="1">
        <v>13</v>
      </c>
      <c r="AJ257" s="7">
        <f>Table1[[#This Row],[z ppp]]+Table1[[#This Row],[z blocks]]+Table1[[#This Row],[z hits]]+Table1[[#This Row],[z faceoffWins]]+Table1[[#This Row],[z goals]]+Table1[[#This Row],[z assists]]+Table1[[#This Row],[z points]]</f>
        <v>-0.67356346827521718</v>
      </c>
    </row>
    <row r="258" spans="1:36" x14ac:dyDescent="0.3">
      <c r="A258" s="1">
        <v>8482073</v>
      </c>
      <c r="B258" s="1">
        <v>24</v>
      </c>
      <c r="C258" s="1" t="s">
        <v>600</v>
      </c>
      <c r="D258" s="1" t="s">
        <v>48</v>
      </c>
      <c r="E258" s="1" t="s">
        <v>628</v>
      </c>
      <c r="F258" s="1" t="s">
        <v>629</v>
      </c>
      <c r="G258" s="4">
        <v>5.9650349794238597E-2</v>
      </c>
      <c r="H258" s="3">
        <f>(Table1[[#This Row],[AVG_shp]] - G$519) / G$516</f>
        <v>-0.89929639442970444</v>
      </c>
      <c r="I258" s="6">
        <v>0</v>
      </c>
      <c r="J258" s="3">
        <f>(Table1[[#This Row],[AVG_PPP]] - I$519) / I$516</f>
        <v>-0.87968660730137926</v>
      </c>
      <c r="K258" s="6">
        <v>135.95061728395001</v>
      </c>
      <c r="L258" s="3">
        <f>(Table1[[#This Row],[AVG_blocks]] - K$519) / K$516</f>
        <v>1.8107289311268164</v>
      </c>
      <c r="M258" s="6">
        <v>153.41975308641901</v>
      </c>
      <c r="N258" s="3">
        <f>(Table1[[#This Row],[AVG_hits]] - M$519) / M$516</f>
        <v>1.2451037380738015</v>
      </c>
      <c r="O258" s="6">
        <v>0</v>
      </c>
      <c r="P258" s="3">
        <f>(Table1[[#This Row],[AVG_faceoffWins]] - O$519) / O$516</f>
        <v>-0.60126404952864254</v>
      </c>
      <c r="Q258" s="1">
        <v>80</v>
      </c>
      <c r="R258" s="1">
        <v>6</v>
      </c>
      <c r="S258" s="1">
        <f>IF(ISERR(Table1[[#This Row],[AVG_shp]]/Table1[[#This Row],[shp]]), 0, Table1[[#This Row],[AVG_shp]]/Table1[[#This Row],[shp]])</f>
        <v>0.9444622976382816</v>
      </c>
      <c r="T258" s="7">
        <f>Table1[[#This Row],[r shp factor]]*Table1[[#This Row],[goals]]</f>
        <v>5.6667737858296894</v>
      </c>
      <c r="U258" s="1">
        <v>15</v>
      </c>
      <c r="V258" s="1">
        <v>21</v>
      </c>
      <c r="W258" s="1">
        <v>48</v>
      </c>
      <c r="X258" s="3">
        <v>5.3292181069958797</v>
      </c>
      <c r="Y258" s="3">
        <f>(Table1[[#This Row],[AVG_goals]] - X$519) / X$516</f>
        <v>-0.83450359802149221</v>
      </c>
      <c r="Z258" s="3">
        <v>13.9958847736625</v>
      </c>
      <c r="AA258" s="3">
        <f>(Table1[[#This Row],[AVG_assists]] - Z$519) / Z$516</f>
        <v>-0.63769005008060442</v>
      </c>
      <c r="AB258" s="3">
        <v>19.325102880658399</v>
      </c>
      <c r="AC258" s="3">
        <f>(Table1[[#This Row],[AVG_points]] - AB$519) / AB$516</f>
        <v>-0.7767848523512737</v>
      </c>
      <c r="AD258" s="1">
        <v>6.3158000000000006E-2</v>
      </c>
      <c r="AE258" s="1">
        <v>0</v>
      </c>
      <c r="AF258" s="1">
        <v>95</v>
      </c>
      <c r="AG258" s="1">
        <v>0</v>
      </c>
      <c r="AH258" s="1">
        <v>145</v>
      </c>
      <c r="AI258" s="1">
        <v>146</v>
      </c>
      <c r="AJ258" s="7">
        <f>Table1[[#This Row],[z ppp]]+Table1[[#This Row],[z blocks]]+Table1[[#This Row],[z hits]]+Table1[[#This Row],[z faceoffWins]]+Table1[[#This Row],[z goals]]+Table1[[#This Row],[z assists]]+Table1[[#This Row],[z points]]</f>
        <v>-0.67409648808277411</v>
      </c>
    </row>
    <row r="259" spans="1:36" x14ac:dyDescent="0.3">
      <c r="A259" s="1">
        <v>8475220</v>
      </c>
      <c r="B259" s="1">
        <v>34</v>
      </c>
      <c r="C259" s="1" t="s">
        <v>449</v>
      </c>
      <c r="D259" s="1" t="s">
        <v>29</v>
      </c>
      <c r="E259" s="1" t="s">
        <v>454</v>
      </c>
      <c r="F259" s="1" t="s">
        <v>229</v>
      </c>
      <c r="G259" s="4">
        <v>0.13781447715736</v>
      </c>
      <c r="H259" s="3">
        <f>(Table1[[#This Row],[AVG_shp]] - G$519) / G$516</f>
        <v>0.59352584251306328</v>
      </c>
      <c r="I259" s="6">
        <v>0.98984771573604002</v>
      </c>
      <c r="J259" s="3">
        <f>(Table1[[#This Row],[AVG_PPP]] - I$519) / I$516</f>
        <v>-0.77665871129523634</v>
      </c>
      <c r="K259" s="6">
        <v>43.517766497461899</v>
      </c>
      <c r="L259" s="3">
        <f>(Table1[[#This Row],[AVG_blocks]] - K$519) / K$516</f>
        <v>-0.46307526873188914</v>
      </c>
      <c r="M259" s="6">
        <v>227.060913705583</v>
      </c>
      <c r="N259" s="3">
        <f>(Table1[[#This Row],[AVG_hits]] - M$519) / M$516</f>
        <v>2.6148008251260695</v>
      </c>
      <c r="O259" s="6">
        <v>7</v>
      </c>
      <c r="P259" s="3">
        <f>(Table1[[#This Row],[AVG_faceoffWins]] - O$519) / O$516</f>
        <v>-0.56813183144887902</v>
      </c>
      <c r="Q259" s="1">
        <v>77</v>
      </c>
      <c r="R259" s="1">
        <v>14</v>
      </c>
      <c r="S259" s="1">
        <f>IF(ISERR(Table1[[#This Row],[AVG_shp]]/Table1[[#This Row],[shp]]), 0, Table1[[#This Row],[AVG_shp]]/Table1[[#This Row],[shp]])</f>
        <v>0.89579499731783729</v>
      </c>
      <c r="T259" s="7">
        <f>Table1[[#This Row],[r shp factor]]*Table1[[#This Row],[goals]]</f>
        <v>12.541129962449721</v>
      </c>
      <c r="U259" s="1">
        <v>15</v>
      </c>
      <c r="V259" s="1">
        <v>29</v>
      </c>
      <c r="W259" s="1">
        <v>72</v>
      </c>
      <c r="X259" s="3">
        <v>10.5736040609137</v>
      </c>
      <c r="Y259" s="3">
        <f>(Table1[[#This Row],[AVG_goals]] - X$519) / X$516</f>
        <v>-0.31417406897890449</v>
      </c>
      <c r="Z259" s="3">
        <v>13.8324873096446</v>
      </c>
      <c r="AA259" s="3">
        <f>(Table1[[#This Row],[AVG_assists]] - Z$519) / Z$516</f>
        <v>-0.6494223932485208</v>
      </c>
      <c r="AB259" s="3">
        <v>24.4060913705583</v>
      </c>
      <c r="AC259" s="3">
        <f>(Table1[[#This Row],[AVG_points]] - AB$519) / AB$516</f>
        <v>-0.54853997667582977</v>
      </c>
      <c r="AD259" s="1">
        <v>0.15384600000000001</v>
      </c>
      <c r="AE259" s="1">
        <v>0</v>
      </c>
      <c r="AF259" s="1">
        <v>91</v>
      </c>
      <c r="AG259" s="1">
        <v>7</v>
      </c>
      <c r="AH259" s="1">
        <v>49</v>
      </c>
      <c r="AI259" s="1">
        <v>253</v>
      </c>
      <c r="AJ259" s="7">
        <f>Table1[[#This Row],[z ppp]]+Table1[[#This Row],[z blocks]]+Table1[[#This Row],[z hits]]+Table1[[#This Row],[z faceoffWins]]+Table1[[#This Row],[z goals]]+Table1[[#This Row],[z assists]]+Table1[[#This Row],[z points]]</f>
        <v>-0.70520142525318996</v>
      </c>
    </row>
    <row r="260" spans="1:36" x14ac:dyDescent="0.3">
      <c r="A260" s="1">
        <v>8481605</v>
      </c>
      <c r="B260" s="1">
        <v>24</v>
      </c>
      <c r="C260" s="1" t="s">
        <v>22</v>
      </c>
      <c r="D260" s="1" t="s">
        <v>48</v>
      </c>
      <c r="E260" s="1" t="s">
        <v>51</v>
      </c>
      <c r="F260" s="1" t="s">
        <v>52</v>
      </c>
      <c r="G260" s="4">
        <v>7.0389824324324293E-2</v>
      </c>
      <c r="H260" s="3">
        <f>(Table1[[#This Row],[AVG_shp]] - G$519) / G$516</f>
        <v>-0.69418790115486595</v>
      </c>
      <c r="I260" s="6">
        <v>5.5202702702702702</v>
      </c>
      <c r="J260" s="3">
        <f>(Table1[[#This Row],[AVG_PPP]] - I$519) / I$516</f>
        <v>-0.30511152641805644</v>
      </c>
      <c r="K260" s="6">
        <v>127.378378378378</v>
      </c>
      <c r="L260" s="3">
        <f>(Table1[[#This Row],[AVG_blocks]] - K$519) / K$516</f>
        <v>1.5998559280783038</v>
      </c>
      <c r="M260" s="6">
        <v>58.966216216216203</v>
      </c>
      <c r="N260" s="3">
        <f>(Table1[[#This Row],[AVG_hits]] - M$519) / M$516</f>
        <v>-0.51169549248087676</v>
      </c>
      <c r="O260" s="6">
        <v>0</v>
      </c>
      <c r="P260" s="3">
        <f>(Table1[[#This Row],[AVG_faceoffWins]] - O$519) / O$516</f>
        <v>-0.60126404952864254</v>
      </c>
      <c r="Q260" s="1">
        <v>75</v>
      </c>
      <c r="R260" s="1">
        <v>14</v>
      </c>
      <c r="S260" s="1">
        <f>IF(ISERR(Table1[[#This Row],[AVG_shp]]/Table1[[#This Row],[shp]]), 0, Table1[[#This Row],[AVG_shp]]/Table1[[#This Row],[shp]])</f>
        <v>0.67372867325488894</v>
      </c>
      <c r="T260" s="7">
        <f>Table1[[#This Row],[r shp factor]]*Table1[[#This Row],[goals]]</f>
        <v>9.4322014255684454</v>
      </c>
      <c r="U260" s="1">
        <v>29</v>
      </c>
      <c r="V260" s="1">
        <v>43</v>
      </c>
      <c r="W260" s="1">
        <v>100</v>
      </c>
      <c r="X260" s="3">
        <v>8.0540540540540508</v>
      </c>
      <c r="Y260" s="3">
        <f>(Table1[[#This Row],[AVG_goals]] - X$519) / X$516</f>
        <v>-0.564154959017928</v>
      </c>
      <c r="Z260" s="3">
        <v>21.891891891891799</v>
      </c>
      <c r="AA260" s="3">
        <f>(Table1[[#This Row],[AVG_assists]] - Z$519) / Z$516</f>
        <v>-7.0737155651176095E-2</v>
      </c>
      <c r="AB260" s="3">
        <v>29.945945945945901</v>
      </c>
      <c r="AC260" s="3">
        <f>(Table1[[#This Row],[AVG_points]] - AB$519) / AB$516</f>
        <v>-0.29968221576319037</v>
      </c>
      <c r="AD260" s="1">
        <v>0.104478</v>
      </c>
      <c r="AE260" s="1">
        <v>9</v>
      </c>
      <c r="AF260" s="1">
        <v>134</v>
      </c>
      <c r="AG260" s="1">
        <v>0</v>
      </c>
      <c r="AH260" s="1">
        <v>129</v>
      </c>
      <c r="AI260" s="1">
        <v>69</v>
      </c>
      <c r="AJ260" s="7">
        <f>Table1[[#This Row],[z ppp]]+Table1[[#This Row],[z blocks]]+Table1[[#This Row],[z hits]]+Table1[[#This Row],[z faceoffWins]]+Table1[[#This Row],[z goals]]+Table1[[#This Row],[z assists]]+Table1[[#This Row],[z points]]</f>
        <v>-0.75278947078156633</v>
      </c>
    </row>
    <row r="261" spans="1:36" x14ac:dyDescent="0.3">
      <c r="A261" s="1">
        <v>8475191</v>
      </c>
      <c r="B261" s="1">
        <v>34</v>
      </c>
      <c r="C261" s="1" t="s">
        <v>960</v>
      </c>
      <c r="D261" s="1" t="s">
        <v>42</v>
      </c>
      <c r="E261" s="1" t="s">
        <v>982</v>
      </c>
      <c r="F261" s="1" t="s">
        <v>556</v>
      </c>
      <c r="G261" s="4">
        <v>0.139777030042918</v>
      </c>
      <c r="H261" s="3">
        <f>(Table1[[#This Row],[AVG_shp]] - G$519) / G$516</f>
        <v>0.63100777556307586</v>
      </c>
      <c r="I261" s="6">
        <v>7.9914163090128696</v>
      </c>
      <c r="J261" s="3">
        <f>(Table1[[#This Row],[AVG_PPP]] - I$519) / I$516</f>
        <v>-4.7903298275357872E-2</v>
      </c>
      <c r="K261" s="6">
        <v>33.746781115879799</v>
      </c>
      <c r="L261" s="3">
        <f>(Table1[[#This Row],[AVG_blocks]] - K$519) / K$516</f>
        <v>-0.70343686537591621</v>
      </c>
      <c r="M261" s="6">
        <v>57.313304721030001</v>
      </c>
      <c r="N261" s="3">
        <f>(Table1[[#This Row],[AVG_hits]] - M$519) / M$516</f>
        <v>-0.54243900658462629</v>
      </c>
      <c r="O261" s="6">
        <v>4.32618025751073</v>
      </c>
      <c r="P261" s="3">
        <f>(Table1[[#This Row],[AVG_faceoffWins]] - O$519) / O$516</f>
        <v>-0.58078748556518356</v>
      </c>
      <c r="Q261" s="1">
        <v>79</v>
      </c>
      <c r="R261" s="1">
        <v>13</v>
      </c>
      <c r="S261" s="1">
        <f>IF(ISERR(Table1[[#This Row],[AVG_shp]]/Table1[[#This Row],[shp]]), 0, Table1[[#This Row],[AVG_shp]]/Table1[[#This Row],[shp]])</f>
        <v>0.74603453267996367</v>
      </c>
      <c r="T261" s="7">
        <f>Table1[[#This Row],[r shp factor]]*Table1[[#This Row],[goals]]</f>
        <v>9.6984489248395285</v>
      </c>
      <c r="U261" s="1">
        <v>27</v>
      </c>
      <c r="V261" s="1">
        <v>40</v>
      </c>
      <c r="W261" s="1">
        <v>93</v>
      </c>
      <c r="X261" s="3">
        <v>17.351931330472102</v>
      </c>
      <c r="Y261" s="3">
        <f>(Table1[[#This Row],[AVG_goals]] - X$519) / X$516</f>
        <v>0.35834772229601725</v>
      </c>
      <c r="Z261" s="3">
        <v>28.004291845493501</v>
      </c>
      <c r="AA261" s="3">
        <f>(Table1[[#This Row],[AVG_assists]] - Z$519) / Z$516</f>
        <v>0.3681483207314647</v>
      </c>
      <c r="AB261" s="3">
        <v>45.356223175965603</v>
      </c>
      <c r="AC261" s="3">
        <f>(Table1[[#This Row],[AVG_points]] - AB$519) / AB$516</f>
        <v>0.39256828184800674</v>
      </c>
      <c r="AD261" s="1">
        <v>0.18736</v>
      </c>
      <c r="AE261" s="1">
        <v>6</v>
      </c>
      <c r="AF261" s="1">
        <v>129</v>
      </c>
      <c r="AG261" s="1">
        <v>4</v>
      </c>
      <c r="AH261" s="1">
        <v>41</v>
      </c>
      <c r="AI261" s="1">
        <v>48</v>
      </c>
      <c r="AJ261" s="7">
        <f>Table1[[#This Row],[z ppp]]+Table1[[#This Row],[z blocks]]+Table1[[#This Row],[z hits]]+Table1[[#This Row],[z faceoffWins]]+Table1[[#This Row],[z goals]]+Table1[[#This Row],[z assists]]+Table1[[#This Row],[z points]]</f>
        <v>-0.75550233092559527</v>
      </c>
    </row>
    <row r="262" spans="1:36" x14ac:dyDescent="0.3">
      <c r="A262" s="1">
        <v>8474679</v>
      </c>
      <c r="B262" s="1">
        <v>36</v>
      </c>
      <c r="C262" s="1" t="s">
        <v>995</v>
      </c>
      <c r="D262" s="1" t="s">
        <v>56</v>
      </c>
      <c r="E262" s="1" t="s">
        <v>1008</v>
      </c>
      <c r="F262" s="1" t="s">
        <v>1009</v>
      </c>
      <c r="G262" s="4">
        <v>0.20182866824644499</v>
      </c>
      <c r="H262" s="3">
        <f>(Table1[[#This Row],[AVG_shp]] - G$519) / G$516</f>
        <v>1.8161046796533424</v>
      </c>
      <c r="I262" s="6">
        <v>10.5781990521327</v>
      </c>
      <c r="J262" s="3">
        <f>(Table1[[#This Row],[AVG_PPP]] - I$519) / I$516</f>
        <v>0.22134092910608361</v>
      </c>
      <c r="K262" s="6">
        <v>33.071090047393298</v>
      </c>
      <c r="L262" s="3">
        <f>(Table1[[#This Row],[AVG_blocks]] - K$519) / K$516</f>
        <v>-0.72005854453282703</v>
      </c>
      <c r="M262" s="6">
        <v>40.2037914691943</v>
      </c>
      <c r="N262" s="3">
        <f>(Table1[[#This Row],[AVG_hits]] - M$519) / M$516</f>
        <v>-0.86066933137696766</v>
      </c>
      <c r="O262" s="6">
        <v>13.260663507108999</v>
      </c>
      <c r="P262" s="3">
        <f>(Table1[[#This Row],[AVG_faceoffWins]] - O$519) / O$516</f>
        <v>-0.53849902164294294</v>
      </c>
      <c r="Q262" s="1">
        <v>79</v>
      </c>
      <c r="R262" s="1">
        <v>11</v>
      </c>
      <c r="S262" s="1">
        <f>IF(ISERR(Table1[[#This Row],[AVG_shp]]/Table1[[#This Row],[shp]]), 0, Table1[[#This Row],[AVG_shp]]/Table1[[#This Row],[shp]])</f>
        <v>1.0664038985657107</v>
      </c>
      <c r="T262" s="7">
        <f>Table1[[#This Row],[r shp factor]]*Table1[[#This Row],[goals]]</f>
        <v>11.730442884222818</v>
      </c>
      <c r="U262" s="1">
        <v>17</v>
      </c>
      <c r="V262" s="1">
        <v>28</v>
      </c>
      <c r="W262" s="1">
        <v>67</v>
      </c>
      <c r="X262" s="3">
        <v>15.60663507109</v>
      </c>
      <c r="Y262" s="3">
        <f>(Table1[[#This Row],[AVG_goals]] - X$519) / X$516</f>
        <v>0.18518556591321703</v>
      </c>
      <c r="Z262" s="3">
        <v>30.1943127962085</v>
      </c>
      <c r="AA262" s="3">
        <f>(Table1[[#This Row],[AVG_assists]] - Z$519) / Z$516</f>
        <v>0.52539725658949077</v>
      </c>
      <c r="AB262" s="3">
        <v>45.800947867298497</v>
      </c>
      <c r="AC262" s="3">
        <f>(Table1[[#This Row],[AVG_points]] - AB$519) / AB$516</f>
        <v>0.41254591653166184</v>
      </c>
      <c r="AD262" s="1">
        <v>0.18926100000000001</v>
      </c>
      <c r="AE262" s="1">
        <v>3</v>
      </c>
      <c r="AF262" s="1">
        <v>103</v>
      </c>
      <c r="AG262" s="1">
        <v>11</v>
      </c>
      <c r="AH262" s="1">
        <v>30</v>
      </c>
      <c r="AI262" s="1">
        <v>44</v>
      </c>
      <c r="AJ262" s="7">
        <f>Table1[[#This Row],[z ppp]]+Table1[[#This Row],[z blocks]]+Table1[[#This Row],[z hits]]+Table1[[#This Row],[z faceoffWins]]+Table1[[#This Row],[z goals]]+Table1[[#This Row],[z assists]]+Table1[[#This Row],[z points]]</f>
        <v>-0.77475722941228442</v>
      </c>
    </row>
    <row r="263" spans="1:36" x14ac:dyDescent="0.3">
      <c r="A263" s="1">
        <v>8479671</v>
      </c>
      <c r="B263" s="1">
        <v>28</v>
      </c>
      <c r="C263" s="1" t="s">
        <v>155</v>
      </c>
      <c r="D263" s="1" t="s">
        <v>42</v>
      </c>
      <c r="E263" s="1" t="s">
        <v>168</v>
      </c>
      <c r="F263" s="1" t="s">
        <v>169</v>
      </c>
      <c r="G263" s="4">
        <v>0.111912831683168</v>
      </c>
      <c r="H263" s="3">
        <f>(Table1[[#This Row],[AVG_shp]] - G$519) / G$516</f>
        <v>9.8841725364906166E-2</v>
      </c>
      <c r="I263" s="6">
        <v>0</v>
      </c>
      <c r="J263" s="3">
        <f>(Table1[[#This Row],[AVG_PPP]] - I$519) / I$516</f>
        <v>-0.87968660730137926</v>
      </c>
      <c r="K263" s="6">
        <v>61.049504950494999</v>
      </c>
      <c r="L263" s="3">
        <f>(Table1[[#This Row],[AVG_blocks]] - K$519) / K$516</f>
        <v>-3.1802834893265873E-2</v>
      </c>
      <c r="M263" s="6">
        <v>225.95049504950401</v>
      </c>
      <c r="N263" s="3">
        <f>(Table1[[#This Row],[AVG_hits]] - M$519) / M$516</f>
        <v>2.594147467875151</v>
      </c>
      <c r="O263" s="6">
        <v>7.4059405940594001</v>
      </c>
      <c r="P263" s="3">
        <f>(Table1[[#This Row],[AVG_faceoffWins]] - O$519) / O$516</f>
        <v>-0.56621044397890685</v>
      </c>
      <c r="Q263" s="1">
        <v>82</v>
      </c>
      <c r="R263" s="1">
        <v>18</v>
      </c>
      <c r="S263" s="1">
        <f>IF(ISERR(Table1[[#This Row],[AVG_shp]]/Table1[[#This Row],[shp]]), 0, Table1[[#This Row],[AVG_shp]]/Table1[[#This Row],[shp]])</f>
        <v>0.6901298188426882</v>
      </c>
      <c r="T263" s="7">
        <f>Table1[[#This Row],[r shp factor]]*Table1[[#This Row],[goals]]</f>
        <v>12.422336739168388</v>
      </c>
      <c r="U263" s="1">
        <v>14</v>
      </c>
      <c r="V263" s="1">
        <v>32</v>
      </c>
      <c r="W263" s="1">
        <v>82</v>
      </c>
      <c r="X263" s="3">
        <v>10.277227722772199</v>
      </c>
      <c r="Y263" s="3">
        <f>(Table1[[#This Row],[AVG_goals]] - X$519) / X$516</f>
        <v>-0.34357948684852729</v>
      </c>
      <c r="Z263" s="3">
        <v>10.8217821782178</v>
      </c>
      <c r="AA263" s="3">
        <f>(Table1[[#This Row],[AVG_assists]] - Z$519) / Z$516</f>
        <v>-0.86559848870760636</v>
      </c>
      <c r="AB263" s="3">
        <v>21.099009900990001</v>
      </c>
      <c r="AC263" s="3">
        <f>(Table1[[#This Row],[AVG_points]] - AB$519) / AB$516</f>
        <v>-0.6970985495540476</v>
      </c>
      <c r="AD263" s="1">
        <v>0.162162</v>
      </c>
      <c r="AE263" s="1">
        <v>0</v>
      </c>
      <c r="AF263" s="1">
        <v>111</v>
      </c>
      <c r="AG263" s="1">
        <v>14</v>
      </c>
      <c r="AH263" s="1">
        <v>80</v>
      </c>
      <c r="AI263" s="1">
        <v>306</v>
      </c>
      <c r="AJ263" s="7">
        <f>Table1[[#This Row],[z ppp]]+Table1[[#This Row],[z blocks]]+Table1[[#This Row],[z hits]]+Table1[[#This Row],[z faceoffWins]]+Table1[[#This Row],[z goals]]+Table1[[#This Row],[z assists]]+Table1[[#This Row],[z points]]</f>
        <v>-0.78982894340858223</v>
      </c>
    </row>
    <row r="264" spans="1:36" x14ac:dyDescent="0.3">
      <c r="A264" s="1">
        <v>8480185</v>
      </c>
      <c r="B264" s="1">
        <v>27</v>
      </c>
      <c r="C264" s="1" t="s">
        <v>375</v>
      </c>
      <c r="D264" s="1" t="s">
        <v>29</v>
      </c>
      <c r="E264" s="1" t="s">
        <v>390</v>
      </c>
      <c r="F264" s="1" t="s">
        <v>391</v>
      </c>
      <c r="G264" s="4">
        <v>0.11108744262295001</v>
      </c>
      <c r="H264" s="3">
        <f>(Table1[[#This Row],[AVG_shp]] - G$519) / G$516</f>
        <v>8.3077983290507237E-2</v>
      </c>
      <c r="I264" s="6">
        <v>2.6803278688524501</v>
      </c>
      <c r="J264" s="3">
        <f>(Table1[[#This Row],[AVG_PPP]] - I$519) / I$516</f>
        <v>-0.60070577363934907</v>
      </c>
      <c r="K264" s="6">
        <v>55.631147540983598</v>
      </c>
      <c r="L264" s="3">
        <f>(Table1[[#This Row],[AVG_blocks]] - K$519) / K$516</f>
        <v>-0.16509185204736565</v>
      </c>
      <c r="M264" s="6">
        <v>125.196721311475</v>
      </c>
      <c r="N264" s="3">
        <f>(Table1[[#This Row],[AVG_hits]] - M$519) / M$516</f>
        <v>0.72016626988478838</v>
      </c>
      <c r="O264" s="6">
        <v>101.89344262295</v>
      </c>
      <c r="P264" s="3">
        <f>(Table1[[#This Row],[AVG_faceoffWins]] - O$519) / O$516</f>
        <v>-0.11898465497414995</v>
      </c>
      <c r="Q264" s="1">
        <v>80</v>
      </c>
      <c r="R264" s="1">
        <v>9</v>
      </c>
      <c r="S264" s="1">
        <f>IF(ISERR(Table1[[#This Row],[AVG_shp]]/Table1[[#This Row],[shp]]), 0, Table1[[#This Row],[AVG_shp]]/Table1[[#This Row],[shp]])</f>
        <v>1.0738481422835628</v>
      </c>
      <c r="T264" s="7">
        <f>Table1[[#This Row],[r shp factor]]*Table1[[#This Row],[goals]]</f>
        <v>9.6646332805520654</v>
      </c>
      <c r="U264" s="1">
        <v>15</v>
      </c>
      <c r="V264" s="1">
        <v>24</v>
      </c>
      <c r="W264" s="1">
        <v>57</v>
      </c>
      <c r="X264" s="3">
        <v>12.6967213114754</v>
      </c>
      <c r="Y264" s="3">
        <f>(Table1[[#This Row],[AVG_goals]] - X$519) / X$516</f>
        <v>-0.10352584270530599</v>
      </c>
      <c r="Z264" s="3">
        <v>18.6967213114754</v>
      </c>
      <c r="AA264" s="3">
        <f>(Table1[[#This Row],[AVG_assists]] - Z$519) / Z$516</f>
        <v>-0.30015832785106511</v>
      </c>
      <c r="AB264" s="3">
        <v>31.393442622950801</v>
      </c>
      <c r="AC264" s="3">
        <f>(Table1[[#This Row],[AVG_points]] - AB$519) / AB$516</f>
        <v>-0.23465870710137279</v>
      </c>
      <c r="AD264" s="1">
        <v>0.103448</v>
      </c>
      <c r="AE264" s="1">
        <v>1</v>
      </c>
      <c r="AF264" s="1">
        <v>87</v>
      </c>
      <c r="AG264" s="1">
        <v>33</v>
      </c>
      <c r="AH264" s="1">
        <v>60</v>
      </c>
      <c r="AI264" s="1">
        <v>183</v>
      </c>
      <c r="AJ264" s="7">
        <f>Table1[[#This Row],[z ppp]]+Table1[[#This Row],[z blocks]]+Table1[[#This Row],[z hits]]+Table1[[#This Row],[z faceoffWins]]+Table1[[#This Row],[z goals]]+Table1[[#This Row],[z assists]]+Table1[[#This Row],[z points]]</f>
        <v>-0.80295888843382024</v>
      </c>
    </row>
    <row r="265" spans="1:36" x14ac:dyDescent="0.3">
      <c r="A265" s="1">
        <v>8482159</v>
      </c>
      <c r="B265" s="1">
        <v>23</v>
      </c>
      <c r="C265" s="1" t="s">
        <v>670</v>
      </c>
      <c r="D265" s="1" t="s">
        <v>56</v>
      </c>
      <c r="E265" s="1" t="s">
        <v>679</v>
      </c>
      <c r="F265" s="1" t="s">
        <v>680</v>
      </c>
      <c r="G265" s="4">
        <v>0.151096722891566</v>
      </c>
      <c r="H265" s="3">
        <f>(Table1[[#This Row],[AVG_shp]] - G$519) / G$516</f>
        <v>0.84719760291598178</v>
      </c>
      <c r="I265" s="6">
        <v>7.6626506024096299</v>
      </c>
      <c r="J265" s="3">
        <f>(Table1[[#This Row],[AVG_PPP]] - I$519) / I$516</f>
        <v>-8.2122742834178489E-2</v>
      </c>
      <c r="K265" s="6">
        <v>49.560240963855399</v>
      </c>
      <c r="L265" s="3">
        <f>(Table1[[#This Row],[AVG_blocks]] - K$519) / K$516</f>
        <v>-0.31443326859536441</v>
      </c>
      <c r="M265" s="6">
        <v>84.487951807228896</v>
      </c>
      <c r="N265" s="3">
        <f>(Table1[[#This Row],[AVG_hits]] - M$519) / M$516</f>
        <v>-3.7001087862391702E-2</v>
      </c>
      <c r="O265" s="6">
        <v>0.46385542168674698</v>
      </c>
      <c r="P265" s="3">
        <f>(Table1[[#This Row],[AVG_faceoffWins]] - O$519) / O$516</f>
        <v>-0.59906854110167018</v>
      </c>
      <c r="Q265" s="1">
        <v>81</v>
      </c>
      <c r="R265" s="1">
        <v>25</v>
      </c>
      <c r="S265" s="1">
        <f>IF(ISERR(Table1[[#This Row],[AVG_shp]]/Table1[[#This Row],[shp]]), 0, Table1[[#This Row],[AVG_shp]]/Table1[[#This Row],[shp]])</f>
        <v>0.85823103382767996</v>
      </c>
      <c r="T265" s="7">
        <f>Table1[[#This Row],[r shp factor]]*Table1[[#This Row],[goals]]</f>
        <v>21.455775845691999</v>
      </c>
      <c r="U265" s="1">
        <v>18</v>
      </c>
      <c r="V265" s="1">
        <v>43</v>
      </c>
      <c r="W265" s="1">
        <v>111</v>
      </c>
      <c r="X265" s="3">
        <v>21.620481927710799</v>
      </c>
      <c r="Y265" s="3">
        <f>(Table1[[#This Row],[AVG_goals]] - X$519) / X$516</f>
        <v>0.78185829941066098</v>
      </c>
      <c r="Z265" s="3">
        <v>15.0060240963855</v>
      </c>
      <c r="AA265" s="3">
        <f>(Table1[[#This Row],[AVG_assists]] - Z$519) / Z$516</f>
        <v>-0.56515954140456648</v>
      </c>
      <c r="AB265" s="3">
        <v>36.626506024096301</v>
      </c>
      <c r="AC265" s="3">
        <f>(Table1[[#This Row],[AVG_points]] - AB$519) / AB$516</f>
        <v>4.1757928866022214E-4</v>
      </c>
      <c r="AD265" s="1">
        <v>0.17605599999999999</v>
      </c>
      <c r="AE265" s="1">
        <v>8</v>
      </c>
      <c r="AF265" s="1">
        <v>142</v>
      </c>
      <c r="AG265" s="1">
        <v>0</v>
      </c>
      <c r="AH265" s="1">
        <v>54</v>
      </c>
      <c r="AI265" s="1">
        <v>75</v>
      </c>
      <c r="AJ265" s="7">
        <f>Table1[[#This Row],[z ppp]]+Table1[[#This Row],[z blocks]]+Table1[[#This Row],[z hits]]+Table1[[#This Row],[z faceoffWins]]+Table1[[#This Row],[z goals]]+Table1[[#This Row],[z assists]]+Table1[[#This Row],[z points]]</f>
        <v>-0.81550930309884995</v>
      </c>
    </row>
    <row r="266" spans="1:36" x14ac:dyDescent="0.3">
      <c r="A266" s="1">
        <v>8476374</v>
      </c>
      <c r="B266" s="1">
        <v>32</v>
      </c>
      <c r="C266" s="1" t="s">
        <v>55</v>
      </c>
      <c r="D266" s="1" t="s">
        <v>26</v>
      </c>
      <c r="E266" s="1" t="s">
        <v>68</v>
      </c>
      <c r="F266" s="1" t="s">
        <v>69</v>
      </c>
      <c r="G266" s="4">
        <v>9.05401674418604E-2</v>
      </c>
      <c r="H266" s="3">
        <f>(Table1[[#This Row],[AVG_shp]] - G$519) / G$516</f>
        <v>-0.30934537424811753</v>
      </c>
      <c r="I266" s="6">
        <v>0.330232558139534</v>
      </c>
      <c r="J266" s="3">
        <f>(Table1[[#This Row],[AVG_PPP]] - I$519) / I$516</f>
        <v>-0.84531448609832827</v>
      </c>
      <c r="K266" s="6">
        <v>42.158139534883702</v>
      </c>
      <c r="L266" s="3">
        <f>(Table1[[#This Row],[AVG_blocks]] - K$519) / K$516</f>
        <v>-0.49652144583717606</v>
      </c>
      <c r="M266" s="6">
        <v>168.90697674418601</v>
      </c>
      <c r="N266" s="3">
        <f>(Table1[[#This Row],[AVG_hits]] - M$519) / M$516</f>
        <v>1.5331601042719483</v>
      </c>
      <c r="O266" s="6">
        <v>386.2</v>
      </c>
      <c r="P266" s="3">
        <f>(Table1[[#This Row],[AVG_faceoffWins]] - O$519) / O$516</f>
        <v>1.2266877536720231</v>
      </c>
      <c r="Q266" s="1">
        <v>82</v>
      </c>
      <c r="R266" s="1">
        <v>6</v>
      </c>
      <c r="S266" s="1">
        <f>IF(ISERR(Table1[[#This Row],[AVG_shp]]/Table1[[#This Row],[shp]]), 0, Table1[[#This Row],[AVG_shp]]/Table1[[#This Row],[shp]])</f>
        <v>1.3279189146968466</v>
      </c>
      <c r="T266" s="7">
        <f>Table1[[#This Row],[r shp factor]]*Table1[[#This Row],[goals]]</f>
        <v>7.9675134881810799</v>
      </c>
      <c r="U266" s="1">
        <v>11</v>
      </c>
      <c r="V266" s="1">
        <v>17</v>
      </c>
      <c r="W266" s="1">
        <v>40</v>
      </c>
      <c r="X266" s="3">
        <v>8.5162790697674406</v>
      </c>
      <c r="Y266" s="3">
        <f>(Table1[[#This Row],[AVG_goals]] - X$519) / X$516</f>
        <v>-0.51829461867471238</v>
      </c>
      <c r="Z266" s="3">
        <v>9.7627906976744097</v>
      </c>
      <c r="AA266" s="3">
        <f>(Table1[[#This Row],[AVG_assists]] - Z$519) / Z$516</f>
        <v>-0.94163670347618955</v>
      </c>
      <c r="AB266" s="3">
        <v>18.279069767441801</v>
      </c>
      <c r="AC266" s="3">
        <f>(Table1[[#This Row],[AVG_points]] - AB$519) / AB$516</f>
        <v>-0.82377407469513764</v>
      </c>
      <c r="AD266" s="1">
        <v>6.8182000000000006E-2</v>
      </c>
      <c r="AE266" s="1">
        <v>0</v>
      </c>
      <c r="AF266" s="1">
        <v>88</v>
      </c>
      <c r="AG266" s="1">
        <v>316</v>
      </c>
      <c r="AH266" s="1">
        <v>45</v>
      </c>
      <c r="AI266" s="1">
        <v>163</v>
      </c>
      <c r="AJ266" s="7">
        <f>Table1[[#This Row],[z ppp]]+Table1[[#This Row],[z blocks]]+Table1[[#This Row],[z hits]]+Table1[[#This Row],[z faceoffWins]]+Table1[[#This Row],[z goals]]+Table1[[#This Row],[z assists]]+Table1[[#This Row],[z points]]</f>
        <v>-0.86569347083757264</v>
      </c>
    </row>
    <row r="267" spans="1:36" x14ac:dyDescent="0.3">
      <c r="A267" s="1">
        <v>8476902</v>
      </c>
      <c r="B267" s="1">
        <v>31</v>
      </c>
      <c r="C267" s="1" t="s">
        <v>275</v>
      </c>
      <c r="D267" s="1" t="s">
        <v>48</v>
      </c>
      <c r="E267" s="1" t="s">
        <v>299</v>
      </c>
      <c r="F267" s="1" t="s">
        <v>300</v>
      </c>
      <c r="G267" s="4">
        <v>5.4475950819672103E-2</v>
      </c>
      <c r="H267" s="3">
        <f>(Table1[[#This Row],[AVG_shp]] - G$519) / G$516</f>
        <v>-0.99811996110450096</v>
      </c>
      <c r="I267" s="6">
        <v>0.32786885245901598</v>
      </c>
      <c r="J267" s="3">
        <f>(Table1[[#This Row],[AVG_PPP]] - I$519) / I$516</f>
        <v>-0.84556051144058042</v>
      </c>
      <c r="K267" s="6">
        <v>159.58196721311401</v>
      </c>
      <c r="L267" s="3">
        <f>(Table1[[#This Row],[AVG_blocks]] - K$519) / K$516</f>
        <v>2.3920489083866605</v>
      </c>
      <c r="M267" s="6">
        <v>70.5</v>
      </c>
      <c r="N267" s="3">
        <f>(Table1[[#This Row],[AVG_hits]] - M$519) / M$516</f>
        <v>-0.29717157788591564</v>
      </c>
      <c r="O267" s="6">
        <v>0</v>
      </c>
      <c r="P267" s="3">
        <f>(Table1[[#This Row],[AVG_faceoffWins]] - O$519) / O$516</f>
        <v>-0.60126404952864254</v>
      </c>
      <c r="Q267" s="1">
        <v>80</v>
      </c>
      <c r="R267" s="1">
        <v>5</v>
      </c>
      <c r="S267" s="1">
        <f>IF(ISERR(Table1[[#This Row],[AVG_shp]]/Table1[[#This Row],[shp]]), 0, Table1[[#This Row],[AVG_shp]]/Table1[[#This Row],[shp]])</f>
        <v>1.0786249048544125</v>
      </c>
      <c r="T267" s="7">
        <f>Table1[[#This Row],[r shp factor]]*Table1[[#This Row],[goals]]</f>
        <v>5.3931245242720625</v>
      </c>
      <c r="U267" s="1">
        <v>21</v>
      </c>
      <c r="V267" s="1">
        <v>26</v>
      </c>
      <c r="W267" s="1">
        <v>57</v>
      </c>
      <c r="X267" s="3">
        <v>6.00819672131147</v>
      </c>
      <c r="Y267" s="3">
        <f>(Table1[[#This Row],[AVG_goals]] - X$519) / X$516</f>
        <v>-0.76713772798042612</v>
      </c>
      <c r="Z267" s="3">
        <v>19.319672131147499</v>
      </c>
      <c r="AA267" s="3">
        <f>(Table1[[#This Row],[AVG_assists]] - Z$519) / Z$516</f>
        <v>-0.25542891398251688</v>
      </c>
      <c r="AB267" s="3">
        <v>25.327868852459002</v>
      </c>
      <c r="AC267" s="3">
        <f>(Table1[[#This Row],[AVG_points]] - AB$519) / AB$516</f>
        <v>-0.50713248536285604</v>
      </c>
      <c r="AD267" s="1">
        <v>5.0505000000000001E-2</v>
      </c>
      <c r="AE267" s="1">
        <v>1</v>
      </c>
      <c r="AF267" s="1">
        <v>99</v>
      </c>
      <c r="AG267" s="1">
        <v>0</v>
      </c>
      <c r="AH267" s="1">
        <v>170</v>
      </c>
      <c r="AI267" s="1">
        <v>50</v>
      </c>
      <c r="AJ267" s="7">
        <f>Table1[[#This Row],[z ppp]]+Table1[[#This Row],[z blocks]]+Table1[[#This Row],[z hits]]+Table1[[#This Row],[z faceoffWins]]+Table1[[#This Row],[z goals]]+Table1[[#This Row],[z assists]]+Table1[[#This Row],[z points]]</f>
        <v>-0.88164635779427714</v>
      </c>
    </row>
    <row r="268" spans="1:36" x14ac:dyDescent="0.3">
      <c r="A268" s="1">
        <v>8473507</v>
      </c>
      <c r="B268" s="1">
        <v>38</v>
      </c>
      <c r="C268" s="1" t="s">
        <v>375</v>
      </c>
      <c r="D268" s="1" t="s">
        <v>48</v>
      </c>
      <c r="E268" s="1" t="s">
        <v>414</v>
      </c>
      <c r="F268" s="1" t="s">
        <v>415</v>
      </c>
      <c r="G268" s="4">
        <v>3.7301022471910097E-2</v>
      </c>
      <c r="H268" s="3">
        <f>(Table1[[#This Row],[AVG_shp]] - G$519) / G$516</f>
        <v>-1.3261363520037182</v>
      </c>
      <c r="I268" s="6">
        <v>3.3314606741573001</v>
      </c>
      <c r="J268" s="3">
        <f>(Table1[[#This Row],[AVG_PPP]] - I$519) / I$516</f>
        <v>-0.53293288101691916</v>
      </c>
      <c r="K268" s="6">
        <v>112.02808988763999</v>
      </c>
      <c r="L268" s="3">
        <f>(Table1[[#This Row],[AVG_blocks]] - K$519) / K$516</f>
        <v>1.222246126559718</v>
      </c>
      <c r="M268" s="6">
        <v>138.825842696629</v>
      </c>
      <c r="N268" s="3">
        <f>(Table1[[#This Row],[AVG_hits]] - M$519) / M$516</f>
        <v>0.97366265293159759</v>
      </c>
      <c r="O268" s="6">
        <v>0</v>
      </c>
      <c r="P268" s="3">
        <f>(Table1[[#This Row],[AVG_faceoffWins]] - O$519) / O$516</f>
        <v>-0.60126404952864254</v>
      </c>
      <c r="Q268" s="1">
        <v>44</v>
      </c>
      <c r="R268" s="1">
        <v>1</v>
      </c>
      <c r="S268" s="1">
        <f>IF(ISERR(Table1[[#This Row],[AVG_shp]]/Table1[[#This Row],[shp]]), 0, Table1[[#This Row],[AVG_shp]]/Table1[[#This Row],[shp]])</f>
        <v>1.2309349725080057</v>
      </c>
      <c r="T268" s="7">
        <f>Table1[[#This Row],[r shp factor]]*Table1[[#This Row],[goals]]</f>
        <v>1.2309349725080057</v>
      </c>
      <c r="U268" s="1">
        <v>7</v>
      </c>
      <c r="V268" s="1">
        <v>8</v>
      </c>
      <c r="W268" s="1">
        <v>17</v>
      </c>
      <c r="X268" s="3">
        <v>3.1910112359550502</v>
      </c>
      <c r="Y268" s="3">
        <f>(Table1[[#This Row],[AVG_goals]] - X$519) / X$516</f>
        <v>-1.0466489633665335</v>
      </c>
      <c r="Z268" s="3">
        <v>19.252808988763999</v>
      </c>
      <c r="AA268" s="3">
        <f>(Table1[[#This Row],[AVG_assists]] - Z$519) / Z$516</f>
        <v>-0.26022985343677024</v>
      </c>
      <c r="AB268" s="3">
        <v>22.443820224719101</v>
      </c>
      <c r="AC268" s="3">
        <f>(Table1[[#This Row],[AVG_points]] - AB$519) / AB$516</f>
        <v>-0.63668785077825707</v>
      </c>
      <c r="AD268" s="1">
        <v>3.0303E-2</v>
      </c>
      <c r="AE268" s="1">
        <v>1</v>
      </c>
      <c r="AF268" s="1">
        <v>33</v>
      </c>
      <c r="AG268" s="1">
        <v>0</v>
      </c>
      <c r="AH268" s="1">
        <v>77</v>
      </c>
      <c r="AI268" s="1">
        <v>51</v>
      </c>
      <c r="AJ268" s="7">
        <f>Table1[[#This Row],[z ppp]]+Table1[[#This Row],[z blocks]]+Table1[[#This Row],[z hits]]+Table1[[#This Row],[z faceoffWins]]+Table1[[#This Row],[z goals]]+Table1[[#This Row],[z assists]]+Table1[[#This Row],[z points]]</f>
        <v>-0.88185481863580684</v>
      </c>
    </row>
    <row r="269" spans="1:36" x14ac:dyDescent="0.3">
      <c r="A269" s="1">
        <v>8479983</v>
      </c>
      <c r="B269" s="1">
        <v>27</v>
      </c>
      <c r="C269" s="1" t="s">
        <v>765</v>
      </c>
      <c r="D269" s="1" t="s">
        <v>48</v>
      </c>
      <c r="E269" s="1" t="s">
        <v>786</v>
      </c>
      <c r="F269" s="1" t="s">
        <v>787</v>
      </c>
      <c r="G269" s="4">
        <v>4.9067815789473598E-2</v>
      </c>
      <c r="H269" s="3">
        <f>(Table1[[#This Row],[AVG_shp]] - G$519) / G$516</f>
        <v>-1.1014075497442812</v>
      </c>
      <c r="I269" s="6">
        <v>0.31578947368421001</v>
      </c>
      <c r="J269" s="3">
        <f>(Table1[[#This Row],[AVG_PPP]] - I$519) / I$516</f>
        <v>-0.84681778865650448</v>
      </c>
      <c r="K269" s="6">
        <v>155.263157894736</v>
      </c>
      <c r="L269" s="3">
        <f>(Table1[[#This Row],[AVG_blocks]] - K$519) / K$516</f>
        <v>2.285808251704974</v>
      </c>
      <c r="M269" s="6">
        <v>134.47368421052599</v>
      </c>
      <c r="N269" s="3">
        <f>(Table1[[#This Row],[AVG_hits]] - M$519) / M$516</f>
        <v>0.89271418945431502</v>
      </c>
      <c r="O269" s="6">
        <v>0</v>
      </c>
      <c r="P269" s="3">
        <f>(Table1[[#This Row],[AVG_faceoffWins]] - O$519) / O$516</f>
        <v>-0.60126404952864254</v>
      </c>
      <c r="Q269" s="1">
        <v>78</v>
      </c>
      <c r="R269" s="1">
        <v>5</v>
      </c>
      <c r="S269" s="1">
        <f>IF(ISERR(Table1[[#This Row],[AVG_shp]]/Table1[[#This Row],[shp]]), 0, Table1[[#This Row],[AVG_shp]]/Table1[[#This Row],[shp]])</f>
        <v>0.77527319507471204</v>
      </c>
      <c r="T269" s="7">
        <f>Table1[[#This Row],[r shp factor]]*Table1[[#This Row],[goals]]</f>
        <v>3.8763659753735604</v>
      </c>
      <c r="U269" s="1">
        <v>12</v>
      </c>
      <c r="V269" s="1">
        <v>17</v>
      </c>
      <c r="W269" s="1">
        <v>39</v>
      </c>
      <c r="X269" s="3">
        <v>4</v>
      </c>
      <c r="Y269" s="3">
        <f>(Table1[[#This Row],[AVG_goals]] - X$519) / X$516</f>
        <v>-0.96638394353484292</v>
      </c>
      <c r="Z269" s="3">
        <v>12.473684210526301</v>
      </c>
      <c r="AA269" s="3">
        <f>(Table1[[#This Row],[AVG_assists]] - Z$519) / Z$516</f>
        <v>-0.74698782581078982</v>
      </c>
      <c r="AB269" s="3">
        <v>16.473684210526301</v>
      </c>
      <c r="AC269" s="3">
        <f>(Table1[[#This Row],[AVG_points]] - AB$519) / AB$516</f>
        <v>-0.90487443593459771</v>
      </c>
      <c r="AD269" s="1">
        <v>6.3291E-2</v>
      </c>
      <c r="AE269" s="1">
        <v>0</v>
      </c>
      <c r="AF269" s="1">
        <v>79</v>
      </c>
      <c r="AG269" s="1">
        <v>0</v>
      </c>
      <c r="AH269" s="1">
        <v>125</v>
      </c>
      <c r="AI269" s="1">
        <v>150</v>
      </c>
      <c r="AJ269" s="7">
        <f>Table1[[#This Row],[z ppp]]+Table1[[#This Row],[z blocks]]+Table1[[#This Row],[z hits]]+Table1[[#This Row],[z faceoffWins]]+Table1[[#This Row],[z goals]]+Table1[[#This Row],[z assists]]+Table1[[#This Row],[z points]]</f>
        <v>-0.88780560230608851</v>
      </c>
    </row>
    <row r="270" spans="1:36" x14ac:dyDescent="0.3">
      <c r="A270" s="1">
        <v>8480802</v>
      </c>
      <c r="B270" s="1">
        <v>26</v>
      </c>
      <c r="C270" s="1" t="s">
        <v>86</v>
      </c>
      <c r="D270" s="1" t="s">
        <v>26</v>
      </c>
      <c r="E270" s="1" t="s">
        <v>93</v>
      </c>
      <c r="F270" s="1" t="s">
        <v>94</v>
      </c>
      <c r="G270" s="4">
        <v>0.15436416589861701</v>
      </c>
      <c r="H270" s="3">
        <f>(Table1[[#This Row],[AVG_shp]] - G$519) / G$516</f>
        <v>0.90960105758782706</v>
      </c>
      <c r="I270" s="6">
        <v>1.10138248847926</v>
      </c>
      <c r="J270" s="3">
        <f>(Table1[[#This Row],[AVG_PPP]] - I$519) / I$516</f>
        <v>-0.76504965993857144</v>
      </c>
      <c r="K270" s="6">
        <v>30.686635944700399</v>
      </c>
      <c r="L270" s="3">
        <f>(Table1[[#This Row],[AVG_blocks]] - K$519) / K$516</f>
        <v>-0.77871498222722735</v>
      </c>
      <c r="M270" s="6">
        <v>40.9585253456221</v>
      </c>
      <c r="N270" s="3">
        <f>(Table1[[#This Row],[AVG_hits]] - M$519) / M$516</f>
        <v>-0.84663157337110317</v>
      </c>
      <c r="O270" s="6">
        <v>441.24884792626699</v>
      </c>
      <c r="P270" s="3">
        <f>(Table1[[#This Row],[AVG_faceoffWins]] - O$519) / O$516</f>
        <v>1.4872435300338538</v>
      </c>
      <c r="Q270" s="1">
        <v>79</v>
      </c>
      <c r="R270" s="1">
        <v>20</v>
      </c>
      <c r="S270" s="1">
        <f>IF(ISERR(Table1[[#This Row],[AVG_shp]]/Table1[[#This Row],[shp]]), 0, Table1[[#This Row],[AVG_shp]]/Table1[[#This Row],[shp]])</f>
        <v>0.74866463241256442</v>
      </c>
      <c r="T270" s="7">
        <f>Table1[[#This Row],[r shp factor]]*Table1[[#This Row],[goals]]</f>
        <v>14.973292648251288</v>
      </c>
      <c r="U270" s="1">
        <v>33</v>
      </c>
      <c r="V270" s="1">
        <v>53</v>
      </c>
      <c r="W270" s="1">
        <v>126</v>
      </c>
      <c r="X270" s="3">
        <v>14.6497695852534</v>
      </c>
      <c r="Y270" s="3">
        <f>(Table1[[#This Row],[AVG_goals]] - X$519) / X$516</f>
        <v>9.0248737850339725E-2</v>
      </c>
      <c r="Z270" s="3">
        <v>21.8847926267281</v>
      </c>
      <c r="AA270" s="3">
        <f>(Table1[[#This Row],[AVG_assists]] - Z$519) / Z$516</f>
        <v>-7.1246900497224791E-2</v>
      </c>
      <c r="AB270" s="3">
        <v>36.534562211981502</v>
      </c>
      <c r="AC270" s="3">
        <f>(Table1[[#This Row],[AVG_points]] - AB$519) / AB$516</f>
        <v>-3.7126611177064773E-3</v>
      </c>
      <c r="AD270" s="1">
        <v>0.20618600000000001</v>
      </c>
      <c r="AE270" s="1">
        <v>2</v>
      </c>
      <c r="AF270" s="1">
        <v>97</v>
      </c>
      <c r="AG270" s="1">
        <v>630</v>
      </c>
      <c r="AH270" s="1">
        <v>35</v>
      </c>
      <c r="AI270" s="1">
        <v>17</v>
      </c>
      <c r="AJ270" s="7">
        <f>Table1[[#This Row],[z ppp]]+Table1[[#This Row],[z blocks]]+Table1[[#This Row],[z hits]]+Table1[[#This Row],[z faceoffWins]]+Table1[[#This Row],[z goals]]+Table1[[#This Row],[z assists]]+Table1[[#This Row],[z points]]</f>
        <v>-0.88786350926763991</v>
      </c>
    </row>
    <row r="271" spans="1:36" x14ac:dyDescent="0.3">
      <c r="A271" s="1">
        <v>8478542</v>
      </c>
      <c r="B271" s="1">
        <v>32</v>
      </c>
      <c r="C271" s="1" t="s">
        <v>375</v>
      </c>
      <c r="D271" s="1" t="s">
        <v>23</v>
      </c>
      <c r="E271" s="1" t="s">
        <v>398</v>
      </c>
      <c r="F271" s="1" t="s">
        <v>399</v>
      </c>
      <c r="G271" s="4">
        <v>8.1389995670995599E-2</v>
      </c>
      <c r="H271" s="3">
        <f>(Table1[[#This Row],[AVG_shp]] - G$519) / G$516</f>
        <v>-0.48410047421789831</v>
      </c>
      <c r="I271" s="6">
        <v>9.2337662337662305</v>
      </c>
      <c r="J271" s="3">
        <f>(Table1[[#This Row],[AVG_PPP]] - I$519) / I$516</f>
        <v>8.1406187230250157E-2</v>
      </c>
      <c r="K271" s="6">
        <v>25.926406926406901</v>
      </c>
      <c r="L271" s="3">
        <f>(Table1[[#This Row],[AVG_blocks]] - K$519) / K$516</f>
        <v>-0.89581435373841389</v>
      </c>
      <c r="M271" s="6">
        <v>91.610389610389603</v>
      </c>
      <c r="N271" s="3">
        <f>(Table1[[#This Row],[AVG_hits]] - M$519) / M$516</f>
        <v>9.5473498763846698E-2</v>
      </c>
      <c r="O271" s="6">
        <v>90.670995670995595</v>
      </c>
      <c r="P271" s="3">
        <f>(Table1[[#This Row],[AVG_faceoffWins]] - O$519) / O$516</f>
        <v>-0.17210244923139717</v>
      </c>
      <c r="Q271" s="1">
        <v>82</v>
      </c>
      <c r="R271" s="1">
        <v>15</v>
      </c>
      <c r="S271" s="1">
        <f>IF(ISERR(Table1[[#This Row],[AVG_shp]]/Table1[[#This Row],[shp]]), 0, Table1[[#This Row],[AVG_shp]]/Table1[[#This Row],[shp]])</f>
        <v>0.87358315806924691</v>
      </c>
      <c r="T271" s="7">
        <f>Table1[[#This Row],[r shp factor]]*Table1[[#This Row],[goals]]</f>
        <v>13.103747371038704</v>
      </c>
      <c r="U271" s="1">
        <v>17</v>
      </c>
      <c r="V271" s="1">
        <v>32</v>
      </c>
      <c r="W271" s="1">
        <v>79</v>
      </c>
      <c r="X271" s="3">
        <v>14.2597402597402</v>
      </c>
      <c r="Y271" s="3">
        <f>(Table1[[#This Row],[AVG_goals]] - X$519) / X$516</f>
        <v>5.1551399965535018E-2</v>
      </c>
      <c r="Z271" s="3">
        <v>22.2554112554112</v>
      </c>
      <c r="AA271" s="3">
        <f>(Table1[[#This Row],[AVG_assists]] - Z$519) / Z$516</f>
        <v>-4.4635563765239916E-2</v>
      </c>
      <c r="AB271" s="3">
        <v>36.515151515151501</v>
      </c>
      <c r="AC271" s="3">
        <f>(Table1[[#This Row],[AVG_points]] - AB$519) / AB$516</f>
        <v>-4.5846158748455721E-3</v>
      </c>
      <c r="AD271" s="1">
        <v>9.3168000000000001E-2</v>
      </c>
      <c r="AE271" s="1">
        <v>7</v>
      </c>
      <c r="AF271" s="1">
        <v>161</v>
      </c>
      <c r="AG271" s="1">
        <v>127</v>
      </c>
      <c r="AH271" s="1">
        <v>23</v>
      </c>
      <c r="AI271" s="1">
        <v>128</v>
      </c>
      <c r="AJ271" s="7">
        <f>Table1[[#This Row],[z ppp]]+Table1[[#This Row],[z blocks]]+Table1[[#This Row],[z hits]]+Table1[[#This Row],[z faceoffWins]]+Table1[[#This Row],[z goals]]+Table1[[#This Row],[z assists]]+Table1[[#This Row],[z points]]</f>
        <v>-0.88870589665026467</v>
      </c>
    </row>
    <row r="272" spans="1:36" x14ac:dyDescent="0.3">
      <c r="A272" s="1">
        <v>8479365</v>
      </c>
      <c r="B272" s="1">
        <v>27</v>
      </c>
      <c r="C272" s="1" t="s">
        <v>340</v>
      </c>
      <c r="D272" s="1" t="s">
        <v>23</v>
      </c>
      <c r="E272" s="1" t="s">
        <v>343</v>
      </c>
      <c r="F272" s="1" t="s">
        <v>344</v>
      </c>
      <c r="G272" s="4">
        <v>0.13377584018264799</v>
      </c>
      <c r="H272" s="3">
        <f>(Table1[[#This Row],[AVG_shp]] - G$519) / G$516</f>
        <v>0.5163936939664413</v>
      </c>
      <c r="I272" s="6">
        <v>1.54337899543379</v>
      </c>
      <c r="J272" s="3">
        <f>(Table1[[#This Row],[AVG_PPP]] - I$519) / I$516</f>
        <v>-0.71904463368084226</v>
      </c>
      <c r="K272" s="6">
        <v>40.136986301369802</v>
      </c>
      <c r="L272" s="3">
        <f>(Table1[[#This Row],[AVG_blocks]] - K$519) / K$516</f>
        <v>-0.54624085481156326</v>
      </c>
      <c r="M272" s="6">
        <v>155.840182648401</v>
      </c>
      <c r="N272" s="3">
        <f>(Table1[[#This Row],[AVG_hits]] - M$519) / M$516</f>
        <v>1.2901227911765467</v>
      </c>
      <c r="O272" s="6">
        <v>82.712328767123196</v>
      </c>
      <c r="P272" s="3">
        <f>(Table1[[#This Row],[AVG_faceoffWins]] - O$519) / O$516</f>
        <v>-0.20977220458615378</v>
      </c>
      <c r="Q272" s="1">
        <v>58</v>
      </c>
      <c r="R272" s="1">
        <v>8</v>
      </c>
      <c r="S272" s="1">
        <f>IF(ISERR(Table1[[#This Row],[AVG_shp]]/Table1[[#This Row],[shp]]), 0, Table1[[#This Row],[AVG_shp]]/Table1[[#This Row],[shp]])</f>
        <v>1.270872388043738</v>
      </c>
      <c r="T272" s="7">
        <f>Table1[[#This Row],[r shp factor]]*Table1[[#This Row],[goals]]</f>
        <v>10.166979104349904</v>
      </c>
      <c r="U272" s="1">
        <v>7</v>
      </c>
      <c r="V272" s="1">
        <v>15</v>
      </c>
      <c r="W272" s="1">
        <v>38</v>
      </c>
      <c r="X272" s="3">
        <v>14.990867579908601</v>
      </c>
      <c r="Y272" s="3">
        <f>(Table1[[#This Row],[AVG_goals]] - X$519) / X$516</f>
        <v>0.12409128118636603</v>
      </c>
      <c r="Z272" s="3">
        <v>15.141552511415499</v>
      </c>
      <c r="AA272" s="3">
        <f>(Table1[[#This Row],[AVG_assists]] - Z$519) / Z$516</f>
        <v>-0.55542826507360965</v>
      </c>
      <c r="AB272" s="3">
        <v>30.1324200913242</v>
      </c>
      <c r="AC272" s="3">
        <f>(Table1[[#This Row],[AVG_points]] - AB$519) / AB$516</f>
        <v>-0.29130554492184529</v>
      </c>
      <c r="AD272" s="1">
        <v>0.105263</v>
      </c>
      <c r="AE272" s="1">
        <v>3</v>
      </c>
      <c r="AF272" s="1">
        <v>78</v>
      </c>
      <c r="AG272" s="1">
        <v>93</v>
      </c>
      <c r="AH272" s="1">
        <v>29</v>
      </c>
      <c r="AI272" s="1">
        <v>157</v>
      </c>
      <c r="AJ272" s="7">
        <f>Table1[[#This Row],[z ppp]]+Table1[[#This Row],[z blocks]]+Table1[[#This Row],[z hits]]+Table1[[#This Row],[z faceoffWins]]+Table1[[#This Row],[z goals]]+Table1[[#This Row],[z assists]]+Table1[[#This Row],[z points]]</f>
        <v>-0.90757743071110153</v>
      </c>
    </row>
    <row r="273" spans="1:36" x14ac:dyDescent="0.3">
      <c r="A273" s="1">
        <v>8479293</v>
      </c>
      <c r="B273" s="1">
        <v>34</v>
      </c>
      <c r="C273" s="1" t="s">
        <v>902</v>
      </c>
      <c r="D273" s="1" t="s">
        <v>56</v>
      </c>
      <c r="E273" s="1" t="s">
        <v>923</v>
      </c>
      <c r="F273" s="1" t="s">
        <v>899</v>
      </c>
      <c r="G273" s="4">
        <v>0.13984567841409601</v>
      </c>
      <c r="H273" s="3">
        <f>(Table1[[#This Row],[AVG_shp]] - G$519) / G$516</f>
        <v>0.63231886056436226</v>
      </c>
      <c r="I273" s="6">
        <v>0</v>
      </c>
      <c r="J273" s="3">
        <f>(Table1[[#This Row],[AVG_PPP]] - I$519) / I$516</f>
        <v>-0.87968660730137926</v>
      </c>
      <c r="K273" s="6">
        <v>79.132158590308293</v>
      </c>
      <c r="L273" s="3">
        <f>(Table1[[#This Row],[AVG_blocks]] - K$519) / K$516</f>
        <v>0.41302185071307917</v>
      </c>
      <c r="M273" s="6">
        <v>170.13215859030799</v>
      </c>
      <c r="N273" s="3">
        <f>(Table1[[#This Row],[AVG_hits]] - M$519) / M$516</f>
        <v>1.5559480124422316</v>
      </c>
      <c r="O273" s="6">
        <v>6.1365638766519801</v>
      </c>
      <c r="P273" s="3">
        <f>(Table1[[#This Row],[AVG_faceoffWins]] - O$519) / O$516</f>
        <v>-0.57221862486840935</v>
      </c>
      <c r="Q273" s="1">
        <v>79</v>
      </c>
      <c r="R273" s="1">
        <v>10</v>
      </c>
      <c r="S273" s="1">
        <f>IF(ISERR(Table1[[#This Row],[AVG_shp]]/Table1[[#This Row],[shp]]), 0, Table1[[#This Row],[AVG_shp]]/Table1[[#This Row],[shp]])</f>
        <v>0.78870277881291073</v>
      </c>
      <c r="T273" s="7">
        <f>Table1[[#This Row],[r shp factor]]*Table1[[#This Row],[goals]]</f>
        <v>7.8870277881291075</v>
      </c>
      <c r="U273" s="1">
        <v>12</v>
      </c>
      <c r="V273" s="1">
        <v>22</v>
      </c>
      <c r="W273" s="1">
        <v>54</v>
      </c>
      <c r="X273" s="3">
        <v>11.295154185022</v>
      </c>
      <c r="Y273" s="3">
        <f>(Table1[[#This Row],[AVG_goals]] - X$519) / X$516</f>
        <v>-0.24258440346669777</v>
      </c>
      <c r="Z273" s="3">
        <v>13.656387665198199</v>
      </c>
      <c r="AA273" s="3">
        <f>(Table1[[#This Row],[AVG_assists]] - Z$519) / Z$516</f>
        <v>-0.66206678447461043</v>
      </c>
      <c r="AB273" s="3">
        <v>24.951541850220199</v>
      </c>
      <c r="AC273" s="3">
        <f>(Table1[[#This Row],[AVG_points]] - AB$519) / AB$516</f>
        <v>-0.52403760333548122</v>
      </c>
      <c r="AD273" s="1">
        <v>0.177311</v>
      </c>
      <c r="AE273" s="1">
        <v>0</v>
      </c>
      <c r="AF273" s="1">
        <v>99</v>
      </c>
      <c r="AG273" s="1">
        <v>7</v>
      </c>
      <c r="AH273" s="1">
        <v>105</v>
      </c>
      <c r="AI273" s="1">
        <v>168</v>
      </c>
      <c r="AJ273" s="7">
        <f>Table1[[#This Row],[z ppp]]+Table1[[#This Row],[z blocks]]+Table1[[#This Row],[z hits]]+Table1[[#This Row],[z faceoffWins]]+Table1[[#This Row],[z goals]]+Table1[[#This Row],[z assists]]+Table1[[#This Row],[z points]]</f>
        <v>-0.91162416029126736</v>
      </c>
    </row>
    <row r="274" spans="1:36" x14ac:dyDescent="0.3">
      <c r="A274" s="1">
        <v>8482175</v>
      </c>
      <c r="B274" s="1">
        <v>23</v>
      </c>
      <c r="C274" s="1" t="s">
        <v>902</v>
      </c>
      <c r="D274" s="1" t="s">
        <v>56</v>
      </c>
      <c r="E274" s="1" t="s">
        <v>917</v>
      </c>
      <c r="F274" s="1" t="s">
        <v>918</v>
      </c>
      <c r="G274" s="4">
        <v>0.125290766949152</v>
      </c>
      <c r="H274" s="3">
        <f>(Table1[[#This Row],[AVG_shp]] - G$519) / G$516</f>
        <v>0.35434101798368667</v>
      </c>
      <c r="I274" s="6">
        <v>9.9364406779661003</v>
      </c>
      <c r="J274" s="3">
        <f>(Table1[[#This Row],[AVG_PPP]] - I$519) / I$516</f>
        <v>0.15454377032743014</v>
      </c>
      <c r="K274" s="6">
        <v>14.7372881355932</v>
      </c>
      <c r="L274" s="3">
        <f>(Table1[[#This Row],[AVG_blocks]] - K$519) / K$516</f>
        <v>-1.1710613582697211</v>
      </c>
      <c r="M274" s="6">
        <v>25.042372881355899</v>
      </c>
      <c r="N274" s="3">
        <f>(Table1[[#This Row],[AVG_hits]] - M$519) / M$516</f>
        <v>-1.1426658493669106</v>
      </c>
      <c r="O274" s="6">
        <v>3.3262711864406702</v>
      </c>
      <c r="P274" s="3">
        <f>(Table1[[#This Row],[AVG_faceoffWins]] - O$519) / O$516</f>
        <v>-0.58552022919413027</v>
      </c>
      <c r="Q274" s="1">
        <v>77</v>
      </c>
      <c r="R274" s="1">
        <v>27</v>
      </c>
      <c r="S274" s="1">
        <f>IF(ISERR(Table1[[#This Row],[AVG_shp]]/Table1[[#This Row],[shp]]), 0, Table1[[#This Row],[AVG_shp]]/Table1[[#This Row],[shp]])</f>
        <v>0.80279086140842826</v>
      </c>
      <c r="T274" s="7">
        <f>Table1[[#This Row],[r shp factor]]*Table1[[#This Row],[goals]]</f>
        <v>21.675353258027563</v>
      </c>
      <c r="U274" s="1">
        <v>41</v>
      </c>
      <c r="V274" s="1">
        <v>68</v>
      </c>
      <c r="W274" s="1">
        <v>163</v>
      </c>
      <c r="X274" s="3">
        <v>22.453389830508399</v>
      </c>
      <c r="Y274" s="3">
        <f>(Table1[[#This Row],[AVG_goals]] - X$519) / X$516</f>
        <v>0.86449649206213108</v>
      </c>
      <c r="Z274" s="3">
        <v>27.546610169491501</v>
      </c>
      <c r="AA274" s="3">
        <f>(Table1[[#This Row],[AVG_assists]] - Z$519) / Z$516</f>
        <v>0.33528564127192084</v>
      </c>
      <c r="AB274" s="3">
        <v>50</v>
      </c>
      <c r="AC274" s="3">
        <f>(Table1[[#This Row],[AVG_points]] - AB$519) / AB$516</f>
        <v>0.60117301810615165</v>
      </c>
      <c r="AD274" s="1">
        <v>0.15606900000000001</v>
      </c>
      <c r="AE274" s="1">
        <v>18</v>
      </c>
      <c r="AF274" s="1">
        <v>173</v>
      </c>
      <c r="AG274" s="1">
        <v>2</v>
      </c>
      <c r="AH274" s="1">
        <v>16</v>
      </c>
      <c r="AI274" s="1">
        <v>30</v>
      </c>
      <c r="AJ274" s="7">
        <f>Table1[[#This Row],[z ppp]]+Table1[[#This Row],[z blocks]]+Table1[[#This Row],[z hits]]+Table1[[#This Row],[z faceoffWins]]+Table1[[#This Row],[z goals]]+Table1[[#This Row],[z assists]]+Table1[[#This Row],[z points]]</f>
        <v>-0.94374851506312862</v>
      </c>
    </row>
    <row r="275" spans="1:36" x14ac:dyDescent="0.3">
      <c r="A275" s="1">
        <v>8477494</v>
      </c>
      <c r="B275" s="1">
        <v>30</v>
      </c>
      <c r="C275" s="1" t="s">
        <v>573</v>
      </c>
      <c r="D275" s="1" t="s">
        <v>56</v>
      </c>
      <c r="E275" s="1" t="s">
        <v>576</v>
      </c>
      <c r="F275" s="1" t="s">
        <v>577</v>
      </c>
      <c r="G275" s="4">
        <v>0.12192504999999999</v>
      </c>
      <c r="H275" s="3">
        <f>(Table1[[#This Row],[AVG_shp]] - G$519) / G$516</f>
        <v>0.29006067258166196</v>
      </c>
      <c r="I275" s="6">
        <v>14.105555555555499</v>
      </c>
      <c r="J275" s="3">
        <f>(Table1[[#This Row],[AVG_PPP]] - I$519) / I$516</f>
        <v>0.58848439292769139</v>
      </c>
      <c r="K275" s="6">
        <v>24.761111111111099</v>
      </c>
      <c r="L275" s="3">
        <f>(Table1[[#This Row],[AVG_blocks]] - K$519) / K$516</f>
        <v>-0.92448007697806422</v>
      </c>
      <c r="M275" s="6">
        <v>30.683333333333302</v>
      </c>
      <c r="N275" s="3">
        <f>(Table1[[#This Row],[AVG_hits]] - M$519) / M$516</f>
        <v>-1.0377461681140896</v>
      </c>
      <c r="O275" s="6">
        <v>75.9166666666666</v>
      </c>
      <c r="P275" s="3">
        <f>(Table1[[#This Row],[AVG_faceoffWins]] - O$519) / O$516</f>
        <v>-0.24193725583025544</v>
      </c>
      <c r="Q275" s="1">
        <v>43</v>
      </c>
      <c r="R275" s="1">
        <v>11</v>
      </c>
      <c r="S275" s="1">
        <f>IF(ISERR(Table1[[#This Row],[AVG_shp]]/Table1[[#This Row],[shp]]), 0, Table1[[#This Row],[AVG_shp]]/Table1[[#This Row],[shp]])</f>
        <v>0.6207079911825647</v>
      </c>
      <c r="T275" s="7">
        <f>Table1[[#This Row],[r shp factor]]*Table1[[#This Row],[goals]]</f>
        <v>6.827787903008212</v>
      </c>
      <c r="U275" s="1">
        <v>26</v>
      </c>
      <c r="V275" s="1">
        <v>37</v>
      </c>
      <c r="W275" s="1">
        <v>85</v>
      </c>
      <c r="X275" s="3">
        <v>11.6111111111111</v>
      </c>
      <c r="Y275" s="3">
        <f>(Table1[[#This Row],[AVG_goals]] - X$519) / X$516</f>
        <v>-0.21123626852882788</v>
      </c>
      <c r="Z275" s="3">
        <v>31.15</v>
      </c>
      <c r="AA275" s="3">
        <f>(Table1[[#This Row],[AVG_assists]] - Z$519) / Z$516</f>
        <v>0.5940179680764206</v>
      </c>
      <c r="AB275" s="3">
        <v>42.761111111111099</v>
      </c>
      <c r="AC275" s="3">
        <f>(Table1[[#This Row],[AVG_points]] - AB$519) / AB$516</f>
        <v>0.27599233766234493</v>
      </c>
      <c r="AD275" s="1">
        <v>0.19642899999999999</v>
      </c>
      <c r="AE275" s="1">
        <v>12</v>
      </c>
      <c r="AF275" s="1">
        <v>56</v>
      </c>
      <c r="AG275" s="1">
        <v>9</v>
      </c>
      <c r="AH275" s="1">
        <v>12</v>
      </c>
      <c r="AI275" s="1">
        <v>14</v>
      </c>
      <c r="AJ275" s="7">
        <f>Table1[[#This Row],[z ppp]]+Table1[[#This Row],[z blocks]]+Table1[[#This Row],[z hits]]+Table1[[#This Row],[z faceoffWins]]+Table1[[#This Row],[z goals]]+Table1[[#This Row],[z assists]]+Table1[[#This Row],[z points]]</f>
        <v>-0.95690507078478015</v>
      </c>
    </row>
    <row r="276" spans="1:36" x14ac:dyDescent="0.3">
      <c r="A276" s="1">
        <v>8477507</v>
      </c>
      <c r="B276" s="1">
        <v>30</v>
      </c>
      <c r="C276" s="1" t="s">
        <v>55</v>
      </c>
      <c r="D276" s="1" t="s">
        <v>48</v>
      </c>
      <c r="E276" s="1" t="s">
        <v>84</v>
      </c>
      <c r="F276" s="1" t="s">
        <v>85</v>
      </c>
      <c r="G276" s="4">
        <v>8.6765499999999995E-2</v>
      </c>
      <c r="H276" s="3">
        <f>(Table1[[#This Row],[AVG_shp]] - G$519) / G$516</f>
        <v>-0.38143608496628889</v>
      </c>
      <c r="I276" s="6">
        <v>0.34453781512604997</v>
      </c>
      <c r="J276" s="3">
        <f>(Table1[[#This Row],[AVG_PPP]] - I$519) / I$516</f>
        <v>-0.84382552925606091</v>
      </c>
      <c r="K276" s="6">
        <v>83.684873949579796</v>
      </c>
      <c r="L276" s="3">
        <f>(Table1[[#This Row],[AVG_blocks]] - K$519) / K$516</f>
        <v>0.52501648483493446</v>
      </c>
      <c r="M276" s="6">
        <v>190.26050420167999</v>
      </c>
      <c r="N276" s="3">
        <f>(Table1[[#This Row],[AVG_hits]] - M$519) / M$516</f>
        <v>1.9303274507790973</v>
      </c>
      <c r="O276" s="6">
        <v>0</v>
      </c>
      <c r="P276" s="3">
        <f>(Table1[[#This Row],[AVG_faceoffWins]] - O$519) / O$516</f>
        <v>-0.60126404952864254</v>
      </c>
      <c r="Q276" s="1">
        <v>81</v>
      </c>
      <c r="R276" s="1">
        <v>4</v>
      </c>
      <c r="S276" s="1">
        <f>IF(ISERR(Table1[[#This Row],[AVG_shp]]/Table1[[#This Row],[shp]]), 0, Table1[[#This Row],[AVG_shp]]/Table1[[#This Row],[shp]])</f>
        <v>2.2776086100538131</v>
      </c>
      <c r="T276" s="7">
        <f>Table1[[#This Row],[r shp factor]]*Table1[[#This Row],[goals]]</f>
        <v>9.1104344402152524</v>
      </c>
      <c r="U276" s="1">
        <v>18</v>
      </c>
      <c r="V276" s="1">
        <v>22</v>
      </c>
      <c r="W276" s="1">
        <v>48</v>
      </c>
      <c r="X276" s="3">
        <v>8.0756302521008401</v>
      </c>
      <c r="Y276" s="3">
        <f>(Table1[[#This Row],[AVG_goals]] - X$519) / X$516</f>
        <v>-0.56201424453450433</v>
      </c>
      <c r="Z276" s="3">
        <v>12.9495798319327</v>
      </c>
      <c r="AA276" s="3">
        <f>(Table1[[#This Row],[AVG_assists]] - Z$519) / Z$516</f>
        <v>-0.71281733989775842</v>
      </c>
      <c r="AB276" s="3">
        <v>21.025210084033599</v>
      </c>
      <c r="AC276" s="3">
        <f>(Table1[[#This Row],[AVG_points]] - AB$519) / AB$516</f>
        <v>-0.70041373715574529</v>
      </c>
      <c r="AD276" s="1">
        <v>3.8094999999999997E-2</v>
      </c>
      <c r="AE276" s="1">
        <v>0</v>
      </c>
      <c r="AF276" s="1">
        <v>105</v>
      </c>
      <c r="AG276" s="1">
        <v>0</v>
      </c>
      <c r="AH276" s="1">
        <v>107</v>
      </c>
      <c r="AI276" s="1">
        <v>219</v>
      </c>
      <c r="AJ276" s="7">
        <f>Table1[[#This Row],[z ppp]]+Table1[[#This Row],[z blocks]]+Table1[[#This Row],[z hits]]+Table1[[#This Row],[z faceoffWins]]+Table1[[#This Row],[z goals]]+Table1[[#This Row],[z assists]]+Table1[[#This Row],[z points]]</f>
        <v>-0.96499096475867974</v>
      </c>
    </row>
    <row r="277" spans="1:36" x14ac:dyDescent="0.3">
      <c r="A277" s="1">
        <v>8477932</v>
      </c>
      <c r="B277" s="1">
        <v>29</v>
      </c>
      <c r="C277" s="1" t="s">
        <v>375</v>
      </c>
      <c r="D277" s="1" t="s">
        <v>48</v>
      </c>
      <c r="E277" s="1" t="s">
        <v>404</v>
      </c>
      <c r="F277" s="1" t="s">
        <v>405</v>
      </c>
      <c r="G277" s="4">
        <v>4.6451646067415697E-2</v>
      </c>
      <c r="H277" s="3">
        <f>(Table1[[#This Row],[AVG_shp]] - G$519) / G$516</f>
        <v>-1.151372622834153</v>
      </c>
      <c r="I277" s="6">
        <v>12.185393258426901</v>
      </c>
      <c r="J277" s="3">
        <f>(Table1[[#This Row],[AVG_PPP]] - I$519) / I$516</f>
        <v>0.38862508293637904</v>
      </c>
      <c r="K277" s="6">
        <v>68.949438202247194</v>
      </c>
      <c r="L277" s="3">
        <f>(Table1[[#This Row],[AVG_blocks]] - K$519) / K$516</f>
        <v>0.1625317685901897</v>
      </c>
      <c r="M277" s="6">
        <v>83.382022471910105</v>
      </c>
      <c r="N277" s="3">
        <f>(Table1[[#This Row],[AVG_hits]] - M$519) / M$516</f>
        <v>-5.7570945484619329E-2</v>
      </c>
      <c r="O277" s="6">
        <v>0</v>
      </c>
      <c r="P277" s="3">
        <f>(Table1[[#This Row],[AVG_faceoffWins]] - O$519) / O$516</f>
        <v>-0.60126404952864254</v>
      </c>
      <c r="Q277" s="1">
        <v>56</v>
      </c>
      <c r="R277" s="1">
        <v>3</v>
      </c>
      <c r="S277" s="1">
        <f>IF(ISERR(Table1[[#This Row],[AVG_shp]]/Table1[[#This Row],[shp]]), 0, Table1[[#This Row],[AVG_shp]]/Table1[[#This Row],[shp]])</f>
        <v>1.6412849292423042</v>
      </c>
      <c r="T277" s="7">
        <f>Table1[[#This Row],[r shp factor]]*Table1[[#This Row],[goals]]</f>
        <v>4.9238547877269125</v>
      </c>
      <c r="U277" s="1">
        <v>30</v>
      </c>
      <c r="V277" s="1">
        <v>33</v>
      </c>
      <c r="W277" s="1">
        <v>69</v>
      </c>
      <c r="X277" s="3">
        <v>7.6741573033707802</v>
      </c>
      <c r="Y277" s="3">
        <f>(Table1[[#This Row],[AVG_goals]] - X$519) / X$516</f>
        <v>-0.60184697846591784</v>
      </c>
      <c r="Z277" s="3">
        <v>23.022471910112301</v>
      </c>
      <c r="AA277" s="3">
        <f>(Table1[[#This Row],[AVG_assists]] - Z$519) / Z$516</f>
        <v>1.0441293673465916E-2</v>
      </c>
      <c r="AB277" s="3">
        <v>30.696629213483099</v>
      </c>
      <c r="AC277" s="3">
        <f>(Table1[[#This Row],[AVG_points]] - AB$519) / AB$516</f>
        <v>-0.26596050798698573</v>
      </c>
      <c r="AD277" s="1">
        <v>2.8302000000000001E-2</v>
      </c>
      <c r="AE277" s="1">
        <v>11</v>
      </c>
      <c r="AF277" s="1">
        <v>106</v>
      </c>
      <c r="AG277" s="1">
        <v>0</v>
      </c>
      <c r="AH277" s="1">
        <v>64</v>
      </c>
      <c r="AI277" s="1">
        <v>90</v>
      </c>
      <c r="AJ277" s="7">
        <f>Table1[[#This Row],[z ppp]]+Table1[[#This Row],[z blocks]]+Table1[[#This Row],[z hits]]+Table1[[#This Row],[z faceoffWins]]+Table1[[#This Row],[z goals]]+Table1[[#This Row],[z assists]]+Table1[[#This Row],[z points]]</f>
        <v>-0.96504433626613073</v>
      </c>
    </row>
    <row r="278" spans="1:36" x14ac:dyDescent="0.3">
      <c r="A278" s="1">
        <v>8482705</v>
      </c>
      <c r="B278" s="1">
        <v>22</v>
      </c>
      <c r="C278" s="1" t="s">
        <v>155</v>
      </c>
      <c r="D278" s="1" t="s">
        <v>65</v>
      </c>
      <c r="E278" s="1" t="s">
        <v>172</v>
      </c>
      <c r="F278" s="1" t="s">
        <v>173</v>
      </c>
      <c r="G278" s="4">
        <v>6.7962458937198003E-2</v>
      </c>
      <c r="H278" s="3">
        <f>(Table1[[#This Row],[AVG_shp]] - G$519) / G$516</f>
        <v>-0.74054708342083431</v>
      </c>
      <c r="I278" s="6">
        <v>2.2560386473429901</v>
      </c>
      <c r="J278" s="3">
        <f>(Table1[[#This Row],[AVG_PPP]] - I$519) / I$516</f>
        <v>-0.6448677443094526</v>
      </c>
      <c r="K278" s="6">
        <v>50.135265700482996</v>
      </c>
      <c r="L278" s="3">
        <f>(Table1[[#This Row],[AVG_blocks]] - K$519) / K$516</f>
        <v>-0.30028793335966264</v>
      </c>
      <c r="M278" s="6">
        <v>100.323671497584</v>
      </c>
      <c r="N278" s="3">
        <f>(Table1[[#This Row],[AVG_hits]] - M$519) / M$516</f>
        <v>0.2575371696676112</v>
      </c>
      <c r="O278" s="6">
        <v>358.27053140096598</v>
      </c>
      <c r="P278" s="3">
        <f>(Table1[[#This Row],[AVG_faceoffWins]] - O$519) / O$516</f>
        <v>1.0944927187470086</v>
      </c>
      <c r="Q278" s="1">
        <v>66</v>
      </c>
      <c r="R278" s="1">
        <v>11</v>
      </c>
      <c r="S278" s="1">
        <f>IF(ISERR(Table1[[#This Row],[AVG_shp]]/Table1[[#This Row],[shp]]), 0, Table1[[#This Row],[AVG_shp]]/Table1[[#This Row],[shp]])</f>
        <v>0.79701726187329813</v>
      </c>
      <c r="T278" s="7">
        <f>Table1[[#This Row],[r shp factor]]*Table1[[#This Row],[goals]]</f>
        <v>8.7671898806062796</v>
      </c>
      <c r="U278" s="1">
        <v>22</v>
      </c>
      <c r="V278" s="1">
        <v>33</v>
      </c>
      <c r="W278" s="1">
        <v>77</v>
      </c>
      <c r="X278" s="3">
        <v>9.2705314009661794</v>
      </c>
      <c r="Y278" s="3">
        <f>(Table1[[#This Row],[AVG_goals]] - X$519) / X$516</f>
        <v>-0.44346035519364141</v>
      </c>
      <c r="Z278" s="3">
        <v>16.5555555555555</v>
      </c>
      <c r="AA278" s="3">
        <f>(Table1[[#This Row],[AVG_assists]] - Z$519) / Z$516</f>
        <v>-0.45389933955422979</v>
      </c>
      <c r="AB278" s="3">
        <v>25.826086956521699</v>
      </c>
      <c r="AC278" s="3">
        <f>(Table1[[#This Row],[AVG_points]] - AB$519) / AB$516</f>
        <v>-0.48475185422246037</v>
      </c>
      <c r="AD278" s="1">
        <v>8.5271E-2</v>
      </c>
      <c r="AE278" s="1">
        <v>3</v>
      </c>
      <c r="AF278" s="1">
        <v>129</v>
      </c>
      <c r="AG278" s="1">
        <v>300</v>
      </c>
      <c r="AH278" s="1">
        <v>36</v>
      </c>
      <c r="AI278" s="1">
        <v>74</v>
      </c>
      <c r="AJ278" s="7">
        <f>Table1[[#This Row],[z ppp]]+Table1[[#This Row],[z blocks]]+Table1[[#This Row],[z hits]]+Table1[[#This Row],[z faceoffWins]]+Table1[[#This Row],[z goals]]+Table1[[#This Row],[z assists]]+Table1[[#This Row],[z points]]</f>
        <v>-0.97523733822482694</v>
      </c>
    </row>
    <row r="279" spans="1:36" x14ac:dyDescent="0.3">
      <c r="A279" s="1">
        <v>8482077</v>
      </c>
      <c r="B279" s="1">
        <v>24</v>
      </c>
      <c r="C279" s="1" t="s">
        <v>792</v>
      </c>
      <c r="D279" s="1" t="s">
        <v>45</v>
      </c>
      <c r="E279" s="1" t="s">
        <v>797</v>
      </c>
      <c r="F279" s="1" t="s">
        <v>798</v>
      </c>
      <c r="G279" s="4">
        <v>0.113228162650602</v>
      </c>
      <c r="H279" s="3">
        <f>(Table1[[#This Row],[AVG_shp]] - G$519) / G$516</f>
        <v>0.12396265210413743</v>
      </c>
      <c r="I279" s="6">
        <v>6.2590361445783103</v>
      </c>
      <c r="J279" s="3">
        <f>(Table1[[#This Row],[AVG_PPP]] - I$519) / I$516</f>
        <v>-0.22821738152982099</v>
      </c>
      <c r="K279" s="6">
        <v>31.313253012048101</v>
      </c>
      <c r="L279" s="3">
        <f>(Table1[[#This Row],[AVG_blocks]] - K$519) / K$516</f>
        <v>-0.76330050017549955</v>
      </c>
      <c r="M279" s="6">
        <v>122.63855421686701</v>
      </c>
      <c r="N279" s="3">
        <f>(Table1[[#This Row],[AVG_hits]] - M$519) / M$516</f>
        <v>0.67258535198212166</v>
      </c>
      <c r="O279" s="6">
        <v>41.234939759036102</v>
      </c>
      <c r="P279" s="3">
        <f>(Table1[[#This Row],[AVG_faceoffWins]] - O$519) / O$516</f>
        <v>-0.40609190429974329</v>
      </c>
      <c r="Q279" s="1">
        <v>77</v>
      </c>
      <c r="R279" s="1">
        <v>26</v>
      </c>
      <c r="S279" s="1">
        <f>IF(ISERR(Table1[[#This Row],[AVG_shp]]/Table1[[#This Row],[shp]]), 0, Table1[[#This Row],[AVG_shp]]/Table1[[#This Row],[shp]])</f>
        <v>0.7751796275038304</v>
      </c>
      <c r="T279" s="7">
        <f>Table1[[#This Row],[r shp factor]]*Table1[[#This Row],[goals]]</f>
        <v>20.15467031509959</v>
      </c>
      <c r="U279" s="1">
        <v>37</v>
      </c>
      <c r="V279" s="1">
        <v>63</v>
      </c>
      <c r="W279" s="1">
        <v>152</v>
      </c>
      <c r="X279" s="3">
        <v>14.355421686746899</v>
      </c>
      <c r="Y279" s="3">
        <f>(Table1[[#This Row],[AVG_goals]] - X$519) / X$516</f>
        <v>6.1044574626970063E-2</v>
      </c>
      <c r="Z279" s="3">
        <v>19.692771084337299</v>
      </c>
      <c r="AA279" s="3">
        <f>(Table1[[#This Row],[AVG_assists]] - Z$519) / Z$516</f>
        <v>-0.22863948379935581</v>
      </c>
      <c r="AB279" s="3">
        <v>34.048192771084302</v>
      </c>
      <c r="AC279" s="3">
        <f>(Table1[[#This Row],[AVG_points]] - AB$519) / AB$516</f>
        <v>-0.11540373954642075</v>
      </c>
      <c r="AD279" s="1">
        <v>0.146067</v>
      </c>
      <c r="AE279" s="1">
        <v>13</v>
      </c>
      <c r="AF279" s="1">
        <v>178</v>
      </c>
      <c r="AG279" s="1">
        <v>61</v>
      </c>
      <c r="AH279" s="1">
        <v>50</v>
      </c>
      <c r="AI279" s="1">
        <v>165</v>
      </c>
      <c r="AJ279" s="7">
        <f>Table1[[#This Row],[z ppp]]+Table1[[#This Row],[z blocks]]+Table1[[#This Row],[z hits]]+Table1[[#This Row],[z faceoffWins]]+Table1[[#This Row],[z goals]]+Table1[[#This Row],[z assists]]+Table1[[#This Row],[z points]]</f>
        <v>-1.0080230827417487</v>
      </c>
    </row>
    <row r="280" spans="1:36" x14ac:dyDescent="0.3">
      <c r="A280" s="1">
        <v>8478840</v>
      </c>
      <c r="B280" s="1">
        <v>29</v>
      </c>
      <c r="C280" s="1" t="s">
        <v>600</v>
      </c>
      <c r="D280" s="1" t="s">
        <v>48</v>
      </c>
      <c r="E280" s="1" t="s">
        <v>622</v>
      </c>
      <c r="F280" s="1" t="s">
        <v>623</v>
      </c>
      <c r="G280" s="4">
        <v>6.1160048387096697E-2</v>
      </c>
      <c r="H280" s="3">
        <f>(Table1[[#This Row],[AVG_shp]] - G$519) / G$516</f>
        <v>-0.87046332603210208</v>
      </c>
      <c r="I280" s="6">
        <v>0</v>
      </c>
      <c r="J280" s="3">
        <f>(Table1[[#This Row],[AVG_PPP]] - I$519) / I$516</f>
        <v>-0.87968660730137926</v>
      </c>
      <c r="K280" s="6">
        <v>105.758064516129</v>
      </c>
      <c r="L280" s="3">
        <f>(Table1[[#This Row],[AVG_blocks]] - K$519) / K$516</f>
        <v>1.0680064823027822</v>
      </c>
      <c r="M280" s="6">
        <v>172.91935483870901</v>
      </c>
      <c r="N280" s="3">
        <f>(Table1[[#This Row],[AVG_hits]] - M$519) / M$516</f>
        <v>1.607788783967014</v>
      </c>
      <c r="O280" s="6">
        <v>0</v>
      </c>
      <c r="P280" s="3">
        <f>(Table1[[#This Row],[AVG_faceoffWins]] - O$519) / O$516</f>
        <v>-0.60126404952864254</v>
      </c>
      <c r="Q280" s="1">
        <v>84</v>
      </c>
      <c r="R280" s="1">
        <v>5</v>
      </c>
      <c r="S280" s="1">
        <f>IF(ISERR(Table1[[#This Row],[AVG_shp]]/Table1[[#This Row],[shp]]), 0, Table1[[#This Row],[AVG_shp]]/Table1[[#This Row],[shp]])</f>
        <v>0.54684330025479422</v>
      </c>
      <c r="T280" s="7">
        <f>Table1[[#This Row],[r shp factor]]*Table1[[#This Row],[goals]]</f>
        <v>2.7342165012739712</v>
      </c>
      <c r="U280" s="1">
        <v>10</v>
      </c>
      <c r="V280" s="1">
        <v>15</v>
      </c>
      <c r="W280" s="1">
        <v>35</v>
      </c>
      <c r="X280" s="3">
        <v>3.6774193548387002</v>
      </c>
      <c r="Y280" s="3">
        <f>(Table1[[#This Row],[AVG_goals]] - X$519) / X$516</f>
        <v>-0.99838926058242627</v>
      </c>
      <c r="Z280" s="3">
        <v>16.2822580645161</v>
      </c>
      <c r="AA280" s="3">
        <f>(Table1[[#This Row],[AVG_assists]] - Z$519) / Z$516</f>
        <v>-0.47352277723165631</v>
      </c>
      <c r="AB280" s="3">
        <v>19.959677419354801</v>
      </c>
      <c r="AC280" s="3">
        <f>(Table1[[#This Row],[AVG_points]] - AB$519) / AB$516</f>
        <v>-0.74827890572701439</v>
      </c>
      <c r="AD280" s="1">
        <v>0.111842</v>
      </c>
      <c r="AE280" s="1">
        <v>0</v>
      </c>
      <c r="AF280" s="1">
        <v>81</v>
      </c>
      <c r="AG280" s="1">
        <v>0</v>
      </c>
      <c r="AH280" s="1">
        <v>117</v>
      </c>
      <c r="AI280" s="1">
        <v>122</v>
      </c>
      <c r="AJ280" s="7">
        <f>Table1[[#This Row],[z ppp]]+Table1[[#This Row],[z blocks]]+Table1[[#This Row],[z hits]]+Table1[[#This Row],[z faceoffWins]]+Table1[[#This Row],[z goals]]+Table1[[#This Row],[z assists]]+Table1[[#This Row],[z points]]</f>
        <v>-1.0253463341013225</v>
      </c>
    </row>
    <row r="281" spans="1:36" x14ac:dyDescent="0.3">
      <c r="A281" s="1">
        <v>8475768</v>
      </c>
      <c r="B281" s="1">
        <v>33</v>
      </c>
      <c r="C281" s="1" t="s">
        <v>734</v>
      </c>
      <c r="D281" s="1" t="s">
        <v>45</v>
      </c>
      <c r="E281" s="1" t="s">
        <v>747</v>
      </c>
      <c r="F281" s="1" t="s">
        <v>748</v>
      </c>
      <c r="G281" s="4">
        <v>0.124639074766355</v>
      </c>
      <c r="H281" s="3">
        <f>(Table1[[#This Row],[AVG_shp]] - G$519) / G$516</f>
        <v>0.34189463605708242</v>
      </c>
      <c r="I281" s="6">
        <v>9.3364485981308398</v>
      </c>
      <c r="J281" s="3">
        <f>(Table1[[#This Row],[AVG_PPP]] - I$519) / I$516</f>
        <v>9.2093839269286576E-2</v>
      </c>
      <c r="K281" s="6">
        <v>32.014018691588703</v>
      </c>
      <c r="L281" s="3">
        <f>(Table1[[#This Row],[AVG_blocks]] - K$519) / K$516</f>
        <v>-0.74606199750357738</v>
      </c>
      <c r="M281" s="6">
        <v>47.850467289719603</v>
      </c>
      <c r="N281" s="3">
        <f>(Table1[[#This Row],[AVG_hits]] - M$519) / M$516</f>
        <v>-0.71844412051736428</v>
      </c>
      <c r="O281" s="6">
        <v>63.742990654205599</v>
      </c>
      <c r="P281" s="3">
        <f>(Table1[[#This Row],[AVG_faceoffWins]] - O$519) / O$516</f>
        <v>-0.29955738275557592</v>
      </c>
      <c r="Q281" s="1">
        <v>81</v>
      </c>
      <c r="R281" s="1">
        <v>26</v>
      </c>
      <c r="S281" s="1">
        <f>IF(ISERR(Table1[[#This Row],[AVG_shp]]/Table1[[#This Row],[shp]]), 0, Table1[[#This Row],[AVG_shp]]/Table1[[#This Row],[shp]])</f>
        <v>0.92999660326631639</v>
      </c>
      <c r="T281" s="7">
        <f>Table1[[#This Row],[r shp factor]]*Table1[[#This Row],[goals]]</f>
        <v>24.179911684924225</v>
      </c>
      <c r="U281" s="1">
        <v>23</v>
      </c>
      <c r="V281" s="1">
        <v>49</v>
      </c>
      <c r="W281" s="1">
        <v>124</v>
      </c>
      <c r="X281" s="3">
        <v>20.574766355140099</v>
      </c>
      <c r="Y281" s="3">
        <f>(Table1[[#This Row],[AVG_goals]] - X$519) / X$516</f>
        <v>0.67810607824133051</v>
      </c>
      <c r="Z281" s="3">
        <v>19.9345794392523</v>
      </c>
      <c r="AA281" s="3">
        <f>(Table1[[#This Row],[AVG_assists]] - Z$519) / Z$516</f>
        <v>-0.21127704419367546</v>
      </c>
      <c r="AB281" s="3">
        <v>40.509345794392502</v>
      </c>
      <c r="AC281" s="3">
        <f>(Table1[[#This Row],[AVG_points]] - AB$519) / AB$516</f>
        <v>0.17483999382484924</v>
      </c>
      <c r="AD281" s="1">
        <v>0.134021</v>
      </c>
      <c r="AE281" s="1">
        <v>10</v>
      </c>
      <c r="AF281" s="1">
        <v>194</v>
      </c>
      <c r="AG281" s="1">
        <v>34</v>
      </c>
      <c r="AH281" s="1">
        <v>42</v>
      </c>
      <c r="AI281" s="1">
        <v>43</v>
      </c>
      <c r="AJ281" s="7">
        <f>Table1[[#This Row],[z ppp]]+Table1[[#This Row],[z blocks]]+Table1[[#This Row],[z hits]]+Table1[[#This Row],[z faceoffWins]]+Table1[[#This Row],[z goals]]+Table1[[#This Row],[z assists]]+Table1[[#This Row],[z points]]</f>
        <v>-1.0303006336347267</v>
      </c>
    </row>
    <row r="282" spans="1:36" x14ac:dyDescent="0.3">
      <c r="A282" s="1">
        <v>8479998</v>
      </c>
      <c r="B282" s="1">
        <v>26</v>
      </c>
      <c r="C282" s="1" t="s">
        <v>416</v>
      </c>
      <c r="D282" s="1" t="s">
        <v>48</v>
      </c>
      <c r="E282" s="1" t="s">
        <v>437</v>
      </c>
      <c r="F282" s="1" t="s">
        <v>438</v>
      </c>
      <c r="G282" s="4">
        <v>5.0178828947368401E-2</v>
      </c>
      <c r="H282" s="3">
        <f>(Table1[[#This Row],[AVG_shp]] - G$519) / G$516</f>
        <v>-1.0801887988467449</v>
      </c>
      <c r="I282" s="6">
        <v>0.33771929824561397</v>
      </c>
      <c r="J282" s="3">
        <f>(Table1[[#This Row],[AVG_PPP]] - I$519) / I$516</f>
        <v>-0.84453523180616596</v>
      </c>
      <c r="K282" s="6">
        <v>127.31140350877099</v>
      </c>
      <c r="L282" s="3">
        <f>(Table1[[#This Row],[AVG_blocks]] - K$519) / K$516</f>
        <v>1.5982083781163408</v>
      </c>
      <c r="M282" s="6">
        <v>136.44298245613999</v>
      </c>
      <c r="N282" s="3">
        <f>(Table1[[#This Row],[AVG_hits]] - M$519) / M$516</f>
        <v>0.92934237466861336</v>
      </c>
      <c r="O282" s="6">
        <v>0</v>
      </c>
      <c r="P282" s="3">
        <f>(Table1[[#This Row],[AVG_faceoffWins]] - O$519) / O$516</f>
        <v>-0.60126404952864254</v>
      </c>
      <c r="Q282" s="1">
        <v>77</v>
      </c>
      <c r="R282" s="1">
        <v>6</v>
      </c>
      <c r="S282" s="1">
        <f>IF(ISERR(Table1[[#This Row],[AVG_shp]]/Table1[[#This Row],[shp]]), 0, Table1[[#This Row],[AVG_shp]]/Table1[[#This Row],[shp]])</f>
        <v>0.70249939026681596</v>
      </c>
      <c r="T282" s="7">
        <f>Table1[[#This Row],[r shp factor]]*Table1[[#This Row],[goals]]</f>
        <v>4.2149963416008962</v>
      </c>
      <c r="U282" s="1">
        <v>18</v>
      </c>
      <c r="V282" s="1">
        <v>24</v>
      </c>
      <c r="W282" s="1">
        <v>54</v>
      </c>
      <c r="X282" s="3">
        <v>4.3640350877192899</v>
      </c>
      <c r="Y282" s="3">
        <f>(Table1[[#This Row],[AVG_goals]] - X$519) / X$516</f>
        <v>-0.93026566249825171</v>
      </c>
      <c r="Z282" s="3">
        <v>16.337719298245599</v>
      </c>
      <c r="AA282" s="3">
        <f>(Table1[[#This Row],[AVG_assists]] - Z$519) / Z$516</f>
        <v>-0.46954052309728844</v>
      </c>
      <c r="AB282" s="3">
        <v>20.7017543859649</v>
      </c>
      <c r="AC282" s="3">
        <f>(Table1[[#This Row],[AVG_points]] - AB$519) / AB$516</f>
        <v>-0.7149438046296156</v>
      </c>
      <c r="AD282" s="1">
        <v>7.1429000000000006E-2</v>
      </c>
      <c r="AE282" s="1">
        <v>0</v>
      </c>
      <c r="AF282" s="1">
        <v>84</v>
      </c>
      <c r="AG282" s="1">
        <v>0</v>
      </c>
      <c r="AH282" s="1">
        <v>124</v>
      </c>
      <c r="AI282" s="1">
        <v>119</v>
      </c>
      <c r="AJ282" s="7">
        <f>Table1[[#This Row],[z ppp]]+Table1[[#This Row],[z blocks]]+Table1[[#This Row],[z hits]]+Table1[[#This Row],[z faceoffWins]]+Table1[[#This Row],[z goals]]+Table1[[#This Row],[z assists]]+Table1[[#This Row],[z points]]</f>
        <v>-1.0329985187750101</v>
      </c>
    </row>
    <row r="283" spans="1:36" x14ac:dyDescent="0.3">
      <c r="A283" s="1">
        <v>8478057</v>
      </c>
      <c r="B283" s="1">
        <v>29</v>
      </c>
      <c r="C283" s="1" t="s">
        <v>860</v>
      </c>
      <c r="D283" s="1" t="s">
        <v>45</v>
      </c>
      <c r="E283" s="1" t="s">
        <v>863</v>
      </c>
      <c r="F283" s="1" t="s">
        <v>864</v>
      </c>
      <c r="G283" s="4">
        <v>0.167902226130653</v>
      </c>
      <c r="H283" s="3">
        <f>(Table1[[#This Row],[AVG_shp]] - G$519) / G$516</f>
        <v>1.1681585063976392</v>
      </c>
      <c r="I283" s="6">
        <v>1.2864321608040199</v>
      </c>
      <c r="J283" s="3">
        <f>(Table1[[#This Row],[AVG_PPP]] - I$519) / I$516</f>
        <v>-0.74578884022544056</v>
      </c>
      <c r="K283" s="6">
        <v>32.879396984924597</v>
      </c>
      <c r="L283" s="3">
        <f>(Table1[[#This Row],[AVG_blocks]] - K$519) / K$516</f>
        <v>-0.72477410276581866</v>
      </c>
      <c r="M283" s="6">
        <v>220.658291457286</v>
      </c>
      <c r="N283" s="3">
        <f>(Table1[[#This Row],[AVG_hits]] - M$519) / M$516</f>
        <v>2.4957145292386271</v>
      </c>
      <c r="O283" s="6">
        <v>26.482412060301499</v>
      </c>
      <c r="P283" s="3">
        <f>(Table1[[#This Row],[AVG_faceoffWins]] - O$519) / O$516</f>
        <v>-0.47591818500577565</v>
      </c>
      <c r="Q283" s="1">
        <v>57</v>
      </c>
      <c r="R283" s="1">
        <v>7</v>
      </c>
      <c r="S283" s="1">
        <f>IF(ISERR(Table1[[#This Row],[AVG_shp]]/Table1[[#This Row],[shp]]), 0, Table1[[#This Row],[AVG_shp]]/Table1[[#This Row],[shp]])</f>
        <v>1.247277243476975</v>
      </c>
      <c r="T283" s="7">
        <f>Table1[[#This Row],[r shp factor]]*Table1[[#This Row],[goals]]</f>
        <v>8.7309407043388241</v>
      </c>
      <c r="U283" s="1">
        <v>7</v>
      </c>
      <c r="V283" s="1">
        <v>14</v>
      </c>
      <c r="W283" s="1">
        <v>35</v>
      </c>
      <c r="X283" s="3">
        <v>12.070351758793899</v>
      </c>
      <c r="Y283" s="3">
        <f>(Table1[[#This Row],[AVG_goals]] - X$519) / X$516</f>
        <v>-0.16567202668512998</v>
      </c>
      <c r="Z283" s="3">
        <v>11.2010050251256</v>
      </c>
      <c r="AA283" s="3">
        <f>(Table1[[#This Row],[AVG_assists]] - Z$519) / Z$516</f>
        <v>-0.83836934776727257</v>
      </c>
      <c r="AB283" s="3">
        <v>23.271356783919501</v>
      </c>
      <c r="AC283" s="3">
        <f>(Table1[[#This Row],[AVG_points]] - AB$519) / AB$516</f>
        <v>-0.59951378918629683</v>
      </c>
      <c r="AD283" s="1">
        <v>0.13461500000000001</v>
      </c>
      <c r="AE283" s="1">
        <v>2</v>
      </c>
      <c r="AF283" s="1">
        <v>52</v>
      </c>
      <c r="AG283" s="1">
        <v>23</v>
      </c>
      <c r="AH283" s="1">
        <v>29</v>
      </c>
      <c r="AI283" s="1">
        <v>193</v>
      </c>
      <c r="AJ283" s="7">
        <f>Table1[[#This Row],[z ppp]]+Table1[[#This Row],[z blocks]]+Table1[[#This Row],[z hits]]+Table1[[#This Row],[z faceoffWins]]+Table1[[#This Row],[z goals]]+Table1[[#This Row],[z assists]]+Table1[[#This Row],[z points]]</f>
        <v>-1.0543217623971071</v>
      </c>
    </row>
    <row r="284" spans="1:36" x14ac:dyDescent="0.3">
      <c r="A284" s="1">
        <v>8482092</v>
      </c>
      <c r="B284" s="1">
        <v>23</v>
      </c>
      <c r="C284" s="1" t="s">
        <v>634</v>
      </c>
      <c r="D284" s="1" t="s">
        <v>65</v>
      </c>
      <c r="E284" s="1" t="s">
        <v>647</v>
      </c>
      <c r="F284" s="1" t="s">
        <v>648</v>
      </c>
      <c r="G284" s="4">
        <v>0.114728729411764</v>
      </c>
      <c r="H284" s="3">
        <f>(Table1[[#This Row],[AVG_shp]] - G$519) / G$516</f>
        <v>0.15262131567077908</v>
      </c>
      <c r="I284" s="6">
        <v>5.3294117647058803</v>
      </c>
      <c r="J284" s="3">
        <f>(Table1[[#This Row],[AVG_PPP]] - I$519) / I$516</f>
        <v>-0.324976956171111</v>
      </c>
      <c r="K284" s="6">
        <v>39.282352941176399</v>
      </c>
      <c r="L284" s="3">
        <f>(Table1[[#This Row],[AVG_blocks]] - K$519) / K$516</f>
        <v>-0.56726442930063636</v>
      </c>
      <c r="M284" s="6">
        <v>121.835294117647</v>
      </c>
      <c r="N284" s="3">
        <f>(Table1[[#This Row],[AVG_hits]] - M$519) / M$516</f>
        <v>0.65764502501284994</v>
      </c>
      <c r="O284" s="6">
        <v>183.92941176470501</v>
      </c>
      <c r="P284" s="3">
        <f>(Table1[[#This Row],[AVG_faceoffWins]] - O$519) / O$516</f>
        <v>0.26930586216718932</v>
      </c>
      <c r="Q284" s="1">
        <v>78</v>
      </c>
      <c r="R284" s="1">
        <v>13</v>
      </c>
      <c r="S284" s="1">
        <f>IF(ISERR(Table1[[#This Row],[AVG_shp]]/Table1[[#This Row],[shp]]), 0, Table1[[#This Row],[AVG_shp]]/Table1[[#This Row],[shp]])</f>
        <v>1.0502062301981254</v>
      </c>
      <c r="T284" s="7">
        <f>Table1[[#This Row],[r shp factor]]*Table1[[#This Row],[goals]]</f>
        <v>13.652680992575631</v>
      </c>
      <c r="U284" s="1">
        <v>21</v>
      </c>
      <c r="V284" s="1">
        <v>34</v>
      </c>
      <c r="W284" s="1">
        <v>81</v>
      </c>
      <c r="X284" s="3">
        <v>11.705882352941099</v>
      </c>
      <c r="Y284" s="3">
        <f>(Table1[[#This Row],[AVG_goals]] - X$519) / X$516</f>
        <v>-0.20183339923936494</v>
      </c>
      <c r="Z284" s="3">
        <v>15.9647058823529</v>
      </c>
      <c r="AA284" s="3">
        <f>(Table1[[#This Row],[AVG_assists]] - Z$519) / Z$516</f>
        <v>-0.49632381149037169</v>
      </c>
      <c r="AB284" s="3">
        <v>27.670588235294101</v>
      </c>
      <c r="AC284" s="3">
        <f>(Table1[[#This Row],[AVG_points]] - AB$519) / AB$516</f>
        <v>-0.40189436184799959</v>
      </c>
      <c r="AD284" s="1">
        <v>0.10924399999999999</v>
      </c>
      <c r="AE284" s="1">
        <v>9</v>
      </c>
      <c r="AF284" s="1">
        <v>119</v>
      </c>
      <c r="AG284" s="1">
        <v>208</v>
      </c>
      <c r="AH284" s="1">
        <v>47</v>
      </c>
      <c r="AI284" s="1">
        <v>138</v>
      </c>
      <c r="AJ284" s="7">
        <f>Table1[[#This Row],[z ppp]]+Table1[[#This Row],[z blocks]]+Table1[[#This Row],[z hits]]+Table1[[#This Row],[z faceoffWins]]+Table1[[#This Row],[z goals]]+Table1[[#This Row],[z assists]]+Table1[[#This Row],[z points]]</f>
        <v>-1.0653420708694443</v>
      </c>
    </row>
    <row r="285" spans="1:36" x14ac:dyDescent="0.3">
      <c r="A285" s="1">
        <v>8482671</v>
      </c>
      <c r="B285" s="1">
        <v>23</v>
      </c>
      <c r="C285" s="1" t="s">
        <v>86</v>
      </c>
      <c r="D285" s="1" t="s">
        <v>48</v>
      </c>
      <c r="E285" s="1" t="s">
        <v>113</v>
      </c>
      <c r="F285" s="1" t="s">
        <v>114</v>
      </c>
      <c r="G285" s="4">
        <v>4.54335341880341E-2</v>
      </c>
      <c r="H285" s="3">
        <f>(Table1[[#This Row],[AVG_shp]] - G$519) / G$516</f>
        <v>-1.1708170931366966</v>
      </c>
      <c r="I285" s="6">
        <v>6.6752136752136702</v>
      </c>
      <c r="J285" s="3">
        <f>(Table1[[#This Row],[AVG_PPP]] - I$519) / I$516</f>
        <v>-0.18489971289782373</v>
      </c>
      <c r="K285" s="6">
        <v>103.18376068376</v>
      </c>
      <c r="L285" s="3">
        <f>(Table1[[#This Row],[AVG_blocks]] - K$519) / K$516</f>
        <v>1.004679831486029</v>
      </c>
      <c r="M285" s="6">
        <v>32.508547008546998</v>
      </c>
      <c r="N285" s="3">
        <f>(Table1[[#This Row],[AVG_hits]] - M$519) / M$516</f>
        <v>-1.0037979001458961</v>
      </c>
      <c r="O285" s="6">
        <v>0</v>
      </c>
      <c r="P285" s="3">
        <f>(Table1[[#This Row],[AVG_faceoffWins]] - O$519) / O$516</f>
        <v>-0.60126404952864254</v>
      </c>
      <c r="Q285" s="1">
        <v>79</v>
      </c>
      <c r="R285" s="1">
        <v>7</v>
      </c>
      <c r="S285" s="1">
        <f>IF(ISERR(Table1[[#This Row],[AVG_shp]]/Table1[[#This Row],[shp]]), 0, Table1[[#This Row],[AVG_shp]]/Table1[[#This Row],[shp]])</f>
        <v>0.90217502359082802</v>
      </c>
      <c r="T285" s="7">
        <f>Table1[[#This Row],[r shp factor]]*Table1[[#This Row],[goals]]</f>
        <v>6.3152251651357965</v>
      </c>
      <c r="U285" s="1">
        <v>33</v>
      </c>
      <c r="V285" s="1">
        <v>40</v>
      </c>
      <c r="W285" s="1">
        <v>87</v>
      </c>
      <c r="X285" s="3">
        <v>5.66239316239316</v>
      </c>
      <c r="Y285" s="3">
        <f>(Table1[[#This Row],[AVG_goals]] - X$519) / X$516</f>
        <v>-0.80144714085245106</v>
      </c>
      <c r="Z285" s="3">
        <v>30.3760683760683</v>
      </c>
      <c r="AA285" s="3">
        <f>(Table1[[#This Row],[AVG_assists]] - Z$519) / Z$516</f>
        <v>0.53844775800587263</v>
      </c>
      <c r="AB285" s="3">
        <v>36.038461538461497</v>
      </c>
      <c r="AC285" s="3">
        <f>(Table1[[#This Row],[AVG_points]] - AB$519) / AB$516</f>
        <v>-2.599817441401945E-2</v>
      </c>
      <c r="AD285" s="1">
        <v>5.0360000000000002E-2</v>
      </c>
      <c r="AE285" s="1">
        <v>6</v>
      </c>
      <c r="AF285" s="1">
        <v>139</v>
      </c>
      <c r="AG285" s="1">
        <v>0</v>
      </c>
      <c r="AH285" s="1">
        <v>109</v>
      </c>
      <c r="AI285" s="1">
        <v>26</v>
      </c>
      <c r="AJ285" s="7">
        <f>Table1[[#This Row],[z ppp]]+Table1[[#This Row],[z blocks]]+Table1[[#This Row],[z hits]]+Table1[[#This Row],[z faceoffWins]]+Table1[[#This Row],[z goals]]+Table1[[#This Row],[z assists]]+Table1[[#This Row],[z points]]</f>
        <v>-1.0742793883469313</v>
      </c>
    </row>
    <row r="286" spans="1:36" x14ac:dyDescent="0.3">
      <c r="A286" s="1">
        <v>8481524</v>
      </c>
      <c r="B286" s="1">
        <v>24</v>
      </c>
      <c r="C286" s="1" t="s">
        <v>86</v>
      </c>
      <c r="D286" s="1" t="s">
        <v>48</v>
      </c>
      <c r="E286" s="1" t="s">
        <v>107</v>
      </c>
      <c r="F286" s="1" t="s">
        <v>108</v>
      </c>
      <c r="G286" s="4">
        <v>0.163788329949238</v>
      </c>
      <c r="H286" s="3">
        <f>(Table1[[#This Row],[AVG_shp]] - G$519) / G$516</f>
        <v>1.0895890154141348</v>
      </c>
      <c r="I286" s="6">
        <v>2.4822335025380702</v>
      </c>
      <c r="J286" s="3">
        <f>(Table1[[#This Row],[AVG_PPP]] - I$519) / I$516</f>
        <v>-0.62132434500905165</v>
      </c>
      <c r="K286" s="6">
        <v>98.335025380710604</v>
      </c>
      <c r="L286" s="3">
        <f>(Table1[[#This Row],[AVG_blocks]] - K$519) / K$516</f>
        <v>0.88540324743320287</v>
      </c>
      <c r="M286" s="6">
        <v>83.5329949238578</v>
      </c>
      <c r="N286" s="3">
        <f>(Table1[[#This Row],[AVG_hits]] - M$519) / M$516</f>
        <v>-5.4762916307468053E-2</v>
      </c>
      <c r="O286" s="6">
        <v>0</v>
      </c>
      <c r="P286" s="3">
        <f>(Table1[[#This Row],[AVG_faceoffWins]] - O$519) / O$516</f>
        <v>-0.60126404952864254</v>
      </c>
      <c r="Q286" s="1">
        <v>82</v>
      </c>
      <c r="R286" s="1">
        <v>7</v>
      </c>
      <c r="S286" s="1">
        <f>IF(ISERR(Table1[[#This Row],[AVG_shp]]/Table1[[#This Row],[shp]]), 0, Table1[[#This Row],[AVG_shp]]/Table1[[#This Row],[shp]])</f>
        <v>2.1994458015421121</v>
      </c>
      <c r="T286" s="7">
        <f>Table1[[#This Row],[r shp factor]]*Table1[[#This Row],[goals]]</f>
        <v>15.396120610794785</v>
      </c>
      <c r="U286" s="1">
        <v>31</v>
      </c>
      <c r="V286" s="1">
        <v>38</v>
      </c>
      <c r="W286" s="1">
        <v>83</v>
      </c>
      <c r="X286" s="3">
        <v>9.1218274111675104</v>
      </c>
      <c r="Y286" s="3">
        <f>(Table1[[#This Row],[AVG_goals]] - X$519) / X$516</f>
        <v>-0.45821424204685673</v>
      </c>
      <c r="Z286" s="3">
        <v>22.558375634517699</v>
      </c>
      <c r="AA286" s="3">
        <f>(Table1[[#This Row],[AVG_assists]] - Z$519) / Z$516</f>
        <v>-2.2881969946043485E-2</v>
      </c>
      <c r="AB286" s="3">
        <v>31.6802030456852</v>
      </c>
      <c r="AC286" s="3">
        <f>(Table1[[#This Row],[AVG_points]] - AB$519) / AB$516</f>
        <v>-0.22177704103073381</v>
      </c>
      <c r="AD286" s="1">
        <v>7.4468000000000006E-2</v>
      </c>
      <c r="AE286" s="1">
        <v>2</v>
      </c>
      <c r="AF286" s="1">
        <v>94</v>
      </c>
      <c r="AG286" s="1">
        <v>0</v>
      </c>
      <c r="AH286" s="1">
        <v>116</v>
      </c>
      <c r="AI286" s="1">
        <v>75</v>
      </c>
      <c r="AJ286" s="7">
        <f>Table1[[#This Row],[z ppp]]+Table1[[#This Row],[z blocks]]+Table1[[#This Row],[z hits]]+Table1[[#This Row],[z faceoffWins]]+Table1[[#This Row],[z goals]]+Table1[[#This Row],[z assists]]+Table1[[#This Row],[z points]]</f>
        <v>-1.0948213164355933</v>
      </c>
    </row>
    <row r="287" spans="1:36" x14ac:dyDescent="0.3">
      <c r="A287" s="1">
        <v>8478013</v>
      </c>
      <c r="B287" s="1">
        <v>29</v>
      </c>
      <c r="C287" s="1" t="s">
        <v>340</v>
      </c>
      <c r="D287" s="1" t="s">
        <v>48</v>
      </c>
      <c r="E287" s="1" t="s">
        <v>373</v>
      </c>
      <c r="F287" s="1" t="s">
        <v>374</v>
      </c>
      <c r="G287" s="4">
        <v>8.2914534031413606E-2</v>
      </c>
      <c r="H287" s="3">
        <f>(Table1[[#This Row],[AVG_shp]] - G$519) / G$516</f>
        <v>-0.45498398763663772</v>
      </c>
      <c r="I287" s="6">
        <v>4.7015706806282704</v>
      </c>
      <c r="J287" s="3">
        <f>(Table1[[#This Row],[AVG_PPP]] - I$519) / I$516</f>
        <v>-0.39032553948388127</v>
      </c>
      <c r="K287" s="6">
        <v>139.06282722513001</v>
      </c>
      <c r="L287" s="3">
        <f>(Table1[[#This Row],[AVG_blocks]] - K$519) / K$516</f>
        <v>1.887287816575923</v>
      </c>
      <c r="M287" s="6">
        <v>48.753926701570599</v>
      </c>
      <c r="N287" s="3">
        <f>(Table1[[#This Row],[AVG_hits]] - M$519) / M$516</f>
        <v>-0.70164012511210672</v>
      </c>
      <c r="O287" s="6">
        <v>0</v>
      </c>
      <c r="P287" s="3">
        <f>(Table1[[#This Row],[AVG_faceoffWins]] - O$519) / O$516</f>
        <v>-0.60126404952864254</v>
      </c>
      <c r="Q287" s="1">
        <v>65</v>
      </c>
      <c r="R287" s="1">
        <v>7</v>
      </c>
      <c r="S287" s="1">
        <f>IF(ISERR(Table1[[#This Row],[AVG_shp]]/Table1[[#This Row],[shp]]), 0, Table1[[#This Row],[AVG_shp]]/Table1[[#This Row],[shp]])</f>
        <v>1.1259289530480794</v>
      </c>
      <c r="T287" s="7">
        <f>Table1[[#This Row],[r shp factor]]*Table1[[#This Row],[goals]]</f>
        <v>7.8815026713365555</v>
      </c>
      <c r="U287" s="1">
        <v>33</v>
      </c>
      <c r="V287" s="1">
        <v>40</v>
      </c>
      <c r="W287" s="1">
        <v>87</v>
      </c>
      <c r="X287" s="3">
        <v>9.3089005235602098</v>
      </c>
      <c r="Y287" s="3">
        <f>(Table1[[#This Row],[AVG_goals]] - X$519) / X$516</f>
        <v>-0.43965350579991697</v>
      </c>
      <c r="Z287" s="3">
        <v>17.167539267015702</v>
      </c>
      <c r="AA287" s="3">
        <f>(Table1[[#This Row],[AVG_assists]] - Z$519) / Z$516</f>
        <v>-0.40995739125545044</v>
      </c>
      <c r="AB287" s="3">
        <v>26.476439790575899</v>
      </c>
      <c r="AC287" s="3">
        <f>(Table1[[#This Row],[AVG_points]] - AB$519) / AB$516</f>
        <v>-0.45553712522849688</v>
      </c>
      <c r="AD287" s="1">
        <v>7.3640999999999998E-2</v>
      </c>
      <c r="AE287" s="1">
        <v>8</v>
      </c>
      <c r="AF287" s="1">
        <v>164</v>
      </c>
      <c r="AG287" s="1">
        <v>0</v>
      </c>
      <c r="AH287" s="1">
        <v>145</v>
      </c>
      <c r="AI287" s="1">
        <v>57</v>
      </c>
      <c r="AJ287" s="7">
        <f>Table1[[#This Row],[z ppp]]+Table1[[#This Row],[z blocks]]+Table1[[#This Row],[z hits]]+Table1[[#This Row],[z faceoffWins]]+Table1[[#This Row],[z goals]]+Table1[[#This Row],[z assists]]+Table1[[#This Row],[z points]]</f>
        <v>-1.1110899198325719</v>
      </c>
    </row>
    <row r="288" spans="1:36" x14ac:dyDescent="0.3">
      <c r="A288" s="1">
        <v>8479992</v>
      </c>
      <c r="B288" s="1">
        <v>26</v>
      </c>
      <c r="C288" s="1" t="s">
        <v>305</v>
      </c>
      <c r="D288" s="1" t="s">
        <v>45</v>
      </c>
      <c r="E288" s="1" t="s">
        <v>320</v>
      </c>
      <c r="F288" s="1" t="s">
        <v>321</v>
      </c>
      <c r="G288" s="4">
        <v>0.118137682692307</v>
      </c>
      <c r="H288" s="3">
        <f>(Table1[[#This Row],[AVG_shp]] - G$519) / G$516</f>
        <v>0.21772741272028834</v>
      </c>
      <c r="I288" s="6">
        <v>1.75</v>
      </c>
      <c r="J288" s="3">
        <f>(Table1[[#This Row],[AVG_PPP]] - I$519) / I$516</f>
        <v>-0.69753857064436509</v>
      </c>
      <c r="K288" s="6">
        <v>62.168269230769198</v>
      </c>
      <c r="L288" s="3">
        <f>(Table1[[#This Row],[AVG_blocks]] - K$519) / K$516</f>
        <v>-4.2817653006439645E-3</v>
      </c>
      <c r="M288" s="6">
        <v>128.94711538461499</v>
      </c>
      <c r="N288" s="3">
        <f>(Table1[[#This Row],[AVG_hits]] - M$519) / M$516</f>
        <v>0.78992214817469586</v>
      </c>
      <c r="O288" s="6">
        <v>109.254807692307</v>
      </c>
      <c r="P288" s="3">
        <f>(Table1[[#This Row],[AVG_faceoffWins]] - O$519) / O$516</f>
        <v>-8.4142033139480071E-2</v>
      </c>
      <c r="Q288" s="1">
        <v>77</v>
      </c>
      <c r="R288" s="1">
        <v>11</v>
      </c>
      <c r="S288" s="1">
        <f>IF(ISERR(Table1[[#This Row],[AVG_shp]]/Table1[[#This Row],[shp]]), 0, Table1[[#This Row],[AVG_shp]]/Table1[[#This Row],[shp]])</f>
        <v>1.0632402074709704</v>
      </c>
      <c r="T288" s="7">
        <f>Table1[[#This Row],[r shp factor]]*Table1[[#This Row],[goals]]</f>
        <v>11.695642282180675</v>
      </c>
      <c r="U288" s="1">
        <v>10</v>
      </c>
      <c r="V288" s="1">
        <v>21</v>
      </c>
      <c r="W288" s="1">
        <v>53</v>
      </c>
      <c r="X288" s="3">
        <v>11.451923076923</v>
      </c>
      <c r="Y288" s="3">
        <f>(Table1[[#This Row],[AVG_goals]] - X$519) / X$516</f>
        <v>-0.22703034539237965</v>
      </c>
      <c r="Z288" s="3">
        <v>16.0288461538461</v>
      </c>
      <c r="AA288" s="3">
        <f>(Table1[[#This Row],[AVG_assists]] - Z$519) / Z$516</f>
        <v>-0.49171838091919035</v>
      </c>
      <c r="AB288" s="3">
        <v>27.480769230769202</v>
      </c>
      <c r="AC288" s="3">
        <f>(Table1[[#This Row],[AVG_points]] - AB$519) / AB$516</f>
        <v>-0.41042128828657448</v>
      </c>
      <c r="AD288" s="1">
        <v>0.111111</v>
      </c>
      <c r="AE288" s="1">
        <v>4</v>
      </c>
      <c r="AF288" s="1">
        <v>99</v>
      </c>
      <c r="AG288" s="1">
        <v>91</v>
      </c>
      <c r="AH288" s="1">
        <v>59</v>
      </c>
      <c r="AI288" s="1">
        <v>141</v>
      </c>
      <c r="AJ288" s="7">
        <f>Table1[[#This Row],[z ppp]]+Table1[[#This Row],[z blocks]]+Table1[[#This Row],[z hits]]+Table1[[#This Row],[z faceoffWins]]+Table1[[#This Row],[z goals]]+Table1[[#This Row],[z assists]]+Table1[[#This Row],[z points]]</f>
        <v>-1.1252102355079376</v>
      </c>
    </row>
    <row r="289" spans="1:36" x14ac:dyDescent="0.3">
      <c r="A289" s="1">
        <v>8478042</v>
      </c>
      <c r="B289" s="1">
        <v>32</v>
      </c>
      <c r="C289" s="1" t="s">
        <v>55</v>
      </c>
      <c r="D289" s="1" t="s">
        <v>56</v>
      </c>
      <c r="E289" s="1" t="s">
        <v>57</v>
      </c>
      <c r="F289" s="1" t="s">
        <v>58</v>
      </c>
      <c r="G289" s="4">
        <v>0.104765333333333</v>
      </c>
      <c r="H289" s="3">
        <f>(Table1[[#This Row],[AVG_shp]] - G$519) / G$516</f>
        <v>-3.7665197121119105E-2</v>
      </c>
      <c r="I289" s="6">
        <v>13.679012345679</v>
      </c>
      <c r="J289" s="3">
        <f>(Table1[[#This Row],[AVG_PPP]] - I$519) / I$516</f>
        <v>0.54408781679718565</v>
      </c>
      <c r="K289" s="6">
        <v>34.327160493827101</v>
      </c>
      <c r="L289" s="3">
        <f>(Table1[[#This Row],[AVG_blocks]] - K$519) / K$516</f>
        <v>-0.68915980850858793</v>
      </c>
      <c r="M289" s="6">
        <v>26.0061728395061</v>
      </c>
      <c r="N289" s="3">
        <f>(Table1[[#This Row],[AVG_hits]] - M$519) / M$516</f>
        <v>-1.1247395431533733</v>
      </c>
      <c r="O289" s="6">
        <v>20.1975308641975</v>
      </c>
      <c r="P289" s="3">
        <f>(Table1[[#This Row],[AVG_faceoffWins]] - O$519) / O$516</f>
        <v>-0.50566562134787885</v>
      </c>
      <c r="Q289" s="1">
        <v>67</v>
      </c>
      <c r="R289" s="1">
        <v>15</v>
      </c>
      <c r="S289" s="1">
        <f>IF(ISERR(Table1[[#This Row],[AVG_shp]]/Table1[[#This Row],[shp]]), 0, Table1[[#This Row],[AVG_shp]]/Table1[[#This Row],[shp]])</f>
        <v>1.1035247936350738</v>
      </c>
      <c r="T289" s="7">
        <f>Table1[[#This Row],[r shp factor]]*Table1[[#This Row],[goals]]</f>
        <v>16.552871904526107</v>
      </c>
      <c r="U289" s="1">
        <v>12</v>
      </c>
      <c r="V289" s="1">
        <v>27</v>
      </c>
      <c r="W289" s="1">
        <v>69</v>
      </c>
      <c r="X289" s="3">
        <v>19.2283950617283</v>
      </c>
      <c r="Y289" s="3">
        <f>(Table1[[#This Row],[AVG_goals]] - X$519) / X$516</f>
        <v>0.54452385390216451</v>
      </c>
      <c r="Z289" s="3">
        <v>21.648148148148099</v>
      </c>
      <c r="AA289" s="3">
        <f>(Table1[[#This Row],[AVG_assists]] - Z$519) / Z$516</f>
        <v>-8.823856097482595E-2</v>
      </c>
      <c r="AB289" s="3">
        <v>40.876543209876502</v>
      </c>
      <c r="AC289" s="3">
        <f>(Table1[[#This Row],[AVG_points]] - AB$519) / AB$516</f>
        <v>0.19133499841147469</v>
      </c>
      <c r="AD289" s="1">
        <v>9.4936999999999994E-2</v>
      </c>
      <c r="AE289" s="1">
        <v>3</v>
      </c>
      <c r="AF289" s="1">
        <v>158</v>
      </c>
      <c r="AG289" s="1">
        <v>17</v>
      </c>
      <c r="AH289" s="1">
        <v>23</v>
      </c>
      <c r="AI289" s="1">
        <v>32</v>
      </c>
      <c r="AJ289" s="7">
        <f>Table1[[#This Row],[z ppp]]+Table1[[#This Row],[z blocks]]+Table1[[#This Row],[z hits]]+Table1[[#This Row],[z faceoffWins]]+Table1[[#This Row],[z goals]]+Table1[[#This Row],[z assists]]+Table1[[#This Row],[z points]]</f>
        <v>-1.1278568648738412</v>
      </c>
    </row>
    <row r="290" spans="1:36" x14ac:dyDescent="0.3">
      <c r="A290" s="1">
        <v>8474189</v>
      </c>
      <c r="B290" s="1">
        <v>36</v>
      </c>
      <c r="C290" s="1" t="s">
        <v>634</v>
      </c>
      <c r="D290" s="1" t="s">
        <v>26</v>
      </c>
      <c r="E290" s="1" t="s">
        <v>643</v>
      </c>
      <c r="F290" s="1" t="s">
        <v>644</v>
      </c>
      <c r="G290" s="4">
        <v>0.15591856097560899</v>
      </c>
      <c r="H290" s="3">
        <f>(Table1[[#This Row],[AVG_shp]] - G$519) / G$516</f>
        <v>0.93928776444694817</v>
      </c>
      <c r="I290" s="6">
        <v>1.99186991869918</v>
      </c>
      <c r="J290" s="3">
        <f>(Table1[[#This Row],[AVG_PPP]] - I$519) / I$516</f>
        <v>-0.67236363874868088</v>
      </c>
      <c r="K290" s="6">
        <v>44.390243902439003</v>
      </c>
      <c r="L290" s="3">
        <f>(Table1[[#This Row],[AVG_blocks]] - K$519) / K$516</f>
        <v>-0.4416127392216691</v>
      </c>
      <c r="M290" s="6">
        <v>68.626016260162601</v>
      </c>
      <c r="N290" s="3">
        <f>(Table1[[#This Row],[AVG_hits]] - M$519) / M$516</f>
        <v>-0.33202695018121092</v>
      </c>
      <c r="O290" s="6">
        <v>477.27642276422699</v>
      </c>
      <c r="P290" s="3">
        <f>(Table1[[#This Row],[AVG_faceoffWins]] - O$519) / O$516</f>
        <v>1.6577683109504666</v>
      </c>
      <c r="Q290" s="1">
        <v>80</v>
      </c>
      <c r="R290" s="1">
        <v>10</v>
      </c>
      <c r="S290" s="1">
        <f>IF(ISERR(Table1[[#This Row],[AVG_shp]]/Table1[[#This Row],[shp]]), 0, Table1[[#This Row],[AVG_shp]]/Table1[[#This Row],[shp]])</f>
        <v>0.6896915157942628</v>
      </c>
      <c r="T290" s="7">
        <f>Table1[[#This Row],[r shp factor]]*Table1[[#This Row],[goals]]</f>
        <v>6.8969151579426278</v>
      </c>
      <c r="U290" s="1">
        <v>12</v>
      </c>
      <c r="V290" s="1">
        <v>22</v>
      </c>
      <c r="W290" s="1">
        <v>54</v>
      </c>
      <c r="X290" s="3">
        <v>11.6666666666666</v>
      </c>
      <c r="Y290" s="3">
        <f>(Table1[[#This Row],[AVG_goals]] - X$519) / X$516</f>
        <v>-0.20572424170397194</v>
      </c>
      <c r="Z290" s="3">
        <v>13.674796747967401</v>
      </c>
      <c r="AA290" s="3">
        <f>(Table1[[#This Row],[AVG_assists]] - Z$519) / Z$516</f>
        <v>-0.66074496667435878</v>
      </c>
      <c r="AB290" s="3">
        <v>25.341463414634099</v>
      </c>
      <c r="AC290" s="3">
        <f>(Table1[[#This Row],[AVG_points]] - AB$519) / AB$516</f>
        <v>-0.50652179924150686</v>
      </c>
      <c r="AD290" s="1">
        <v>0.22606999999999999</v>
      </c>
      <c r="AE290" s="1">
        <v>1</v>
      </c>
      <c r="AF290" s="1">
        <v>104</v>
      </c>
      <c r="AG290" s="1">
        <v>392</v>
      </c>
      <c r="AH290" s="1">
        <v>35</v>
      </c>
      <c r="AI290" s="1">
        <v>57</v>
      </c>
      <c r="AJ290" s="7">
        <f>Table1[[#This Row],[z ppp]]+Table1[[#This Row],[z blocks]]+Table1[[#This Row],[z hits]]+Table1[[#This Row],[z faceoffWins]]+Table1[[#This Row],[z goals]]+Table1[[#This Row],[z assists]]+Table1[[#This Row],[z points]]</f>
        <v>-1.1612260248209321</v>
      </c>
    </row>
    <row r="291" spans="1:36" x14ac:dyDescent="0.3">
      <c r="A291" s="1">
        <v>8482149</v>
      </c>
      <c r="B291" s="1">
        <v>23</v>
      </c>
      <c r="C291" s="1" t="s">
        <v>995</v>
      </c>
      <c r="D291" s="1" t="s">
        <v>23</v>
      </c>
      <c r="E291" s="1" t="s">
        <v>1012</v>
      </c>
      <c r="F291" s="1" t="s">
        <v>1013</v>
      </c>
      <c r="G291" s="4">
        <v>0.119387352941176</v>
      </c>
      <c r="H291" s="3">
        <f>(Table1[[#This Row],[AVG_shp]] - G$519) / G$516</f>
        <v>0.24159431431941791</v>
      </c>
      <c r="I291" s="6">
        <v>11.1078431372549</v>
      </c>
      <c r="J291" s="3">
        <f>(Table1[[#This Row],[AVG_PPP]] - I$519) / I$516</f>
        <v>0.27646871781008892</v>
      </c>
      <c r="K291" s="6">
        <v>31.593137254901901</v>
      </c>
      <c r="L291" s="3">
        <f>(Table1[[#This Row],[AVG_blocks]] - K$519) / K$516</f>
        <v>-0.75641548081863397</v>
      </c>
      <c r="M291" s="6">
        <v>46.338235294117602</v>
      </c>
      <c r="N291" s="3">
        <f>(Table1[[#This Row],[AVG_hits]] - M$519) / M$516</f>
        <v>-0.74657105037436433</v>
      </c>
      <c r="O291" s="6">
        <v>22.4166666666666</v>
      </c>
      <c r="P291" s="3">
        <f>(Table1[[#This Row],[AVG_faceoffWins]] - O$519) / O$516</f>
        <v>-0.4951620654398764</v>
      </c>
      <c r="Q291" s="1">
        <v>82</v>
      </c>
      <c r="R291" s="1">
        <v>18</v>
      </c>
      <c r="S291" s="1">
        <f>IF(ISERR(Table1[[#This Row],[AVG_shp]]/Table1[[#This Row],[shp]]), 0, Table1[[#This Row],[AVG_shp]]/Table1[[#This Row],[shp]])</f>
        <v>0.94846714127759491</v>
      </c>
      <c r="T291" s="7">
        <f>Table1[[#This Row],[r shp factor]]*Table1[[#This Row],[goals]]</f>
        <v>17.072408542996708</v>
      </c>
      <c r="U291" s="1">
        <v>32</v>
      </c>
      <c r="V291" s="1">
        <v>50</v>
      </c>
      <c r="W291" s="1">
        <v>118</v>
      </c>
      <c r="X291" s="3">
        <v>15.8480392156862</v>
      </c>
      <c r="Y291" s="3">
        <f>(Table1[[#This Row],[AVG_goals]] - X$519) / X$516</f>
        <v>0.20913683608486261</v>
      </c>
      <c r="Z291" s="3">
        <v>24.9754901960784</v>
      </c>
      <c r="AA291" s="3">
        <f>(Table1[[#This Row],[AVG_assists]] - Z$519) / Z$516</f>
        <v>0.15067285039860587</v>
      </c>
      <c r="AB291" s="3">
        <v>40.823529411764703</v>
      </c>
      <c r="AC291" s="3">
        <f>(Table1[[#This Row],[AVG_points]] - AB$519) / AB$516</f>
        <v>0.18895354689211707</v>
      </c>
      <c r="AD291" s="1">
        <v>0.12587400000000001</v>
      </c>
      <c r="AE291" s="1">
        <v>15</v>
      </c>
      <c r="AF291" s="1">
        <v>143</v>
      </c>
      <c r="AG291" s="1">
        <v>21</v>
      </c>
      <c r="AH291" s="1">
        <v>45</v>
      </c>
      <c r="AI291" s="1">
        <v>71</v>
      </c>
      <c r="AJ291" s="7">
        <f>Table1[[#This Row],[z ppp]]+Table1[[#This Row],[z blocks]]+Table1[[#This Row],[z hits]]+Table1[[#This Row],[z faceoffWins]]+Table1[[#This Row],[z goals]]+Table1[[#This Row],[z assists]]+Table1[[#This Row],[z points]]</f>
        <v>-1.1729166454472</v>
      </c>
    </row>
    <row r="292" spans="1:36" x14ac:dyDescent="0.3">
      <c r="A292" s="1">
        <v>8481568</v>
      </c>
      <c r="B292" s="1">
        <v>24</v>
      </c>
      <c r="C292" s="1" t="s">
        <v>219</v>
      </c>
      <c r="D292" s="1" t="s">
        <v>48</v>
      </c>
      <c r="E292" s="1" t="s">
        <v>242</v>
      </c>
      <c r="F292" s="1" t="s">
        <v>243</v>
      </c>
      <c r="G292" s="4">
        <v>3.2471426829268298E-2</v>
      </c>
      <c r="H292" s="3">
        <f>(Table1[[#This Row],[AVG_shp]] - G$519) / G$516</f>
        <v>-1.4183746717291323</v>
      </c>
      <c r="I292" s="6">
        <v>6.9268292682926802</v>
      </c>
      <c r="J292" s="3">
        <f>(Table1[[#This Row],[AVG_PPP]] - I$519) / I$516</f>
        <v>-0.15871040645689122</v>
      </c>
      <c r="K292" s="6">
        <v>147.414634146341</v>
      </c>
      <c r="L292" s="3">
        <f>(Table1[[#This Row],[AVG_blocks]] - K$519) / K$516</f>
        <v>2.0927382975713074</v>
      </c>
      <c r="M292" s="6">
        <v>55.634146341463399</v>
      </c>
      <c r="N292" s="3">
        <f>(Table1[[#This Row],[AVG_hits]] - M$519) / M$516</f>
        <v>-0.5736707025798311</v>
      </c>
      <c r="O292" s="6">
        <v>0</v>
      </c>
      <c r="P292" s="3">
        <f>(Table1[[#This Row],[AVG_faceoffWins]] - O$519) / O$516</f>
        <v>-0.60126404952864254</v>
      </c>
      <c r="Q292" s="1">
        <v>82</v>
      </c>
      <c r="R292" s="1">
        <v>4</v>
      </c>
      <c r="S292" s="1">
        <f>IF(ISERR(Table1[[#This Row],[AVG_shp]]/Table1[[#This Row],[shp]]), 0, Table1[[#This Row],[AVG_shp]]/Table1[[#This Row],[shp]])</f>
        <v>0.83613819568091408</v>
      </c>
      <c r="T292" s="7">
        <f>Table1[[#This Row],[r shp factor]]*Table1[[#This Row],[goals]]</f>
        <v>3.3445527827236563</v>
      </c>
      <c r="U292" s="1">
        <v>26</v>
      </c>
      <c r="V292" s="1">
        <v>30</v>
      </c>
      <c r="W292" s="1">
        <v>64</v>
      </c>
      <c r="X292" s="3">
        <v>2.9268292682926802</v>
      </c>
      <c r="Y292" s="3">
        <f>(Table1[[#This Row],[AVG_goals]] - X$519) / X$516</f>
        <v>-1.0728601690297275</v>
      </c>
      <c r="Z292" s="3">
        <v>19.524390243902399</v>
      </c>
      <c r="AA292" s="3">
        <f>(Table1[[#This Row],[AVG_assists]] - Z$519) / Z$516</f>
        <v>-0.24072964575357073</v>
      </c>
      <c r="AB292" s="3">
        <v>22.451219512195099</v>
      </c>
      <c r="AC292" s="3">
        <f>(Table1[[#This Row],[AVG_points]] - AB$519) / AB$516</f>
        <v>-0.6363554647763201</v>
      </c>
      <c r="AD292" s="1">
        <v>3.8835000000000001E-2</v>
      </c>
      <c r="AE292" s="1">
        <v>12</v>
      </c>
      <c r="AF292" s="1">
        <v>103</v>
      </c>
      <c r="AG292" s="1">
        <v>0</v>
      </c>
      <c r="AH292" s="1">
        <v>157</v>
      </c>
      <c r="AI292" s="1">
        <v>59</v>
      </c>
      <c r="AJ292" s="7">
        <f>Table1[[#This Row],[z ppp]]+Table1[[#This Row],[z blocks]]+Table1[[#This Row],[z hits]]+Table1[[#This Row],[z faceoffWins]]+Table1[[#This Row],[z goals]]+Table1[[#This Row],[z assists]]+Table1[[#This Row],[z points]]</f>
        <v>-1.1908521405536758</v>
      </c>
    </row>
    <row r="293" spans="1:36" x14ac:dyDescent="0.3">
      <c r="A293" s="1">
        <v>8480797</v>
      </c>
      <c r="B293" s="1">
        <v>25</v>
      </c>
      <c r="C293" s="1" t="s">
        <v>186</v>
      </c>
      <c r="D293" s="1" t="s">
        <v>56</v>
      </c>
      <c r="E293" s="1" t="s">
        <v>193</v>
      </c>
      <c r="F293" s="1" t="s">
        <v>194</v>
      </c>
      <c r="G293" s="4">
        <v>0.12087066938775499</v>
      </c>
      <c r="H293" s="3">
        <f>(Table1[[#This Row],[AVG_shp]] - G$519) / G$516</f>
        <v>0.26992352172666129</v>
      </c>
      <c r="I293" s="6">
        <v>4.33469387755102</v>
      </c>
      <c r="J293" s="3">
        <f>(Table1[[#This Row],[AVG_PPP]] - I$519) / I$516</f>
        <v>-0.42851176198418023</v>
      </c>
      <c r="K293" s="6">
        <v>48.326530612244802</v>
      </c>
      <c r="L293" s="3">
        <f>(Table1[[#This Row],[AVG_blocks]] - K$519) / K$516</f>
        <v>-0.34478195691377561</v>
      </c>
      <c r="M293" s="6">
        <v>76.595918367346897</v>
      </c>
      <c r="N293" s="3">
        <f>(Table1[[#This Row],[AVG_hits]] - M$519) / M$516</f>
        <v>-0.18378985548418292</v>
      </c>
      <c r="O293" s="6">
        <v>21.3469387755102</v>
      </c>
      <c r="P293" s="3">
        <f>(Table1[[#This Row],[AVG_faceoffWins]] - O$519) / O$516</f>
        <v>-0.50022527369356207</v>
      </c>
      <c r="Q293" s="1">
        <v>81</v>
      </c>
      <c r="R293" s="1">
        <v>11</v>
      </c>
      <c r="S293" s="1">
        <f>IF(ISERR(Table1[[#This Row],[AVG_shp]]/Table1[[#This Row],[shp]]), 0, Table1[[#This Row],[AVG_shp]]/Table1[[#This Row],[shp]])</f>
        <v>0.87271241435202151</v>
      </c>
      <c r="T293" s="7">
        <f>Table1[[#This Row],[r shp factor]]*Table1[[#This Row],[goals]]</f>
        <v>9.5998365578722371</v>
      </c>
      <c r="U293" s="1">
        <v>14</v>
      </c>
      <c r="V293" s="1">
        <v>25</v>
      </c>
      <c r="W293" s="1">
        <v>61</v>
      </c>
      <c r="X293" s="3">
        <v>16.020408163265301</v>
      </c>
      <c r="Y293" s="3">
        <f>(Table1[[#This Row],[AVG_goals]] - X$519) / X$516</f>
        <v>0.22623867681578722</v>
      </c>
      <c r="Z293" s="3">
        <v>22.032653061224401</v>
      </c>
      <c r="AA293" s="3">
        <f>(Table1[[#This Row],[AVG_assists]] - Z$519) / Z$516</f>
        <v>-6.0630154583238054E-2</v>
      </c>
      <c r="AB293" s="3">
        <v>38.053061224489703</v>
      </c>
      <c r="AC293" s="3">
        <f>(Table1[[#This Row],[AVG_points]] - AB$519) / AB$516</f>
        <v>6.4500368494971663E-2</v>
      </c>
      <c r="AD293" s="1">
        <v>0.13850000000000001</v>
      </c>
      <c r="AE293" s="1">
        <v>4</v>
      </c>
      <c r="AF293" s="1">
        <v>151</v>
      </c>
      <c r="AG293" s="1">
        <v>18</v>
      </c>
      <c r="AH293" s="1">
        <v>50</v>
      </c>
      <c r="AI293" s="1">
        <v>94</v>
      </c>
      <c r="AJ293" s="7">
        <f>Table1[[#This Row],[z ppp]]+Table1[[#This Row],[z blocks]]+Table1[[#This Row],[z hits]]+Table1[[#This Row],[z faceoffWins]]+Table1[[#This Row],[z goals]]+Table1[[#This Row],[z assists]]+Table1[[#This Row],[z points]]</f>
        <v>-1.22719995734818</v>
      </c>
    </row>
    <row r="294" spans="1:36" x14ac:dyDescent="0.3">
      <c r="A294" s="1">
        <v>8478416</v>
      </c>
      <c r="B294" s="1">
        <v>28</v>
      </c>
      <c r="C294" s="1" t="s">
        <v>826</v>
      </c>
      <c r="D294" s="1" t="s">
        <v>48</v>
      </c>
      <c r="E294" s="1" t="s">
        <v>851</v>
      </c>
      <c r="F294" s="1" t="s">
        <v>852</v>
      </c>
      <c r="G294" s="4">
        <v>3.61651813953488E-2</v>
      </c>
      <c r="H294" s="3">
        <f>(Table1[[#This Row],[AVG_shp]] - G$519) / G$516</f>
        <v>-1.3478292803830827</v>
      </c>
      <c r="I294" s="6">
        <v>0</v>
      </c>
      <c r="J294" s="3">
        <f>(Table1[[#This Row],[AVG_PPP]] - I$519) / I$516</f>
        <v>-0.87968660730137926</v>
      </c>
      <c r="K294" s="6">
        <v>102.53488372093</v>
      </c>
      <c r="L294" s="3">
        <f>(Table1[[#This Row],[AVG_blocks]] - K$519) / K$516</f>
        <v>0.98871776658463906</v>
      </c>
      <c r="M294" s="6">
        <v>187.088372093023</v>
      </c>
      <c r="N294" s="3">
        <f>(Table1[[#This Row],[AVG_hits]] - M$519) / M$516</f>
        <v>1.87132702123071</v>
      </c>
      <c r="O294" s="6">
        <v>0</v>
      </c>
      <c r="P294" s="3">
        <f>(Table1[[#This Row],[AVG_faceoffWins]] - O$519) / O$516</f>
        <v>-0.60126404952864254</v>
      </c>
      <c r="Q294" s="1">
        <v>76</v>
      </c>
      <c r="R294" s="1">
        <v>3</v>
      </c>
      <c r="S294" s="1">
        <f>IF(ISERR(Table1[[#This Row],[AVG_shp]]/Table1[[#This Row],[shp]]), 0, Table1[[#This Row],[AVG_shp]]/Table1[[#This Row],[shp]])</f>
        <v>0.77152386976744103</v>
      </c>
      <c r="T294" s="7">
        <f>Table1[[#This Row],[r shp factor]]*Table1[[#This Row],[goals]]</f>
        <v>2.3145716093023232</v>
      </c>
      <c r="U294" s="1">
        <v>18</v>
      </c>
      <c r="V294" s="1">
        <v>21</v>
      </c>
      <c r="W294" s="1">
        <v>45</v>
      </c>
      <c r="X294" s="3">
        <v>2.35348837209302</v>
      </c>
      <c r="Y294" s="3">
        <f>(Table1[[#This Row],[AVG_goals]] - X$519) / X$516</f>
        <v>-1.1297450362232946</v>
      </c>
      <c r="Z294" s="3">
        <v>14.4511627906976</v>
      </c>
      <c r="AA294" s="3">
        <f>(Table1[[#This Row],[AVG_assists]] - Z$519) / Z$516</f>
        <v>-0.60499995929633654</v>
      </c>
      <c r="AB294" s="3">
        <v>16.804651162790599</v>
      </c>
      <c r="AC294" s="3">
        <f>(Table1[[#This Row],[AVG_points]] - AB$519) / AB$516</f>
        <v>-0.89000695276229602</v>
      </c>
      <c r="AD294" s="1">
        <v>4.6875E-2</v>
      </c>
      <c r="AE294" s="1">
        <v>0</v>
      </c>
      <c r="AF294" s="1">
        <v>64</v>
      </c>
      <c r="AG294" s="1">
        <v>0</v>
      </c>
      <c r="AH294" s="1">
        <v>99</v>
      </c>
      <c r="AI294" s="1">
        <v>157</v>
      </c>
      <c r="AJ294" s="7">
        <f>Table1[[#This Row],[z ppp]]+Table1[[#This Row],[z blocks]]+Table1[[#This Row],[z hits]]+Table1[[#This Row],[z faceoffWins]]+Table1[[#This Row],[z goals]]+Table1[[#This Row],[z assists]]+Table1[[#This Row],[z points]]</f>
        <v>-1.2456578172965997</v>
      </c>
    </row>
    <row r="295" spans="1:36" x14ac:dyDescent="0.3">
      <c r="A295" s="1">
        <v>8474151</v>
      </c>
      <c r="B295" s="1">
        <v>36</v>
      </c>
      <c r="C295" s="1" t="s">
        <v>826</v>
      </c>
      <c r="D295" s="1" t="s">
        <v>48</v>
      </c>
      <c r="E295" s="1" t="s">
        <v>855</v>
      </c>
      <c r="F295" s="1" t="s">
        <v>856</v>
      </c>
      <c r="G295" s="4">
        <v>3.7291599118942698E-2</v>
      </c>
      <c r="H295" s="3">
        <f>(Table1[[#This Row],[AVG_shp]] - G$519) / G$516</f>
        <v>-1.3263163244710234</v>
      </c>
      <c r="I295" s="6">
        <v>1.66519823788546</v>
      </c>
      <c r="J295" s="3">
        <f>(Table1[[#This Row],[AVG_PPP]] - I$519) / I$516</f>
        <v>-0.70636512748677571</v>
      </c>
      <c r="K295" s="6">
        <v>151.828193832599</v>
      </c>
      <c r="L295" s="3">
        <f>(Table1[[#This Row],[AVG_blocks]] - K$519) / K$516</f>
        <v>2.2013097682719329</v>
      </c>
      <c r="M295" s="6">
        <v>40.400881057268698</v>
      </c>
      <c r="N295" s="3">
        <f>(Table1[[#This Row],[AVG_hits]] - M$519) / M$516</f>
        <v>-0.85700354131602741</v>
      </c>
      <c r="O295" s="6">
        <v>0</v>
      </c>
      <c r="P295" s="3">
        <f>(Table1[[#This Row],[AVG_faceoffWins]] - O$519) / O$516</f>
        <v>-0.60126404952864254</v>
      </c>
      <c r="Q295" s="1">
        <v>82</v>
      </c>
      <c r="R295" s="1">
        <v>4</v>
      </c>
      <c r="S295" s="1">
        <f>IF(ISERR(Table1[[#This Row],[AVG_shp]]/Table1[[#This Row],[shp]]), 0, Table1[[#This Row],[AVG_shp]]/Table1[[#This Row],[shp]])</f>
        <v>0.72718691000629254</v>
      </c>
      <c r="T295" s="7">
        <f>Table1[[#This Row],[r shp factor]]*Table1[[#This Row],[goals]]</f>
        <v>2.9087476400251702</v>
      </c>
      <c r="U295" s="1">
        <v>27</v>
      </c>
      <c r="V295" s="1">
        <v>31</v>
      </c>
      <c r="W295" s="1">
        <v>66</v>
      </c>
      <c r="X295" s="3">
        <v>3.0484581497797301</v>
      </c>
      <c r="Y295" s="3">
        <f>(Table1[[#This Row],[AVG_goals]] - X$519) / X$516</f>
        <v>-1.0607925791959063</v>
      </c>
      <c r="Z295" s="3">
        <v>24.837004405286301</v>
      </c>
      <c r="AA295" s="3">
        <f>(Table1[[#This Row],[AVG_assists]] - Z$519) / Z$516</f>
        <v>0.14072922715317288</v>
      </c>
      <c r="AB295" s="3">
        <v>27.885462555065999</v>
      </c>
      <c r="AC295" s="3">
        <f>(Table1[[#This Row],[AVG_points]] - AB$519) / AB$516</f>
        <v>-0.39224191675790082</v>
      </c>
      <c r="AD295" s="1">
        <v>5.1282000000000001E-2</v>
      </c>
      <c r="AE295" s="1">
        <v>1</v>
      </c>
      <c r="AF295" s="1">
        <v>78</v>
      </c>
      <c r="AG295" s="1">
        <v>0</v>
      </c>
      <c r="AH295" s="1">
        <v>152</v>
      </c>
      <c r="AI295" s="1">
        <v>23</v>
      </c>
      <c r="AJ295" s="7">
        <f>Table1[[#This Row],[z ppp]]+Table1[[#This Row],[z blocks]]+Table1[[#This Row],[z hits]]+Table1[[#This Row],[z faceoffWins]]+Table1[[#This Row],[z goals]]+Table1[[#This Row],[z assists]]+Table1[[#This Row],[z points]]</f>
        <v>-1.2756282188601471</v>
      </c>
    </row>
    <row r="296" spans="1:36" x14ac:dyDescent="0.3">
      <c r="A296" s="1">
        <v>8474574</v>
      </c>
      <c r="B296" s="1">
        <v>35</v>
      </c>
      <c r="C296" s="1" t="s">
        <v>934</v>
      </c>
      <c r="D296" s="1" t="s">
        <v>48</v>
      </c>
      <c r="E296" s="1" t="s">
        <v>958</v>
      </c>
      <c r="F296" s="1" t="s">
        <v>895</v>
      </c>
      <c r="G296" s="4">
        <v>4.3435119469026499E-2</v>
      </c>
      <c r="H296" s="3">
        <f>(Table1[[#This Row],[AVG_shp]] - G$519) / G$516</f>
        <v>-1.2089839355465026</v>
      </c>
      <c r="I296" s="6">
        <v>0.314159292035398</v>
      </c>
      <c r="J296" s="3">
        <f>(Table1[[#This Row],[AVG_PPP]] - I$519) / I$516</f>
        <v>-0.84698746544891901</v>
      </c>
      <c r="K296" s="6">
        <v>135.305309734513</v>
      </c>
      <c r="L296" s="3">
        <f>(Table1[[#This Row],[AVG_blocks]] - K$519) / K$516</f>
        <v>1.7948546720985004</v>
      </c>
      <c r="M296" s="6">
        <v>96.907079646017607</v>
      </c>
      <c r="N296" s="3">
        <f>(Table1[[#This Row],[AVG_hits]] - M$519) / M$516</f>
        <v>0.19398988351146138</v>
      </c>
      <c r="O296" s="6">
        <v>0</v>
      </c>
      <c r="P296" s="3">
        <f>(Table1[[#This Row],[AVG_faceoffWins]] - O$519) / O$516</f>
        <v>-0.60126404952864254</v>
      </c>
      <c r="Q296" s="1">
        <v>71</v>
      </c>
      <c r="R296" s="1">
        <v>6</v>
      </c>
      <c r="S296" s="1">
        <f>IF(ISERR(Table1[[#This Row],[AVG_shp]]/Table1[[#This Row],[shp]]), 0, Table1[[#This Row],[AVG_shp]]/Table1[[#This Row],[shp]])</f>
        <v>0.62980482366711854</v>
      </c>
      <c r="T296" s="7">
        <f>Table1[[#This Row],[r shp factor]]*Table1[[#This Row],[goals]]</f>
        <v>3.7788289420027112</v>
      </c>
      <c r="U296" s="1">
        <v>18</v>
      </c>
      <c r="V296" s="1">
        <v>24</v>
      </c>
      <c r="W296" s="1">
        <v>54</v>
      </c>
      <c r="X296" s="3">
        <v>3.9336283185840699</v>
      </c>
      <c r="Y296" s="3">
        <f>(Table1[[#This Row],[AVG_goals]] - X$519) / X$516</f>
        <v>-0.97296910832560668</v>
      </c>
      <c r="Z296" s="3">
        <v>19.353982300884901</v>
      </c>
      <c r="AA296" s="3">
        <f>(Table1[[#This Row],[AVG_assists]] - Z$519) / Z$516</f>
        <v>-0.25296535870074971</v>
      </c>
      <c r="AB296" s="3">
        <v>23.287610619469</v>
      </c>
      <c r="AC296" s="3">
        <f>(Table1[[#This Row],[AVG_points]] - AB$519) / AB$516</f>
        <v>-0.59878364490795044</v>
      </c>
      <c r="AD296" s="1">
        <v>6.8966E-2</v>
      </c>
      <c r="AE296" s="1">
        <v>1</v>
      </c>
      <c r="AF296" s="1">
        <v>87</v>
      </c>
      <c r="AG296" s="1">
        <v>0</v>
      </c>
      <c r="AH296" s="1">
        <v>125</v>
      </c>
      <c r="AI296" s="1">
        <v>87</v>
      </c>
      <c r="AJ296" s="7">
        <f>Table1[[#This Row],[z ppp]]+Table1[[#This Row],[z blocks]]+Table1[[#This Row],[z hits]]+Table1[[#This Row],[z faceoffWins]]+Table1[[#This Row],[z goals]]+Table1[[#This Row],[z assists]]+Table1[[#This Row],[z points]]</f>
        <v>-1.2841250713019066</v>
      </c>
    </row>
    <row r="297" spans="1:36" x14ac:dyDescent="0.3">
      <c r="A297" s="1">
        <v>8477989</v>
      </c>
      <c r="B297" s="1">
        <v>29</v>
      </c>
      <c r="C297" s="1" t="s">
        <v>670</v>
      </c>
      <c r="D297" s="1" t="s">
        <v>26</v>
      </c>
      <c r="E297" s="1" t="s">
        <v>677</v>
      </c>
      <c r="F297" s="1" t="s">
        <v>678</v>
      </c>
      <c r="G297" s="4">
        <v>0.119431727272727</v>
      </c>
      <c r="H297" s="3">
        <f>(Table1[[#This Row],[AVG_shp]] - G$519) / G$516</f>
        <v>0.24244180013066552</v>
      </c>
      <c r="I297" s="6">
        <v>2.1931818181818099</v>
      </c>
      <c r="J297" s="3">
        <f>(Table1[[#This Row],[AVG_PPP]] - I$519) / I$516</f>
        <v>-0.65141017175070648</v>
      </c>
      <c r="K297" s="6">
        <v>61.715909090909001</v>
      </c>
      <c r="L297" s="3">
        <f>(Table1[[#This Row],[AVG_blocks]] - K$519) / K$516</f>
        <v>-1.5409609753247878E-2</v>
      </c>
      <c r="M297" s="6">
        <v>27.9545454545454</v>
      </c>
      <c r="N297" s="3">
        <f>(Table1[[#This Row],[AVG_hits]] - M$519) / M$516</f>
        <v>-1.0885005665691661</v>
      </c>
      <c r="O297" s="6">
        <v>482.386363636363</v>
      </c>
      <c r="P297" s="3">
        <f>(Table1[[#This Row],[AVG_faceoffWins]] - O$519) / O$516</f>
        <v>1.6819545502862248</v>
      </c>
      <c r="Q297" s="1">
        <v>82</v>
      </c>
      <c r="R297" s="1">
        <v>12</v>
      </c>
      <c r="S297" s="1">
        <f>IF(ISERR(Table1[[#This Row],[AVG_shp]]/Table1[[#This Row],[shp]]), 0, Table1[[#This Row],[AVG_shp]]/Table1[[#This Row],[shp]])</f>
        <v>1.0350715194585691</v>
      </c>
      <c r="T297" s="7">
        <f>Table1[[#This Row],[r shp factor]]*Table1[[#This Row],[goals]]</f>
        <v>12.42085823350283</v>
      </c>
      <c r="U297" s="1">
        <v>21</v>
      </c>
      <c r="V297" s="1">
        <v>33</v>
      </c>
      <c r="W297" s="1">
        <v>78</v>
      </c>
      <c r="X297" s="3">
        <v>10.0795454545454</v>
      </c>
      <c r="Y297" s="3">
        <f>(Table1[[#This Row],[AVG_goals]] - X$519) / X$516</f>
        <v>-0.36319282622330756</v>
      </c>
      <c r="Z297" s="3">
        <v>17.011363636363601</v>
      </c>
      <c r="AA297" s="3">
        <f>(Table1[[#This Row],[AVG_assists]] - Z$519) / Z$516</f>
        <v>-0.42117118887641891</v>
      </c>
      <c r="AB297" s="3">
        <v>27.090909090909001</v>
      </c>
      <c r="AC297" s="3">
        <f>(Table1[[#This Row],[AVG_points]] - AB$519) / AB$516</f>
        <v>-0.4279343331065118</v>
      </c>
      <c r="AD297" s="1">
        <v>0.115385</v>
      </c>
      <c r="AE297" s="1">
        <v>2</v>
      </c>
      <c r="AF297" s="1">
        <v>104</v>
      </c>
      <c r="AG297" s="1">
        <v>591</v>
      </c>
      <c r="AH297" s="1">
        <v>74</v>
      </c>
      <c r="AI297" s="1">
        <v>44</v>
      </c>
      <c r="AJ297" s="7">
        <f>Table1[[#This Row],[z ppp]]+Table1[[#This Row],[z blocks]]+Table1[[#This Row],[z hits]]+Table1[[#This Row],[z faceoffWins]]+Table1[[#This Row],[z goals]]+Table1[[#This Row],[z assists]]+Table1[[#This Row],[z points]]</f>
        <v>-1.2856641459931337</v>
      </c>
    </row>
    <row r="298" spans="1:36" x14ac:dyDescent="0.3">
      <c r="A298" s="1">
        <v>8481068</v>
      </c>
      <c r="B298" s="1">
        <v>27</v>
      </c>
      <c r="C298" s="1" t="s">
        <v>186</v>
      </c>
      <c r="D298" s="1" t="s">
        <v>23</v>
      </c>
      <c r="E298" s="1" t="s">
        <v>203</v>
      </c>
      <c r="F298" s="1" t="s">
        <v>204</v>
      </c>
      <c r="G298" s="4">
        <v>0.13625744347825999</v>
      </c>
      <c r="H298" s="3">
        <f>(Table1[[#This Row],[AVG_shp]] - G$519) / G$516</f>
        <v>0.56378874215459418</v>
      </c>
      <c r="I298" s="6">
        <v>8.6</v>
      </c>
      <c r="J298" s="3">
        <f>(Table1[[#This Row],[AVG_PPP]] - I$519) / I$516</f>
        <v>1.5440887127376287E-2</v>
      </c>
      <c r="K298" s="6">
        <v>38.895652173913</v>
      </c>
      <c r="L298" s="3">
        <f>(Table1[[#This Row],[AVG_blocks]] - K$519) / K$516</f>
        <v>-0.57677708439252751</v>
      </c>
      <c r="M298" s="6">
        <v>16.2521739130434</v>
      </c>
      <c r="N298" s="3">
        <f>(Table1[[#This Row],[AVG_hits]] - M$519) / M$516</f>
        <v>-1.3061601482111671</v>
      </c>
      <c r="O298" s="6">
        <v>102.234782608695</v>
      </c>
      <c r="P298" s="3">
        <f>(Table1[[#This Row],[AVG_faceoffWins]] - O$519) / O$516</f>
        <v>-0.11736903342457188</v>
      </c>
      <c r="Q298" s="1">
        <v>73</v>
      </c>
      <c r="R298" s="1">
        <v>17</v>
      </c>
      <c r="S298" s="1">
        <f>IF(ISERR(Table1[[#This Row],[AVG_shp]]/Table1[[#This Row],[shp]]), 0, Table1[[#This Row],[AVG_shp]]/Table1[[#This Row],[shp]])</f>
        <v>1.0259345356121765</v>
      </c>
      <c r="T298" s="7">
        <f>Table1[[#This Row],[r shp factor]]*Table1[[#This Row],[goals]]</f>
        <v>17.440887105407</v>
      </c>
      <c r="U298" s="1">
        <v>15</v>
      </c>
      <c r="V298" s="1">
        <v>32</v>
      </c>
      <c r="W298" s="1">
        <v>81</v>
      </c>
      <c r="X298" s="3">
        <v>20.686956521739098</v>
      </c>
      <c r="Y298" s="3">
        <f>(Table1[[#This Row],[AVG_goals]] - X$519) / X$516</f>
        <v>0.68923719198135891</v>
      </c>
      <c r="Z298" s="3">
        <v>20.2869565217391</v>
      </c>
      <c r="AA298" s="3">
        <f>(Table1[[#This Row],[AVG_assists]] - Z$519) / Z$516</f>
        <v>-0.18597549572049091</v>
      </c>
      <c r="AB298" s="3">
        <v>40.973913043478198</v>
      </c>
      <c r="AC298" s="3">
        <f>(Table1[[#This Row],[AVG_points]] - AB$519) / AB$516</f>
        <v>0.19570898304244475</v>
      </c>
      <c r="AD298" s="1">
        <v>0.13281299999999999</v>
      </c>
      <c r="AE298" s="1">
        <v>8</v>
      </c>
      <c r="AF298" s="1">
        <v>128</v>
      </c>
      <c r="AG298" s="1">
        <v>146</v>
      </c>
      <c r="AH298" s="1">
        <v>31</v>
      </c>
      <c r="AI298" s="1">
        <v>14</v>
      </c>
      <c r="AJ298" s="7">
        <f>Table1[[#This Row],[z ppp]]+Table1[[#This Row],[z blocks]]+Table1[[#This Row],[z hits]]+Table1[[#This Row],[z faceoffWins]]+Table1[[#This Row],[z goals]]+Table1[[#This Row],[z assists]]+Table1[[#This Row],[z points]]</f>
        <v>-1.2858946995975773</v>
      </c>
    </row>
    <row r="299" spans="1:36" x14ac:dyDescent="0.3">
      <c r="A299" s="1">
        <v>8476467</v>
      </c>
      <c r="B299" s="1">
        <v>33</v>
      </c>
      <c r="C299" s="1" t="s">
        <v>734</v>
      </c>
      <c r="D299" s="1" t="s">
        <v>48</v>
      </c>
      <c r="E299" s="1" t="s">
        <v>763</v>
      </c>
      <c r="F299" s="1" t="s">
        <v>764</v>
      </c>
      <c r="G299" s="4">
        <v>6.4308891213389105E-2</v>
      </c>
      <c r="H299" s="3">
        <f>(Table1[[#This Row],[AVG_shp]] - G$519) / G$516</f>
        <v>-0.81032496396877995</v>
      </c>
      <c r="I299" s="6">
        <v>0</v>
      </c>
      <c r="J299" s="3">
        <f>(Table1[[#This Row],[AVG_PPP]] - I$519) / I$516</f>
        <v>-0.87968660730137926</v>
      </c>
      <c r="K299" s="6">
        <v>151.36820083681999</v>
      </c>
      <c r="L299" s="3">
        <f>(Table1[[#This Row],[AVG_blocks]] - K$519) / K$516</f>
        <v>2.1899941591913055</v>
      </c>
      <c r="M299" s="6">
        <v>102.669456066945</v>
      </c>
      <c r="N299" s="3">
        <f>(Table1[[#This Row],[AVG_hits]] - M$519) / M$516</f>
        <v>0.30116785479657132</v>
      </c>
      <c r="O299" s="6">
        <v>0</v>
      </c>
      <c r="P299" s="3">
        <f>(Table1[[#This Row],[AVG_faceoffWins]] - O$519) / O$516</f>
        <v>-0.60126404952864254</v>
      </c>
      <c r="Q299" s="1">
        <v>82</v>
      </c>
      <c r="R299" s="1">
        <v>4</v>
      </c>
      <c r="S299" s="1">
        <f>IF(ISERR(Table1[[#This Row],[AVG_shp]]/Table1[[#This Row],[shp]]), 0, Table1[[#This Row],[AVG_shp]]/Table1[[#This Row],[shp]])</f>
        <v>1.0610977661186864</v>
      </c>
      <c r="T299" s="7">
        <f>Table1[[#This Row],[r shp factor]]*Table1[[#This Row],[goals]]</f>
        <v>4.2443910644747458</v>
      </c>
      <c r="U299" s="1">
        <v>13</v>
      </c>
      <c r="V299" s="1">
        <v>17</v>
      </c>
      <c r="W299" s="1">
        <v>38</v>
      </c>
      <c r="X299" s="3">
        <v>4.8828451882845103</v>
      </c>
      <c r="Y299" s="3">
        <f>(Table1[[#This Row],[AVG_goals]] - X$519) / X$516</f>
        <v>-0.87879114905440991</v>
      </c>
      <c r="Z299" s="3">
        <v>13.9414225941422</v>
      </c>
      <c r="AA299" s="3">
        <f>(Table1[[#This Row],[AVG_assists]] - Z$519) / Z$516</f>
        <v>-0.64160056964494006</v>
      </c>
      <c r="AB299" s="3">
        <v>18.824267782426698</v>
      </c>
      <c r="AC299" s="3">
        <f>(Table1[[#This Row],[AVG_points]] - AB$519) / AB$516</f>
        <v>-0.79928304240957182</v>
      </c>
      <c r="AD299" s="1">
        <v>6.0606E-2</v>
      </c>
      <c r="AE299" s="1">
        <v>0</v>
      </c>
      <c r="AF299" s="1">
        <v>66</v>
      </c>
      <c r="AG299" s="1">
        <v>0</v>
      </c>
      <c r="AH299" s="1">
        <v>159</v>
      </c>
      <c r="AI299" s="1">
        <v>74</v>
      </c>
      <c r="AJ299" s="7">
        <f>Table1[[#This Row],[z ppp]]+Table1[[#This Row],[z blocks]]+Table1[[#This Row],[z hits]]+Table1[[#This Row],[z faceoffWins]]+Table1[[#This Row],[z goals]]+Table1[[#This Row],[z assists]]+Table1[[#This Row],[z points]]</f>
        <v>-1.3094634039510669</v>
      </c>
    </row>
    <row r="300" spans="1:36" x14ac:dyDescent="0.3">
      <c r="A300" s="1">
        <v>8481122</v>
      </c>
      <c r="B300" s="1">
        <v>27</v>
      </c>
      <c r="C300" s="1" t="s">
        <v>860</v>
      </c>
      <c r="D300" s="1" t="s">
        <v>48</v>
      </c>
      <c r="E300" s="1" t="s">
        <v>886</v>
      </c>
      <c r="F300" s="1" t="s">
        <v>887</v>
      </c>
      <c r="G300" s="4">
        <v>2.59517636363636E-2</v>
      </c>
      <c r="H300" s="3">
        <f>(Table1[[#This Row],[AVG_shp]] - G$519) / G$516</f>
        <v>-1.5428908471164799</v>
      </c>
      <c r="I300" s="6">
        <v>0</v>
      </c>
      <c r="J300" s="3">
        <f>(Table1[[#This Row],[AVG_PPP]] - I$519) / I$516</f>
        <v>-0.87968660730137926</v>
      </c>
      <c r="K300" s="6">
        <v>114.40909090909</v>
      </c>
      <c r="L300" s="3">
        <f>(Table1[[#This Row],[AVG_blocks]] - K$519) / K$516</f>
        <v>1.2808176200966488</v>
      </c>
      <c r="M300" s="6">
        <v>220.47272727272701</v>
      </c>
      <c r="N300" s="3">
        <f>(Table1[[#This Row],[AVG_hits]] - M$519) / M$516</f>
        <v>2.4922631072225334</v>
      </c>
      <c r="O300" s="6">
        <v>0</v>
      </c>
      <c r="P300" s="3">
        <f>(Table1[[#This Row],[AVG_faceoffWins]] - O$519) / O$516</f>
        <v>-0.60126404952864254</v>
      </c>
      <c r="Q300" s="1">
        <v>78</v>
      </c>
      <c r="R300" s="1">
        <v>1</v>
      </c>
      <c r="S300" s="1">
        <f>IF(ISERR(Table1[[#This Row],[AVG_shp]]/Table1[[#This Row],[shp]]), 0, Table1[[#This Row],[AVG_shp]]/Table1[[#This Row],[shp]])</f>
        <v>1.2457045858188258</v>
      </c>
      <c r="T300" s="7">
        <f>Table1[[#This Row],[r shp factor]]*Table1[[#This Row],[goals]]</f>
        <v>1.2457045858188258</v>
      </c>
      <c r="U300" s="1">
        <v>9</v>
      </c>
      <c r="V300" s="1">
        <v>10</v>
      </c>
      <c r="W300" s="1">
        <v>21</v>
      </c>
      <c r="X300" s="3">
        <v>1.7090909090908999</v>
      </c>
      <c r="Y300" s="3">
        <f>(Table1[[#This Row],[AVG_goals]] - X$519) / X$516</f>
        <v>-1.1936798860582207</v>
      </c>
      <c r="Z300" s="3">
        <v>6.8363636363636298</v>
      </c>
      <c r="AA300" s="3">
        <f>(Table1[[#This Row],[AVG_assists]] - Z$519) / Z$516</f>
        <v>-1.151761424478065</v>
      </c>
      <c r="AB300" s="3">
        <v>8.5454545454545396</v>
      </c>
      <c r="AC300" s="3">
        <f>(Table1[[#This Row],[AVG_points]] - AB$519) / AB$516</f>
        <v>-1.2610212364691371</v>
      </c>
      <c r="AD300" s="1">
        <v>2.0833000000000001E-2</v>
      </c>
      <c r="AE300" s="1">
        <v>0</v>
      </c>
      <c r="AF300" s="1">
        <v>48</v>
      </c>
      <c r="AG300" s="1">
        <v>0</v>
      </c>
      <c r="AH300" s="1">
        <v>111</v>
      </c>
      <c r="AI300" s="1">
        <v>204</v>
      </c>
      <c r="AJ300" s="7">
        <f>Table1[[#This Row],[z ppp]]+Table1[[#This Row],[z blocks]]+Table1[[#This Row],[z hits]]+Table1[[#This Row],[z faceoffWins]]+Table1[[#This Row],[z goals]]+Table1[[#This Row],[z assists]]+Table1[[#This Row],[z points]]</f>
        <v>-1.3143324765162623</v>
      </c>
    </row>
    <row r="301" spans="1:36" x14ac:dyDescent="0.3">
      <c r="A301" s="1">
        <v>8481032</v>
      </c>
      <c r="B301" s="1">
        <v>26</v>
      </c>
      <c r="C301" s="1" t="s">
        <v>510</v>
      </c>
      <c r="D301" s="1" t="s">
        <v>29</v>
      </c>
      <c r="E301" s="1" t="s">
        <v>515</v>
      </c>
      <c r="F301" s="1" t="s">
        <v>516</v>
      </c>
      <c r="G301" s="4">
        <v>0.13701131904761901</v>
      </c>
      <c r="H301" s="3">
        <f>(Table1[[#This Row],[AVG_shp]] - G$519) / G$516</f>
        <v>0.57818667956901493</v>
      </c>
      <c r="I301" s="6">
        <v>1.44761904761904</v>
      </c>
      <c r="J301" s="3">
        <f>(Table1[[#This Row],[AVG_PPP]] - I$519) / I$516</f>
        <v>-0.7290117688150336</v>
      </c>
      <c r="K301" s="6">
        <v>26.985714285714199</v>
      </c>
      <c r="L301" s="3">
        <f>(Table1[[#This Row],[AVG_blocks]] - K$519) / K$516</f>
        <v>-0.86975589614417659</v>
      </c>
      <c r="M301" s="6">
        <v>220.49047619047599</v>
      </c>
      <c r="N301" s="3">
        <f>(Table1[[#This Row],[AVG_hits]] - M$519) / M$516</f>
        <v>2.4925932302235112</v>
      </c>
      <c r="O301" s="6">
        <v>27.714285714285701</v>
      </c>
      <c r="P301" s="3">
        <f>(Table1[[#This Row],[AVG_faceoffWins]] - O$519) / O$516</f>
        <v>-0.47008751264141574</v>
      </c>
      <c r="Q301" s="1">
        <v>79</v>
      </c>
      <c r="R301" s="1">
        <v>16</v>
      </c>
      <c r="S301" s="1">
        <f>IF(ISERR(Table1[[#This Row],[AVG_shp]]/Table1[[#This Row],[shp]]), 0, Table1[[#This Row],[AVG_shp]]/Table1[[#This Row],[shp]])</f>
        <v>0.77068770628322414</v>
      </c>
      <c r="T301" s="7">
        <f>Table1[[#This Row],[r shp factor]]*Table1[[#This Row],[goals]]</f>
        <v>12.331003300531586</v>
      </c>
      <c r="U301" s="1">
        <v>6</v>
      </c>
      <c r="V301" s="1">
        <v>22</v>
      </c>
      <c r="W301" s="1">
        <v>60</v>
      </c>
      <c r="X301" s="3">
        <v>11.9571428571428</v>
      </c>
      <c r="Y301" s="3">
        <f>(Table1[[#This Row],[AVG_goals]] - X$519) / X$516</f>
        <v>-0.17690421573398121</v>
      </c>
      <c r="Z301" s="3">
        <v>10.080952380952301</v>
      </c>
      <c r="AA301" s="3">
        <f>(Table1[[#This Row],[AVG_assists]] - Z$519) / Z$516</f>
        <v>-0.91879190552578061</v>
      </c>
      <c r="AB301" s="3">
        <v>22.038095238095199</v>
      </c>
      <c r="AC301" s="3">
        <f>(Table1[[#This Row],[AVG_points]] - AB$519) / AB$516</f>
        <v>-0.65491356597412409</v>
      </c>
      <c r="AD301" s="1">
        <v>0.17777799999999999</v>
      </c>
      <c r="AE301" s="1">
        <v>0</v>
      </c>
      <c r="AF301" s="1">
        <v>90</v>
      </c>
      <c r="AG301" s="1">
        <v>41</v>
      </c>
      <c r="AH301" s="1">
        <v>32</v>
      </c>
      <c r="AI301" s="1">
        <v>245</v>
      </c>
      <c r="AJ301" s="7">
        <f>Table1[[#This Row],[z ppp]]+Table1[[#This Row],[z blocks]]+Table1[[#This Row],[z hits]]+Table1[[#This Row],[z faceoffWins]]+Table1[[#This Row],[z goals]]+Table1[[#This Row],[z assists]]+Table1[[#This Row],[z points]]</f>
        <v>-1.3268716346110008</v>
      </c>
    </row>
    <row r="302" spans="1:36" x14ac:dyDescent="0.3">
      <c r="A302" s="1">
        <v>8476473</v>
      </c>
      <c r="B302" s="1">
        <v>32</v>
      </c>
      <c r="C302" s="1" t="s">
        <v>219</v>
      </c>
      <c r="D302" s="1" t="s">
        <v>48</v>
      </c>
      <c r="E302" s="1" t="s">
        <v>240</v>
      </c>
      <c r="F302" s="1" t="s">
        <v>241</v>
      </c>
      <c r="G302" s="4">
        <v>5.1604412371134001E-2</v>
      </c>
      <c r="H302" s="3">
        <f>(Table1[[#This Row],[AVG_shp]] - G$519) / G$516</f>
        <v>-1.0529622090106205</v>
      </c>
      <c r="I302" s="6">
        <v>0</v>
      </c>
      <c r="J302" s="3">
        <f>(Table1[[#This Row],[AVG_PPP]] - I$519) / I$516</f>
        <v>-0.87968660730137926</v>
      </c>
      <c r="K302" s="6">
        <v>148.855670103092</v>
      </c>
      <c r="L302" s="3">
        <f>(Table1[[#This Row],[AVG_blocks]] - K$519) / K$516</f>
        <v>2.1281870972429364</v>
      </c>
      <c r="M302" s="6">
        <v>136.556701030927</v>
      </c>
      <c r="N302" s="3">
        <f>(Table1[[#This Row],[AVG_hits]] - M$519) / M$516</f>
        <v>0.93145749614850182</v>
      </c>
      <c r="O302" s="6">
        <v>0</v>
      </c>
      <c r="P302" s="3">
        <f>(Table1[[#This Row],[AVG_faceoffWins]] - O$519) / O$516</f>
        <v>-0.60126404952864254</v>
      </c>
      <c r="Q302" s="1">
        <v>68</v>
      </c>
      <c r="R302" s="1">
        <v>2</v>
      </c>
      <c r="S302" s="1">
        <f>IF(ISERR(Table1[[#This Row],[AVG_shp]]/Table1[[#This Row],[shp]]), 0, Table1[[#This Row],[AVG_shp]]/Table1[[#This Row],[shp]])</f>
        <v>2.1673419727481731</v>
      </c>
      <c r="T302" s="7">
        <f>Table1[[#This Row],[r shp factor]]*Table1[[#This Row],[goals]]</f>
        <v>4.3346839454963462</v>
      </c>
      <c r="U302" s="1">
        <v>17</v>
      </c>
      <c r="V302" s="1">
        <v>19</v>
      </c>
      <c r="W302" s="1">
        <v>40</v>
      </c>
      <c r="X302" s="3">
        <v>4.0618556701030899</v>
      </c>
      <c r="Y302" s="3">
        <f>(Table1[[#This Row],[AVG_goals]] - X$519) / X$516</f>
        <v>-0.96024684150303885</v>
      </c>
      <c r="Z302" s="3">
        <v>9.8556701030927805</v>
      </c>
      <c r="AA302" s="3">
        <f>(Table1[[#This Row],[AVG_assists]] - Z$519) / Z$516</f>
        <v>-0.93496773181160486</v>
      </c>
      <c r="AB302" s="3">
        <v>13.9175257731958</v>
      </c>
      <c r="AC302" s="3">
        <f>(Table1[[#This Row],[AVG_points]] - AB$519) / AB$516</f>
        <v>-1.0197005304819466</v>
      </c>
      <c r="AD302" s="1">
        <v>2.3810000000000001E-2</v>
      </c>
      <c r="AE302" s="1">
        <v>0</v>
      </c>
      <c r="AF302" s="1">
        <v>84</v>
      </c>
      <c r="AG302" s="1">
        <v>0</v>
      </c>
      <c r="AH302" s="1">
        <v>160</v>
      </c>
      <c r="AI302" s="1">
        <v>117</v>
      </c>
      <c r="AJ302" s="7">
        <f>Table1[[#This Row],[z ppp]]+Table1[[#This Row],[z blocks]]+Table1[[#This Row],[z hits]]+Table1[[#This Row],[z faceoffWins]]+Table1[[#This Row],[z goals]]+Table1[[#This Row],[z assists]]+Table1[[#This Row],[z points]]</f>
        <v>-1.336221167235174</v>
      </c>
    </row>
    <row r="303" spans="1:36" x14ac:dyDescent="0.3">
      <c r="A303" s="1">
        <v>8475200</v>
      </c>
      <c r="B303" s="1">
        <v>34</v>
      </c>
      <c r="C303" s="1" t="s">
        <v>765</v>
      </c>
      <c r="D303" s="1" t="s">
        <v>48</v>
      </c>
      <c r="E303" s="1" t="s">
        <v>790</v>
      </c>
      <c r="F303" s="1" t="s">
        <v>791</v>
      </c>
      <c r="G303" s="4">
        <v>7.0981419642857105E-2</v>
      </c>
      <c r="H303" s="3">
        <f>(Table1[[#This Row],[AVG_shp]] - G$519) / G$516</f>
        <v>-0.68288928276596927</v>
      </c>
      <c r="I303" s="6">
        <v>4.52678571428571</v>
      </c>
      <c r="J303" s="3">
        <f>(Table1[[#This Row],[AVG_PPP]] - I$519) / I$516</f>
        <v>-0.4085179614590011</v>
      </c>
      <c r="K303" s="6">
        <v>67.366071428571402</v>
      </c>
      <c r="L303" s="3">
        <f>(Table1[[#This Row],[AVG_blocks]] - K$519) / K$516</f>
        <v>0.12358169846612692</v>
      </c>
      <c r="M303" s="6">
        <v>116.73214285714199</v>
      </c>
      <c r="N303" s="3">
        <f>(Table1[[#This Row],[AVG_hits]] - M$519) / M$516</f>
        <v>0.56272838657950852</v>
      </c>
      <c r="O303" s="6">
        <v>0</v>
      </c>
      <c r="P303" s="3">
        <f>(Table1[[#This Row],[AVG_faceoffWins]] - O$519) / O$516</f>
        <v>-0.60126404952864254</v>
      </c>
      <c r="Q303" s="1">
        <v>76</v>
      </c>
      <c r="R303" s="1">
        <v>6</v>
      </c>
      <c r="S303" s="1">
        <f>IF(ISERR(Table1[[#This Row],[AVG_shp]]/Table1[[#This Row],[shp]]), 0, Table1[[#This Row],[AVG_shp]]/Table1[[#This Row],[shp]])</f>
        <v>1.3841390671747806</v>
      </c>
      <c r="T303" s="7">
        <f>Table1[[#This Row],[r shp factor]]*Table1[[#This Row],[goals]]</f>
        <v>8.3048344030486838</v>
      </c>
      <c r="U303" s="1">
        <v>22</v>
      </c>
      <c r="V303" s="1">
        <v>28</v>
      </c>
      <c r="W303" s="1">
        <v>62</v>
      </c>
      <c r="X303" s="3">
        <v>6.2946428571428497</v>
      </c>
      <c r="Y303" s="3">
        <f>(Table1[[#This Row],[AVG_goals]] - X$519) / X$516</f>
        <v>-0.73871754985797777</v>
      </c>
      <c r="Z303" s="3">
        <v>23.3303571428571</v>
      </c>
      <c r="AA303" s="3">
        <f>(Table1[[#This Row],[AVG_assists]] - Z$519) / Z$516</f>
        <v>3.2548216988383893E-2</v>
      </c>
      <c r="AB303" s="3">
        <v>29.625</v>
      </c>
      <c r="AC303" s="3">
        <f>(Table1[[#This Row],[AVG_points]] - AB$519) / AB$516</f>
        <v>-0.31409954177693283</v>
      </c>
      <c r="AD303" s="1">
        <v>5.1282000000000001E-2</v>
      </c>
      <c r="AE303" s="1">
        <v>1</v>
      </c>
      <c r="AF303" s="1">
        <v>117</v>
      </c>
      <c r="AG303" s="1">
        <v>0</v>
      </c>
      <c r="AH303" s="1">
        <v>60</v>
      </c>
      <c r="AI303" s="1">
        <v>101</v>
      </c>
      <c r="AJ303" s="7">
        <f>Table1[[#This Row],[z ppp]]+Table1[[#This Row],[z blocks]]+Table1[[#This Row],[z hits]]+Table1[[#This Row],[z faceoffWins]]+Table1[[#This Row],[z goals]]+Table1[[#This Row],[z assists]]+Table1[[#This Row],[z points]]</f>
        <v>-1.3437408005885347</v>
      </c>
    </row>
    <row r="304" spans="1:36" x14ac:dyDescent="0.3">
      <c r="A304" s="1">
        <v>8480068</v>
      </c>
      <c r="B304" s="1">
        <v>26</v>
      </c>
      <c r="C304" s="1" t="s">
        <v>22</v>
      </c>
      <c r="D304" s="1" t="s">
        <v>26</v>
      </c>
      <c r="E304" s="1" t="s">
        <v>38</v>
      </c>
      <c r="F304" s="1" t="s">
        <v>39</v>
      </c>
      <c r="G304" s="4">
        <v>0.12586085858585799</v>
      </c>
      <c r="H304" s="3">
        <f>(Table1[[#This Row],[AVG_shp]] - G$519) / G$516</f>
        <v>0.36522894702581821</v>
      </c>
      <c r="I304" s="6">
        <v>1.8080808080808</v>
      </c>
      <c r="J304" s="3">
        <f>(Table1[[#This Row],[AVG_PPP]] - I$519) / I$516</f>
        <v>-0.69149325341043899</v>
      </c>
      <c r="K304" s="6">
        <v>77.383838383838295</v>
      </c>
      <c r="L304" s="3">
        <f>(Table1[[#This Row],[AVG_blocks]] - K$519) / K$516</f>
        <v>0.37001400453778371</v>
      </c>
      <c r="M304" s="6">
        <v>48.297979797979799</v>
      </c>
      <c r="N304" s="3">
        <f>(Table1[[#This Row],[AVG_hits]] - M$519) / M$516</f>
        <v>-0.7101205610591782</v>
      </c>
      <c r="O304" s="6">
        <v>357.85353535353499</v>
      </c>
      <c r="P304" s="3">
        <f>(Table1[[#This Row],[AVG_faceoffWins]] - O$519) / O$516</f>
        <v>1.0925190038924539</v>
      </c>
      <c r="Q304" s="1">
        <v>68</v>
      </c>
      <c r="R304" s="1">
        <v>12</v>
      </c>
      <c r="S304" s="1">
        <f>IF(ISERR(Table1[[#This Row],[AVG_shp]]/Table1[[#This Row],[shp]]), 0, Table1[[#This Row],[AVG_shp]]/Table1[[#This Row],[shp]])</f>
        <v>0.74467711897155264</v>
      </c>
      <c r="T304" s="7">
        <f>Table1[[#This Row],[r shp factor]]*Table1[[#This Row],[goals]]</f>
        <v>8.9361254276586308</v>
      </c>
      <c r="U304" s="1">
        <v>19</v>
      </c>
      <c r="V304" s="1">
        <v>31</v>
      </c>
      <c r="W304" s="1">
        <v>74</v>
      </c>
      <c r="X304" s="3">
        <v>10.272727272727201</v>
      </c>
      <c r="Y304" s="3">
        <f>(Table1[[#This Row],[AVG_goals]] - X$519) / X$516</f>
        <v>-0.344026005673223</v>
      </c>
      <c r="Z304" s="3">
        <v>15.010101010101</v>
      </c>
      <c r="AA304" s="3">
        <f>(Table1[[#This Row],[AVG_assists]] - Z$519) / Z$516</f>
        <v>-0.56486680888840579</v>
      </c>
      <c r="AB304" s="3">
        <v>25.282828282828198</v>
      </c>
      <c r="AC304" s="3">
        <f>(Table1[[#This Row],[AVG_points]] - AB$519) / AB$516</f>
        <v>-0.50915576867400103</v>
      </c>
      <c r="AD304" s="1">
        <v>0.169014</v>
      </c>
      <c r="AE304" s="1">
        <v>3</v>
      </c>
      <c r="AF304" s="1">
        <v>71</v>
      </c>
      <c r="AG304" s="1">
        <v>375</v>
      </c>
      <c r="AH304" s="1">
        <v>79</v>
      </c>
      <c r="AI304" s="1">
        <v>26</v>
      </c>
      <c r="AJ304" s="7">
        <f>Table1[[#This Row],[z ppp]]+Table1[[#This Row],[z blocks]]+Table1[[#This Row],[z hits]]+Table1[[#This Row],[z faceoffWins]]+Table1[[#This Row],[z goals]]+Table1[[#This Row],[z assists]]+Table1[[#This Row],[z points]]</f>
        <v>-1.3571293892750096</v>
      </c>
    </row>
    <row r="305" spans="1:36" x14ac:dyDescent="0.3">
      <c r="A305" s="1">
        <v>8476624</v>
      </c>
      <c r="B305" s="1">
        <v>32</v>
      </c>
      <c r="C305" s="1" t="s">
        <v>765</v>
      </c>
      <c r="D305" s="1" t="s">
        <v>26</v>
      </c>
      <c r="E305" s="1" t="s">
        <v>772</v>
      </c>
      <c r="F305" s="1" t="s">
        <v>773</v>
      </c>
      <c r="G305" s="4">
        <v>8.6421560669455999E-2</v>
      </c>
      <c r="H305" s="3">
        <f>(Table1[[#This Row],[AVG_shp]] - G$519) / G$516</f>
        <v>-0.38800483073389702</v>
      </c>
      <c r="I305" s="6">
        <v>0.68619246861924599</v>
      </c>
      <c r="J305" s="3">
        <f>(Table1[[#This Row],[AVG_PPP]] - I$519) / I$516</f>
        <v>-0.80826454391405045</v>
      </c>
      <c r="K305" s="6">
        <v>70.075313807531302</v>
      </c>
      <c r="L305" s="3">
        <f>(Table1[[#This Row],[AVG_blocks]] - K$519) / K$516</f>
        <v>0.19022777339833841</v>
      </c>
      <c r="M305" s="6">
        <v>147.08786610878599</v>
      </c>
      <c r="N305" s="3">
        <f>(Table1[[#This Row],[AVG_hits]] - M$519) / M$516</f>
        <v>1.1273330908448769</v>
      </c>
      <c r="O305" s="6">
        <v>240.92050209204999</v>
      </c>
      <c r="P305" s="3">
        <f>(Table1[[#This Row],[AVG_faceoffWins]] - O$519) / O$516</f>
        <v>0.53905460978563124</v>
      </c>
      <c r="Q305" s="1">
        <v>77</v>
      </c>
      <c r="R305" s="1">
        <v>5</v>
      </c>
      <c r="S305" s="1">
        <f>IF(ISERR(Table1[[#This Row],[AVG_shp]]/Table1[[#This Row],[shp]]), 0, Table1[[#This Row],[AVG_shp]]/Table1[[#This Row],[shp]])</f>
        <v>1.2617575616406933</v>
      </c>
      <c r="T305" s="7">
        <f>Table1[[#This Row],[r shp factor]]*Table1[[#This Row],[goals]]</f>
        <v>6.3087878082034665</v>
      </c>
      <c r="U305" s="1">
        <v>3</v>
      </c>
      <c r="V305" s="1">
        <v>8</v>
      </c>
      <c r="W305" s="1">
        <v>21</v>
      </c>
      <c r="X305" s="3">
        <v>6.7238493723849304</v>
      </c>
      <c r="Y305" s="3">
        <f>(Table1[[#This Row],[AVG_goals]] - X$519) / X$516</f>
        <v>-0.69613318900042409</v>
      </c>
      <c r="Z305" s="3">
        <v>10.506276150627601</v>
      </c>
      <c r="AA305" s="3">
        <f>(Table1[[#This Row],[AVG_assists]] - Z$519) / Z$516</f>
        <v>-0.88825260399319494</v>
      </c>
      <c r="AB305" s="3">
        <v>17.2301255230125</v>
      </c>
      <c r="AC305" s="3">
        <f>(Table1[[#This Row],[AVG_points]] - AB$519) / AB$516</f>
        <v>-0.87089406899076627</v>
      </c>
      <c r="AD305" s="1">
        <v>6.8492999999999998E-2</v>
      </c>
      <c r="AE305" s="1">
        <v>0</v>
      </c>
      <c r="AF305" s="1">
        <v>73</v>
      </c>
      <c r="AG305" s="1">
        <v>108</v>
      </c>
      <c r="AH305" s="1">
        <v>60</v>
      </c>
      <c r="AI305" s="1">
        <v>150</v>
      </c>
      <c r="AJ305" s="7">
        <f>Table1[[#This Row],[z ppp]]+Table1[[#This Row],[z blocks]]+Table1[[#This Row],[z hits]]+Table1[[#This Row],[z faceoffWins]]+Table1[[#This Row],[z goals]]+Table1[[#This Row],[z assists]]+Table1[[#This Row],[z points]]</f>
        <v>-1.4069289318695892</v>
      </c>
    </row>
    <row r="306" spans="1:36" x14ac:dyDescent="0.3">
      <c r="A306" s="1">
        <v>8480813</v>
      </c>
      <c r="B306" s="1">
        <v>25</v>
      </c>
      <c r="C306" s="1" t="s">
        <v>481</v>
      </c>
      <c r="D306" s="1" t="s">
        <v>26</v>
      </c>
      <c r="E306" s="1" t="s">
        <v>499</v>
      </c>
      <c r="F306" s="1" t="s">
        <v>500</v>
      </c>
      <c r="G306" s="4">
        <v>0.15327337021276499</v>
      </c>
      <c r="H306" s="3">
        <f>(Table1[[#This Row],[AVG_shp]] - G$519) / G$516</f>
        <v>0.88876843128297034</v>
      </c>
      <c r="I306" s="6">
        <v>3.0808510638297801</v>
      </c>
      <c r="J306" s="3">
        <f>(Table1[[#This Row],[AVG_PPP]] - I$519) / I$516</f>
        <v>-0.55901748015322617</v>
      </c>
      <c r="K306" s="6">
        <v>40.936170212765902</v>
      </c>
      <c r="L306" s="3">
        <f>(Table1[[#This Row],[AVG_blocks]] - K$519) / K$516</f>
        <v>-0.52658131041008738</v>
      </c>
      <c r="M306" s="6">
        <v>132.92765957446801</v>
      </c>
      <c r="N306" s="3">
        <f>(Table1[[#This Row],[AVG_hits]] - M$519) / M$516</f>
        <v>0.8639587295631983</v>
      </c>
      <c r="O306" s="6">
        <v>262.60000000000002</v>
      </c>
      <c r="P306" s="3">
        <f>(Table1[[#This Row],[AVG_faceoffWins]] - O$519) / O$516</f>
        <v>0.64166744586362789</v>
      </c>
      <c r="Q306" s="1">
        <v>74</v>
      </c>
      <c r="R306" s="1">
        <v>8</v>
      </c>
      <c r="S306" s="1">
        <f>IF(ISERR(Table1[[#This Row],[AVG_shp]]/Table1[[#This Row],[shp]]), 0, Table1[[#This Row],[AVG_shp]]/Table1[[#This Row],[shp]])</f>
        <v>0.69669713733075</v>
      </c>
      <c r="T306" s="7">
        <f>Table1[[#This Row],[r shp factor]]*Table1[[#This Row],[goals]]</f>
        <v>5.573577098646</v>
      </c>
      <c r="U306" s="1">
        <v>9</v>
      </c>
      <c r="V306" s="1">
        <v>17</v>
      </c>
      <c r="W306" s="1">
        <v>42</v>
      </c>
      <c r="X306" s="3">
        <v>9.7063829787234006</v>
      </c>
      <c r="Y306" s="3">
        <f>(Table1[[#This Row],[AVG_goals]] - X$519) / X$516</f>
        <v>-0.40021669460503378</v>
      </c>
      <c r="Z306" s="3">
        <v>12.0723404255319</v>
      </c>
      <c r="AA306" s="3">
        <f>(Table1[[#This Row],[AVG_assists]] - Z$519) / Z$516</f>
        <v>-0.77580530496915012</v>
      </c>
      <c r="AB306" s="3">
        <v>21.778723404255299</v>
      </c>
      <c r="AC306" s="3">
        <f>(Table1[[#This Row],[AVG_points]] - AB$519) / AB$516</f>
        <v>-0.66656489958493215</v>
      </c>
      <c r="AD306" s="1">
        <v>0.22</v>
      </c>
      <c r="AE306" s="1">
        <v>0</v>
      </c>
      <c r="AF306" s="1">
        <v>75</v>
      </c>
      <c r="AG306" s="1">
        <v>201</v>
      </c>
      <c r="AH306" s="1">
        <v>44</v>
      </c>
      <c r="AI306" s="1">
        <v>139</v>
      </c>
      <c r="AJ306" s="7">
        <f>Table1[[#This Row],[z ppp]]+Table1[[#This Row],[z blocks]]+Table1[[#This Row],[z hits]]+Table1[[#This Row],[z faceoffWins]]+Table1[[#This Row],[z goals]]+Table1[[#This Row],[z assists]]+Table1[[#This Row],[z points]]</f>
        <v>-1.4225595142956036</v>
      </c>
    </row>
    <row r="307" spans="1:36" x14ac:dyDescent="0.3">
      <c r="A307" s="1">
        <v>8474013</v>
      </c>
      <c r="B307" s="1">
        <v>36</v>
      </c>
      <c r="C307" s="1" t="s">
        <v>902</v>
      </c>
      <c r="D307" s="1" t="s">
        <v>48</v>
      </c>
      <c r="E307" s="1" t="s">
        <v>924</v>
      </c>
      <c r="F307" s="1" t="s">
        <v>925</v>
      </c>
      <c r="G307" s="4">
        <v>2.4985899159663798E-2</v>
      </c>
      <c r="H307" s="3">
        <f>(Table1[[#This Row],[AVG_shp]] - G$519) / G$516</f>
        <v>-1.5613374672903635</v>
      </c>
      <c r="I307" s="6">
        <v>0</v>
      </c>
      <c r="J307" s="3">
        <f>(Table1[[#This Row],[AVG_PPP]] - I$519) / I$516</f>
        <v>-0.87968660730137926</v>
      </c>
      <c r="K307" s="6">
        <v>167.41176470588201</v>
      </c>
      <c r="L307" s="3">
        <f>(Table1[[#This Row],[AVG_blocks]] - K$519) / K$516</f>
        <v>2.5846582055317135</v>
      </c>
      <c r="M307" s="6">
        <v>102.067226890756</v>
      </c>
      <c r="N307" s="3">
        <f>(Table1[[#This Row],[AVG_hits]] - M$519) / M$516</f>
        <v>0.28996662519306482</v>
      </c>
      <c r="O307" s="6">
        <v>0</v>
      </c>
      <c r="P307" s="3">
        <f>(Table1[[#This Row],[AVG_faceoffWins]] - O$519) / O$516</f>
        <v>-0.60126404952864254</v>
      </c>
      <c r="Q307" s="1">
        <v>82</v>
      </c>
      <c r="R307" s="1">
        <v>1</v>
      </c>
      <c r="S307" s="1">
        <f>IF(ISERR(Table1[[#This Row],[AVG_shp]]/Table1[[#This Row],[shp]]), 0, Table1[[#This Row],[AVG_shp]]/Table1[[#This Row],[shp]])</f>
        <v>1.6490165760073785</v>
      </c>
      <c r="T307" s="7">
        <f>Table1[[#This Row],[r shp factor]]*Table1[[#This Row],[goals]]</f>
        <v>1.6490165760073785</v>
      </c>
      <c r="U307" s="1">
        <v>16</v>
      </c>
      <c r="V307" s="1">
        <v>17</v>
      </c>
      <c r="W307" s="1">
        <v>35</v>
      </c>
      <c r="X307" s="3">
        <v>1.98319327731092</v>
      </c>
      <c r="Y307" s="3">
        <f>(Table1[[#This Row],[AVG_goals]] - X$519) / X$516</f>
        <v>-1.1664844131432583</v>
      </c>
      <c r="Z307" s="3">
        <v>13.0504201680672</v>
      </c>
      <c r="AA307" s="3">
        <f>(Table1[[#This Row],[AVG_assists]] - Z$519) / Z$516</f>
        <v>-0.70557675366339445</v>
      </c>
      <c r="AB307" s="3">
        <v>15.0336134453781</v>
      </c>
      <c r="AC307" s="3">
        <f>(Table1[[#This Row],[AVG_points]] - AB$519) / AB$516</f>
        <v>-0.96956436259128398</v>
      </c>
      <c r="AD307" s="1">
        <v>1.5152000000000001E-2</v>
      </c>
      <c r="AE307" s="1">
        <v>0</v>
      </c>
      <c r="AF307" s="1">
        <v>66</v>
      </c>
      <c r="AG307" s="1">
        <v>0</v>
      </c>
      <c r="AH307" s="1">
        <v>211</v>
      </c>
      <c r="AI307" s="1">
        <v>106</v>
      </c>
      <c r="AJ307" s="7">
        <f>Table1[[#This Row],[z ppp]]+Table1[[#This Row],[z blocks]]+Table1[[#This Row],[z hits]]+Table1[[#This Row],[z faceoffWins]]+Table1[[#This Row],[z goals]]+Table1[[#This Row],[z assists]]+Table1[[#This Row],[z points]]</f>
        <v>-1.4479513555031804</v>
      </c>
    </row>
    <row r="308" spans="1:36" x14ac:dyDescent="0.3">
      <c r="A308" s="1">
        <v>8476981</v>
      </c>
      <c r="B308" s="1">
        <v>31</v>
      </c>
      <c r="C308" s="1" t="s">
        <v>481</v>
      </c>
      <c r="D308" s="1" t="s">
        <v>42</v>
      </c>
      <c r="E308" s="1" t="s">
        <v>482</v>
      </c>
      <c r="F308" s="1" t="s">
        <v>438</v>
      </c>
      <c r="G308" s="4">
        <v>0.109477789473684</v>
      </c>
      <c r="H308" s="3">
        <f>(Table1[[#This Row],[AVG_shp]] - G$519) / G$516</f>
        <v>5.2335926850394378E-2</v>
      </c>
      <c r="I308" s="6">
        <v>1.8947368421052599</v>
      </c>
      <c r="J308" s="3">
        <f>(Table1[[#This Row],[AVG_PPP]] - I$519) / I$516</f>
        <v>-0.6824736954321311</v>
      </c>
      <c r="K308" s="6">
        <v>42.368421052631497</v>
      </c>
      <c r="L308" s="3">
        <f>(Table1[[#This Row],[AVG_blocks]] - K$519) / K$516</f>
        <v>-0.49134862043863825</v>
      </c>
      <c r="M308" s="6">
        <v>162.407894736842</v>
      </c>
      <c r="N308" s="3">
        <f>(Table1[[#This Row],[AVG_hits]] - M$519) / M$516</f>
        <v>1.4122796941979066</v>
      </c>
      <c r="O308" s="6">
        <v>21.184210526315699</v>
      </c>
      <c r="P308" s="3">
        <f>(Table1[[#This Row],[AVG_faceoffWins]] - O$519) / O$516</f>
        <v>-0.5009954948135692</v>
      </c>
      <c r="Q308" s="1">
        <v>81</v>
      </c>
      <c r="R308" s="1">
        <v>15</v>
      </c>
      <c r="S308" s="1">
        <f>IF(ISERR(Table1[[#This Row],[AVG_shp]]/Table1[[#This Row],[shp]]), 0, Table1[[#This Row],[AVG_shp]]/Table1[[#This Row],[shp]])</f>
        <v>0.79553674725636025</v>
      </c>
      <c r="T308" s="7">
        <f>Table1[[#This Row],[r shp factor]]*Table1[[#This Row],[goals]]</f>
        <v>11.933051208845404</v>
      </c>
      <c r="U308" s="1">
        <v>12</v>
      </c>
      <c r="V308" s="1">
        <v>27</v>
      </c>
      <c r="W308" s="1">
        <v>69</v>
      </c>
      <c r="X308" s="3">
        <v>14.7631578947368</v>
      </c>
      <c r="Y308" s="3">
        <f>(Table1[[#This Row],[AVG_goals]] - X$519) / X$516</f>
        <v>0.1014987271133071</v>
      </c>
      <c r="Z308" s="3">
        <v>11.355263157894701</v>
      </c>
      <c r="AA308" s="3">
        <f>(Table1[[#This Row],[AVG_assists]] - Z$519) / Z$516</f>
        <v>-0.82729323124999998</v>
      </c>
      <c r="AB308" s="3">
        <v>26.118421052631501</v>
      </c>
      <c r="AC308" s="3">
        <f>(Table1[[#This Row],[AVG_points]] - AB$519) / AB$516</f>
        <v>-0.47161981120466773</v>
      </c>
      <c r="AD308" s="1">
        <v>0.13761499999999999</v>
      </c>
      <c r="AE308" s="1">
        <v>0</v>
      </c>
      <c r="AF308" s="1">
        <v>109</v>
      </c>
      <c r="AG308" s="1">
        <v>29</v>
      </c>
      <c r="AH308" s="1">
        <v>39</v>
      </c>
      <c r="AI308" s="1">
        <v>176</v>
      </c>
      <c r="AJ308" s="7">
        <f>Table1[[#This Row],[z ppp]]+Table1[[#This Row],[z blocks]]+Table1[[#This Row],[z hits]]+Table1[[#This Row],[z faceoffWins]]+Table1[[#This Row],[z goals]]+Table1[[#This Row],[z assists]]+Table1[[#This Row],[z points]]</f>
        <v>-1.4599524318277928</v>
      </c>
    </row>
    <row r="309" spans="1:36" x14ac:dyDescent="0.3">
      <c r="A309" s="1">
        <v>8479316</v>
      </c>
      <c r="B309" s="1">
        <v>28</v>
      </c>
      <c r="C309" s="1" t="s">
        <v>375</v>
      </c>
      <c r="D309" s="1" t="s">
        <v>23</v>
      </c>
      <c r="E309" s="1" t="s">
        <v>386</v>
      </c>
      <c r="F309" s="1" t="s">
        <v>387</v>
      </c>
      <c r="G309" s="4">
        <v>0.109286650273224</v>
      </c>
      <c r="H309" s="3">
        <f>(Table1[[#This Row],[AVG_shp]] - G$519) / G$516</f>
        <v>4.8685443458280443E-2</v>
      </c>
      <c r="I309" s="6">
        <v>2.7814207650273199</v>
      </c>
      <c r="J309" s="3">
        <f>(Table1[[#This Row],[AVG_PPP]] - I$519) / I$516</f>
        <v>-0.5901835607489353</v>
      </c>
      <c r="K309" s="6">
        <v>61.377049180327802</v>
      </c>
      <c r="L309" s="3">
        <f>(Table1[[#This Row],[AVG_blocks]] - K$519) / K$516</f>
        <v>-2.3745402507525975E-2</v>
      </c>
      <c r="M309" s="6">
        <v>156.73770491803199</v>
      </c>
      <c r="N309" s="3">
        <f>(Table1[[#This Row],[AVG_hits]] - M$519) / M$516</f>
        <v>1.306816358034294</v>
      </c>
      <c r="O309" s="6">
        <v>169.213114754098</v>
      </c>
      <c r="P309" s="3">
        <f>(Table1[[#This Row],[AVG_faceoffWins]] - O$519) / O$516</f>
        <v>0.19965106761261747</v>
      </c>
      <c r="Q309" s="1">
        <v>75</v>
      </c>
      <c r="R309" s="1">
        <v>11</v>
      </c>
      <c r="S309" s="1">
        <f>IF(ISERR(Table1[[#This Row],[AVG_shp]]/Table1[[#This Row],[shp]]), 0, Table1[[#This Row],[AVG_shp]]/Table1[[#This Row],[shp]])</f>
        <v>0.94384311353603534</v>
      </c>
      <c r="T309" s="7">
        <f>Table1[[#This Row],[r shp factor]]*Table1[[#This Row],[goals]]</f>
        <v>10.382274248896389</v>
      </c>
      <c r="U309" s="1">
        <v>7</v>
      </c>
      <c r="V309" s="1">
        <v>18</v>
      </c>
      <c r="W309" s="1">
        <v>47</v>
      </c>
      <c r="X309" s="3">
        <v>9.9836065573770494</v>
      </c>
      <c r="Y309" s="3">
        <f>(Table1[[#This Row],[AVG_goals]] - X$519) / X$516</f>
        <v>-0.37271154616861984</v>
      </c>
      <c r="Z309" s="3">
        <v>7.1693989071038198</v>
      </c>
      <c r="AA309" s="3">
        <f>(Table1[[#This Row],[AVG_assists]] - Z$519) / Z$516</f>
        <v>-1.1278486660590248</v>
      </c>
      <c r="AB309" s="3">
        <v>17.153005464480799</v>
      </c>
      <c r="AC309" s="3">
        <f>(Table1[[#This Row],[AVG_points]] - AB$519) / AB$516</f>
        <v>-0.87435840633509232</v>
      </c>
      <c r="AD309" s="1">
        <v>0.115789</v>
      </c>
      <c r="AE309" s="1">
        <v>0</v>
      </c>
      <c r="AF309" s="1">
        <v>112</v>
      </c>
      <c r="AG309" s="1">
        <v>187</v>
      </c>
      <c r="AH309" s="1">
        <v>77</v>
      </c>
      <c r="AI309" s="1">
        <v>187</v>
      </c>
      <c r="AJ309" s="7">
        <f>Table1[[#This Row],[z ppp]]+Table1[[#This Row],[z blocks]]+Table1[[#This Row],[z hits]]+Table1[[#This Row],[z faceoffWins]]+Table1[[#This Row],[z goals]]+Table1[[#This Row],[z assists]]+Table1[[#This Row],[z points]]</f>
        <v>-1.4823801561722867</v>
      </c>
    </row>
    <row r="310" spans="1:36" x14ac:dyDescent="0.3">
      <c r="A310" s="1">
        <v>8479369</v>
      </c>
      <c r="B310" s="1">
        <v>27</v>
      </c>
      <c r="C310" s="1" t="s">
        <v>55</v>
      </c>
      <c r="D310" s="1" t="s">
        <v>48</v>
      </c>
      <c r="E310" s="1" t="s">
        <v>82</v>
      </c>
      <c r="F310" s="1" t="s">
        <v>83</v>
      </c>
      <c r="G310" s="4">
        <v>4.0550030927834997E-2</v>
      </c>
      <c r="H310" s="3">
        <f>(Table1[[#This Row],[AVG_shp]] - G$519) / G$516</f>
        <v>-1.2640849707033477</v>
      </c>
      <c r="I310" s="6">
        <v>0</v>
      </c>
      <c r="J310" s="3">
        <f>(Table1[[#This Row],[AVG_PPP]] - I$519) / I$516</f>
        <v>-0.87968660730137926</v>
      </c>
      <c r="K310" s="6">
        <v>145.876288659793</v>
      </c>
      <c r="L310" s="3">
        <f>(Table1[[#This Row],[AVG_blocks]] - K$519) / K$516</f>
        <v>2.0548957297138433</v>
      </c>
      <c r="M310" s="6">
        <v>132.59793814432899</v>
      </c>
      <c r="N310" s="3">
        <f>(Table1[[#This Row],[AVG_hits]] - M$519) / M$516</f>
        <v>0.85782603857078343</v>
      </c>
      <c r="O310" s="6">
        <v>0</v>
      </c>
      <c r="P310" s="3">
        <f>(Table1[[#This Row],[AVG_faceoffWins]] - O$519) / O$516</f>
        <v>-0.60126404952864254</v>
      </c>
      <c r="Q310" s="1">
        <v>76</v>
      </c>
      <c r="R310" s="1">
        <v>1</v>
      </c>
      <c r="S310" s="1">
        <f>IF(ISERR(Table1[[#This Row],[AVG_shp]]/Table1[[#This Row],[shp]]), 0, Table1[[#This Row],[AVG_shp]]/Table1[[#This Row],[shp]])</f>
        <v>3.2440024742267997</v>
      </c>
      <c r="T310" s="7">
        <f>Table1[[#This Row],[r shp factor]]*Table1[[#This Row],[goals]]</f>
        <v>3.2440024742267997</v>
      </c>
      <c r="U310" s="1">
        <v>16</v>
      </c>
      <c r="V310" s="1">
        <v>17</v>
      </c>
      <c r="W310" s="1">
        <v>35</v>
      </c>
      <c r="X310" s="3">
        <v>3.0618556701030899</v>
      </c>
      <c r="Y310" s="3">
        <f>(Table1[[#This Row],[AVG_goals]] - X$519) / X$516</f>
        <v>-1.0594633243505447</v>
      </c>
      <c r="Z310" s="3">
        <v>10.9175257731958</v>
      </c>
      <c r="AA310" s="3">
        <f>(Table1[[#This Row],[AVG_assists]] - Z$519) / Z$516</f>
        <v>-0.85872386112899945</v>
      </c>
      <c r="AB310" s="3">
        <v>13.9793814432989</v>
      </c>
      <c r="AC310" s="3">
        <f>(Table1[[#This Row],[AVG_points]] - AB$519) / AB$516</f>
        <v>-1.0169218901129382</v>
      </c>
      <c r="AD310" s="1">
        <v>1.2500000000000001E-2</v>
      </c>
      <c r="AE310" s="1">
        <v>0</v>
      </c>
      <c r="AF310" s="1">
        <v>80</v>
      </c>
      <c r="AG310" s="1">
        <v>0</v>
      </c>
      <c r="AH310" s="1">
        <v>126</v>
      </c>
      <c r="AI310" s="1">
        <v>105</v>
      </c>
      <c r="AJ310" s="7">
        <f>Table1[[#This Row],[z ppp]]+Table1[[#This Row],[z blocks]]+Table1[[#This Row],[z hits]]+Table1[[#This Row],[z faceoffWins]]+Table1[[#This Row],[z goals]]+Table1[[#This Row],[z assists]]+Table1[[#This Row],[z points]]</f>
        <v>-1.5033379641378777</v>
      </c>
    </row>
    <row r="311" spans="1:36" x14ac:dyDescent="0.3">
      <c r="A311" s="1">
        <v>8480459</v>
      </c>
      <c r="B311" s="1">
        <v>29</v>
      </c>
      <c r="C311" s="1" t="s">
        <v>792</v>
      </c>
      <c r="D311" s="1" t="s">
        <v>45</v>
      </c>
      <c r="E311" s="1" t="s">
        <v>809</v>
      </c>
      <c r="F311" s="1" t="s">
        <v>810</v>
      </c>
      <c r="G311" s="4">
        <v>0.149960859030837</v>
      </c>
      <c r="H311" s="3">
        <f>(Table1[[#This Row],[AVG_shp]] - G$519) / G$516</f>
        <v>0.8255042393918347</v>
      </c>
      <c r="I311" s="6">
        <v>3.2599118942731198</v>
      </c>
      <c r="J311" s="3">
        <f>(Table1[[#This Row],[AVG_PPP]] - I$519) / I$516</f>
        <v>-0.54038000660612384</v>
      </c>
      <c r="K311" s="6">
        <v>35.008810572687203</v>
      </c>
      <c r="L311" s="3">
        <f>(Table1[[#This Row],[AVG_blocks]] - K$519) / K$516</f>
        <v>-0.67239154052855621</v>
      </c>
      <c r="M311" s="6">
        <v>50.563876651982298</v>
      </c>
      <c r="N311" s="3">
        <f>(Table1[[#This Row],[AVG_hits]] - M$519) / M$516</f>
        <v>-0.66797575651789209</v>
      </c>
      <c r="O311" s="6">
        <v>262.11453744493298</v>
      </c>
      <c r="P311" s="3">
        <f>(Table1[[#This Row],[AVG_faceoffWins]] - O$519) / O$516</f>
        <v>0.63936966711447929</v>
      </c>
      <c r="Q311" s="1">
        <v>81</v>
      </c>
      <c r="R311" s="1">
        <v>25</v>
      </c>
      <c r="S311" s="1">
        <f>IF(ISERR(Table1[[#This Row],[AVG_shp]]/Table1[[#This Row],[shp]]), 0, Table1[[#This Row],[AVG_shp]]/Table1[[#This Row],[shp]])</f>
        <v>0.82778586231342088</v>
      </c>
      <c r="T311" s="7">
        <f>Table1[[#This Row],[r shp factor]]*Table1[[#This Row],[goals]]</f>
        <v>20.694646557835522</v>
      </c>
      <c r="U311" s="1">
        <v>21</v>
      </c>
      <c r="V311" s="1">
        <v>46</v>
      </c>
      <c r="W311" s="1">
        <v>117</v>
      </c>
      <c r="X311" s="3">
        <v>17.925110132158501</v>
      </c>
      <c r="Y311" s="3">
        <f>(Table1[[#This Row],[AVG_goals]] - X$519) / X$516</f>
        <v>0.41521650704208984</v>
      </c>
      <c r="Z311" s="3">
        <v>15.4008810572687</v>
      </c>
      <c r="AA311" s="3">
        <f>(Table1[[#This Row],[AVG_assists]] - Z$519) / Z$516</f>
        <v>-0.53680783230573526</v>
      </c>
      <c r="AB311" s="3">
        <v>33.325991189427299</v>
      </c>
      <c r="AC311" s="3">
        <f>(Table1[[#This Row],[AVG_points]] - AB$519) / AB$516</f>
        <v>-0.14784601146763882</v>
      </c>
      <c r="AD311" s="1">
        <v>0.18115899999999999</v>
      </c>
      <c r="AE311" s="1">
        <v>5</v>
      </c>
      <c r="AF311" s="1">
        <v>138</v>
      </c>
      <c r="AG311" s="1">
        <v>372</v>
      </c>
      <c r="AH311" s="1">
        <v>43</v>
      </c>
      <c r="AI311" s="1">
        <v>59</v>
      </c>
      <c r="AJ311" s="7">
        <f>Table1[[#This Row],[z ppp]]+Table1[[#This Row],[z blocks]]+Table1[[#This Row],[z hits]]+Table1[[#This Row],[z faceoffWins]]+Table1[[#This Row],[z goals]]+Table1[[#This Row],[z assists]]+Table1[[#This Row],[z points]]</f>
        <v>-1.510814973269377</v>
      </c>
    </row>
    <row r="312" spans="1:36" x14ac:dyDescent="0.3">
      <c r="A312" s="1">
        <v>8482655</v>
      </c>
      <c r="B312" s="1">
        <v>25</v>
      </c>
      <c r="C312" s="1" t="s">
        <v>826</v>
      </c>
      <c r="D312" s="1" t="s">
        <v>48</v>
      </c>
      <c r="E312" s="1" t="s">
        <v>857</v>
      </c>
      <c r="F312" s="1" t="s">
        <v>858</v>
      </c>
      <c r="G312" s="4">
        <v>6.3041092592592496E-2</v>
      </c>
      <c r="H312" s="3">
        <f>(Table1[[#This Row],[AVG_shp]] - G$519) / G$516</f>
        <v>-0.83453809135774504</v>
      </c>
      <c r="I312" s="6">
        <v>5.5370370370370301</v>
      </c>
      <c r="J312" s="3">
        <f>(Table1[[#This Row],[AVG_PPP]] - I$519) / I$516</f>
        <v>-0.30336636433368419</v>
      </c>
      <c r="K312" s="6">
        <v>110.99074074073999</v>
      </c>
      <c r="L312" s="3">
        <f>(Table1[[#This Row],[AVG_blocks]] - K$519) / K$516</f>
        <v>1.1967278305548752</v>
      </c>
      <c r="M312" s="6">
        <v>75.537037037036995</v>
      </c>
      <c r="N312" s="3">
        <f>(Table1[[#This Row],[AVG_hits]] - M$519) / M$516</f>
        <v>-0.20348463842167605</v>
      </c>
      <c r="O312" s="6">
        <v>0</v>
      </c>
      <c r="P312" s="3">
        <f>(Table1[[#This Row],[AVG_faceoffWins]] - O$519) / O$516</f>
        <v>-0.60126404952864254</v>
      </c>
      <c r="Q312" s="1">
        <v>54</v>
      </c>
      <c r="R312" s="1">
        <v>2</v>
      </c>
      <c r="S312" s="1">
        <f>IF(ISERR(Table1[[#This Row],[AVG_shp]]/Table1[[#This Row],[shp]]), 0, Table1[[#This Row],[AVG_shp]]/Table1[[#This Row],[shp]])</f>
        <v>1.5129741184292724</v>
      </c>
      <c r="T312" s="7">
        <f>Table1[[#This Row],[r shp factor]]*Table1[[#This Row],[goals]]</f>
        <v>3.0259482368585449</v>
      </c>
      <c r="U312" s="1">
        <v>12</v>
      </c>
      <c r="V312" s="1">
        <v>14</v>
      </c>
      <c r="W312" s="1">
        <v>30</v>
      </c>
      <c r="X312" s="3">
        <v>5.0092592592592498</v>
      </c>
      <c r="Y312" s="3">
        <f>(Table1[[#This Row],[AVG_goals]] - X$519) / X$516</f>
        <v>-0.86624878954986129</v>
      </c>
      <c r="Z312" s="3">
        <v>19.8888888888888</v>
      </c>
      <c r="AA312" s="3">
        <f>(Table1[[#This Row],[AVG_assists]] - Z$519) / Z$516</f>
        <v>-0.21455773902953176</v>
      </c>
      <c r="AB312" s="3">
        <v>24.898148148148099</v>
      </c>
      <c r="AC312" s="3">
        <f>(Table1[[#This Row],[AVG_points]] - AB$519) / AB$516</f>
        <v>-0.52643612065460588</v>
      </c>
      <c r="AD312" s="1">
        <v>4.1667000000000003E-2</v>
      </c>
      <c r="AE312" s="1">
        <v>1</v>
      </c>
      <c r="AF312" s="1">
        <v>48</v>
      </c>
      <c r="AG312" s="1">
        <v>0</v>
      </c>
      <c r="AH312" s="1">
        <v>70</v>
      </c>
      <c r="AI312" s="1">
        <v>34</v>
      </c>
      <c r="AJ312" s="7">
        <f>Table1[[#This Row],[z ppp]]+Table1[[#This Row],[z blocks]]+Table1[[#This Row],[z hits]]+Table1[[#This Row],[z faceoffWins]]+Table1[[#This Row],[z goals]]+Table1[[#This Row],[z assists]]+Table1[[#This Row],[z points]]</f>
        <v>-1.5186298709631265</v>
      </c>
    </row>
    <row r="313" spans="1:36" x14ac:dyDescent="0.3">
      <c r="A313" s="1">
        <v>8476927</v>
      </c>
      <c r="B313" s="1">
        <v>31</v>
      </c>
      <c r="C313" s="1" t="s">
        <v>934</v>
      </c>
      <c r="D313" s="1" t="s">
        <v>26</v>
      </c>
      <c r="E313" s="1" t="s">
        <v>935</v>
      </c>
      <c r="F313" s="1" t="s">
        <v>936</v>
      </c>
      <c r="G313" s="4">
        <v>8.7772042253521101E-2</v>
      </c>
      <c r="H313" s="3">
        <f>(Table1[[#This Row],[AVG_shp]] - G$519) / G$516</f>
        <v>-0.36221257785159511</v>
      </c>
      <c r="I313" s="6">
        <v>0</v>
      </c>
      <c r="J313" s="3">
        <f>(Table1[[#This Row],[AVG_PPP]] - I$519) / I$516</f>
        <v>-0.87968660730137926</v>
      </c>
      <c r="K313" s="6">
        <v>44.183098591549196</v>
      </c>
      <c r="L313" s="3">
        <f>(Table1[[#This Row],[AVG_blocks]] - K$519) / K$516</f>
        <v>-0.44670841542200906</v>
      </c>
      <c r="M313" s="6">
        <v>92.004694835680695</v>
      </c>
      <c r="N313" s="3">
        <f>(Table1[[#This Row],[AVG_hits]] - M$519) / M$516</f>
        <v>0.10280742335099055</v>
      </c>
      <c r="O313" s="6">
        <v>417.26291079812199</v>
      </c>
      <c r="P313" s="3">
        <f>(Table1[[#This Row],[AVG_faceoffWins]] - O$519) / O$516</f>
        <v>1.3737139157799685</v>
      </c>
      <c r="Q313" s="1">
        <v>82</v>
      </c>
      <c r="R313" s="1">
        <v>8</v>
      </c>
      <c r="S313" s="1">
        <f>IF(ISERR(Table1[[#This Row],[AVG_shp]]/Table1[[#This Row],[shp]]), 0, Table1[[#This Row],[AVG_shp]]/Table1[[#This Row],[shp]])</f>
        <v>1.0313261374464915</v>
      </c>
      <c r="T313" s="7">
        <f>Table1[[#This Row],[r shp factor]]*Table1[[#This Row],[goals]]</f>
        <v>8.2506090995719319</v>
      </c>
      <c r="U313" s="1">
        <v>18</v>
      </c>
      <c r="V313" s="1">
        <v>26</v>
      </c>
      <c r="W313" s="1">
        <v>60</v>
      </c>
      <c r="X313" s="3">
        <v>6.1784037558685396</v>
      </c>
      <c r="Y313" s="3">
        <f>(Table1[[#This Row],[AVG_goals]] - X$519) / X$516</f>
        <v>-0.75025038465576988</v>
      </c>
      <c r="Z313" s="3">
        <v>17.502347417840301</v>
      </c>
      <c r="AA313" s="3">
        <f>(Table1[[#This Row],[AVG_assists]] - Z$519) / Z$516</f>
        <v>-0.38591733564932795</v>
      </c>
      <c r="AB313" s="3">
        <v>23.680751173708899</v>
      </c>
      <c r="AC313" s="3">
        <f>(Table1[[#This Row],[AVG_points]] - AB$519) / AB$516</f>
        <v>-0.5811232394368826</v>
      </c>
      <c r="AD313" s="1">
        <v>8.5106000000000001E-2</v>
      </c>
      <c r="AE313" s="1">
        <v>0</v>
      </c>
      <c r="AF313" s="1">
        <v>94</v>
      </c>
      <c r="AG313" s="1">
        <v>510</v>
      </c>
      <c r="AH313" s="1">
        <v>43</v>
      </c>
      <c r="AI313" s="1">
        <v>104</v>
      </c>
      <c r="AJ313" s="7">
        <f>Table1[[#This Row],[z ppp]]+Table1[[#This Row],[z blocks]]+Table1[[#This Row],[z hits]]+Table1[[#This Row],[z faceoffWins]]+Table1[[#This Row],[z goals]]+Table1[[#This Row],[z assists]]+Table1[[#This Row],[z points]]</f>
        <v>-1.5671646433344097</v>
      </c>
    </row>
    <row r="314" spans="1:36" x14ac:dyDescent="0.3">
      <c r="A314" s="1">
        <v>8479339</v>
      </c>
      <c r="B314" s="1">
        <v>27</v>
      </c>
      <c r="C314" s="1" t="s">
        <v>481</v>
      </c>
      <c r="D314" s="1" t="s">
        <v>56</v>
      </c>
      <c r="E314" s="1" t="s">
        <v>491</v>
      </c>
      <c r="F314" s="1" t="s">
        <v>492</v>
      </c>
      <c r="G314" s="4">
        <v>0.14540592799999999</v>
      </c>
      <c r="H314" s="3">
        <f>(Table1[[#This Row],[AVG_shp]] - G$519) / G$516</f>
        <v>0.73851161809657928</v>
      </c>
      <c r="I314" s="6">
        <v>15.231999999999999</v>
      </c>
      <c r="J314" s="3">
        <f>(Table1[[#This Row],[AVG_PPP]] - I$519) / I$516</f>
        <v>0.70572990376127243</v>
      </c>
      <c r="K314" s="6">
        <v>25.544</v>
      </c>
      <c r="L314" s="3">
        <f>(Table1[[#This Row],[AVG_blocks]] - K$519) / K$516</f>
        <v>-0.90522138238591909</v>
      </c>
      <c r="M314" s="6">
        <v>23.416</v>
      </c>
      <c r="N314" s="3">
        <f>(Table1[[#This Row],[AVG_hits]] - M$519) / M$516</f>
        <v>-1.1729157555243412</v>
      </c>
      <c r="O314" s="6">
        <v>21.216000000000001</v>
      </c>
      <c r="P314" s="3">
        <f>(Table1[[#This Row],[AVG_faceoffWins]] - O$519) / O$516</f>
        <v>-0.50084502970289069</v>
      </c>
      <c r="Q314" s="1">
        <v>52</v>
      </c>
      <c r="R314" s="1">
        <v>20</v>
      </c>
      <c r="S314" s="1">
        <f>IF(ISERR(Table1[[#This Row],[AVG_shp]]/Table1[[#This Row],[shp]]), 0, Table1[[#This Row],[AVG_shp]]/Table1[[#This Row],[shp]])</f>
        <v>0.84335337037595548</v>
      </c>
      <c r="T314" s="7">
        <f>Table1[[#This Row],[r shp factor]]*Table1[[#This Row],[goals]]</f>
        <v>16.867067407519109</v>
      </c>
      <c r="U314" s="1">
        <v>13</v>
      </c>
      <c r="V314" s="1">
        <v>33</v>
      </c>
      <c r="W314" s="1">
        <v>86</v>
      </c>
      <c r="X314" s="3">
        <v>18.864000000000001</v>
      </c>
      <c r="Y314" s="3">
        <f>(Table1[[#This Row],[AVG_goals]] - X$519) / X$516</f>
        <v>0.50836985751048291</v>
      </c>
      <c r="Z314" s="3">
        <v>19.04</v>
      </c>
      <c r="AA314" s="3">
        <f>(Table1[[#This Row],[AVG_assists]] - Z$519) / Z$516</f>
        <v>-0.27551006662981586</v>
      </c>
      <c r="AB314" s="3">
        <v>37.904000000000003</v>
      </c>
      <c r="AC314" s="3">
        <f>(Table1[[#This Row],[AVG_points]] - AB$519) / AB$516</f>
        <v>5.7804336665867644E-2</v>
      </c>
      <c r="AD314" s="1">
        <v>0.17241400000000001</v>
      </c>
      <c r="AE314" s="1">
        <v>19</v>
      </c>
      <c r="AF314" s="1">
        <v>116</v>
      </c>
      <c r="AG314" s="1">
        <v>11</v>
      </c>
      <c r="AH314" s="1">
        <v>28</v>
      </c>
      <c r="AI314" s="1">
        <v>26</v>
      </c>
      <c r="AJ314" s="7">
        <f>Table1[[#This Row],[z ppp]]+Table1[[#This Row],[z blocks]]+Table1[[#This Row],[z hits]]+Table1[[#This Row],[z faceoffWins]]+Table1[[#This Row],[z goals]]+Table1[[#This Row],[z assists]]+Table1[[#This Row],[z points]]</f>
        <v>-1.5825881363053438</v>
      </c>
    </row>
    <row r="315" spans="1:36" x14ac:dyDescent="0.3">
      <c r="A315" s="1">
        <v>8481523</v>
      </c>
      <c r="B315" s="1">
        <v>24</v>
      </c>
      <c r="C315" s="1" t="s">
        <v>481</v>
      </c>
      <c r="D315" s="1" t="s">
        <v>65</v>
      </c>
      <c r="E315" s="1" t="s">
        <v>485</v>
      </c>
      <c r="F315" s="1" t="s">
        <v>486</v>
      </c>
      <c r="G315" s="4">
        <v>0.12285909401709399</v>
      </c>
      <c r="H315" s="3">
        <f>(Table1[[#This Row],[AVG_shp]] - G$519) / G$516</f>
        <v>0.30789956781455557</v>
      </c>
      <c r="I315" s="6">
        <v>11.3418803418803</v>
      </c>
      <c r="J315" s="3">
        <f>(Table1[[#This Row],[AVG_PPP]] - I$519) / I$516</f>
        <v>0.30082838485421032</v>
      </c>
      <c r="K315" s="6">
        <v>36.376068376068297</v>
      </c>
      <c r="L315" s="3">
        <f>(Table1[[#This Row],[AVG_blocks]] - K$519) / K$516</f>
        <v>-0.63875764836613924</v>
      </c>
      <c r="M315" s="6">
        <v>75.042735042735004</v>
      </c>
      <c r="N315" s="3">
        <f>(Table1[[#This Row],[AVG_hits]] - M$519) / M$516</f>
        <v>-0.21267846421186021</v>
      </c>
      <c r="O315" s="6">
        <v>89.948717948717899</v>
      </c>
      <c r="P315" s="3">
        <f>(Table1[[#This Row],[AVG_faceoffWins]] - O$519) / O$516</f>
        <v>-0.17552111537549137</v>
      </c>
      <c r="Q315" s="1">
        <v>57</v>
      </c>
      <c r="R315" s="1">
        <v>10</v>
      </c>
      <c r="S315" s="1">
        <f>IF(ISERR(Table1[[#This Row],[AVG_shp]]/Table1[[#This Row],[shp]]), 0, Table1[[#This Row],[AVG_shp]]/Table1[[#This Row],[shp]])</f>
        <v>1.0320130873017102</v>
      </c>
      <c r="T315" s="7">
        <f>Table1[[#This Row],[r shp factor]]*Table1[[#This Row],[goals]]</f>
        <v>10.320130873017101</v>
      </c>
      <c r="U315" s="1">
        <v>12</v>
      </c>
      <c r="V315" s="1">
        <v>22</v>
      </c>
      <c r="W315" s="1">
        <v>54</v>
      </c>
      <c r="X315" s="3">
        <v>11.8119658119658</v>
      </c>
      <c r="Y315" s="3">
        <f>(Table1[[#This Row],[AVG_goals]] - X$519) / X$516</f>
        <v>-0.19130817154663662</v>
      </c>
      <c r="Z315" s="3">
        <v>17.7777777777777</v>
      </c>
      <c r="AA315" s="3">
        <f>(Table1[[#This Row],[AVG_assists]] - Z$519) / Z$516</f>
        <v>-0.36614075269517454</v>
      </c>
      <c r="AB315" s="3">
        <v>29.589743589743499</v>
      </c>
      <c r="AC315" s="3">
        <f>(Table1[[#This Row],[AVG_points]] - AB$519) / AB$516</f>
        <v>-0.31568330741461409</v>
      </c>
      <c r="AD315" s="1">
        <v>0.119048</v>
      </c>
      <c r="AE315" s="1">
        <v>7</v>
      </c>
      <c r="AF315" s="1">
        <v>84</v>
      </c>
      <c r="AG315" s="1">
        <v>96</v>
      </c>
      <c r="AH315" s="1">
        <v>36</v>
      </c>
      <c r="AI315" s="1">
        <v>100</v>
      </c>
      <c r="AJ315" s="7">
        <f>Table1[[#This Row],[z ppp]]+Table1[[#This Row],[z blocks]]+Table1[[#This Row],[z hits]]+Table1[[#This Row],[z faceoffWins]]+Table1[[#This Row],[z goals]]+Table1[[#This Row],[z assists]]+Table1[[#This Row],[z points]]</f>
        <v>-1.5992610747557059</v>
      </c>
    </row>
    <row r="316" spans="1:36" x14ac:dyDescent="0.3">
      <c r="A316" s="1">
        <v>8482087</v>
      </c>
      <c r="B316" s="1">
        <v>23</v>
      </c>
      <c r="C316" s="1" t="s">
        <v>481</v>
      </c>
      <c r="D316" s="1" t="s">
        <v>48</v>
      </c>
      <c r="E316" s="1" t="s">
        <v>504</v>
      </c>
      <c r="F316" s="1" t="s">
        <v>505</v>
      </c>
      <c r="G316" s="4">
        <v>7.5358562130177498E-2</v>
      </c>
      <c r="H316" s="3">
        <f>(Table1[[#This Row],[AVG_shp]] - G$519) / G$516</f>
        <v>-0.59929216654687611</v>
      </c>
      <c r="I316" s="6">
        <v>0</v>
      </c>
      <c r="J316" s="3">
        <f>(Table1[[#This Row],[AVG_PPP]] - I$519) / I$516</f>
        <v>-0.87968660730137926</v>
      </c>
      <c r="K316" s="6">
        <v>134.130177514792</v>
      </c>
      <c r="L316" s="3">
        <f>(Table1[[#This Row],[AVG_blocks]] - K$519) / K$516</f>
        <v>1.7659469779848238</v>
      </c>
      <c r="M316" s="6">
        <v>103.763313609467</v>
      </c>
      <c r="N316" s="3">
        <f>(Table1[[#This Row],[AVG_hits]] - M$519) / M$516</f>
        <v>0.32151318174478133</v>
      </c>
      <c r="O316" s="6">
        <v>0</v>
      </c>
      <c r="P316" s="3">
        <f>(Table1[[#This Row],[AVG_faceoffWins]] - O$519) / O$516</f>
        <v>-0.60126404952864254</v>
      </c>
      <c r="Q316" s="1">
        <v>55</v>
      </c>
      <c r="R316" s="1">
        <v>6</v>
      </c>
      <c r="S316" s="1">
        <f>IF(ISERR(Table1[[#This Row],[AVG_shp]]/Table1[[#This Row],[shp]]), 0, Table1[[#This Row],[AVG_shp]]/Table1[[#This Row],[shp]])</f>
        <v>0.89174343107881593</v>
      </c>
      <c r="T316" s="7">
        <f>Table1[[#This Row],[r shp factor]]*Table1[[#This Row],[goals]]</f>
        <v>5.3504605864728951</v>
      </c>
      <c r="U316" s="1">
        <v>12</v>
      </c>
      <c r="V316" s="1">
        <v>18</v>
      </c>
      <c r="W316" s="1">
        <v>42</v>
      </c>
      <c r="X316" s="3">
        <v>5.4792899408283997</v>
      </c>
      <c r="Y316" s="3">
        <f>(Table1[[#This Row],[AVG_goals]] - X$519) / X$516</f>
        <v>-0.81961399849415417</v>
      </c>
      <c r="Z316" s="3">
        <v>14.1775147928994</v>
      </c>
      <c r="AA316" s="3">
        <f>(Table1[[#This Row],[AVG_assists]] - Z$519) / Z$516</f>
        <v>-0.6246485642283568</v>
      </c>
      <c r="AB316" s="3">
        <v>19.6568047337278</v>
      </c>
      <c r="AC316" s="3">
        <f>(Table1[[#This Row],[AVG_points]] - AB$519) / AB$516</f>
        <v>-0.76188435644075625</v>
      </c>
      <c r="AD316" s="1">
        <v>8.4506999999999999E-2</v>
      </c>
      <c r="AE316" s="1">
        <v>0</v>
      </c>
      <c r="AF316" s="1">
        <v>71</v>
      </c>
      <c r="AG316" s="1">
        <v>0</v>
      </c>
      <c r="AH316" s="1">
        <v>124</v>
      </c>
      <c r="AI316" s="1">
        <v>104</v>
      </c>
      <c r="AJ316" s="7">
        <f>Table1[[#This Row],[z ppp]]+Table1[[#This Row],[z blocks]]+Table1[[#This Row],[z hits]]+Table1[[#This Row],[z faceoffWins]]+Table1[[#This Row],[z goals]]+Table1[[#This Row],[z assists]]+Table1[[#This Row],[z points]]</f>
        <v>-1.5996374162636839</v>
      </c>
    </row>
    <row r="317" spans="1:36" x14ac:dyDescent="0.3">
      <c r="A317" s="1">
        <v>8479359</v>
      </c>
      <c r="B317" s="1">
        <v>27</v>
      </c>
      <c r="C317" s="1" t="s">
        <v>86</v>
      </c>
      <c r="D317" s="1" t="s">
        <v>29</v>
      </c>
      <c r="E317" s="1" t="s">
        <v>91</v>
      </c>
      <c r="F317" s="1" t="s">
        <v>92</v>
      </c>
      <c r="G317" s="4">
        <v>6.4952608433734904E-2</v>
      </c>
      <c r="H317" s="3">
        <f>(Table1[[#This Row],[AVG_shp]] - G$519) / G$516</f>
        <v>-0.79803089233703317</v>
      </c>
      <c r="I317" s="6">
        <v>0</v>
      </c>
      <c r="J317" s="3">
        <f>(Table1[[#This Row],[AVG_PPP]] - I$519) / I$516</f>
        <v>-0.87968660730137926</v>
      </c>
      <c r="K317" s="6">
        <v>74.493975903614398</v>
      </c>
      <c r="L317" s="3">
        <f>(Table1[[#This Row],[AVG_blocks]] - K$519) / K$516</f>
        <v>0.29892476095569848</v>
      </c>
      <c r="M317" s="6">
        <v>206.88554216867399</v>
      </c>
      <c r="N317" s="3">
        <f>(Table1[[#This Row],[AVG_hits]] - M$519) / M$516</f>
        <v>2.2395467227741013</v>
      </c>
      <c r="O317" s="6">
        <v>19.975903614457799</v>
      </c>
      <c r="P317" s="3">
        <f>(Table1[[#This Row],[AVG_faceoffWins]] - O$519) / O$516</f>
        <v>-0.50671462168656378</v>
      </c>
      <c r="Q317" s="1">
        <v>76</v>
      </c>
      <c r="R317" s="1">
        <v>4</v>
      </c>
      <c r="S317" s="1">
        <f>IF(ISERR(Table1[[#This Row],[AVG_shp]]/Table1[[#This Row],[shp]]), 0, Table1[[#This Row],[AVG_shp]]/Table1[[#This Row],[shp]])</f>
        <v>1.0879651669776873</v>
      </c>
      <c r="T317" s="7">
        <f>Table1[[#This Row],[r shp factor]]*Table1[[#This Row],[goals]]</f>
        <v>4.3518606679107492</v>
      </c>
      <c r="U317" s="1">
        <v>6</v>
      </c>
      <c r="V317" s="1">
        <v>10</v>
      </c>
      <c r="W317" s="1">
        <v>24</v>
      </c>
      <c r="X317" s="3">
        <v>4.8132530120481896</v>
      </c>
      <c r="Y317" s="3">
        <f>(Table1[[#This Row],[AVG_goals]] - X$519) / X$516</f>
        <v>-0.88569584001428137</v>
      </c>
      <c r="Z317" s="3">
        <v>10.1204819277108</v>
      </c>
      <c r="AA317" s="3">
        <f>(Table1[[#This Row],[AVG_assists]] - Z$519) / Z$516</f>
        <v>-0.91595358602902199</v>
      </c>
      <c r="AB317" s="3">
        <v>14.933734939759001</v>
      </c>
      <c r="AC317" s="3">
        <f>(Table1[[#This Row],[AVG_points]] - AB$519) / AB$516</f>
        <v>-0.9740510401625867</v>
      </c>
      <c r="AD317" s="1">
        <v>5.9700999999999997E-2</v>
      </c>
      <c r="AE317" s="1">
        <v>0</v>
      </c>
      <c r="AF317" s="1">
        <v>67</v>
      </c>
      <c r="AG317" s="1">
        <v>19</v>
      </c>
      <c r="AH317" s="1">
        <v>63</v>
      </c>
      <c r="AI317" s="1">
        <v>191</v>
      </c>
      <c r="AJ317" s="7">
        <f>Table1[[#This Row],[z ppp]]+Table1[[#This Row],[z blocks]]+Table1[[#This Row],[z hits]]+Table1[[#This Row],[z faceoffWins]]+Table1[[#This Row],[z goals]]+Table1[[#This Row],[z assists]]+Table1[[#This Row],[z points]]</f>
        <v>-1.6236302114640333</v>
      </c>
    </row>
    <row r="318" spans="1:36" x14ac:dyDescent="0.3">
      <c r="A318" s="1">
        <v>8479661</v>
      </c>
      <c r="B318" s="1">
        <v>28</v>
      </c>
      <c r="C318" s="1" t="s">
        <v>55</v>
      </c>
      <c r="D318" s="1" t="s">
        <v>56</v>
      </c>
      <c r="E318" s="1" t="s">
        <v>63</v>
      </c>
      <c r="F318" s="1" t="s">
        <v>64</v>
      </c>
      <c r="G318" s="4">
        <v>0.11650614141414101</v>
      </c>
      <c r="H318" s="3">
        <f>(Table1[[#This Row],[AVG_shp]] - G$519) / G$516</f>
        <v>0.18656732454811031</v>
      </c>
      <c r="I318" s="6">
        <v>0.55555555555555503</v>
      </c>
      <c r="J318" s="3">
        <f>(Table1[[#This Row],[AVG_PPP]] - I$519) / I$516</f>
        <v>-0.82186183375946997</v>
      </c>
      <c r="K318" s="6">
        <v>43.818181818181799</v>
      </c>
      <c r="L318" s="3">
        <f>(Table1[[#This Row],[AVG_blocks]] - K$519) / K$516</f>
        <v>-0.45568519461708468</v>
      </c>
      <c r="M318" s="6">
        <v>241.32323232323199</v>
      </c>
      <c r="N318" s="3">
        <f>(Table1[[#This Row],[AVG_hits]] - M$519) / M$516</f>
        <v>2.8800744316384779</v>
      </c>
      <c r="O318" s="6">
        <v>12.934343434343401</v>
      </c>
      <c r="P318" s="3">
        <f>(Table1[[#This Row],[AVG_faceoffWins]] - O$519) / O$516</f>
        <v>-0.54004355133075355</v>
      </c>
      <c r="Q318" s="1">
        <v>67</v>
      </c>
      <c r="R318" s="1">
        <v>7</v>
      </c>
      <c r="S318" s="1">
        <f>IF(ISERR(Table1[[#This Row],[AVG_shp]]/Table1[[#This Row],[shp]]), 0, Table1[[#This Row],[AVG_shp]]/Table1[[#This Row],[shp]])</f>
        <v>0.93204913131312805</v>
      </c>
      <c r="T318" s="7">
        <f>Table1[[#This Row],[r shp factor]]*Table1[[#This Row],[goals]]</f>
        <v>6.5243439191918959</v>
      </c>
      <c r="U318" s="1">
        <v>6</v>
      </c>
      <c r="V318" s="1">
        <v>13</v>
      </c>
      <c r="W318" s="1">
        <v>33</v>
      </c>
      <c r="X318" s="3">
        <v>6.6161616161616097</v>
      </c>
      <c r="Y318" s="3">
        <f>(Table1[[#This Row],[AVG_goals]] - X$519) / X$516</f>
        <v>-0.70681758941864159</v>
      </c>
      <c r="Z318" s="3">
        <v>8.5808080808080796</v>
      </c>
      <c r="AA318" s="3">
        <f>(Table1[[#This Row],[AVG_assists]] - Z$519) / Z$516</f>
        <v>-1.0265059868701378</v>
      </c>
      <c r="AB318" s="3">
        <v>15.1969696969696</v>
      </c>
      <c r="AC318" s="3">
        <f>(Table1[[#This Row],[AVG_points]] - AB$519) / AB$516</f>
        <v>-0.96222617880885186</v>
      </c>
      <c r="AD318" s="1">
        <v>0.125</v>
      </c>
      <c r="AE318" s="1">
        <v>0</v>
      </c>
      <c r="AF318" s="1">
        <v>56</v>
      </c>
      <c r="AG318" s="1">
        <v>8</v>
      </c>
      <c r="AH318" s="1">
        <v>37</v>
      </c>
      <c r="AI318" s="1">
        <v>211</v>
      </c>
      <c r="AJ318" s="7">
        <f>Table1[[#This Row],[z ppp]]+Table1[[#This Row],[z blocks]]+Table1[[#This Row],[z hits]]+Table1[[#This Row],[z faceoffWins]]+Table1[[#This Row],[z goals]]+Table1[[#This Row],[z assists]]+Table1[[#This Row],[z points]]</f>
        <v>-1.6330659031664616</v>
      </c>
    </row>
    <row r="319" spans="1:36" x14ac:dyDescent="0.3">
      <c r="A319" s="1">
        <v>8477998</v>
      </c>
      <c r="B319" s="1">
        <v>29</v>
      </c>
      <c r="C319" s="1" t="s">
        <v>416</v>
      </c>
      <c r="D319" s="1" t="s">
        <v>56</v>
      </c>
      <c r="E319" s="1" t="s">
        <v>425</v>
      </c>
      <c r="F319" s="1" t="s">
        <v>426</v>
      </c>
      <c r="G319" s="4">
        <v>0.108057727272727</v>
      </c>
      <c r="H319" s="3">
        <f>(Table1[[#This Row],[AVG_shp]] - G$519) / G$516</f>
        <v>2.5214784416573904E-2</v>
      </c>
      <c r="I319" s="6">
        <v>1.06493506493506</v>
      </c>
      <c r="J319" s="3">
        <f>(Table1[[#This Row],[AVG_PPP]] - I$519) / I$516</f>
        <v>-0.76884327516130435</v>
      </c>
      <c r="K319" s="6">
        <v>31.939393939393899</v>
      </c>
      <c r="L319" s="3">
        <f>(Table1[[#This Row],[AVG_blocks]] - K$519) / K$516</f>
        <v>-0.74789773094152912</v>
      </c>
      <c r="M319" s="6">
        <v>85.705627705627705</v>
      </c>
      <c r="N319" s="3">
        <f>(Table1[[#This Row],[AVG_hits]] - M$519) / M$516</f>
        <v>-1.4352787414821478E-2</v>
      </c>
      <c r="O319" s="6">
        <v>12.324675324675299</v>
      </c>
      <c r="P319" s="3">
        <f>(Table1[[#This Row],[AVG_faceoffWins]] - O$519) / O$516</f>
        <v>-0.54292921658301085</v>
      </c>
      <c r="Q319" s="1">
        <v>82</v>
      </c>
      <c r="R319" s="1">
        <v>24</v>
      </c>
      <c r="S319" s="1">
        <f>IF(ISERR(Table1[[#This Row],[AVG_shp]]/Table1[[#This Row],[shp]]), 0, Table1[[#This Row],[AVG_shp]]/Table1[[#This Row],[shp]])</f>
        <v>0.89597876730037396</v>
      </c>
      <c r="T319" s="7">
        <f>Table1[[#This Row],[r shp factor]]*Table1[[#This Row],[goals]]</f>
        <v>21.503490415208976</v>
      </c>
      <c r="U319" s="1">
        <v>22</v>
      </c>
      <c r="V319" s="1">
        <v>46</v>
      </c>
      <c r="W319" s="1">
        <v>116</v>
      </c>
      <c r="X319" s="3">
        <v>19.389610389610301</v>
      </c>
      <c r="Y319" s="3">
        <f>(Table1[[#This Row],[AVG_goals]] - X$519) / X$516</f>
        <v>0.56051907171572413</v>
      </c>
      <c r="Z319" s="3">
        <v>19.614718614718601</v>
      </c>
      <c r="AA319" s="3">
        <f>(Table1[[#This Row],[AVG_assists]] - Z$519) / Z$516</f>
        <v>-0.23424384470038917</v>
      </c>
      <c r="AB319" s="3">
        <v>39.004329004329001</v>
      </c>
      <c r="AC319" s="3">
        <f>(Table1[[#This Row],[AVG_points]] - AB$519) / AB$516</f>
        <v>0.1072326038808766</v>
      </c>
      <c r="AD319" s="1">
        <v>0.120603</v>
      </c>
      <c r="AE319" s="1">
        <v>2</v>
      </c>
      <c r="AF319" s="1">
        <v>199</v>
      </c>
      <c r="AG319" s="1">
        <v>24</v>
      </c>
      <c r="AH319" s="1">
        <v>40</v>
      </c>
      <c r="AI319" s="1">
        <v>74</v>
      </c>
      <c r="AJ319" s="7">
        <f>Table1[[#This Row],[z ppp]]+Table1[[#This Row],[z blocks]]+Table1[[#This Row],[z hits]]+Table1[[#This Row],[z faceoffWins]]+Table1[[#This Row],[z goals]]+Table1[[#This Row],[z assists]]+Table1[[#This Row],[z points]]</f>
        <v>-1.6405151792044539</v>
      </c>
    </row>
    <row r="320" spans="1:36" x14ac:dyDescent="0.3">
      <c r="A320" s="1">
        <v>8479398</v>
      </c>
      <c r="B320" s="1">
        <v>27</v>
      </c>
      <c r="C320" s="1" t="s">
        <v>244</v>
      </c>
      <c r="D320" s="1" t="s">
        <v>48</v>
      </c>
      <c r="E320" s="1" t="s">
        <v>267</v>
      </c>
      <c r="F320" s="1" t="s">
        <v>268</v>
      </c>
      <c r="G320" s="4">
        <v>4.1162745192307698E-2</v>
      </c>
      <c r="H320" s="3">
        <f>(Table1[[#This Row],[AVG_shp]] - G$519) / G$516</f>
        <v>-1.2523830108689129</v>
      </c>
      <c r="I320" s="6">
        <v>3.5576923076922999</v>
      </c>
      <c r="J320" s="3">
        <f>(Table1[[#This Row],[AVG_PPP]] - I$519) / I$516</f>
        <v>-0.50938565365799959</v>
      </c>
      <c r="K320" s="6">
        <v>109.423076923076</v>
      </c>
      <c r="L320" s="3">
        <f>(Table1[[#This Row],[AVG_blocks]] - K$519) / K$516</f>
        <v>1.1581640456857407</v>
      </c>
      <c r="M320" s="6">
        <v>67.798076923076906</v>
      </c>
      <c r="N320" s="3">
        <f>(Table1[[#This Row],[AVG_hits]] - M$519) / M$516</f>
        <v>-0.34742630142347192</v>
      </c>
      <c r="O320" s="6">
        <v>0</v>
      </c>
      <c r="P320" s="3">
        <f>(Table1[[#This Row],[AVG_faceoffWins]] - O$519) / O$516</f>
        <v>-0.60126404952864254</v>
      </c>
      <c r="Q320" s="1">
        <v>73</v>
      </c>
      <c r="R320" s="1">
        <v>3</v>
      </c>
      <c r="S320" s="1">
        <f>IF(ISERR(Table1[[#This Row],[AVG_shp]]/Table1[[#This Row],[shp]]), 0, Table1[[#This Row],[AVG_shp]]/Table1[[#This Row],[shp]])</f>
        <v>1.3034847586151459</v>
      </c>
      <c r="T320" s="7">
        <f>Table1[[#This Row],[r shp factor]]*Table1[[#This Row],[goals]]</f>
        <v>3.9104542758454377</v>
      </c>
      <c r="U320" s="1">
        <v>21</v>
      </c>
      <c r="V320" s="1">
        <v>24</v>
      </c>
      <c r="W320" s="1">
        <v>51</v>
      </c>
      <c r="X320" s="3">
        <v>4.0961538461538396</v>
      </c>
      <c r="Y320" s="3">
        <f>(Table1[[#This Row],[AVG_goals]] - X$519) / X$516</f>
        <v>-0.95684389710719886</v>
      </c>
      <c r="Z320" s="3">
        <v>22.951923076922998</v>
      </c>
      <c r="AA320" s="3">
        <f>(Table1[[#This Row],[AVG_assists]] - Z$519) / Z$516</f>
        <v>5.3757124782625549E-3</v>
      </c>
      <c r="AB320" s="3">
        <v>27.048076923076898</v>
      </c>
      <c r="AC320" s="3">
        <f>(Table1[[#This Row],[AVG_points]] - AB$519) / AB$516</f>
        <v>-0.4298584120217035</v>
      </c>
      <c r="AD320" s="1">
        <v>3.1579000000000003E-2</v>
      </c>
      <c r="AE320" s="1">
        <v>1</v>
      </c>
      <c r="AF320" s="1">
        <v>95</v>
      </c>
      <c r="AG320" s="1">
        <v>0</v>
      </c>
      <c r="AH320" s="1">
        <v>111</v>
      </c>
      <c r="AI320" s="1">
        <v>62</v>
      </c>
      <c r="AJ320" s="7">
        <f>Table1[[#This Row],[z ppp]]+Table1[[#This Row],[z blocks]]+Table1[[#This Row],[z hits]]+Table1[[#This Row],[z faceoffWins]]+Table1[[#This Row],[z goals]]+Table1[[#This Row],[z assists]]+Table1[[#This Row],[z points]]</f>
        <v>-1.6812385555750131</v>
      </c>
    </row>
    <row r="321" spans="1:36" x14ac:dyDescent="0.3">
      <c r="A321" s="1">
        <v>8478178</v>
      </c>
      <c r="B321" s="1">
        <v>29</v>
      </c>
      <c r="C321" s="1" t="s">
        <v>826</v>
      </c>
      <c r="D321" s="1" t="s">
        <v>48</v>
      </c>
      <c r="E321" s="1" t="s">
        <v>859</v>
      </c>
      <c r="F321" s="1" t="s">
        <v>617</v>
      </c>
      <c r="G321" s="4">
        <v>5.5853953488372098E-2</v>
      </c>
      <c r="H321" s="3">
        <f>(Table1[[#This Row],[AVG_shp]] - G$519) / G$516</f>
        <v>-0.97180209514988924</v>
      </c>
      <c r="I321" s="6">
        <v>7.1569767441860401</v>
      </c>
      <c r="J321" s="3">
        <f>(Table1[[#This Row],[AVG_PPP]] - I$519) / I$516</f>
        <v>-0.13475560024229521</v>
      </c>
      <c r="K321" s="6">
        <v>80.5</v>
      </c>
      <c r="L321" s="3">
        <f>(Table1[[#This Row],[AVG_blocks]] - K$519) / K$516</f>
        <v>0.44667009931337343</v>
      </c>
      <c r="M321" s="6">
        <v>54.354651162790603</v>
      </c>
      <c r="N321" s="3">
        <f>(Table1[[#This Row],[AVG_hits]] - M$519) / M$516</f>
        <v>-0.59746881771531535</v>
      </c>
      <c r="O321" s="6">
        <v>0</v>
      </c>
      <c r="P321" s="3">
        <f>(Table1[[#This Row],[AVG_faceoffWins]] - O$519) / O$516</f>
        <v>-0.60126404952864254</v>
      </c>
      <c r="Q321" s="1">
        <v>73</v>
      </c>
      <c r="R321" s="1">
        <v>6</v>
      </c>
      <c r="S321" s="1">
        <f>IF(ISERR(Table1[[#This Row],[AVG_shp]]/Table1[[#This Row],[shp]]), 0, Table1[[#This Row],[AVG_shp]]/Table1[[#This Row],[shp]])</f>
        <v>1.0053631198857387</v>
      </c>
      <c r="T321" s="7">
        <f>Table1[[#This Row],[r shp factor]]*Table1[[#This Row],[goals]]</f>
        <v>6.0321787193144321</v>
      </c>
      <c r="U321" s="1">
        <v>31</v>
      </c>
      <c r="V321" s="1">
        <v>37</v>
      </c>
      <c r="W321" s="1">
        <v>80</v>
      </c>
      <c r="X321" s="3">
        <v>5.5058139534883699</v>
      </c>
      <c r="Y321" s="3">
        <f>(Table1[[#This Row],[AVG_goals]] - X$519) / X$516</f>
        <v>-0.81698237924702921</v>
      </c>
      <c r="Z321" s="3">
        <v>26.226744186046499</v>
      </c>
      <c r="AA321" s="3">
        <f>(Table1[[#This Row],[AVG_assists]] - Z$519) / Z$516</f>
        <v>0.2405159901851705</v>
      </c>
      <c r="AB321" s="3">
        <v>31.732558139534799</v>
      </c>
      <c r="AC321" s="3">
        <f>(Table1[[#This Row],[AVG_points]] - AB$519) / AB$516</f>
        <v>-0.21942517939781889</v>
      </c>
      <c r="AD321" s="1">
        <v>5.5556000000000001E-2</v>
      </c>
      <c r="AE321" s="1">
        <v>9</v>
      </c>
      <c r="AF321" s="1">
        <v>108</v>
      </c>
      <c r="AG321" s="1">
        <v>0</v>
      </c>
      <c r="AH321" s="1">
        <v>68</v>
      </c>
      <c r="AI321" s="1">
        <v>38</v>
      </c>
      <c r="AJ321" s="7">
        <f>Table1[[#This Row],[z ppp]]+Table1[[#This Row],[z blocks]]+Table1[[#This Row],[z hits]]+Table1[[#This Row],[z faceoffWins]]+Table1[[#This Row],[z goals]]+Table1[[#This Row],[z assists]]+Table1[[#This Row],[z points]]</f>
        <v>-1.6827099366325571</v>
      </c>
    </row>
    <row r="322" spans="1:36" x14ac:dyDescent="0.3">
      <c r="A322" s="1">
        <v>8475171</v>
      </c>
      <c r="B322" s="1">
        <v>34</v>
      </c>
      <c r="C322" s="1" t="s">
        <v>860</v>
      </c>
      <c r="D322" s="1" t="s">
        <v>48</v>
      </c>
      <c r="E322" s="1" t="s">
        <v>890</v>
      </c>
      <c r="F322" s="1" t="s">
        <v>891</v>
      </c>
      <c r="G322" s="4">
        <v>4.5800066350710898E-2</v>
      </c>
      <c r="H322" s="3">
        <f>(Table1[[#This Row],[AVG_shp]] - G$519) / G$516</f>
        <v>-1.1638168568204039</v>
      </c>
      <c r="I322" s="6">
        <v>6.6540284360189501</v>
      </c>
      <c r="J322" s="3">
        <f>(Table1[[#This Row],[AVG_PPP]] - I$519) / I$516</f>
        <v>-0.1871047698837823</v>
      </c>
      <c r="K322" s="6">
        <v>67.834123222748801</v>
      </c>
      <c r="L322" s="3">
        <f>(Table1[[#This Row],[AVG_blocks]] - K$519) / K$516</f>
        <v>0.13509555015734345</v>
      </c>
      <c r="M322" s="6">
        <v>94.066350710900394</v>
      </c>
      <c r="N322" s="3">
        <f>(Table1[[#This Row],[AVG_hits]] - M$519) / M$516</f>
        <v>0.141153424731878</v>
      </c>
      <c r="O322" s="6">
        <v>0</v>
      </c>
      <c r="P322" s="3">
        <f>(Table1[[#This Row],[AVG_faceoffWins]] - O$519) / O$516</f>
        <v>-0.60126404952864254</v>
      </c>
      <c r="Q322" s="1">
        <v>77</v>
      </c>
      <c r="R322" s="1">
        <v>4</v>
      </c>
      <c r="S322" s="1">
        <f>IF(ISERR(Table1[[#This Row],[AVG_shp]]/Table1[[#This Row],[shp]]), 0, Table1[[#This Row],[AVG_shp]]/Table1[[#This Row],[shp]])</f>
        <v>1.3511141173730279</v>
      </c>
      <c r="T322" s="7">
        <f>Table1[[#This Row],[r shp factor]]*Table1[[#This Row],[goals]]</f>
        <v>5.4044564694921116</v>
      </c>
      <c r="U322" s="1">
        <v>25</v>
      </c>
      <c r="V322" s="1">
        <v>29</v>
      </c>
      <c r="W322" s="1">
        <v>62</v>
      </c>
      <c r="X322" s="3">
        <v>5.3838862559241702</v>
      </c>
      <c r="Y322" s="3">
        <f>(Table1[[#This Row],[AVG_goals]] - X$519) / X$516</f>
        <v>-0.82907961656104345</v>
      </c>
      <c r="Z322" s="3">
        <v>22.9620853080568</v>
      </c>
      <c r="AA322" s="3">
        <f>(Table1[[#This Row],[AVG_assists]] - Z$519) / Z$516</f>
        <v>6.1053858776023325E-3</v>
      </c>
      <c r="AB322" s="3">
        <v>28.345971563980999</v>
      </c>
      <c r="AC322" s="3">
        <f>(Table1[[#This Row],[AVG_points]] - AB$519) / AB$516</f>
        <v>-0.37155522917807976</v>
      </c>
      <c r="AD322" s="1">
        <v>3.3897999999999998E-2</v>
      </c>
      <c r="AE322" s="1">
        <v>4</v>
      </c>
      <c r="AF322" s="1">
        <v>118</v>
      </c>
      <c r="AG322" s="1">
        <v>0</v>
      </c>
      <c r="AH322" s="1">
        <v>83</v>
      </c>
      <c r="AI322" s="1">
        <v>108</v>
      </c>
      <c r="AJ322" s="7">
        <f>Table1[[#This Row],[z ppp]]+Table1[[#This Row],[z blocks]]+Table1[[#This Row],[z hits]]+Table1[[#This Row],[z faceoffWins]]+Table1[[#This Row],[z goals]]+Table1[[#This Row],[z assists]]+Table1[[#This Row],[z points]]</f>
        <v>-1.7066493043847242</v>
      </c>
    </row>
    <row r="323" spans="1:36" x14ac:dyDescent="0.3">
      <c r="A323" s="1">
        <v>8481546</v>
      </c>
      <c r="B323" s="1">
        <v>24</v>
      </c>
      <c r="C323" s="1" t="s">
        <v>670</v>
      </c>
      <c r="D323" s="1" t="s">
        <v>48</v>
      </c>
      <c r="E323" s="1" t="s">
        <v>697</v>
      </c>
      <c r="F323" s="1" t="s">
        <v>698</v>
      </c>
      <c r="G323" s="4">
        <v>6.3130435643564298E-2</v>
      </c>
      <c r="H323" s="3">
        <f>(Table1[[#This Row],[AVG_shp]] - G$519) / G$516</f>
        <v>-0.83283176778315415</v>
      </c>
      <c r="I323" s="6">
        <v>3.2376237623762298</v>
      </c>
      <c r="J323" s="3">
        <f>(Table1[[#This Row],[AVG_PPP]] - I$519) / I$516</f>
        <v>-0.54269985772942164</v>
      </c>
      <c r="K323" s="6">
        <v>130.24752475247499</v>
      </c>
      <c r="L323" s="3">
        <f>(Table1[[#This Row],[AVG_blocks]] - K$519) / K$516</f>
        <v>1.6704355652951706</v>
      </c>
      <c r="M323" s="6">
        <v>62.217821782178198</v>
      </c>
      <c r="N323" s="3">
        <f>(Table1[[#This Row],[AVG_hits]] - M$519) / M$516</f>
        <v>-0.45121688738428523</v>
      </c>
      <c r="O323" s="6">
        <v>0</v>
      </c>
      <c r="P323" s="3">
        <f>(Table1[[#This Row],[AVG_faceoffWins]] - O$519) / O$516</f>
        <v>-0.60126404952864254</v>
      </c>
      <c r="Q323" s="1">
        <v>66</v>
      </c>
      <c r="R323" s="1">
        <v>4</v>
      </c>
      <c r="S323" s="1">
        <f>IF(ISERR(Table1[[#This Row],[AVG_shp]]/Table1[[#This Row],[shp]]), 0, Table1[[#This Row],[AVG_shp]]/Table1[[#This Row],[shp]])</f>
        <v>1.0258772732874695</v>
      </c>
      <c r="T323" s="7">
        <f>Table1[[#This Row],[r shp factor]]*Table1[[#This Row],[goals]]</f>
        <v>4.1035090931498779</v>
      </c>
      <c r="U323" s="1">
        <v>13</v>
      </c>
      <c r="V323" s="1">
        <v>17</v>
      </c>
      <c r="W323" s="1">
        <v>38</v>
      </c>
      <c r="X323" s="3">
        <v>5.9009900990099</v>
      </c>
      <c r="Y323" s="3">
        <f>(Table1[[#This Row],[AVG_goals]] - X$519) / X$516</f>
        <v>-0.77777439198314891</v>
      </c>
      <c r="Z323" s="3">
        <v>17.178217821782098</v>
      </c>
      <c r="AA323" s="3">
        <f>(Table1[[#This Row],[AVG_assists]] - Z$519) / Z$516</f>
        <v>-0.40919064453872644</v>
      </c>
      <c r="AB323" s="3">
        <v>23.079207920792001</v>
      </c>
      <c r="AC323" s="3">
        <f>(Table1[[#This Row],[AVG_points]] - AB$519) / AB$516</f>
        <v>-0.60814537602474261</v>
      </c>
      <c r="AD323" s="1">
        <v>6.1538000000000002E-2</v>
      </c>
      <c r="AE323" s="1">
        <v>0</v>
      </c>
      <c r="AF323" s="1">
        <v>65</v>
      </c>
      <c r="AG323" s="1">
        <v>0</v>
      </c>
      <c r="AH323" s="1">
        <v>126</v>
      </c>
      <c r="AI323" s="1">
        <v>60</v>
      </c>
      <c r="AJ323" s="7">
        <f>Table1[[#This Row],[z ppp]]+Table1[[#This Row],[z blocks]]+Table1[[#This Row],[z hits]]+Table1[[#This Row],[z faceoffWins]]+Table1[[#This Row],[z goals]]+Table1[[#This Row],[z assists]]+Table1[[#This Row],[z points]]</f>
        <v>-1.7198556418937967</v>
      </c>
    </row>
    <row r="324" spans="1:36" x14ac:dyDescent="0.3">
      <c r="A324" s="1">
        <v>8476879</v>
      </c>
      <c r="B324" s="1">
        <v>32</v>
      </c>
      <c r="C324" s="1" t="s">
        <v>416</v>
      </c>
      <c r="D324" s="1" t="s">
        <v>48</v>
      </c>
      <c r="E324" s="1" t="s">
        <v>439</v>
      </c>
      <c r="F324" s="1" t="s">
        <v>440</v>
      </c>
      <c r="G324" s="4">
        <v>4.36391352459016E-2</v>
      </c>
      <c r="H324" s="3">
        <f>(Table1[[#This Row],[AVG_shp]] - G$519) / G$516</f>
        <v>-1.2050875280936129</v>
      </c>
      <c r="I324" s="6">
        <v>0</v>
      </c>
      <c r="J324" s="3">
        <f>(Table1[[#This Row],[AVG_PPP]] - I$519) / I$516</f>
        <v>-0.87968660730137926</v>
      </c>
      <c r="K324" s="6">
        <v>124.38114754098299</v>
      </c>
      <c r="L324" s="3">
        <f>(Table1[[#This Row],[AVG_blocks]] - K$519) / K$516</f>
        <v>1.526125473937523</v>
      </c>
      <c r="M324" s="6">
        <v>101.512295081967</v>
      </c>
      <c r="N324" s="3">
        <f>(Table1[[#This Row],[AVG_hits]] - M$519) / M$516</f>
        <v>0.27964510831825951</v>
      </c>
      <c r="O324" s="6">
        <v>0</v>
      </c>
      <c r="P324" s="3">
        <f>(Table1[[#This Row],[AVG_faceoffWins]] - O$519) / O$516</f>
        <v>-0.60126404952864254</v>
      </c>
      <c r="Q324" s="1">
        <v>85</v>
      </c>
      <c r="R324" s="1">
        <v>4</v>
      </c>
      <c r="S324" s="1">
        <f>IF(ISERR(Table1[[#This Row],[AVG_shp]]/Table1[[#This Row],[shp]]), 0, Table1[[#This Row],[AVG_shp]]/Table1[[#This Row],[shp]])</f>
        <v>0.65458375576974515</v>
      </c>
      <c r="T324" s="7">
        <f>Table1[[#This Row],[r shp factor]]*Table1[[#This Row],[goals]]</f>
        <v>2.6183350230789806</v>
      </c>
      <c r="U324" s="1">
        <v>20</v>
      </c>
      <c r="V324" s="1">
        <v>24</v>
      </c>
      <c r="W324" s="1">
        <v>52</v>
      </c>
      <c r="X324" s="3">
        <v>3.3401639344262199</v>
      </c>
      <c r="Y324" s="3">
        <f>(Table1[[#This Row],[AVG_goals]] - X$519) / X$516</f>
        <v>-1.0318505572170096</v>
      </c>
      <c r="Z324" s="3">
        <v>18.032786885245901</v>
      </c>
      <c r="AA324" s="3">
        <f>(Table1[[#This Row],[AVG_assists]] - Z$519) / Z$516</f>
        <v>-0.34783046631623021</v>
      </c>
      <c r="AB324" s="3">
        <v>21.372950819672099</v>
      </c>
      <c r="AC324" s="3">
        <f>(Table1[[#This Row],[AVG_points]] - AB$519) / AB$516</f>
        <v>-0.68479275294551334</v>
      </c>
      <c r="AD324" s="1">
        <v>6.6667000000000004E-2</v>
      </c>
      <c r="AE324" s="1">
        <v>0</v>
      </c>
      <c r="AF324" s="1">
        <v>90</v>
      </c>
      <c r="AG324" s="1">
        <v>0</v>
      </c>
      <c r="AH324" s="1">
        <v>155</v>
      </c>
      <c r="AI324" s="1">
        <v>76</v>
      </c>
      <c r="AJ324" s="7">
        <f>Table1[[#This Row],[z ppp]]+Table1[[#This Row],[z blocks]]+Table1[[#This Row],[z hits]]+Table1[[#This Row],[z faceoffWins]]+Table1[[#This Row],[z goals]]+Table1[[#This Row],[z assists]]+Table1[[#This Row],[z points]]</f>
        <v>-1.7396538510529924</v>
      </c>
    </row>
    <row r="325" spans="1:36" x14ac:dyDescent="0.3">
      <c r="A325" s="1">
        <v>8478859</v>
      </c>
      <c r="B325" s="1">
        <v>29</v>
      </c>
      <c r="C325" s="1" t="s">
        <v>375</v>
      </c>
      <c r="D325" s="1" t="s">
        <v>48</v>
      </c>
      <c r="E325" s="1" t="s">
        <v>412</v>
      </c>
      <c r="F325" s="1" t="s">
        <v>413</v>
      </c>
      <c r="G325" s="4">
        <v>3.8448025104602497E-2</v>
      </c>
      <c r="H325" s="3">
        <f>(Table1[[#This Row],[AVG_shp]] - G$519) / G$516</f>
        <v>-1.3042302539805095</v>
      </c>
      <c r="I325" s="6">
        <v>0</v>
      </c>
      <c r="J325" s="3">
        <f>(Table1[[#This Row],[AVG_PPP]] - I$519) / I$516</f>
        <v>-0.87968660730137926</v>
      </c>
      <c r="K325" s="6">
        <v>106.451882845188</v>
      </c>
      <c r="L325" s="3">
        <f>(Table1[[#This Row],[AVG_blocks]] - K$519) / K$516</f>
        <v>1.0850740834546437</v>
      </c>
      <c r="M325" s="6">
        <v>162.330543933054</v>
      </c>
      <c r="N325" s="3">
        <f>(Table1[[#This Row],[AVG_hits]] - M$519) / M$516</f>
        <v>1.4108409991836133</v>
      </c>
      <c r="O325" s="6">
        <v>0</v>
      </c>
      <c r="P325" s="3">
        <f>(Table1[[#This Row],[AVG_faceoffWins]] - O$519) / O$516</f>
        <v>-0.60126404952864254</v>
      </c>
      <c r="Q325" s="1">
        <v>76</v>
      </c>
      <c r="R325" s="1">
        <v>6</v>
      </c>
      <c r="S325" s="1">
        <f>IF(ISERR(Table1[[#This Row],[AVG_shp]]/Table1[[#This Row],[shp]]), 0, Table1[[#This Row],[AVG_shp]]/Table1[[#This Row],[shp]])</f>
        <v>0.74333046757022847</v>
      </c>
      <c r="T325" s="7">
        <f>Table1[[#This Row],[r shp factor]]*Table1[[#This Row],[goals]]</f>
        <v>4.4599828054213706</v>
      </c>
      <c r="U325" s="1">
        <v>16</v>
      </c>
      <c r="V325" s="1">
        <v>22</v>
      </c>
      <c r="W325" s="1">
        <v>50</v>
      </c>
      <c r="X325" s="3">
        <v>3.2761506276150598</v>
      </c>
      <c r="Y325" s="3">
        <f>(Table1[[#This Row],[AVG_goals]] - X$519) / X$516</f>
        <v>-1.0382017323742512</v>
      </c>
      <c r="Z325" s="3">
        <v>11.5857740585774</v>
      </c>
      <c r="AA325" s="3">
        <f>(Table1[[#This Row],[AVG_assists]] - Z$519) / Z$516</f>
        <v>-0.81074197687766381</v>
      </c>
      <c r="AB325" s="3">
        <v>14.861924686192401</v>
      </c>
      <c r="AC325" s="3">
        <f>(Table1[[#This Row],[AVG_points]] - AB$519) / AB$516</f>
        <v>-0.97727685388566665</v>
      </c>
      <c r="AD325" s="1">
        <v>5.1723999999999999E-2</v>
      </c>
      <c r="AE325" s="1">
        <v>0</v>
      </c>
      <c r="AF325" s="1">
        <v>116</v>
      </c>
      <c r="AG325" s="1">
        <v>0</v>
      </c>
      <c r="AH325" s="1">
        <v>88</v>
      </c>
      <c r="AI325" s="1">
        <v>137</v>
      </c>
      <c r="AJ325" s="7">
        <f>Table1[[#This Row],[z ppp]]+Table1[[#This Row],[z blocks]]+Table1[[#This Row],[z hits]]+Table1[[#This Row],[z faceoffWins]]+Table1[[#This Row],[z goals]]+Table1[[#This Row],[z assists]]+Table1[[#This Row],[z points]]</f>
        <v>-1.8112561373293463</v>
      </c>
    </row>
    <row r="326" spans="1:36" x14ac:dyDescent="0.3">
      <c r="A326" s="1">
        <v>8477446</v>
      </c>
      <c r="B326" s="1">
        <v>30</v>
      </c>
      <c r="C326" s="1" t="s">
        <v>132</v>
      </c>
      <c r="D326" s="1" t="s">
        <v>26</v>
      </c>
      <c r="E326" s="1" t="s">
        <v>551</v>
      </c>
      <c r="F326" s="1" t="s">
        <v>552</v>
      </c>
      <c r="G326" s="4">
        <v>8.6376272727272704E-2</v>
      </c>
      <c r="H326" s="3">
        <f>(Table1[[#This Row],[AVG_shp]] - G$519) / G$516</f>
        <v>-0.38886976519216232</v>
      </c>
      <c r="I326" s="6">
        <v>0</v>
      </c>
      <c r="J326" s="3">
        <f>(Table1[[#This Row],[AVG_PPP]] - I$519) / I$516</f>
        <v>-0.87968660730137926</v>
      </c>
      <c r="K326" s="6">
        <v>51.159090909090899</v>
      </c>
      <c r="L326" s="3">
        <f>(Table1[[#This Row],[AVG_blocks]] - K$519) / K$516</f>
        <v>-0.27510231980944017</v>
      </c>
      <c r="M326" s="6">
        <v>132.761363636363</v>
      </c>
      <c r="N326" s="3">
        <f>(Table1[[#This Row],[AVG_hits]] - M$519) / M$516</f>
        <v>0.86086568947398789</v>
      </c>
      <c r="O326" s="6">
        <v>364.511363636363</v>
      </c>
      <c r="P326" s="3">
        <f>(Table1[[#This Row],[AVG_faceoffWins]] - O$519) / O$516</f>
        <v>1.1240316636930645</v>
      </c>
      <c r="Q326" s="1">
        <v>74</v>
      </c>
      <c r="R326" s="1">
        <v>5</v>
      </c>
      <c r="S326" s="1">
        <f>IF(ISERR(Table1[[#This Row],[AVG_shp]]/Table1[[#This Row],[shp]]), 0, Table1[[#This Row],[AVG_shp]]/Table1[[#This Row],[shp]])</f>
        <v>1.3820203636363633</v>
      </c>
      <c r="T326" s="7">
        <f>Table1[[#This Row],[r shp factor]]*Table1[[#This Row],[goals]]</f>
        <v>6.9101018181818166</v>
      </c>
      <c r="U326" s="1">
        <v>9</v>
      </c>
      <c r="V326" s="1">
        <v>14</v>
      </c>
      <c r="W326" s="1">
        <v>33</v>
      </c>
      <c r="X326" s="3">
        <v>7.2386363636363598</v>
      </c>
      <c r="Y326" s="3">
        <f>(Table1[[#This Row],[AVG_goals]] - X$519) / X$516</f>
        <v>-0.64505783431280761</v>
      </c>
      <c r="Z326" s="3">
        <v>8.125</v>
      </c>
      <c r="AA326" s="3">
        <f>(Table1[[#This Row],[AVG_assists]] - Z$519) / Z$516</f>
        <v>-1.0592341375479473</v>
      </c>
      <c r="AB326" s="3">
        <v>15.363636363636299</v>
      </c>
      <c r="AC326" s="3">
        <f>(Table1[[#This Row],[AVG_points]] - AB$519) / AB$516</f>
        <v>-0.9547392867034673</v>
      </c>
      <c r="AD326" s="1">
        <v>6.25E-2</v>
      </c>
      <c r="AE326" s="1">
        <v>0</v>
      </c>
      <c r="AF326" s="1">
        <v>80</v>
      </c>
      <c r="AG326" s="1">
        <v>502</v>
      </c>
      <c r="AH326" s="1">
        <v>61</v>
      </c>
      <c r="AI326" s="1">
        <v>149</v>
      </c>
      <c r="AJ326" s="7">
        <f>Table1[[#This Row],[z ppp]]+Table1[[#This Row],[z blocks]]+Table1[[#This Row],[z hits]]+Table1[[#This Row],[z faceoffWins]]+Table1[[#This Row],[z goals]]+Table1[[#This Row],[z assists]]+Table1[[#This Row],[z points]]</f>
        <v>-1.8289228325079891</v>
      </c>
    </row>
    <row r="327" spans="1:36" x14ac:dyDescent="0.3">
      <c r="A327" s="1">
        <v>8479353</v>
      </c>
      <c r="B327" s="1">
        <v>27</v>
      </c>
      <c r="C327" s="1" t="s">
        <v>960</v>
      </c>
      <c r="D327" s="1" t="s">
        <v>45</v>
      </c>
      <c r="E327" s="1" t="s">
        <v>969</v>
      </c>
      <c r="F327" s="1" t="s">
        <v>970</v>
      </c>
      <c r="G327" s="4">
        <v>0.137923145631067</v>
      </c>
      <c r="H327" s="3">
        <f>(Table1[[#This Row],[AVG_shp]] - G$519) / G$516</f>
        <v>0.59560125382355888</v>
      </c>
      <c r="I327" s="6">
        <v>0</v>
      </c>
      <c r="J327" s="3">
        <f>(Table1[[#This Row],[AVG_PPP]] - I$519) / I$516</f>
        <v>-0.87968660730137926</v>
      </c>
      <c r="K327" s="6">
        <v>48.485436893203797</v>
      </c>
      <c r="L327" s="3">
        <f>(Table1[[#This Row],[AVG_blocks]] - K$519) / K$516</f>
        <v>-0.34087293792372941</v>
      </c>
      <c r="M327" s="6">
        <v>105.09708737864</v>
      </c>
      <c r="N327" s="3">
        <f>(Table1[[#This Row],[AVG_hits]] - M$519) / M$516</f>
        <v>0.34632085765677068</v>
      </c>
      <c r="O327" s="6">
        <v>193.970873786407</v>
      </c>
      <c r="P327" s="3">
        <f>(Table1[[#This Row],[AVG_faceoffWins]] - O$519) / O$516</f>
        <v>0.31683384924471691</v>
      </c>
      <c r="Q327" s="1">
        <v>80</v>
      </c>
      <c r="R327" s="1">
        <v>23</v>
      </c>
      <c r="S327" s="1">
        <f>IF(ISERR(Table1[[#This Row],[AVG_shp]]/Table1[[#This Row],[shp]]), 0, Table1[[#This Row],[AVG_shp]]/Table1[[#This Row],[shp]])</f>
        <v>0.74958231321232072</v>
      </c>
      <c r="T327" s="7">
        <f>Table1[[#This Row],[r shp factor]]*Table1[[#This Row],[goals]]</f>
        <v>17.240393203883375</v>
      </c>
      <c r="U327" s="1">
        <v>17</v>
      </c>
      <c r="V327" s="1">
        <v>40</v>
      </c>
      <c r="W327" s="1">
        <v>103</v>
      </c>
      <c r="X327" s="3">
        <v>13.300970873786399</v>
      </c>
      <c r="Y327" s="3">
        <f>(Table1[[#This Row],[AVG_goals]] - X$519) / X$516</f>
        <v>-4.3574326370663892E-2</v>
      </c>
      <c r="Z327" s="3">
        <v>12.2815533980582</v>
      </c>
      <c r="AA327" s="3">
        <f>(Table1[[#This Row],[AVG_assists]] - Z$519) / Z$516</f>
        <v>-0.76078329466065764</v>
      </c>
      <c r="AB327" s="3">
        <v>25.582524271844601</v>
      </c>
      <c r="AC327" s="3">
        <f>(Table1[[#This Row],[AVG_points]] - AB$519) / AB$516</f>
        <v>-0.49569301946890965</v>
      </c>
      <c r="AD327" s="1">
        <v>0.184</v>
      </c>
      <c r="AE327" s="1">
        <v>0</v>
      </c>
      <c r="AF327" s="1">
        <v>125</v>
      </c>
      <c r="AG327" s="1">
        <v>272</v>
      </c>
      <c r="AH327" s="1">
        <v>56</v>
      </c>
      <c r="AI327" s="1">
        <v>121</v>
      </c>
      <c r="AJ327" s="7">
        <f>Table1[[#This Row],[z ppp]]+Table1[[#This Row],[z blocks]]+Table1[[#This Row],[z hits]]+Table1[[#This Row],[z faceoffWins]]+Table1[[#This Row],[z goals]]+Table1[[#This Row],[z assists]]+Table1[[#This Row],[z points]]</f>
        <v>-1.8574554788238524</v>
      </c>
    </row>
    <row r="328" spans="1:36" x14ac:dyDescent="0.3">
      <c r="A328" s="1">
        <v>8478233</v>
      </c>
      <c r="B328" s="1">
        <v>29</v>
      </c>
      <c r="C328" s="1" t="s">
        <v>340</v>
      </c>
      <c r="D328" s="1" t="s">
        <v>56</v>
      </c>
      <c r="E328" s="1" t="s">
        <v>355</v>
      </c>
      <c r="F328" s="1" t="s">
        <v>356</v>
      </c>
      <c r="G328" s="4">
        <v>0.118498873949579</v>
      </c>
      <c r="H328" s="3">
        <f>(Table1[[#This Row],[AVG_shp]] - G$519) / G$516</f>
        <v>0.224625645436942</v>
      </c>
      <c r="I328" s="6">
        <v>3.6848739495798299</v>
      </c>
      <c r="J328" s="3">
        <f>(Table1[[#This Row],[AVG_PPP]] - I$519) / I$516</f>
        <v>-0.49614800430449724</v>
      </c>
      <c r="K328" s="6">
        <v>29.567226890756299</v>
      </c>
      <c r="L328" s="3">
        <f>(Table1[[#This Row],[AVG_blocks]] - K$519) / K$516</f>
        <v>-0.80625191294569465</v>
      </c>
      <c r="M328" s="6">
        <v>82.8613445378151</v>
      </c>
      <c r="N328" s="3">
        <f>(Table1[[#This Row],[AVG_hits]] - M$519) / M$516</f>
        <v>-6.7255353546986682E-2</v>
      </c>
      <c r="O328" s="6">
        <v>5</v>
      </c>
      <c r="P328" s="3">
        <f>(Table1[[#This Row],[AVG_faceoffWins]] - O$519) / O$516</f>
        <v>-0.57759817947166858</v>
      </c>
      <c r="Q328" s="1">
        <v>81</v>
      </c>
      <c r="R328" s="1">
        <v>14</v>
      </c>
      <c r="S328" s="1">
        <f>IF(ISERR(Table1[[#This Row],[AVG_shp]]/Table1[[#This Row],[shp]]), 0, Table1[[#This Row],[AVG_shp]]/Table1[[#This Row],[shp]])</f>
        <v>0.80410179923442682</v>
      </c>
      <c r="T328" s="7">
        <f>Table1[[#This Row],[r shp factor]]*Table1[[#This Row],[goals]]</f>
        <v>11.257425189281975</v>
      </c>
      <c r="U328" s="1">
        <v>14</v>
      </c>
      <c r="V328" s="1">
        <v>28</v>
      </c>
      <c r="W328" s="1">
        <v>70</v>
      </c>
      <c r="X328" s="3">
        <v>15.0336134453781</v>
      </c>
      <c r="Y328" s="3">
        <f>(Table1[[#This Row],[AVG_goals]] - X$519) / X$516</f>
        <v>0.12833237561452235</v>
      </c>
      <c r="Z328" s="3">
        <v>21.915966386554601</v>
      </c>
      <c r="AA328" s="3">
        <f>(Table1[[#This Row],[AVG_assists]] - Z$519) / Z$516</f>
        <v>-6.9008547225850578E-2</v>
      </c>
      <c r="AB328" s="3">
        <v>36.949579831932702</v>
      </c>
      <c r="AC328" s="3">
        <f>(Table1[[#This Row],[AVG_points]] - AB$519) / AB$516</f>
        <v>1.4930491736738686E-2</v>
      </c>
      <c r="AD328" s="1">
        <v>0.147368</v>
      </c>
      <c r="AE328" s="1">
        <v>4</v>
      </c>
      <c r="AF328" s="1">
        <v>95</v>
      </c>
      <c r="AG328" s="1">
        <v>5</v>
      </c>
      <c r="AH328" s="1">
        <v>30</v>
      </c>
      <c r="AI328" s="1">
        <v>74</v>
      </c>
      <c r="AJ328" s="7">
        <f>Table1[[#This Row],[z ppp]]+Table1[[#This Row],[z blocks]]+Table1[[#This Row],[z hits]]+Table1[[#This Row],[z faceoffWins]]+Table1[[#This Row],[z goals]]+Table1[[#This Row],[z assists]]+Table1[[#This Row],[z points]]</f>
        <v>-1.8729991301434366</v>
      </c>
    </row>
    <row r="329" spans="1:36" x14ac:dyDescent="0.3">
      <c r="A329" s="1">
        <v>8476958</v>
      </c>
      <c r="B329" s="1">
        <v>31</v>
      </c>
      <c r="C329" s="1" t="s">
        <v>119</v>
      </c>
      <c r="D329" s="1" t="s">
        <v>48</v>
      </c>
      <c r="E329" s="1" t="s">
        <v>151</v>
      </c>
      <c r="F329" s="1" t="s">
        <v>152</v>
      </c>
      <c r="G329" s="4">
        <v>4.9127405063291101E-2</v>
      </c>
      <c r="H329" s="3">
        <f>(Table1[[#This Row],[AVG_shp]] - G$519) / G$516</f>
        <v>-1.1002694804529196</v>
      </c>
      <c r="I329" s="6">
        <v>0</v>
      </c>
      <c r="J329" s="3">
        <f>(Table1[[#This Row],[AVG_PPP]] - I$519) / I$516</f>
        <v>-0.87968660730137926</v>
      </c>
      <c r="K329" s="6">
        <v>119.949367088607</v>
      </c>
      <c r="L329" s="3">
        <f>(Table1[[#This Row],[AVG_blocks]] - K$519) / K$516</f>
        <v>1.4171057810499668</v>
      </c>
      <c r="M329" s="6">
        <v>37.430379746835399</v>
      </c>
      <c r="N329" s="3">
        <f>(Table1[[#This Row],[AVG_hits]] - M$519) / M$516</f>
        <v>-0.91225371605222816</v>
      </c>
      <c r="O329" s="6">
        <v>0</v>
      </c>
      <c r="P329" s="3">
        <f>(Table1[[#This Row],[AVG_faceoffWins]] - O$519) / O$516</f>
        <v>-0.60126404952864254</v>
      </c>
      <c r="Q329" s="1">
        <v>80</v>
      </c>
      <c r="R329" s="1">
        <v>6</v>
      </c>
      <c r="S329" s="1">
        <f>IF(ISERR(Table1[[#This Row],[AVG_shp]]/Table1[[#This Row],[shp]]), 0, Table1[[#This Row],[AVG_shp]]/Table1[[#This Row],[shp]])</f>
        <v>0.900676598465324</v>
      </c>
      <c r="T329" s="7">
        <f>Table1[[#This Row],[r shp factor]]*Table1[[#This Row],[goals]]</f>
        <v>5.4040595907919435</v>
      </c>
      <c r="U329" s="1">
        <v>21</v>
      </c>
      <c r="V329" s="1">
        <v>27</v>
      </c>
      <c r="W329" s="1">
        <v>60</v>
      </c>
      <c r="X329" s="3">
        <v>6.3206751054852299</v>
      </c>
      <c r="Y329" s="3">
        <f>(Table1[[#This Row],[AVG_goals]] - X$519) / X$516</f>
        <v>-0.73613472173683403</v>
      </c>
      <c r="Z329" s="3">
        <v>24.097046413502099</v>
      </c>
      <c r="AA329" s="3">
        <f>(Table1[[#This Row],[AVG_assists]] - Z$519) / Z$516</f>
        <v>8.7598408130770689E-2</v>
      </c>
      <c r="AB329" s="3">
        <v>30.4177215189873</v>
      </c>
      <c r="AC329" s="3">
        <f>(Table1[[#This Row],[AVG_points]] - AB$519) / AB$516</f>
        <v>-0.27848941888329293</v>
      </c>
      <c r="AD329" s="1">
        <v>5.4545000000000003E-2</v>
      </c>
      <c r="AE329" s="1">
        <v>0</v>
      </c>
      <c r="AF329" s="1">
        <v>110</v>
      </c>
      <c r="AG329" s="1">
        <v>0</v>
      </c>
      <c r="AH329" s="1">
        <v>136</v>
      </c>
      <c r="AI329" s="1">
        <v>21</v>
      </c>
      <c r="AJ329" s="7">
        <f>Table1[[#This Row],[z ppp]]+Table1[[#This Row],[z blocks]]+Table1[[#This Row],[z hits]]+Table1[[#This Row],[z faceoffWins]]+Table1[[#This Row],[z goals]]+Table1[[#This Row],[z assists]]+Table1[[#This Row],[z points]]</f>
        <v>-1.9031243243216394</v>
      </c>
    </row>
    <row r="330" spans="1:36" x14ac:dyDescent="0.3">
      <c r="A330" s="1">
        <v>8478508</v>
      </c>
      <c r="B330" s="1">
        <v>28</v>
      </c>
      <c r="C330" s="1" t="s">
        <v>449</v>
      </c>
      <c r="D330" s="1" t="s">
        <v>26</v>
      </c>
      <c r="E330" s="1" t="s">
        <v>467</v>
      </c>
      <c r="F330" s="1" t="s">
        <v>468</v>
      </c>
      <c r="G330" s="4">
        <v>0.121628812227074</v>
      </c>
      <c r="H330" s="3">
        <f>(Table1[[#This Row],[AVG_shp]] - G$519) / G$516</f>
        <v>0.28440295785030079</v>
      </c>
      <c r="I330" s="6">
        <v>0.67248908296943199</v>
      </c>
      <c r="J330" s="3">
        <f>(Table1[[#This Row],[AVG_PPP]] - I$519) / I$516</f>
        <v>-0.80969085522357476</v>
      </c>
      <c r="K330" s="6">
        <v>32.655021834061102</v>
      </c>
      <c r="L330" s="3">
        <f>(Table1[[#This Row],[AVG_blocks]] - K$519) / K$516</f>
        <v>-0.73029362484088511</v>
      </c>
      <c r="M330" s="6">
        <v>204.834061135371</v>
      </c>
      <c r="N330" s="3">
        <f>(Table1[[#This Row],[AVG_hits]] - M$519) / M$516</f>
        <v>2.2013899695150161</v>
      </c>
      <c r="O330" s="6">
        <v>44.532751091702998</v>
      </c>
      <c r="P330" s="3">
        <f>(Table1[[#This Row],[AVG_faceoffWins]] - O$519) / O$516</f>
        <v>-0.39048278940548115</v>
      </c>
      <c r="Q330" s="1">
        <v>76</v>
      </c>
      <c r="R330" s="1">
        <v>7</v>
      </c>
      <c r="S330" s="1">
        <f>IF(ISERR(Table1[[#This Row],[AVG_shp]]/Table1[[#This Row],[shp]]), 0, Table1[[#This Row],[AVG_shp]]/Table1[[#This Row],[shp]])</f>
        <v>1.4769202363857299</v>
      </c>
      <c r="T330" s="7">
        <f>Table1[[#This Row],[r shp factor]]*Table1[[#This Row],[goals]]</f>
        <v>10.338441654700109</v>
      </c>
      <c r="U330" s="1">
        <v>8</v>
      </c>
      <c r="V330" s="1">
        <v>15</v>
      </c>
      <c r="W330" s="1">
        <v>37</v>
      </c>
      <c r="X330" s="3">
        <v>10.340611353711701</v>
      </c>
      <c r="Y330" s="3">
        <f>(Table1[[#This Row],[AVG_goals]] - X$519) / X$516</f>
        <v>-0.33729078591660561</v>
      </c>
      <c r="Z330" s="3">
        <v>8.3493449781659397</v>
      </c>
      <c r="AA330" s="3">
        <f>(Table1[[#This Row],[AVG_assists]] - Z$519) / Z$516</f>
        <v>-1.0431256117047727</v>
      </c>
      <c r="AB330" s="3">
        <v>18.689956331877699</v>
      </c>
      <c r="AC330" s="3">
        <f>(Table1[[#This Row],[AVG_points]] - AB$519) / AB$516</f>
        <v>-0.80531649444223896</v>
      </c>
      <c r="AD330" s="1">
        <v>8.2352999999999996E-2</v>
      </c>
      <c r="AE330" s="1">
        <v>0</v>
      </c>
      <c r="AF330" s="1">
        <v>85</v>
      </c>
      <c r="AG330" s="1">
        <v>21</v>
      </c>
      <c r="AH330" s="1">
        <v>32</v>
      </c>
      <c r="AI330" s="1">
        <v>241</v>
      </c>
      <c r="AJ330" s="7">
        <f>Table1[[#This Row],[z ppp]]+Table1[[#This Row],[z blocks]]+Table1[[#This Row],[z hits]]+Table1[[#This Row],[z faceoffWins]]+Table1[[#This Row],[z goals]]+Table1[[#This Row],[z assists]]+Table1[[#This Row],[z points]]</f>
        <v>-1.9148101920185421</v>
      </c>
    </row>
    <row r="331" spans="1:36" x14ac:dyDescent="0.3">
      <c r="A331" s="1">
        <v>8478443</v>
      </c>
      <c r="B331" s="1">
        <v>29</v>
      </c>
      <c r="C331" s="1" t="s">
        <v>860</v>
      </c>
      <c r="D331" s="1" t="s">
        <v>48</v>
      </c>
      <c r="E331" s="1" t="s">
        <v>888</v>
      </c>
      <c r="F331" s="1" t="s">
        <v>889</v>
      </c>
      <c r="G331" s="4">
        <v>3.2216273504273502E-2</v>
      </c>
      <c r="H331" s="3">
        <f>(Table1[[#This Row],[AVG_shp]] - G$519) / G$516</f>
        <v>-1.4232477326872952</v>
      </c>
      <c r="I331" s="6">
        <v>0</v>
      </c>
      <c r="J331" s="3">
        <f>(Table1[[#This Row],[AVG_PPP]] - I$519) / I$516</f>
        <v>-0.87968660730137926</v>
      </c>
      <c r="K331" s="6">
        <v>138.33760683760599</v>
      </c>
      <c r="L331" s="3">
        <f>(Table1[[#This Row],[AVG_blocks]] - K$519) / K$516</f>
        <v>1.8694477397099141</v>
      </c>
      <c r="M331" s="6">
        <v>118.41880341880299</v>
      </c>
      <c r="N331" s="3">
        <f>(Table1[[#This Row],[AVG_hits]] - M$519) / M$516</f>
        <v>0.59409962025818874</v>
      </c>
      <c r="O331" s="6">
        <v>0</v>
      </c>
      <c r="P331" s="3">
        <f>(Table1[[#This Row],[AVG_faceoffWins]] - O$519) / O$516</f>
        <v>-0.60126404952864254</v>
      </c>
      <c r="Q331" s="1">
        <v>83</v>
      </c>
      <c r="R331" s="1">
        <v>1</v>
      </c>
      <c r="S331" s="1">
        <f>IF(ISERR(Table1[[#This Row],[AVG_shp]]/Table1[[#This Row],[shp]]), 0, Table1[[#This Row],[AVG_shp]]/Table1[[#This Row],[shp]])</f>
        <v>2.0618415042735041</v>
      </c>
      <c r="T331" s="7">
        <f>Table1[[#This Row],[r shp factor]]*Table1[[#This Row],[goals]]</f>
        <v>2.0618415042735041</v>
      </c>
      <c r="U331" s="1">
        <v>11</v>
      </c>
      <c r="V331" s="1">
        <v>12</v>
      </c>
      <c r="W331" s="1">
        <v>25</v>
      </c>
      <c r="X331" s="3">
        <v>2.6153846153846101</v>
      </c>
      <c r="Y331" s="3">
        <f>(Table1[[#This Row],[AVG_goals]] - X$519) / X$516</f>
        <v>-1.1037606120929284</v>
      </c>
      <c r="Z331" s="3">
        <v>11.316239316239299</v>
      </c>
      <c r="AA331" s="3">
        <f>(Table1[[#This Row],[AVG_assists]] - Z$519) / Z$516</f>
        <v>-0.83009523986612788</v>
      </c>
      <c r="AB331" s="3">
        <v>13.9316239316239</v>
      </c>
      <c r="AC331" s="3">
        <f>(Table1[[#This Row],[AVG_points]] - AB$519) / AB$516</f>
        <v>-1.0190672221357318</v>
      </c>
      <c r="AD331" s="1">
        <v>1.5625E-2</v>
      </c>
      <c r="AE331" s="1">
        <v>0</v>
      </c>
      <c r="AF331" s="1">
        <v>77</v>
      </c>
      <c r="AG331" s="1">
        <v>0</v>
      </c>
      <c r="AH331" s="1">
        <v>157</v>
      </c>
      <c r="AI331" s="1">
        <v>90</v>
      </c>
      <c r="AJ331" s="7">
        <f>Table1[[#This Row],[z ppp]]+Table1[[#This Row],[z blocks]]+Table1[[#This Row],[z hits]]+Table1[[#This Row],[z faceoffWins]]+Table1[[#This Row],[z goals]]+Table1[[#This Row],[z assists]]+Table1[[#This Row],[z points]]</f>
        <v>-1.9703263709567069</v>
      </c>
    </row>
    <row r="332" spans="1:36" x14ac:dyDescent="0.3">
      <c r="A332" s="1">
        <v>8481711</v>
      </c>
      <c r="B332" s="1">
        <v>25</v>
      </c>
      <c r="C332" s="1" t="s">
        <v>860</v>
      </c>
      <c r="D332" s="1" t="s">
        <v>29</v>
      </c>
      <c r="E332" s="1" t="s">
        <v>873</v>
      </c>
      <c r="F332" s="1" t="s">
        <v>874</v>
      </c>
      <c r="G332" s="4">
        <v>0.129417736318407</v>
      </c>
      <c r="H332" s="3">
        <f>(Table1[[#This Row],[AVG_shp]] - G$519) / G$516</f>
        <v>0.43316018802296308</v>
      </c>
      <c r="I332" s="6">
        <v>9.8557213930348198</v>
      </c>
      <c r="J332" s="3">
        <f>(Table1[[#This Row],[AVG_PPP]] - I$519) / I$516</f>
        <v>0.14614213645852106</v>
      </c>
      <c r="K332" s="6">
        <v>17.263681592039799</v>
      </c>
      <c r="L332" s="3">
        <f>(Table1[[#This Row],[AVG_blocks]] - K$519) / K$516</f>
        <v>-1.1089132799308503</v>
      </c>
      <c r="M332" s="6">
        <v>19.482587064676601</v>
      </c>
      <c r="N332" s="3">
        <f>(Table1[[#This Row],[AVG_hits]] - M$519) / M$516</f>
        <v>-1.2460757138192426</v>
      </c>
      <c r="O332" s="6">
        <v>4.08955223880597</v>
      </c>
      <c r="P332" s="3">
        <f>(Table1[[#This Row],[AVG_faceoffWins]] - O$519) / O$516</f>
        <v>-0.58190748715368479</v>
      </c>
      <c r="Q332" s="1">
        <v>55</v>
      </c>
      <c r="R332" s="1">
        <v>8</v>
      </c>
      <c r="S332" s="1">
        <f>IF(ISERR(Table1[[#This Row],[AVG_shp]]/Table1[[#This Row],[shp]]), 0, Table1[[#This Row],[AVG_shp]]/Table1[[#This Row],[shp]])</f>
        <v>1.3912444913452264</v>
      </c>
      <c r="T332" s="7">
        <f>Table1[[#This Row],[r shp factor]]*Table1[[#This Row],[goals]]</f>
        <v>11.129955930761811</v>
      </c>
      <c r="U332" s="1">
        <v>10</v>
      </c>
      <c r="V332" s="1">
        <v>18</v>
      </c>
      <c r="W332" s="1">
        <v>44</v>
      </c>
      <c r="X332" s="3">
        <v>12.626865671641699</v>
      </c>
      <c r="Y332" s="3">
        <f>(Table1[[#This Row],[AVG_goals]] - X$519) / X$516</f>
        <v>-0.11045667359666794</v>
      </c>
      <c r="Z332" s="3">
        <v>31.1542288557213</v>
      </c>
      <c r="AA332" s="3">
        <f>(Table1[[#This Row],[AVG_assists]] - Z$519) / Z$516</f>
        <v>0.59432161040543796</v>
      </c>
      <c r="AB332" s="3">
        <v>43.781094527363102</v>
      </c>
      <c r="AC332" s="3">
        <f>(Table1[[#This Row],[AVG_points]] - AB$519) / AB$516</f>
        <v>0.32181137238289781</v>
      </c>
      <c r="AD332" s="1">
        <v>9.3022999999999995E-2</v>
      </c>
      <c r="AE332" s="1">
        <v>3</v>
      </c>
      <c r="AF332" s="1">
        <v>86</v>
      </c>
      <c r="AG332" s="1">
        <v>6</v>
      </c>
      <c r="AH332" s="1">
        <v>10</v>
      </c>
      <c r="AI332" s="1">
        <v>6</v>
      </c>
      <c r="AJ332" s="7">
        <f>Table1[[#This Row],[z ppp]]+Table1[[#This Row],[z blocks]]+Table1[[#This Row],[z hits]]+Table1[[#This Row],[z faceoffWins]]+Table1[[#This Row],[z goals]]+Table1[[#This Row],[z assists]]+Table1[[#This Row],[z points]]</f>
        <v>-1.9850780352535886</v>
      </c>
    </row>
    <row r="333" spans="1:36" x14ac:dyDescent="0.3">
      <c r="A333" s="1">
        <v>8481618</v>
      </c>
      <c r="B333" s="1">
        <v>24</v>
      </c>
      <c r="C333" s="1" t="s">
        <v>481</v>
      </c>
      <c r="D333" s="1" t="s">
        <v>26</v>
      </c>
      <c r="E333" s="1" t="s">
        <v>493</v>
      </c>
      <c r="F333" s="1" t="s">
        <v>494</v>
      </c>
      <c r="G333" s="4">
        <v>0.13710613242009101</v>
      </c>
      <c r="H333" s="3">
        <f>(Table1[[#This Row],[AVG_shp]] - G$519) / G$516</f>
        <v>0.57999747840424265</v>
      </c>
      <c r="I333" s="6">
        <v>4.2557077625570701</v>
      </c>
      <c r="J333" s="3">
        <f>(Table1[[#This Row],[AVG_PPP]] - I$519) / I$516</f>
        <v>-0.43673299956664491</v>
      </c>
      <c r="K333" s="6">
        <v>29.502283105022801</v>
      </c>
      <c r="L333" s="3">
        <f>(Table1[[#This Row],[AVG_blocks]] - K$519) / K$516</f>
        <v>-0.80784949920965898</v>
      </c>
      <c r="M333" s="6">
        <v>64.579908675799004</v>
      </c>
      <c r="N333" s="3">
        <f>(Table1[[#This Row],[AVG_hits]] - M$519) / M$516</f>
        <v>-0.4072829853333878</v>
      </c>
      <c r="O333" s="6">
        <v>224.88127853881201</v>
      </c>
      <c r="P333" s="3">
        <f>(Table1[[#This Row],[AVG_faceoffWins]] - O$519) / O$516</f>
        <v>0.46313817370049415</v>
      </c>
      <c r="Q333" s="1">
        <v>82</v>
      </c>
      <c r="R333" s="1">
        <v>15</v>
      </c>
      <c r="S333" s="1">
        <f>IF(ISERR(Table1[[#This Row],[AVG_shp]]/Table1[[#This Row],[shp]]), 0, Table1[[#This Row],[AVG_shp]]/Table1[[#This Row],[shp]])</f>
        <v>1.0785652217220951</v>
      </c>
      <c r="T333" s="7">
        <f>Table1[[#This Row],[r shp factor]]*Table1[[#This Row],[goals]]</f>
        <v>16.178478325831428</v>
      </c>
      <c r="U333" s="1">
        <v>11</v>
      </c>
      <c r="V333" s="1">
        <v>26</v>
      </c>
      <c r="W333" s="1">
        <v>67</v>
      </c>
      <c r="X333" s="3">
        <v>14.625570776255699</v>
      </c>
      <c r="Y333" s="3">
        <f>(Table1[[#This Row],[AVG_goals]] - X$519) / X$516</f>
        <v>8.784781713248925E-2</v>
      </c>
      <c r="Z333" s="3">
        <v>14.881278538812699</v>
      </c>
      <c r="AA333" s="3">
        <f>(Table1[[#This Row],[AVG_assists]] - Z$519) / Z$516</f>
        <v>-0.5741165818269125</v>
      </c>
      <c r="AB333" s="3">
        <v>29.506849315068401</v>
      </c>
      <c r="AC333" s="3">
        <f>(Table1[[#This Row],[AVG_points]] - AB$519) / AB$516</f>
        <v>-0.31940703035849283</v>
      </c>
      <c r="AD333" s="1">
        <v>0.12711900000000001</v>
      </c>
      <c r="AE333" s="1">
        <v>4</v>
      </c>
      <c r="AF333" s="1">
        <v>118</v>
      </c>
      <c r="AG333" s="1">
        <v>239</v>
      </c>
      <c r="AH333" s="1">
        <v>32</v>
      </c>
      <c r="AI333" s="1">
        <v>89</v>
      </c>
      <c r="AJ333" s="7">
        <f>Table1[[#This Row],[z ppp]]+Table1[[#This Row],[z blocks]]+Table1[[#This Row],[z hits]]+Table1[[#This Row],[z faceoffWins]]+Table1[[#This Row],[z goals]]+Table1[[#This Row],[z assists]]+Table1[[#This Row],[z points]]</f>
        <v>-1.9944031054621136</v>
      </c>
    </row>
    <row r="334" spans="1:36" x14ac:dyDescent="0.3">
      <c r="A334" s="1">
        <v>8475791</v>
      </c>
      <c r="B334" s="1">
        <v>34</v>
      </c>
      <c r="C334" s="1" t="s">
        <v>119</v>
      </c>
      <c r="D334" s="1" t="s">
        <v>29</v>
      </c>
      <c r="E334" s="1" t="s">
        <v>126</v>
      </c>
      <c r="F334" s="1" t="s">
        <v>127</v>
      </c>
      <c r="G334" s="4">
        <v>0.18334659459459399</v>
      </c>
      <c r="H334" s="3">
        <f>(Table1[[#This Row],[AVG_shp]] - G$519) / G$516</f>
        <v>1.4631236963933074</v>
      </c>
      <c r="I334" s="6">
        <v>8.0472972972972894</v>
      </c>
      <c r="J334" s="3">
        <f>(Table1[[#This Row],[AVG_PPP]] - I$519) / I$516</f>
        <v>-4.2086948388237483E-2</v>
      </c>
      <c r="K334" s="6">
        <v>35.655405405405403</v>
      </c>
      <c r="L334" s="3">
        <f>(Table1[[#This Row],[AVG_blocks]] - K$519) / K$516</f>
        <v>-0.65648561494331503</v>
      </c>
      <c r="M334" s="6">
        <v>37.270270270270203</v>
      </c>
      <c r="N334" s="3">
        <f>(Table1[[#This Row],[AVG_hits]] - M$519) / M$516</f>
        <v>-0.91523169035107077</v>
      </c>
      <c r="O334" s="6">
        <v>24.425675675675599</v>
      </c>
      <c r="P334" s="3">
        <f>(Table1[[#This Row],[AVG_faceoffWins]] - O$519) / O$516</f>
        <v>-0.48565307620977705</v>
      </c>
      <c r="Q334" s="1">
        <v>77</v>
      </c>
      <c r="R334" s="1">
        <v>18</v>
      </c>
      <c r="S334" s="1">
        <f>IF(ISERR(Table1[[#This Row],[AVG_shp]]/Table1[[#This Row],[shp]]), 0, Table1[[#This Row],[AVG_shp]]/Table1[[#This Row],[shp]])</f>
        <v>0.71924035899761096</v>
      </c>
      <c r="T334" s="7">
        <f>Table1[[#This Row],[r shp factor]]*Table1[[#This Row],[goals]]</f>
        <v>12.946326461956998</v>
      </c>
      <c r="U334" s="1">
        <v>24</v>
      </c>
      <c r="V334" s="1">
        <v>42</v>
      </c>
      <c r="W334" s="1">
        <v>102</v>
      </c>
      <c r="X334" s="3">
        <v>16.094594594594501</v>
      </c>
      <c r="Y334" s="3">
        <f>(Table1[[#This Row],[AVG_goals]] - X$519) / X$516</f>
        <v>0.23359919360727835</v>
      </c>
      <c r="Z334" s="3">
        <v>20.864864864864799</v>
      </c>
      <c r="AA334" s="3">
        <f>(Table1[[#This Row],[AVG_assists]] - Z$519) / Z$516</f>
        <v>-0.14448024338040613</v>
      </c>
      <c r="AB334" s="3">
        <v>36.959459459459403</v>
      </c>
      <c r="AC334" s="3">
        <f>(Table1[[#This Row],[AVG_points]] - AB$519) / AB$516</f>
        <v>1.5374297968741367E-2</v>
      </c>
      <c r="AD334" s="1">
        <v>0.254917</v>
      </c>
      <c r="AE334" s="1">
        <v>9</v>
      </c>
      <c r="AF334" s="1">
        <v>144</v>
      </c>
      <c r="AG334" s="1">
        <v>43</v>
      </c>
      <c r="AH334" s="1">
        <v>42</v>
      </c>
      <c r="AI334" s="1">
        <v>43</v>
      </c>
      <c r="AJ334" s="7">
        <f>Table1[[#This Row],[z ppp]]+Table1[[#This Row],[z blocks]]+Table1[[#This Row],[z hits]]+Table1[[#This Row],[z faceoffWins]]+Table1[[#This Row],[z goals]]+Table1[[#This Row],[z assists]]+Table1[[#This Row],[z points]]</f>
        <v>-1.9949640816967869</v>
      </c>
    </row>
    <row r="335" spans="1:36" x14ac:dyDescent="0.3">
      <c r="A335" s="1">
        <v>8481604</v>
      </c>
      <c r="B335" s="1">
        <v>25</v>
      </c>
      <c r="C335" s="1" t="s">
        <v>960</v>
      </c>
      <c r="D335" s="1" t="s">
        <v>56</v>
      </c>
      <c r="E335" s="1" t="s">
        <v>963</v>
      </c>
      <c r="F335" s="1" t="s">
        <v>964</v>
      </c>
      <c r="G335" s="4">
        <v>0.141144061224489</v>
      </c>
      <c r="H335" s="3">
        <f>(Table1[[#This Row],[AVG_shp]] - G$519) / G$516</f>
        <v>0.65711610191798853</v>
      </c>
      <c r="I335" s="6">
        <v>10.170068027210799</v>
      </c>
      <c r="J335" s="3">
        <f>(Table1[[#This Row],[AVG_PPP]] - I$519) / I$516</f>
        <v>0.17886077774131845</v>
      </c>
      <c r="K335" s="6">
        <v>29.095238095237999</v>
      </c>
      <c r="L335" s="3">
        <f>(Table1[[#This Row],[AVG_blocks]] - K$519) / K$516</f>
        <v>-0.81786261299880436</v>
      </c>
      <c r="M335" s="6">
        <v>21.741496598639401</v>
      </c>
      <c r="N335" s="3">
        <f>(Table1[[#This Row],[AVG_hits]] - M$519) / M$516</f>
        <v>-1.2040608707264755</v>
      </c>
      <c r="O335" s="6">
        <v>2.31292517006802</v>
      </c>
      <c r="P335" s="3">
        <f>(Table1[[#This Row],[AVG_faceoffWins]] - O$519) / O$516</f>
        <v>-0.59031657222337575</v>
      </c>
      <c r="Q335" s="1">
        <v>82</v>
      </c>
      <c r="R335" s="1">
        <v>35</v>
      </c>
      <c r="S335" s="1">
        <f>IF(ISERR(Table1[[#This Row],[AVG_shp]]/Table1[[#This Row],[shp]]), 0, Table1[[#This Row],[AVG_shp]]/Table1[[#This Row],[shp]])</f>
        <v>1.0243046643527631</v>
      </c>
      <c r="T335" s="7">
        <f>Table1[[#This Row],[r shp factor]]*Table1[[#This Row],[goals]]</f>
        <v>35.850663252346706</v>
      </c>
      <c r="U335" s="1">
        <v>17</v>
      </c>
      <c r="V335" s="1">
        <v>52</v>
      </c>
      <c r="W335" s="1">
        <v>139</v>
      </c>
      <c r="X335" s="3">
        <v>24.537414965986301</v>
      </c>
      <c r="Y335" s="3">
        <f>(Table1[[#This Row],[AVG_goals]] - X$519) / X$516</f>
        <v>1.0712661361700453</v>
      </c>
      <c r="Z335" s="3">
        <v>13.2448979591836</v>
      </c>
      <c r="AA335" s="3">
        <f>(Table1[[#This Row],[AVG_assists]] - Z$519) / Z$516</f>
        <v>-0.6916127659257022</v>
      </c>
      <c r="AB335" s="3">
        <v>37.782312925169997</v>
      </c>
      <c r="AC335" s="3">
        <f>(Table1[[#This Row],[AVG_points]] - AB$519) / AB$516</f>
        <v>5.2337988666636005E-2</v>
      </c>
      <c r="AD335" s="1">
        <v>0.137795</v>
      </c>
      <c r="AE335" s="1">
        <v>17</v>
      </c>
      <c r="AF335" s="1">
        <v>254</v>
      </c>
      <c r="AG335" s="1">
        <v>3</v>
      </c>
      <c r="AH335" s="1">
        <v>37</v>
      </c>
      <c r="AI335" s="1">
        <v>28</v>
      </c>
      <c r="AJ335" s="7">
        <f>Table1[[#This Row],[z ppp]]+Table1[[#This Row],[z blocks]]+Table1[[#This Row],[z hits]]+Table1[[#This Row],[z faceoffWins]]+Table1[[#This Row],[z goals]]+Table1[[#This Row],[z assists]]+Table1[[#This Row],[z points]]</f>
        <v>-2.001387919296358</v>
      </c>
    </row>
    <row r="336" spans="1:36" x14ac:dyDescent="0.3">
      <c r="A336" s="1">
        <v>8479941</v>
      </c>
      <c r="B336" s="1">
        <v>32</v>
      </c>
      <c r="C336" s="1" t="s">
        <v>86</v>
      </c>
      <c r="D336" s="1" t="s">
        <v>42</v>
      </c>
      <c r="E336" s="1" t="s">
        <v>87</v>
      </c>
      <c r="F336" s="1" t="s">
        <v>88</v>
      </c>
      <c r="G336" s="4">
        <v>0.110842420289855</v>
      </c>
      <c r="H336" s="3">
        <f>(Table1[[#This Row],[AVG_shp]] - G$519) / G$516</f>
        <v>7.839840968390159E-2</v>
      </c>
      <c r="I336" s="6">
        <v>0.44202898550724601</v>
      </c>
      <c r="J336" s="3">
        <f>(Table1[[#This Row],[AVG_PPP]] - I$519) / I$516</f>
        <v>-0.8336782005267297</v>
      </c>
      <c r="K336" s="6">
        <v>45.369565217391298</v>
      </c>
      <c r="L336" s="3">
        <f>(Table1[[#This Row],[AVG_blocks]] - K$519) / K$516</f>
        <v>-0.4175219003045253</v>
      </c>
      <c r="M336" s="6">
        <v>112.07971014492701</v>
      </c>
      <c r="N336" s="3">
        <f>(Table1[[#This Row],[AVG_hits]] - M$519) / M$516</f>
        <v>0.47619493870811219</v>
      </c>
      <c r="O336" s="6">
        <v>233.72463768115901</v>
      </c>
      <c r="P336" s="3">
        <f>(Table1[[#This Row],[AVG_faceoffWins]] - O$519) / O$516</f>
        <v>0.50499533136648145</v>
      </c>
      <c r="Q336" s="1">
        <v>61</v>
      </c>
      <c r="R336" s="1">
        <v>9</v>
      </c>
      <c r="S336" s="1">
        <f>IF(ISERR(Table1[[#This Row],[AVG_shp]]/Table1[[#This Row],[shp]]), 0, Table1[[#This Row],[AVG_shp]]/Table1[[#This Row],[shp]])</f>
        <v>1.1576836418596794</v>
      </c>
      <c r="T336" s="7">
        <f>Table1[[#This Row],[r shp factor]]*Table1[[#This Row],[goals]]</f>
        <v>10.419152776737114</v>
      </c>
      <c r="U336" s="1">
        <v>12</v>
      </c>
      <c r="V336" s="1">
        <v>21</v>
      </c>
      <c r="W336" s="1">
        <v>51</v>
      </c>
      <c r="X336" s="3">
        <v>9.2101449275362306</v>
      </c>
      <c r="Y336" s="3">
        <f>(Table1[[#This Row],[AVG_goals]] - X$519) / X$516</f>
        <v>-0.44945168869892532</v>
      </c>
      <c r="Z336" s="3">
        <v>13.5797101449275</v>
      </c>
      <c r="AA336" s="3">
        <f>(Table1[[#This Row],[AVG_assists]] - Z$519) / Z$516</f>
        <v>-0.66757242060236677</v>
      </c>
      <c r="AB336" s="3">
        <v>22.789855072463698</v>
      </c>
      <c r="AC336" s="3">
        <f>(Table1[[#This Row],[AVG_points]] - AB$519) / AB$516</f>
        <v>-0.62114349735965824</v>
      </c>
      <c r="AD336" s="1">
        <v>9.5744999999999997E-2</v>
      </c>
      <c r="AE336" s="1">
        <v>1</v>
      </c>
      <c r="AF336" s="1">
        <v>94</v>
      </c>
      <c r="AG336" s="1">
        <v>327</v>
      </c>
      <c r="AH336" s="1">
        <v>49</v>
      </c>
      <c r="AI336" s="1">
        <v>126</v>
      </c>
      <c r="AJ336" s="7">
        <f>Table1[[#This Row],[z ppp]]+Table1[[#This Row],[z blocks]]+Table1[[#This Row],[z hits]]+Table1[[#This Row],[z faceoffWins]]+Table1[[#This Row],[z goals]]+Table1[[#This Row],[z assists]]+Table1[[#This Row],[z points]]</f>
        <v>-2.0081774374176118</v>
      </c>
    </row>
    <row r="337" spans="1:36" x14ac:dyDescent="0.3">
      <c r="A337" s="1">
        <v>8480078</v>
      </c>
      <c r="B337" s="1">
        <v>26</v>
      </c>
      <c r="C337" s="1" t="s">
        <v>934</v>
      </c>
      <c r="D337" s="1" t="s">
        <v>26</v>
      </c>
      <c r="E337" s="1" t="s">
        <v>939</v>
      </c>
      <c r="F337" s="1" t="s">
        <v>940</v>
      </c>
      <c r="G337" s="4">
        <v>0.13331865714285701</v>
      </c>
      <c r="H337" s="3">
        <f>(Table1[[#This Row],[AVG_shp]] - G$519) / G$516</f>
        <v>0.50766215648016633</v>
      </c>
      <c r="I337" s="6">
        <v>4.71428571428571</v>
      </c>
      <c r="J337" s="3">
        <f>(Table1[[#This Row],[AVG_PPP]] - I$519) / I$516</f>
        <v>-0.38900210038860672</v>
      </c>
      <c r="K337" s="6">
        <v>25.571428571428498</v>
      </c>
      <c r="L337" s="3">
        <f>(Table1[[#This Row],[AVG_blocks]] - K$519) / K$516</f>
        <v>-0.904546652564437</v>
      </c>
      <c r="M337" s="6">
        <v>26.9142857142857</v>
      </c>
      <c r="N337" s="3">
        <f>(Table1[[#This Row],[AVG_hits]] - M$519) / M$516</f>
        <v>-1.1078489951386183</v>
      </c>
      <c r="O337" s="6">
        <v>240.34285714285701</v>
      </c>
      <c r="P337" s="3">
        <f>(Table1[[#This Row],[AVG_faceoffWins]] - O$519) / O$516</f>
        <v>0.53632051572429762</v>
      </c>
      <c r="Q337" s="1">
        <v>56</v>
      </c>
      <c r="R337" s="1">
        <v>13</v>
      </c>
      <c r="S337" s="1">
        <f>IF(ISERR(Table1[[#This Row],[AVG_shp]]/Table1[[#This Row],[shp]]), 0, Table1[[#This Row],[AVG_shp]]/Table1[[#This Row],[shp]])</f>
        <v>0.7886298048686905</v>
      </c>
      <c r="T337" s="7">
        <f>Table1[[#This Row],[r shp factor]]*Table1[[#This Row],[goals]]</f>
        <v>10.252187463292977</v>
      </c>
      <c r="U337" s="1">
        <v>13</v>
      </c>
      <c r="V337" s="1">
        <v>26</v>
      </c>
      <c r="W337" s="1">
        <v>65</v>
      </c>
      <c r="X337" s="3">
        <v>16.828571428571401</v>
      </c>
      <c r="Y337" s="3">
        <f>(Table1[[#This Row],[AVG_goals]] - X$519) / X$516</f>
        <v>0.30642179356601407</v>
      </c>
      <c r="Z337" s="3">
        <v>17.785714285714199</v>
      </c>
      <c r="AA337" s="3">
        <f>(Table1[[#This Row],[AVG_assists]] - Z$519) / Z$516</f>
        <v>-0.36557089174154495</v>
      </c>
      <c r="AB337" s="3">
        <v>34.6142857142857</v>
      </c>
      <c r="AC337" s="3">
        <f>(Table1[[#This Row],[AVG_points]] - AB$519) / AB$516</f>
        <v>-8.997407882221499E-2</v>
      </c>
      <c r="AD337" s="1">
        <v>0.16905100000000001</v>
      </c>
      <c r="AE337" s="1">
        <v>5</v>
      </c>
      <c r="AF337" s="1">
        <v>133</v>
      </c>
      <c r="AG337" s="1">
        <v>264</v>
      </c>
      <c r="AH337" s="1">
        <v>13</v>
      </c>
      <c r="AI337" s="1">
        <v>19</v>
      </c>
      <c r="AJ337" s="7">
        <f>Table1[[#This Row],[z ppp]]+Table1[[#This Row],[z blocks]]+Table1[[#This Row],[z hits]]+Table1[[#This Row],[z faceoffWins]]+Table1[[#This Row],[z goals]]+Table1[[#This Row],[z assists]]+Table1[[#This Row],[z points]]</f>
        <v>-2.0142004093651105</v>
      </c>
    </row>
    <row r="338" spans="1:36" x14ac:dyDescent="0.3">
      <c r="A338" s="1">
        <v>8482679</v>
      </c>
      <c r="B338" s="1">
        <v>23</v>
      </c>
      <c r="C338" s="1" t="s">
        <v>186</v>
      </c>
      <c r="D338" s="1" t="s">
        <v>42</v>
      </c>
      <c r="E338" s="1" t="s">
        <v>191</v>
      </c>
      <c r="F338" s="1" t="s">
        <v>192</v>
      </c>
      <c r="G338" s="4">
        <v>0.107368366071428</v>
      </c>
      <c r="H338" s="3">
        <f>(Table1[[#This Row],[AVG_shp]] - G$519) / G$516</f>
        <v>1.2048978498931559E-2</v>
      </c>
      <c r="I338" s="6">
        <v>11.9910714285714</v>
      </c>
      <c r="J338" s="3">
        <f>(Table1[[#This Row],[AVG_PPP]] - I$519) / I$516</f>
        <v>0.36839917448622034</v>
      </c>
      <c r="K338" s="6">
        <v>27.5625</v>
      </c>
      <c r="L338" s="3">
        <f>(Table1[[#This Row],[AVG_blocks]] - K$519) / K$516</f>
        <v>-0.85556724169500231</v>
      </c>
      <c r="M338" s="6">
        <v>26.883928571428498</v>
      </c>
      <c r="N338" s="3">
        <f>(Table1[[#This Row],[AVG_hits]] - M$519) / M$516</f>
        <v>-1.1084136262469977</v>
      </c>
      <c r="O338" s="6">
        <v>48.267857142857103</v>
      </c>
      <c r="P338" s="3">
        <f>(Table1[[#This Row],[AVG_faceoffWins]] - O$519) / O$516</f>
        <v>-0.37280388251435514</v>
      </c>
      <c r="Q338" s="1">
        <v>77</v>
      </c>
      <c r="R338" s="1">
        <v>24</v>
      </c>
      <c r="S338" s="1">
        <f>IF(ISERR(Table1[[#This Row],[AVG_shp]]/Table1[[#This Row],[shp]]), 0, Table1[[#This Row],[AVG_shp]]/Table1[[#This Row],[shp]])</f>
        <v>0.80526475869760672</v>
      </c>
      <c r="T338" s="7">
        <f>Table1[[#This Row],[r shp factor]]*Table1[[#This Row],[goals]]</f>
        <v>19.326354208742561</v>
      </c>
      <c r="U338" s="1">
        <v>23</v>
      </c>
      <c r="V338" s="1">
        <v>47</v>
      </c>
      <c r="W338" s="1">
        <v>118</v>
      </c>
      <c r="X338" s="3">
        <v>17.410714285714199</v>
      </c>
      <c r="Y338" s="3">
        <f>(Table1[[#This Row],[AVG_goals]] - X$519) / X$516</f>
        <v>0.36417996036652056</v>
      </c>
      <c r="Z338" s="3">
        <v>17.633928571428498</v>
      </c>
      <c r="AA338" s="3">
        <f>(Table1[[#This Row],[AVG_assists]] - Z$519) / Z$516</f>
        <v>-0.37646948247972234</v>
      </c>
      <c r="AB338" s="3">
        <v>35.044642857142797</v>
      </c>
      <c r="AC338" s="3">
        <f>(Table1[[#This Row],[AVG_points]] - AB$519) / AB$516</f>
        <v>-7.0641853850102798E-2</v>
      </c>
      <c r="AD338" s="1">
        <v>0.13333300000000001</v>
      </c>
      <c r="AE338" s="1">
        <v>17</v>
      </c>
      <c r="AF338" s="1">
        <v>180</v>
      </c>
      <c r="AG338" s="1">
        <v>68</v>
      </c>
      <c r="AH338" s="1">
        <v>37</v>
      </c>
      <c r="AI338" s="1">
        <v>36</v>
      </c>
      <c r="AJ338" s="7">
        <f>Table1[[#This Row],[z ppp]]+Table1[[#This Row],[z blocks]]+Table1[[#This Row],[z hits]]+Table1[[#This Row],[z faceoffWins]]+Table1[[#This Row],[z goals]]+Table1[[#This Row],[z assists]]+Table1[[#This Row],[z points]]</f>
        <v>-2.0513169519334395</v>
      </c>
    </row>
    <row r="339" spans="1:36" x14ac:dyDescent="0.3">
      <c r="A339" s="1">
        <v>8476979</v>
      </c>
      <c r="B339" s="1">
        <v>33</v>
      </c>
      <c r="C339" s="1" t="s">
        <v>305</v>
      </c>
      <c r="D339" s="1" t="s">
        <v>48</v>
      </c>
      <c r="E339" s="1" t="s">
        <v>332</v>
      </c>
      <c r="F339" s="1" t="s">
        <v>333</v>
      </c>
      <c r="G339" s="4">
        <v>5.3361922330096997E-2</v>
      </c>
      <c r="H339" s="3">
        <f>(Table1[[#This Row],[AVG_shp]] - G$519) / G$516</f>
        <v>-1.0193963004935354</v>
      </c>
      <c r="I339" s="6">
        <v>10.6990291262135</v>
      </c>
      <c r="J339" s="3">
        <f>(Table1[[#This Row],[AVG_PPP]] - I$519) / I$516</f>
        <v>0.23391747811347749</v>
      </c>
      <c r="K339" s="6">
        <v>58.572815533980503</v>
      </c>
      <c r="L339" s="3">
        <f>(Table1[[#This Row],[AVG_blocks]] - K$519) / K$516</f>
        <v>-9.2728217472069607E-2</v>
      </c>
      <c r="M339" s="6">
        <v>49.067961165048501</v>
      </c>
      <c r="N339" s="3">
        <f>(Table1[[#This Row],[AVG_hits]] - M$519) / M$516</f>
        <v>-0.69579920562844821</v>
      </c>
      <c r="O339" s="6">
        <v>0</v>
      </c>
      <c r="P339" s="3">
        <f>(Table1[[#This Row],[AVG_faceoffWins]] - O$519) / O$516</f>
        <v>-0.60126404952864254</v>
      </c>
      <c r="Q339" s="1">
        <v>60</v>
      </c>
      <c r="R339" s="1">
        <v>2</v>
      </c>
      <c r="S339" s="1">
        <f>IF(ISERR(Table1[[#This Row],[AVG_shp]]/Table1[[#This Row],[shp]]), 0, Table1[[#This Row],[AVG_shp]]/Table1[[#This Row],[shp]])</f>
        <v>1.7876092033800208</v>
      </c>
      <c r="T339" s="7">
        <f>Table1[[#This Row],[r shp factor]]*Table1[[#This Row],[goals]]</f>
        <v>3.5752184067600417</v>
      </c>
      <c r="U339" s="1">
        <v>16</v>
      </c>
      <c r="V339" s="1">
        <v>18</v>
      </c>
      <c r="W339" s="1">
        <v>38</v>
      </c>
      <c r="X339" s="3">
        <v>5.17475728155339</v>
      </c>
      <c r="Y339" s="3">
        <f>(Table1[[#This Row],[AVG_goals]] - X$519) / X$516</f>
        <v>-0.84982865785961847</v>
      </c>
      <c r="Z339" s="3">
        <v>25.776699029126199</v>
      </c>
      <c r="AA339" s="3">
        <f>(Table1[[#This Row],[AVG_assists]] - Z$519) / Z$516</f>
        <v>0.20820163173546213</v>
      </c>
      <c r="AB339" s="3">
        <v>30.9514563106796</v>
      </c>
      <c r="AC339" s="3">
        <f>(Table1[[#This Row],[AVG_points]] - AB$519) / AB$516</f>
        <v>-0.2545133300935567</v>
      </c>
      <c r="AD339" s="1">
        <v>2.9850999999999999E-2</v>
      </c>
      <c r="AE339" s="1">
        <v>9</v>
      </c>
      <c r="AF339" s="1">
        <v>67</v>
      </c>
      <c r="AG339" s="1">
        <v>0</v>
      </c>
      <c r="AH339" s="1">
        <v>44</v>
      </c>
      <c r="AI339" s="1">
        <v>28</v>
      </c>
      <c r="AJ339" s="7">
        <f>Table1[[#This Row],[z ppp]]+Table1[[#This Row],[z blocks]]+Table1[[#This Row],[z hits]]+Table1[[#This Row],[z faceoffWins]]+Table1[[#This Row],[z goals]]+Table1[[#This Row],[z assists]]+Table1[[#This Row],[z points]]</f>
        <v>-2.0520143507333959</v>
      </c>
    </row>
    <row r="340" spans="1:36" x14ac:dyDescent="0.3">
      <c r="A340" s="1">
        <v>8482660</v>
      </c>
      <c r="B340" s="1">
        <v>23</v>
      </c>
      <c r="C340" s="1" t="s">
        <v>155</v>
      </c>
      <c r="D340" s="1" t="s">
        <v>23</v>
      </c>
      <c r="E340" s="1" t="s">
        <v>160</v>
      </c>
      <c r="F340" s="1" t="s">
        <v>161</v>
      </c>
      <c r="G340" s="4">
        <v>0.14478592592592501</v>
      </c>
      <c r="H340" s="3">
        <f>(Table1[[#This Row],[AVG_shp]] - G$519) / G$516</f>
        <v>0.72667047159685583</v>
      </c>
      <c r="I340" s="6">
        <v>10.412698412698401</v>
      </c>
      <c r="J340" s="3">
        <f>(Table1[[#This Row],[AVG_PPP]] - I$519) / I$516</f>
        <v>0.20411486251269048</v>
      </c>
      <c r="K340" s="6">
        <v>26.5291005291005</v>
      </c>
      <c r="L340" s="3">
        <f>(Table1[[#This Row],[AVG_blocks]] - K$519) / K$516</f>
        <v>-0.88098837754734938</v>
      </c>
      <c r="M340" s="6">
        <v>9.5714285714285694</v>
      </c>
      <c r="N340" s="3">
        <f>(Table1[[#This Row],[AVG_hits]] - M$519) / M$516</f>
        <v>-1.4304194259956422</v>
      </c>
      <c r="O340" s="6">
        <v>18.9153439153439</v>
      </c>
      <c r="P340" s="3">
        <f>(Table1[[#This Row],[AVG_faceoffWins]] - O$519) / O$516</f>
        <v>-0.51173443529194229</v>
      </c>
      <c r="Q340" s="1">
        <v>68</v>
      </c>
      <c r="R340" s="1">
        <v>24</v>
      </c>
      <c r="S340" s="1">
        <f>IF(ISERR(Table1[[#This Row],[AVG_shp]]/Table1[[#This Row],[shp]]), 0, Table1[[#This Row],[AVG_shp]]/Table1[[#This Row],[shp]])</f>
        <v>0.7420276848634445</v>
      </c>
      <c r="T340" s="7">
        <f>Table1[[#This Row],[r shp factor]]*Table1[[#This Row],[goals]]</f>
        <v>17.808664436722669</v>
      </c>
      <c r="U340" s="1">
        <v>33</v>
      </c>
      <c r="V340" s="1">
        <v>57</v>
      </c>
      <c r="W340" s="1">
        <v>138</v>
      </c>
      <c r="X340" s="3">
        <v>16.656084656084602</v>
      </c>
      <c r="Y340" s="3">
        <f>(Table1[[#This Row],[AVG_goals]] - X$519) / X$516</f>
        <v>0.28930826266215592</v>
      </c>
      <c r="Z340" s="3">
        <v>24.126984126984102</v>
      </c>
      <c r="AA340" s="3">
        <f>(Table1[[#This Row],[AVG_assists]] - Z$519) / Z$516</f>
        <v>8.9748010209020415E-2</v>
      </c>
      <c r="AB340" s="3">
        <v>40.7830687830687</v>
      </c>
      <c r="AC340" s="3">
        <f>(Table1[[#This Row],[AVG_points]] - AB$519) / AB$516</f>
        <v>0.18713600072273942</v>
      </c>
      <c r="AD340" s="1">
        <v>0.19512199999999999</v>
      </c>
      <c r="AE340" s="1">
        <v>15</v>
      </c>
      <c r="AF340" s="1">
        <v>123</v>
      </c>
      <c r="AG340" s="1">
        <v>0</v>
      </c>
      <c r="AH340" s="1">
        <v>29</v>
      </c>
      <c r="AI340" s="1">
        <v>3</v>
      </c>
      <c r="AJ340" s="7">
        <f>Table1[[#This Row],[z ppp]]+Table1[[#This Row],[z blocks]]+Table1[[#This Row],[z hits]]+Table1[[#This Row],[z faceoffWins]]+Table1[[#This Row],[z goals]]+Table1[[#This Row],[z assists]]+Table1[[#This Row],[z points]]</f>
        <v>-2.0528351027283276</v>
      </c>
    </row>
    <row r="341" spans="1:36" x14ac:dyDescent="0.3">
      <c r="A341" s="1">
        <v>8476312</v>
      </c>
      <c r="B341" s="1">
        <v>34</v>
      </c>
      <c r="C341" s="1" t="s">
        <v>244</v>
      </c>
      <c r="D341" s="1" t="s">
        <v>48</v>
      </c>
      <c r="E341" s="1" t="s">
        <v>271</v>
      </c>
      <c r="F341" s="1" t="s">
        <v>272</v>
      </c>
      <c r="G341" s="4">
        <v>4.6348715231787997E-2</v>
      </c>
      <c r="H341" s="3">
        <f>(Table1[[#This Row],[AVG_shp]] - G$519) / G$516</f>
        <v>-1.1533384535224214</v>
      </c>
      <c r="I341" s="6">
        <v>0.31788079470198599</v>
      </c>
      <c r="J341" s="3">
        <f>(Table1[[#This Row],[AVG_PPP]] - I$519) / I$516</f>
        <v>-0.84660011436084315</v>
      </c>
      <c r="K341" s="6">
        <v>80.947019867549599</v>
      </c>
      <c r="L341" s="3">
        <f>(Table1[[#This Row],[AVG_blocks]] - K$519) / K$516</f>
        <v>0.4576665756051459</v>
      </c>
      <c r="M341" s="6">
        <v>151.01986754966799</v>
      </c>
      <c r="N341" s="3">
        <f>(Table1[[#This Row],[AVG_hits]] - M$519) / M$516</f>
        <v>1.2004667958894424</v>
      </c>
      <c r="O341" s="6">
        <v>0</v>
      </c>
      <c r="P341" s="3">
        <f>(Table1[[#This Row],[AVG_faceoffWins]] - O$519) / O$516</f>
        <v>-0.60126404952864254</v>
      </c>
      <c r="Q341" s="1">
        <v>48</v>
      </c>
      <c r="R341" s="1">
        <v>1</v>
      </c>
      <c r="S341" s="1">
        <f>IF(ISERR(Table1[[#This Row],[AVG_shp]]/Table1[[#This Row],[shp]]), 0, Table1[[#This Row],[AVG_shp]]/Table1[[#This Row],[shp]])</f>
        <v>3.012591175286838</v>
      </c>
      <c r="T341" s="7">
        <f>Table1[[#This Row],[r shp factor]]*Table1[[#This Row],[goals]]</f>
        <v>3.012591175286838</v>
      </c>
      <c r="U341" s="1">
        <v>14</v>
      </c>
      <c r="V341" s="1">
        <v>15</v>
      </c>
      <c r="W341" s="1">
        <v>31</v>
      </c>
      <c r="X341" s="3">
        <v>4.7019867549668799</v>
      </c>
      <c r="Y341" s="3">
        <f>(Table1[[#This Row],[AVG_goals]] - X$519) / X$516</f>
        <v>-0.89673528670149527</v>
      </c>
      <c r="Z341" s="3">
        <v>14.4370860927152</v>
      </c>
      <c r="AA341" s="3">
        <f>(Table1[[#This Row],[AVG_assists]] - Z$519) / Z$516</f>
        <v>-0.60601070112389976</v>
      </c>
      <c r="AB341" s="3">
        <v>19.139072847682101</v>
      </c>
      <c r="AC341" s="3">
        <f>(Table1[[#This Row],[AVG_points]] - AB$519) / AB$516</f>
        <v>-0.78514157306280008</v>
      </c>
      <c r="AD341" s="1">
        <v>1.5384999999999999E-2</v>
      </c>
      <c r="AE341" s="1">
        <v>1</v>
      </c>
      <c r="AF341" s="1">
        <v>65</v>
      </c>
      <c r="AG341" s="1">
        <v>0</v>
      </c>
      <c r="AH341" s="1">
        <v>59</v>
      </c>
      <c r="AI341" s="1">
        <v>105</v>
      </c>
      <c r="AJ341" s="7">
        <f>Table1[[#This Row],[z ppp]]+Table1[[#This Row],[z blocks]]+Table1[[#This Row],[z hits]]+Table1[[#This Row],[z faceoffWins]]+Table1[[#This Row],[z goals]]+Table1[[#This Row],[z assists]]+Table1[[#This Row],[z points]]</f>
        <v>-2.0776183532830927</v>
      </c>
    </row>
    <row r="342" spans="1:36" x14ac:dyDescent="0.3">
      <c r="A342" s="1">
        <v>8481522</v>
      </c>
      <c r="B342" s="1">
        <v>24</v>
      </c>
      <c r="C342" s="1" t="s">
        <v>86</v>
      </c>
      <c r="D342" s="1" t="s">
        <v>26</v>
      </c>
      <c r="E342" s="1" t="s">
        <v>89</v>
      </c>
      <c r="F342" s="1" t="s">
        <v>90</v>
      </c>
      <c r="G342" s="4">
        <v>9.7820468085106305E-2</v>
      </c>
      <c r="H342" s="3">
        <f>(Table1[[#This Row],[AVG_shp]] - G$519) / G$516</f>
        <v>-0.17030211926010189</v>
      </c>
      <c r="I342" s="6">
        <v>1.28936170212765</v>
      </c>
      <c r="J342" s="3">
        <f>(Table1[[#This Row],[AVG_PPP]] - I$519) / I$516</f>
        <v>-0.74548392011092357</v>
      </c>
      <c r="K342" s="6">
        <v>25.157446808510599</v>
      </c>
      <c r="L342" s="3">
        <f>(Table1[[#This Row],[AVG_blocks]] - K$519) / K$516</f>
        <v>-0.91473040718390652</v>
      </c>
      <c r="M342" s="6">
        <v>112.927659574468</v>
      </c>
      <c r="N342" s="3">
        <f>(Table1[[#This Row],[AVG_hits]] - M$519) / M$516</f>
        <v>0.49196646992577309</v>
      </c>
      <c r="O342" s="6">
        <v>288.08510638297798</v>
      </c>
      <c r="P342" s="3">
        <f>(Table1[[#This Row],[AVG_faceoffWins]] - O$519) / O$516</f>
        <v>0.7622928890731705</v>
      </c>
      <c r="Q342" s="1">
        <v>81</v>
      </c>
      <c r="R342" s="1">
        <v>10</v>
      </c>
      <c r="S342" s="1">
        <f>IF(ISERR(Table1[[#This Row],[AVG_shp]]/Table1[[#This Row],[shp]]), 0, Table1[[#This Row],[AVG_shp]]/Table1[[#This Row],[shp]])</f>
        <v>0.78256374468085044</v>
      </c>
      <c r="T342" s="7">
        <f>Table1[[#This Row],[r shp factor]]*Table1[[#This Row],[goals]]</f>
        <v>7.8256374468085044</v>
      </c>
      <c r="U342" s="1">
        <v>18</v>
      </c>
      <c r="V342" s="1">
        <v>28</v>
      </c>
      <c r="W342" s="1">
        <v>66</v>
      </c>
      <c r="X342" s="3">
        <v>7.6425531914893599</v>
      </c>
      <c r="Y342" s="3">
        <f>(Table1[[#This Row],[AVG_goals]] - X$519) / X$516</f>
        <v>-0.60498262729031149</v>
      </c>
      <c r="Z342" s="3">
        <v>15.9829787234042</v>
      </c>
      <c r="AA342" s="3">
        <f>(Table1[[#This Row],[AVG_assists]] - Z$519) / Z$516</f>
        <v>-0.49501177618336628</v>
      </c>
      <c r="AB342" s="3">
        <v>23.6255319148936</v>
      </c>
      <c r="AC342" s="3">
        <f>(Table1[[#This Row],[AVG_points]] - AB$519) / AB$516</f>
        <v>-0.58360376323421881</v>
      </c>
      <c r="AD342" s="1">
        <v>0.125</v>
      </c>
      <c r="AE342" s="1">
        <v>1</v>
      </c>
      <c r="AF342" s="1">
        <v>80</v>
      </c>
      <c r="AG342" s="1">
        <v>326</v>
      </c>
      <c r="AH342" s="1">
        <v>32</v>
      </c>
      <c r="AI342" s="1">
        <v>136</v>
      </c>
      <c r="AJ342" s="7">
        <f>Table1[[#This Row],[z ppp]]+Table1[[#This Row],[z blocks]]+Table1[[#This Row],[z hits]]+Table1[[#This Row],[z faceoffWins]]+Table1[[#This Row],[z goals]]+Table1[[#This Row],[z assists]]+Table1[[#This Row],[z points]]</f>
        <v>-2.0895531350037833</v>
      </c>
    </row>
    <row r="343" spans="1:36" x14ac:dyDescent="0.3">
      <c r="A343" s="1">
        <v>8477499</v>
      </c>
      <c r="B343" s="1">
        <v>31</v>
      </c>
      <c r="C343" s="1" t="s">
        <v>670</v>
      </c>
      <c r="D343" s="1" t="s">
        <v>48</v>
      </c>
      <c r="E343" s="1" t="s">
        <v>691</v>
      </c>
      <c r="F343" s="1" t="s">
        <v>692</v>
      </c>
      <c r="G343" s="4">
        <v>3.4376934523809501E-2</v>
      </c>
      <c r="H343" s="3">
        <f>(Table1[[#This Row],[AVG_shp]] - G$519) / G$516</f>
        <v>-1.3819822196537477</v>
      </c>
      <c r="I343" s="6">
        <v>3.3273809523809499</v>
      </c>
      <c r="J343" s="3">
        <f>(Table1[[#This Row],[AVG_PPP]] - I$519) / I$516</f>
        <v>-0.53335751719501578</v>
      </c>
      <c r="K343" s="6">
        <v>106.10119047619</v>
      </c>
      <c r="L343" s="3">
        <f>(Table1[[#This Row],[AVG_blocks]] - K$519) / K$516</f>
        <v>1.0764472178467877</v>
      </c>
      <c r="M343" s="6">
        <v>118.06547619047601</v>
      </c>
      <c r="N343" s="3">
        <f>(Table1[[#This Row],[AVG_hits]] - M$519) / M$516</f>
        <v>0.5875278705553495</v>
      </c>
      <c r="O343" s="6">
        <v>0</v>
      </c>
      <c r="P343" s="3">
        <f>(Table1[[#This Row],[AVG_faceoffWins]] - O$519) / O$516</f>
        <v>-0.60126404952864254</v>
      </c>
      <c r="Q343" s="1">
        <v>63</v>
      </c>
      <c r="R343" s="1">
        <v>4</v>
      </c>
      <c r="S343" s="1">
        <f>IF(ISERR(Table1[[#This Row],[AVG_shp]]/Table1[[#This Row],[shp]]), 0, Table1[[#This Row],[AVG_shp]]/Table1[[#This Row],[shp]])</f>
        <v>0.85942336309523748</v>
      </c>
      <c r="T343" s="7">
        <f>Table1[[#This Row],[r shp factor]]*Table1[[#This Row],[goals]]</f>
        <v>3.4376934523809499</v>
      </c>
      <c r="U343" s="1">
        <v>15</v>
      </c>
      <c r="V343" s="1">
        <v>19</v>
      </c>
      <c r="W343" s="1">
        <v>42</v>
      </c>
      <c r="X343" s="3">
        <v>3.00595238095238</v>
      </c>
      <c r="Y343" s="3">
        <f>(Table1[[#This Row],[AVG_goals]] - X$519) / X$516</f>
        <v>-1.0650098520796851</v>
      </c>
      <c r="Z343" s="3">
        <v>13.6666666666666</v>
      </c>
      <c r="AA343" s="3">
        <f>(Table1[[#This Row],[AVG_assists]] - Z$519) / Z$516</f>
        <v>-0.66132872667563758</v>
      </c>
      <c r="AB343" s="3">
        <v>16.672619047619001</v>
      </c>
      <c r="AC343" s="3">
        <f>(Table1[[#This Row],[AVG_points]] - AB$519) / AB$516</f>
        <v>-0.89593801396670758</v>
      </c>
      <c r="AD343" s="1">
        <v>0.04</v>
      </c>
      <c r="AE343" s="1">
        <v>3</v>
      </c>
      <c r="AF343" s="1">
        <v>100</v>
      </c>
      <c r="AG343" s="1">
        <v>0</v>
      </c>
      <c r="AH343" s="1">
        <v>94</v>
      </c>
      <c r="AI343" s="1">
        <v>97</v>
      </c>
      <c r="AJ343" s="7">
        <f>Table1[[#This Row],[z ppp]]+Table1[[#This Row],[z blocks]]+Table1[[#This Row],[z hits]]+Table1[[#This Row],[z faceoffWins]]+Table1[[#This Row],[z goals]]+Table1[[#This Row],[z assists]]+Table1[[#This Row],[z points]]</f>
        <v>-2.0929230710435514</v>
      </c>
    </row>
    <row r="344" spans="1:36" x14ac:dyDescent="0.3">
      <c r="A344" s="1">
        <v>8475149</v>
      </c>
      <c r="B344" s="1">
        <v>35</v>
      </c>
      <c r="C344" s="1" t="s">
        <v>449</v>
      </c>
      <c r="D344" s="1" t="s">
        <v>29</v>
      </c>
      <c r="E344" s="1" t="s">
        <v>457</v>
      </c>
      <c r="F344" s="1" t="s">
        <v>458</v>
      </c>
      <c r="G344" s="4">
        <v>0.159052434782608</v>
      </c>
      <c r="H344" s="3">
        <f>(Table1[[#This Row],[AVG_shp]] - G$519) / G$516</f>
        <v>0.9991402398046898</v>
      </c>
      <c r="I344" s="6">
        <v>10.173913043478199</v>
      </c>
      <c r="J344" s="3">
        <f>(Table1[[#This Row],[AVG_PPP]] - I$519) / I$516</f>
        <v>0.17926098469218768</v>
      </c>
      <c r="K344" s="6">
        <v>25.6608695652173</v>
      </c>
      <c r="L344" s="3">
        <f>(Table1[[#This Row],[AVG_blocks]] - K$519) / K$516</f>
        <v>-0.90234644662481633</v>
      </c>
      <c r="M344" s="6">
        <v>39.304347826086897</v>
      </c>
      <c r="N344" s="3">
        <f>(Table1[[#This Row],[AVG_hits]] - M$519) / M$516</f>
        <v>-0.87739863503776971</v>
      </c>
      <c r="O344" s="6">
        <v>11.6</v>
      </c>
      <c r="P344" s="3">
        <f>(Table1[[#This Row],[AVG_faceoffWins]] - O$519) / O$516</f>
        <v>-0.546359230996463</v>
      </c>
      <c r="Q344" s="1">
        <v>72</v>
      </c>
      <c r="R344" s="1">
        <v>11</v>
      </c>
      <c r="S344" s="1">
        <f>IF(ISERR(Table1[[#This Row],[AVG_shp]]/Table1[[#This Row],[shp]]), 0, Table1[[#This Row],[AVG_shp]]/Table1[[#This Row],[shp]])</f>
        <v>1.7495785321872201</v>
      </c>
      <c r="T344" s="7">
        <f>Table1[[#This Row],[r shp factor]]*Table1[[#This Row],[goals]]</f>
        <v>19.24536385405942</v>
      </c>
      <c r="U344" s="1">
        <v>23</v>
      </c>
      <c r="V344" s="1">
        <v>34</v>
      </c>
      <c r="W344" s="1">
        <v>79</v>
      </c>
      <c r="X344" s="3">
        <v>13.782608695652099</v>
      </c>
      <c r="Y344" s="3">
        <f>(Table1[[#This Row],[AVG_goals]] - X$519) / X$516</f>
        <v>4.2120843211843756E-3</v>
      </c>
      <c r="Z344" s="3">
        <v>23.0347826086956</v>
      </c>
      <c r="AA344" s="3">
        <f>(Table1[[#This Row],[AVG_assists]] - Z$519) / Z$516</f>
        <v>1.1325232364217102E-2</v>
      </c>
      <c r="AB344" s="3">
        <v>36.817391304347801</v>
      </c>
      <c r="AC344" s="3">
        <f>(Table1[[#This Row],[AVG_points]] - AB$519) / AB$516</f>
        <v>8.9924042751530018E-3</v>
      </c>
      <c r="AD344" s="1">
        <v>9.0909000000000004E-2</v>
      </c>
      <c r="AE344" s="1">
        <v>6</v>
      </c>
      <c r="AF344" s="1">
        <v>121</v>
      </c>
      <c r="AG344" s="1">
        <v>5</v>
      </c>
      <c r="AH344" s="1">
        <v>25</v>
      </c>
      <c r="AI344" s="1">
        <v>49</v>
      </c>
      <c r="AJ344" s="7">
        <f>Table1[[#This Row],[z ppp]]+Table1[[#This Row],[z blocks]]+Table1[[#This Row],[z hits]]+Table1[[#This Row],[z faceoffWins]]+Table1[[#This Row],[z goals]]+Table1[[#This Row],[z assists]]+Table1[[#This Row],[z points]]</f>
        <v>-2.1223136070063067</v>
      </c>
    </row>
    <row r="345" spans="1:36" x14ac:dyDescent="0.3">
      <c r="A345" s="1">
        <v>8476923</v>
      </c>
      <c r="B345" s="1">
        <v>31</v>
      </c>
      <c r="C345" s="1" t="s">
        <v>155</v>
      </c>
      <c r="D345" s="1" t="s">
        <v>48</v>
      </c>
      <c r="E345" s="1" t="s">
        <v>182</v>
      </c>
      <c r="F345" s="1" t="s">
        <v>183</v>
      </c>
      <c r="G345" s="4">
        <v>7.8103018348623807E-2</v>
      </c>
      <c r="H345" s="3">
        <f>(Table1[[#This Row],[AVG_shp]] - G$519) / G$516</f>
        <v>-0.54687700617312263</v>
      </c>
      <c r="I345" s="6">
        <v>2.4082568807339402</v>
      </c>
      <c r="J345" s="3">
        <f>(Table1[[#This Row],[AVG_PPP]] - I$519) / I$516</f>
        <v>-0.62902417153484635</v>
      </c>
      <c r="K345" s="6">
        <v>101.633027522935</v>
      </c>
      <c r="L345" s="3">
        <f>(Table1[[#This Row],[AVG_blocks]] - K$519) / K$516</f>
        <v>0.96653253272869699</v>
      </c>
      <c r="M345" s="6">
        <v>43.986238532110001</v>
      </c>
      <c r="N345" s="3">
        <f>(Table1[[#This Row],[AVG_hits]] - M$519) / M$516</f>
        <v>-0.79031727988232003</v>
      </c>
      <c r="O345" s="6">
        <v>0</v>
      </c>
      <c r="P345" s="3">
        <f>(Table1[[#This Row],[AVG_faceoffWins]] - O$519) / O$516</f>
        <v>-0.60126404952864254</v>
      </c>
      <c r="Q345" s="1">
        <v>70</v>
      </c>
      <c r="R345" s="1">
        <v>6</v>
      </c>
      <c r="S345" s="1">
        <f>IF(ISERR(Table1[[#This Row],[AVG_shp]]/Table1[[#This Row],[shp]]), 0, Table1[[#This Row],[AVG_shp]]/Table1[[#This Row],[shp]])</f>
        <v>1.1845636295177571</v>
      </c>
      <c r="T345" s="7">
        <f>Table1[[#This Row],[r shp factor]]*Table1[[#This Row],[goals]]</f>
        <v>7.1073817771065428</v>
      </c>
      <c r="U345" s="1">
        <v>19</v>
      </c>
      <c r="V345" s="1">
        <v>25</v>
      </c>
      <c r="W345" s="1">
        <v>56</v>
      </c>
      <c r="X345" s="3">
        <v>7.2935779816513699</v>
      </c>
      <c r="Y345" s="3">
        <f>(Table1[[#This Row],[AVG_goals]] - X$519) / X$516</f>
        <v>-0.63960672021140708</v>
      </c>
      <c r="Z345" s="3">
        <v>21.600917431192599</v>
      </c>
      <c r="AA345" s="3">
        <f>(Table1[[#This Row],[AVG_assists]] - Z$519) / Z$516</f>
        <v>-9.1629843591843507E-2</v>
      </c>
      <c r="AB345" s="3">
        <v>28.894495412844002</v>
      </c>
      <c r="AC345" s="3">
        <f>(Table1[[#This Row],[AVG_points]] - AB$519) / AB$516</f>
        <v>-0.34691479593607916</v>
      </c>
      <c r="AD345" s="1">
        <v>6.5934000000000006E-2</v>
      </c>
      <c r="AE345" s="1">
        <v>0</v>
      </c>
      <c r="AF345" s="1">
        <v>91</v>
      </c>
      <c r="AG345" s="1">
        <v>0</v>
      </c>
      <c r="AH345" s="1">
        <v>104</v>
      </c>
      <c r="AI345" s="1">
        <v>43</v>
      </c>
      <c r="AJ345" s="7">
        <f>Table1[[#This Row],[z ppp]]+Table1[[#This Row],[z blocks]]+Table1[[#This Row],[z hits]]+Table1[[#This Row],[z faceoffWins]]+Table1[[#This Row],[z goals]]+Table1[[#This Row],[z assists]]+Table1[[#This Row],[z points]]</f>
        <v>-2.1322243279564415</v>
      </c>
    </row>
    <row r="346" spans="1:36" x14ac:dyDescent="0.3">
      <c r="A346" s="1">
        <v>8475690</v>
      </c>
      <c r="B346" s="1">
        <v>36</v>
      </c>
      <c r="C346" s="1" t="s">
        <v>860</v>
      </c>
      <c r="D346" s="1" t="s">
        <v>48</v>
      </c>
      <c r="E346" s="1" t="s">
        <v>898</v>
      </c>
      <c r="F346" s="1" t="s">
        <v>899</v>
      </c>
      <c r="G346" s="4">
        <v>6.3314395348837205E-2</v>
      </c>
      <c r="H346" s="3">
        <f>(Table1[[#This Row],[AVG_shp]] - G$519) / G$516</f>
        <v>-0.82931840240702637</v>
      </c>
      <c r="I346" s="6">
        <v>0.30232558139534799</v>
      </c>
      <c r="J346" s="3">
        <f>(Table1[[#This Row],[AVG_PPP]] - I$519) / I$516</f>
        <v>-0.84821917239717759</v>
      </c>
      <c r="K346" s="6">
        <v>177.44186046511601</v>
      </c>
      <c r="L346" s="3">
        <f>(Table1[[#This Row],[AVG_blocks]] - K$519) / K$516</f>
        <v>2.8313937943215937</v>
      </c>
      <c r="M346" s="6">
        <v>38.093023255813897</v>
      </c>
      <c r="N346" s="3">
        <f>(Table1[[#This Row],[AVG_hits]] - M$519) / M$516</f>
        <v>-0.89992880324027902</v>
      </c>
      <c r="O346" s="6">
        <v>0</v>
      </c>
      <c r="P346" s="3">
        <f>(Table1[[#This Row],[AVG_faceoffWins]] - O$519) / O$516</f>
        <v>-0.60126404952864254</v>
      </c>
      <c r="Q346" s="1">
        <v>75</v>
      </c>
      <c r="R346" s="1">
        <v>3</v>
      </c>
      <c r="S346" s="1">
        <f>IF(ISERR(Table1[[#This Row],[AVG_shp]]/Table1[[#This Row],[shp]]), 0, Table1[[#This Row],[AVG_shp]]/Table1[[#This Row],[shp]])</f>
        <v>0.9075120809098457</v>
      </c>
      <c r="T346" s="7">
        <f>Table1[[#This Row],[r shp factor]]*Table1[[#This Row],[goals]]</f>
        <v>2.7225362427295372</v>
      </c>
      <c r="U346" s="1">
        <v>15</v>
      </c>
      <c r="V346" s="1">
        <v>18</v>
      </c>
      <c r="W346" s="1">
        <v>39</v>
      </c>
      <c r="X346" s="3">
        <v>2.0465116279069702</v>
      </c>
      <c r="Y346" s="3">
        <f>(Table1[[#This Row],[AVG_goals]] - X$519) / X$516</f>
        <v>-1.160202189097413</v>
      </c>
      <c r="Z346" s="3">
        <v>14.790697674418601</v>
      </c>
      <c r="AA346" s="3">
        <f>(Table1[[#This Row],[AVG_assists]] - Z$519) / Z$516</f>
        <v>-0.58062051254521085</v>
      </c>
      <c r="AB346" s="3">
        <v>16.837209302325501</v>
      </c>
      <c r="AC346" s="3">
        <f>(Table1[[#This Row],[AVG_points]] - AB$519) / AB$516</f>
        <v>-0.88854439709519706</v>
      </c>
      <c r="AD346" s="1">
        <v>6.9766999999999996E-2</v>
      </c>
      <c r="AE346" s="1">
        <v>0</v>
      </c>
      <c r="AF346" s="1">
        <v>43</v>
      </c>
      <c r="AG346" s="1">
        <v>0</v>
      </c>
      <c r="AH346" s="1">
        <v>189</v>
      </c>
      <c r="AI346" s="1">
        <v>20</v>
      </c>
      <c r="AJ346" s="7">
        <f>Table1[[#This Row],[z ppp]]+Table1[[#This Row],[z blocks]]+Table1[[#This Row],[z hits]]+Table1[[#This Row],[z faceoffWins]]+Table1[[#This Row],[z goals]]+Table1[[#This Row],[z assists]]+Table1[[#This Row],[z points]]</f>
        <v>-2.1473853295823266</v>
      </c>
    </row>
    <row r="347" spans="1:36" x14ac:dyDescent="0.3">
      <c r="A347" s="1">
        <v>8478882</v>
      </c>
      <c r="B347" s="1">
        <v>30</v>
      </c>
      <c r="C347" s="1" t="s">
        <v>600</v>
      </c>
      <c r="D347" s="1" t="s">
        <v>48</v>
      </c>
      <c r="E347" s="1" t="s">
        <v>626</v>
      </c>
      <c r="F347" s="1" t="s">
        <v>627</v>
      </c>
      <c r="G347" s="4">
        <v>8.2115350649350605E-2</v>
      </c>
      <c r="H347" s="3">
        <f>(Table1[[#This Row],[AVG_shp]] - G$519) / G$516</f>
        <v>-0.47024723900764537</v>
      </c>
      <c r="I347" s="6">
        <v>0</v>
      </c>
      <c r="J347" s="3">
        <f>(Table1[[#This Row],[AVG_PPP]] - I$519) / I$516</f>
        <v>-0.87968660730137926</v>
      </c>
      <c r="K347" s="6">
        <v>123.541125541125</v>
      </c>
      <c r="L347" s="3">
        <f>(Table1[[#This Row],[AVG_blocks]] - K$519) / K$516</f>
        <v>1.505461331968529</v>
      </c>
      <c r="M347" s="6">
        <v>59.147186147186098</v>
      </c>
      <c r="N347" s="3">
        <f>(Table1[[#This Row],[AVG_hits]] - M$519) / M$516</f>
        <v>-0.50832952180348079</v>
      </c>
      <c r="O347" s="6">
        <v>0</v>
      </c>
      <c r="P347" s="3">
        <f>(Table1[[#This Row],[AVG_faceoffWins]] - O$519) / O$516</f>
        <v>-0.60126404952864254</v>
      </c>
      <c r="Q347" s="1">
        <v>82</v>
      </c>
      <c r="R347" s="1">
        <v>5</v>
      </c>
      <c r="S347" s="1">
        <f>IF(ISERR(Table1[[#This Row],[AVG_shp]]/Table1[[#This Row],[shp]]), 0, Table1[[#This Row],[AVG_shp]]/Table1[[#This Row],[shp]])</f>
        <v>1.8393779685359541</v>
      </c>
      <c r="T347" s="7">
        <f>Table1[[#This Row],[r shp factor]]*Table1[[#This Row],[goals]]</f>
        <v>9.1968898426797701</v>
      </c>
      <c r="U347" s="1">
        <v>25</v>
      </c>
      <c r="V347" s="1">
        <v>30</v>
      </c>
      <c r="W347" s="1">
        <v>65</v>
      </c>
      <c r="X347" s="3">
        <v>5.6450216450216404</v>
      </c>
      <c r="Y347" s="3">
        <f>(Table1[[#This Row],[AVG_goals]] - X$519) / X$516</f>
        <v>-0.80317068170777772</v>
      </c>
      <c r="Z347" s="3">
        <v>18.593073593073498</v>
      </c>
      <c r="AA347" s="3">
        <f>(Table1[[#This Row],[AVG_assists]] - Z$519) / Z$516</f>
        <v>-0.3076004910949785</v>
      </c>
      <c r="AB347" s="3">
        <v>24.238095238095202</v>
      </c>
      <c r="AC347" s="3">
        <f>(Table1[[#This Row],[AVG_points]] - AB$519) / AB$516</f>
        <v>-0.55608659018306694</v>
      </c>
      <c r="AD347" s="1">
        <v>4.4643000000000002E-2</v>
      </c>
      <c r="AE347" s="1">
        <v>0</v>
      </c>
      <c r="AF347" s="1">
        <v>112</v>
      </c>
      <c r="AG347" s="1">
        <v>0</v>
      </c>
      <c r="AH347" s="1">
        <v>140</v>
      </c>
      <c r="AI347" s="1">
        <v>50</v>
      </c>
      <c r="AJ347" s="7">
        <f>Table1[[#This Row],[z ppp]]+Table1[[#This Row],[z blocks]]+Table1[[#This Row],[z hits]]+Table1[[#This Row],[z faceoffWins]]+Table1[[#This Row],[z goals]]+Table1[[#This Row],[z assists]]+Table1[[#This Row],[z points]]</f>
        <v>-2.1506766096507968</v>
      </c>
    </row>
    <row r="348" spans="1:36" x14ac:dyDescent="0.3">
      <c r="A348" s="1">
        <v>8476889</v>
      </c>
      <c r="B348" s="1">
        <v>31</v>
      </c>
      <c r="C348" s="1" t="s">
        <v>275</v>
      </c>
      <c r="D348" s="1" t="s">
        <v>26</v>
      </c>
      <c r="E348" s="1" t="s">
        <v>284</v>
      </c>
      <c r="F348" s="1" t="s">
        <v>285</v>
      </c>
      <c r="G348" s="4">
        <v>0.10030150222222201</v>
      </c>
      <c r="H348" s="3">
        <f>(Table1[[#This Row],[AVG_shp]] - G$519) / G$516</f>
        <v>-0.12291794117935367</v>
      </c>
      <c r="I348" s="6">
        <v>0</v>
      </c>
      <c r="J348" s="3">
        <f>(Table1[[#This Row],[AVG_PPP]] - I$519) / I$516</f>
        <v>-0.87968660730137926</v>
      </c>
      <c r="K348" s="6">
        <v>54.208888888888801</v>
      </c>
      <c r="L348" s="3">
        <f>(Table1[[#This Row],[AVG_blocks]] - K$519) / K$516</f>
        <v>-0.20007873894852429</v>
      </c>
      <c r="M348" s="6">
        <v>99.72</v>
      </c>
      <c r="N348" s="3">
        <f>(Table1[[#This Row],[AVG_hits]] - M$519) / M$516</f>
        <v>0.24630911344436213</v>
      </c>
      <c r="O348" s="6">
        <v>338.715555555555</v>
      </c>
      <c r="P348" s="3">
        <f>(Table1[[#This Row],[AVG_faceoffWins]] - O$519) / O$516</f>
        <v>1.0019356152820567</v>
      </c>
      <c r="Q348" s="1">
        <v>70</v>
      </c>
      <c r="R348" s="1">
        <v>5</v>
      </c>
      <c r="S348" s="1">
        <f>IF(ISERR(Table1[[#This Row],[AVG_shp]]/Table1[[#This Row],[shp]]), 0, Table1[[#This Row],[AVG_shp]]/Table1[[#This Row],[shp]])</f>
        <v>1.364108069227407</v>
      </c>
      <c r="T348" s="7">
        <f>Table1[[#This Row],[r shp factor]]*Table1[[#This Row],[goals]]</f>
        <v>6.8205403461370349</v>
      </c>
      <c r="U348" s="1">
        <v>10</v>
      </c>
      <c r="V348" s="1">
        <v>15</v>
      </c>
      <c r="W348" s="1">
        <v>35</v>
      </c>
      <c r="X348" s="3">
        <v>7.8177777777777697</v>
      </c>
      <c r="Y348" s="3">
        <f>(Table1[[#This Row],[AVG_goals]] - X$519) / X$516</f>
        <v>-0.58759746013036618</v>
      </c>
      <c r="Z348" s="3">
        <v>10.2977777777777</v>
      </c>
      <c r="AA348" s="3">
        <f>(Table1[[#This Row],[AVG_assists]] - Z$519) / Z$516</f>
        <v>-0.90322330427260222</v>
      </c>
      <c r="AB348" s="3">
        <v>18.115555555555499</v>
      </c>
      <c r="AC348" s="3">
        <f>(Table1[[#This Row],[AVG_points]] - AB$519) / AB$516</f>
        <v>-0.83111935426767458</v>
      </c>
      <c r="AD348" s="1">
        <v>7.3528999999999997E-2</v>
      </c>
      <c r="AE348" s="1">
        <v>0</v>
      </c>
      <c r="AF348" s="1">
        <v>68</v>
      </c>
      <c r="AG348" s="1">
        <v>432</v>
      </c>
      <c r="AH348" s="1">
        <v>50</v>
      </c>
      <c r="AI348" s="1">
        <v>115</v>
      </c>
      <c r="AJ348" s="7">
        <f>Table1[[#This Row],[z ppp]]+Table1[[#This Row],[z blocks]]+Table1[[#This Row],[z hits]]+Table1[[#This Row],[z faceoffWins]]+Table1[[#This Row],[z goals]]+Table1[[#This Row],[z assists]]+Table1[[#This Row],[z points]]</f>
        <v>-2.1534607361941278</v>
      </c>
    </row>
    <row r="349" spans="1:36" x14ac:dyDescent="0.3">
      <c r="A349" s="1">
        <v>8476292</v>
      </c>
      <c r="B349" s="1">
        <v>34</v>
      </c>
      <c r="C349" s="1" t="s">
        <v>510</v>
      </c>
      <c r="D349" s="1" t="s">
        <v>29</v>
      </c>
      <c r="E349" s="1" t="s">
        <v>531</v>
      </c>
      <c r="F349" s="1" t="s">
        <v>532</v>
      </c>
      <c r="G349" s="4">
        <v>0.12296840609137</v>
      </c>
      <c r="H349" s="3">
        <f>(Table1[[#This Row],[AVG_shp]] - G$519) / G$516</f>
        <v>0.30998727096881029</v>
      </c>
      <c r="I349" s="6">
        <v>4.1116751269035499</v>
      </c>
      <c r="J349" s="3">
        <f>(Table1[[#This Row],[AVG_PPP]] - I$519) / I$516</f>
        <v>-0.45172457773740132</v>
      </c>
      <c r="K349" s="6">
        <v>51.274111675126903</v>
      </c>
      <c r="L349" s="3">
        <f>(Table1[[#This Row],[AVG_blocks]] - K$519) / K$516</f>
        <v>-0.2722728636295399</v>
      </c>
      <c r="M349" s="6">
        <v>99.035532994923798</v>
      </c>
      <c r="N349" s="3">
        <f>(Table1[[#This Row],[AVG_hits]] - M$519) / M$516</f>
        <v>0.2335782920510843</v>
      </c>
      <c r="O349" s="6">
        <v>3.0050761421319798</v>
      </c>
      <c r="P349" s="3">
        <f>(Table1[[#This Row],[AVG_faceoffWins]] - O$519) / O$516</f>
        <v>-0.58704050123044094</v>
      </c>
      <c r="Q349" s="1">
        <v>77</v>
      </c>
      <c r="R349" s="1">
        <v>15</v>
      </c>
      <c r="S349" s="1">
        <f>IF(ISERR(Table1[[#This Row],[AVG_shp]]/Table1[[#This Row],[shp]]), 0, Table1[[#This Row],[AVG_shp]]/Table1[[#This Row],[shp]])</f>
        <v>0.78699779898476796</v>
      </c>
      <c r="T349" s="7">
        <f>Table1[[#This Row],[r shp factor]]*Table1[[#This Row],[goals]]</f>
        <v>11.80496698477152</v>
      </c>
      <c r="U349" s="1">
        <v>13</v>
      </c>
      <c r="V349" s="1">
        <v>28</v>
      </c>
      <c r="W349" s="1">
        <v>71</v>
      </c>
      <c r="X349" s="3">
        <v>11.8172588832487</v>
      </c>
      <c r="Y349" s="3">
        <f>(Table1[[#This Row],[AVG_goals]] - X$519) / X$516</f>
        <v>-0.19078301163048619</v>
      </c>
      <c r="Z349" s="3">
        <v>16.020304568527902</v>
      </c>
      <c r="AA349" s="3">
        <f>(Table1[[#This Row],[AVG_assists]] - Z$519) / Z$516</f>
        <v>-0.4923316879295131</v>
      </c>
      <c r="AB349" s="3">
        <v>27.8375634517766</v>
      </c>
      <c r="AC349" s="3">
        <f>(Table1[[#This Row],[AVG_points]] - AB$519) / AB$516</f>
        <v>-0.39439360926753486</v>
      </c>
      <c r="AD349" s="1">
        <v>0.15625</v>
      </c>
      <c r="AE349" s="1">
        <v>4</v>
      </c>
      <c r="AF349" s="1">
        <v>96</v>
      </c>
      <c r="AG349" s="1">
        <v>4</v>
      </c>
      <c r="AH349" s="1">
        <v>58</v>
      </c>
      <c r="AI349" s="1">
        <v>124</v>
      </c>
      <c r="AJ349" s="7">
        <f>Table1[[#This Row],[z ppp]]+Table1[[#This Row],[z blocks]]+Table1[[#This Row],[z hits]]+Table1[[#This Row],[z faceoffWins]]+Table1[[#This Row],[z goals]]+Table1[[#This Row],[z assists]]+Table1[[#This Row],[z points]]</f>
        <v>-2.154967959373832</v>
      </c>
    </row>
    <row r="350" spans="1:36" x14ac:dyDescent="0.3">
      <c r="A350" s="1">
        <v>8480798</v>
      </c>
      <c r="B350" s="1">
        <v>26</v>
      </c>
      <c r="C350" s="1" t="s">
        <v>765</v>
      </c>
      <c r="D350" s="1" t="s">
        <v>65</v>
      </c>
      <c r="E350" s="1" t="s">
        <v>776</v>
      </c>
      <c r="F350" s="1" t="s">
        <v>777</v>
      </c>
      <c r="G350" s="4">
        <v>0.11525012755102</v>
      </c>
      <c r="H350" s="3">
        <f>(Table1[[#This Row],[AVG_shp]] - G$519) / G$516</f>
        <v>0.16257926905476552</v>
      </c>
      <c r="I350" s="6">
        <v>8.9591836734693793</v>
      </c>
      <c r="J350" s="3">
        <f>(Table1[[#This Row],[AVG_PPP]] - I$519) / I$516</f>
        <v>5.2826373368348625E-2</v>
      </c>
      <c r="K350" s="6">
        <v>34.673469387755098</v>
      </c>
      <c r="L350" s="3">
        <f>(Table1[[#This Row],[AVG_blocks]] - K$519) / K$516</f>
        <v>-0.68064077430417058</v>
      </c>
      <c r="M350" s="6">
        <v>31.709183673469301</v>
      </c>
      <c r="N350" s="3">
        <f>(Table1[[#This Row],[AVG_hits]] - M$519) / M$516</f>
        <v>-1.0186657488102391</v>
      </c>
      <c r="O350" s="6">
        <v>104.19387755101999</v>
      </c>
      <c r="P350" s="3">
        <f>(Table1[[#This Row],[AVG_faceoffWins]] - O$519) / O$516</f>
        <v>-0.10809629615770423</v>
      </c>
      <c r="Q350" s="1">
        <v>51</v>
      </c>
      <c r="R350" s="1">
        <v>7</v>
      </c>
      <c r="S350" s="1">
        <f>IF(ISERR(Table1[[#This Row],[AVG_shp]]/Table1[[#This Row],[shp]]), 0, Table1[[#This Row],[AVG_shp]]/Table1[[#This Row],[shp]])</f>
        <v>0.88906987233680479</v>
      </c>
      <c r="T350" s="7">
        <f>Table1[[#This Row],[r shp factor]]*Table1[[#This Row],[goals]]</f>
        <v>6.2234891063576336</v>
      </c>
      <c r="U350" s="1">
        <v>7</v>
      </c>
      <c r="V350" s="1">
        <v>14</v>
      </c>
      <c r="W350" s="1">
        <v>35</v>
      </c>
      <c r="X350" s="3">
        <v>11.9234693877551</v>
      </c>
      <c r="Y350" s="3">
        <f>(Table1[[#This Row],[AVG_goals]] - X$519) / X$516</f>
        <v>-0.18024517893190201</v>
      </c>
      <c r="Z350" s="3">
        <v>21.311224489795901</v>
      </c>
      <c r="AA350" s="3">
        <f>(Table1[[#This Row],[AVG_assists]] - Z$519) / Z$516</f>
        <v>-0.11243051526822169</v>
      </c>
      <c r="AB350" s="3">
        <v>33.234693877551003</v>
      </c>
      <c r="AC350" s="3">
        <f>(Table1[[#This Row],[AVG_points]] - AB$519) / AB$516</f>
        <v>-0.15194721020881488</v>
      </c>
      <c r="AD350" s="1">
        <v>0.12963</v>
      </c>
      <c r="AE350" s="1">
        <v>1</v>
      </c>
      <c r="AF350" s="1">
        <v>54</v>
      </c>
      <c r="AG350" s="1">
        <v>97</v>
      </c>
      <c r="AH350" s="1">
        <v>16</v>
      </c>
      <c r="AI350" s="1">
        <v>30</v>
      </c>
      <c r="AJ350" s="7">
        <f>Table1[[#This Row],[z ppp]]+Table1[[#This Row],[z blocks]]+Table1[[#This Row],[z hits]]+Table1[[#This Row],[z faceoffWins]]+Table1[[#This Row],[z goals]]+Table1[[#This Row],[z assists]]+Table1[[#This Row],[z points]]</f>
        <v>-2.1991993503127043</v>
      </c>
    </row>
    <row r="351" spans="1:36" x14ac:dyDescent="0.3">
      <c r="A351" s="1">
        <v>8481477</v>
      </c>
      <c r="B351" s="1">
        <v>30</v>
      </c>
      <c r="C351" s="1" t="s">
        <v>449</v>
      </c>
      <c r="D351" s="1" t="s">
        <v>26</v>
      </c>
      <c r="E351" s="1" t="s">
        <v>463</v>
      </c>
      <c r="F351" s="1" t="s">
        <v>464</v>
      </c>
      <c r="G351" s="4">
        <v>0.12408136683417</v>
      </c>
      <c r="H351" s="3">
        <f>(Table1[[#This Row],[AVG_shp]] - G$519) / G$516</f>
        <v>0.33124321793253303</v>
      </c>
      <c r="I351" s="6">
        <v>0</v>
      </c>
      <c r="J351" s="3">
        <f>(Table1[[#This Row],[AVG_PPP]] - I$519) / I$516</f>
        <v>-0.87968660730137926</v>
      </c>
      <c r="K351" s="6">
        <v>39.6733668341708</v>
      </c>
      <c r="L351" s="3">
        <f>(Table1[[#This Row],[AVG_blocks]] - K$519) / K$516</f>
        <v>-0.55764567336561188</v>
      </c>
      <c r="M351" s="6">
        <v>94.266331658291406</v>
      </c>
      <c r="N351" s="3">
        <f>(Table1[[#This Row],[AVG_hits]] - M$519) / M$516</f>
        <v>0.14487299295709877</v>
      </c>
      <c r="O351" s="6">
        <v>417.19095477386901</v>
      </c>
      <c r="P351" s="3">
        <f>(Table1[[#This Row],[AVG_faceoffWins]] - O$519) / O$516</f>
        <v>1.3733733353960111</v>
      </c>
      <c r="Q351" s="1">
        <v>62</v>
      </c>
      <c r="R351" s="1">
        <v>7</v>
      </c>
      <c r="S351" s="1">
        <f>IF(ISERR(Table1[[#This Row],[AVG_shp]]/Table1[[#This Row],[shp]]), 0, Table1[[#This Row],[AVG_shp]]/Table1[[#This Row],[shp]])</f>
        <v>0.67358283074392944</v>
      </c>
      <c r="T351" s="7">
        <f>Table1[[#This Row],[r shp factor]]*Table1[[#This Row],[goals]]</f>
        <v>4.7150798152075062</v>
      </c>
      <c r="U351" s="1">
        <v>7</v>
      </c>
      <c r="V351" s="1">
        <v>14</v>
      </c>
      <c r="W351" s="1">
        <v>35</v>
      </c>
      <c r="X351" s="3">
        <v>8.9698492462311492</v>
      </c>
      <c r="Y351" s="3">
        <f>(Table1[[#This Row],[AVG_goals]] - X$519) / X$516</f>
        <v>-0.47329298104146061</v>
      </c>
      <c r="Z351" s="3">
        <v>9.1758793969849197</v>
      </c>
      <c r="AA351" s="3">
        <f>(Table1[[#This Row],[AVG_assists]] - Z$519) / Z$516</f>
        <v>-0.98377839049810645</v>
      </c>
      <c r="AB351" s="3">
        <v>18.145728643216</v>
      </c>
      <c r="AC351" s="3">
        <f>(Table1[[#This Row],[AVG_points]] - AB$519) / AB$516</f>
        <v>-0.82976393835687201</v>
      </c>
      <c r="AD351" s="1">
        <v>0.18421100000000001</v>
      </c>
      <c r="AE351" s="1">
        <v>0</v>
      </c>
      <c r="AF351" s="1">
        <v>59</v>
      </c>
      <c r="AG351" s="1">
        <v>248</v>
      </c>
      <c r="AH351" s="1">
        <v>34</v>
      </c>
      <c r="AI351" s="1">
        <v>107</v>
      </c>
      <c r="AJ351" s="7">
        <f>Table1[[#This Row],[z ppp]]+Table1[[#This Row],[z blocks]]+Table1[[#This Row],[z hits]]+Table1[[#This Row],[z faceoffWins]]+Table1[[#This Row],[z goals]]+Table1[[#This Row],[z assists]]+Table1[[#This Row],[z points]]</f>
        <v>-2.2059212622103201</v>
      </c>
    </row>
    <row r="352" spans="1:36" x14ac:dyDescent="0.3">
      <c r="A352" s="1">
        <v>8475842</v>
      </c>
      <c r="B352" s="1">
        <v>33</v>
      </c>
      <c r="C352" s="1" t="s">
        <v>600</v>
      </c>
      <c r="D352" s="1" t="s">
        <v>26</v>
      </c>
      <c r="E352" s="1" t="s">
        <v>603</v>
      </c>
      <c r="F352" s="1" t="s">
        <v>604</v>
      </c>
      <c r="G352" s="4">
        <v>0.12966963157894701</v>
      </c>
      <c r="H352" s="3">
        <f>(Table1[[#This Row],[AVG_shp]] - G$519) / G$516</f>
        <v>0.43797102464329274</v>
      </c>
      <c r="I352" s="6">
        <v>0.36842105263157798</v>
      </c>
      <c r="J352" s="3">
        <f>(Table1[[#This Row],[AVG_PPP]] - I$519) / I$516</f>
        <v>-0.84133965221569207</v>
      </c>
      <c r="K352" s="6">
        <v>34.9425837320574</v>
      </c>
      <c r="L352" s="3">
        <f>(Table1[[#This Row],[AVG_blocks]] - K$519) / K$516</f>
        <v>-0.67402068933318693</v>
      </c>
      <c r="M352" s="6">
        <v>138.34928229664999</v>
      </c>
      <c r="N352" s="3">
        <f>(Table1[[#This Row],[AVG_hits]] - M$519) / M$516</f>
        <v>0.96479881392950229</v>
      </c>
      <c r="O352" s="6">
        <v>343.19138755980799</v>
      </c>
      <c r="P352" s="3">
        <f>(Table1[[#This Row],[AVG_faceoffWins]] - O$519) / O$516</f>
        <v>1.023120507003956</v>
      </c>
      <c r="Q352" s="1">
        <v>80</v>
      </c>
      <c r="R352" s="1">
        <v>6</v>
      </c>
      <c r="S352" s="1">
        <f>IF(ISERR(Table1[[#This Row],[AVG_shp]]/Table1[[#This Row],[shp]]), 0, Table1[[#This Row],[AVG_shp]]/Table1[[#This Row],[shp]])</f>
        <v>1.8153639499215584</v>
      </c>
      <c r="T352" s="7">
        <f>Table1[[#This Row],[r shp factor]]*Table1[[#This Row],[goals]]</f>
        <v>10.892183699529351</v>
      </c>
      <c r="U352" s="1">
        <v>14</v>
      </c>
      <c r="V352" s="1">
        <v>20</v>
      </c>
      <c r="W352" s="1">
        <v>46</v>
      </c>
      <c r="X352" s="3">
        <v>6.7272727272727204</v>
      </c>
      <c r="Y352" s="3">
        <f>(Table1[[#This Row],[AVG_goals]] - X$519) / X$516</f>
        <v>-0.69579353576891878</v>
      </c>
      <c r="Z352" s="3">
        <v>8.5645933014353997</v>
      </c>
      <c r="AA352" s="3">
        <f>(Table1[[#This Row],[AVG_assists]] - Z$519) / Z$516</f>
        <v>-1.0276702482443014</v>
      </c>
      <c r="AB352" s="3">
        <v>15.2918660287081</v>
      </c>
      <c r="AC352" s="3">
        <f>(Table1[[#This Row],[AVG_points]] - AB$519) / AB$516</f>
        <v>-0.95796330722731504</v>
      </c>
      <c r="AD352" s="1">
        <v>7.1429000000000006E-2</v>
      </c>
      <c r="AE352" s="1">
        <v>0</v>
      </c>
      <c r="AF352" s="1">
        <v>84</v>
      </c>
      <c r="AG352" s="1">
        <v>375</v>
      </c>
      <c r="AH352" s="1">
        <v>42</v>
      </c>
      <c r="AI352" s="1">
        <v>137</v>
      </c>
      <c r="AJ352" s="7">
        <f>Table1[[#This Row],[z ppp]]+Table1[[#This Row],[z blocks]]+Table1[[#This Row],[z hits]]+Table1[[#This Row],[z faceoffWins]]+Table1[[#This Row],[z goals]]+Table1[[#This Row],[z assists]]+Table1[[#This Row],[z points]]</f>
        <v>-2.2088681118559559</v>
      </c>
    </row>
    <row r="353" spans="1:36" x14ac:dyDescent="0.3">
      <c r="A353" s="1">
        <v>8482762</v>
      </c>
      <c r="B353" s="1">
        <v>22</v>
      </c>
      <c r="C353" s="1" t="s">
        <v>305</v>
      </c>
      <c r="D353" s="1" t="s">
        <v>48</v>
      </c>
      <c r="E353" s="1" t="s">
        <v>330</v>
      </c>
      <c r="F353" s="1" t="s">
        <v>331</v>
      </c>
      <c r="G353" s="4">
        <v>0.10853959223300901</v>
      </c>
      <c r="H353" s="3">
        <f>(Table1[[#This Row],[AVG_shp]] - G$519) / G$516</f>
        <v>3.4417711029836547E-2</v>
      </c>
      <c r="I353" s="6">
        <v>0</v>
      </c>
      <c r="J353" s="3">
        <f>(Table1[[#This Row],[AVG_PPP]] - I$519) / I$516</f>
        <v>-0.87968660730137926</v>
      </c>
      <c r="K353" s="6">
        <v>113.631067961165</v>
      </c>
      <c r="L353" s="3">
        <f>(Table1[[#This Row],[AVG_blocks]] - K$519) / K$516</f>
        <v>1.2616786253396364</v>
      </c>
      <c r="M353" s="6">
        <v>70.126213592233</v>
      </c>
      <c r="N353" s="3">
        <f>(Table1[[#This Row],[AVG_hits]] - M$519) / M$516</f>
        <v>-0.30412386040826572</v>
      </c>
      <c r="O353" s="6">
        <v>0</v>
      </c>
      <c r="P353" s="3">
        <f>(Table1[[#This Row],[AVG_faceoffWins]] - O$519) / O$516</f>
        <v>-0.60126404952864254</v>
      </c>
      <c r="Q353" s="1">
        <v>78</v>
      </c>
      <c r="R353" s="1">
        <v>7</v>
      </c>
      <c r="S353" s="1">
        <f>IF(ISERR(Table1[[#This Row],[AVG_shp]]/Table1[[#This Row],[shp]]), 0, Table1[[#This Row],[AVG_shp]]/Table1[[#This Row],[shp]])</f>
        <v>1.33349213382897</v>
      </c>
      <c r="T353" s="7">
        <f>Table1[[#This Row],[r shp factor]]*Table1[[#This Row],[goals]]</f>
        <v>9.3344449368027895</v>
      </c>
      <c r="U353" s="1">
        <v>24</v>
      </c>
      <c r="V353" s="1">
        <v>31</v>
      </c>
      <c r="W353" s="1">
        <v>69</v>
      </c>
      <c r="X353" s="3">
        <v>5.6310679611650398</v>
      </c>
      <c r="Y353" s="3">
        <f>(Table1[[#This Row],[AVG_goals]] - X$519) / X$516</f>
        <v>-0.80455511714279548</v>
      </c>
      <c r="Z353" s="3">
        <v>18.330097087378601</v>
      </c>
      <c r="AA353" s="3">
        <f>(Table1[[#This Row],[AVG_assists]] - Z$519) / Z$516</f>
        <v>-0.32648285642700148</v>
      </c>
      <c r="AB353" s="3">
        <v>23.961165048543599</v>
      </c>
      <c r="AC353" s="3">
        <f>(Table1[[#This Row],[AVG_points]] - AB$519) / AB$516</f>
        <v>-0.56852666888244385</v>
      </c>
      <c r="AD353" s="1">
        <v>8.1394999999999995E-2</v>
      </c>
      <c r="AE353" s="1">
        <v>0</v>
      </c>
      <c r="AF353" s="1">
        <v>86</v>
      </c>
      <c r="AG353" s="1">
        <v>0</v>
      </c>
      <c r="AH353" s="1">
        <v>144</v>
      </c>
      <c r="AI353" s="1">
        <v>86</v>
      </c>
      <c r="AJ353" s="7">
        <f>Table1[[#This Row],[z ppp]]+Table1[[#This Row],[z blocks]]+Table1[[#This Row],[z hits]]+Table1[[#This Row],[z faceoffWins]]+Table1[[#This Row],[z goals]]+Table1[[#This Row],[z assists]]+Table1[[#This Row],[z points]]</f>
        <v>-2.222960534350892</v>
      </c>
    </row>
    <row r="354" spans="1:36" x14ac:dyDescent="0.3">
      <c r="A354" s="1">
        <v>8480950</v>
      </c>
      <c r="B354" s="1">
        <v>31</v>
      </c>
      <c r="C354" s="1" t="s">
        <v>275</v>
      </c>
      <c r="D354" s="1" t="s">
        <v>48</v>
      </c>
      <c r="E354" s="1" t="s">
        <v>303</v>
      </c>
      <c r="F354" s="1" t="s">
        <v>304</v>
      </c>
      <c r="G354" s="4">
        <v>2.2007567567567499E-2</v>
      </c>
      <c r="H354" s="3">
        <f>(Table1[[#This Row],[AVG_shp]] - G$519) / G$516</f>
        <v>-1.6182193104025562</v>
      </c>
      <c r="I354" s="6">
        <v>0</v>
      </c>
      <c r="J354" s="3">
        <f>(Table1[[#This Row],[AVG_PPP]] - I$519) / I$516</f>
        <v>-0.87968660730137926</v>
      </c>
      <c r="K354" s="6">
        <v>136.86486486486399</v>
      </c>
      <c r="L354" s="3">
        <f>(Table1[[#This Row],[AVG_blocks]] - K$519) / K$516</f>
        <v>1.8332189871134565</v>
      </c>
      <c r="M354" s="6">
        <v>119.261261261261</v>
      </c>
      <c r="N354" s="3">
        <f>(Table1[[#This Row],[AVG_hits]] - M$519) / M$516</f>
        <v>0.6097690100814499</v>
      </c>
      <c r="O354" s="6">
        <v>0</v>
      </c>
      <c r="P354" s="3">
        <f>(Table1[[#This Row],[AVG_faceoffWins]] - O$519) / O$516</f>
        <v>-0.60126404952864254</v>
      </c>
      <c r="Q354" s="1">
        <v>80</v>
      </c>
      <c r="R354" s="1">
        <v>1</v>
      </c>
      <c r="S354" s="1">
        <f>IF(ISERR(Table1[[#This Row],[AVG_shp]]/Table1[[#This Row],[shp]]), 0, Table1[[#This Row],[AVG_shp]]/Table1[[#This Row],[shp]])</f>
        <v>1.1223769669302071</v>
      </c>
      <c r="T354" s="7">
        <f>Table1[[#This Row],[r shp factor]]*Table1[[#This Row],[goals]]</f>
        <v>1.1223769669302071</v>
      </c>
      <c r="U354" s="1">
        <v>13</v>
      </c>
      <c r="V354" s="1">
        <v>14</v>
      </c>
      <c r="W354" s="1">
        <v>29</v>
      </c>
      <c r="X354" s="3">
        <v>0.97297297297297303</v>
      </c>
      <c r="Y354" s="3">
        <f>(Table1[[#This Row],[AVG_goals]] - X$519) / X$516</f>
        <v>-1.2667149186408062</v>
      </c>
      <c r="Z354" s="3">
        <v>11.027027027027</v>
      </c>
      <c r="AA354" s="3">
        <f>(Table1[[#This Row],[AVG_assists]] - Z$519) / Z$516</f>
        <v>-0.8508613995235732</v>
      </c>
      <c r="AB354" s="3">
        <v>12</v>
      </c>
      <c r="AC354" s="3">
        <f>(Table1[[#This Row],[AVG_points]] - AB$519) / AB$516</f>
        <v>-1.1058383819211961</v>
      </c>
      <c r="AD354" s="1">
        <v>1.9608E-2</v>
      </c>
      <c r="AE354" s="1">
        <v>0</v>
      </c>
      <c r="AF354" s="1">
        <v>51</v>
      </c>
      <c r="AG354" s="1">
        <v>0</v>
      </c>
      <c r="AH354" s="1">
        <v>136</v>
      </c>
      <c r="AI354" s="1">
        <v>84</v>
      </c>
      <c r="AJ354" s="7">
        <f>Table1[[#This Row],[z ppp]]+Table1[[#This Row],[z blocks]]+Table1[[#This Row],[z hits]]+Table1[[#This Row],[z faceoffWins]]+Table1[[#This Row],[z goals]]+Table1[[#This Row],[z assists]]+Table1[[#This Row],[z points]]</f>
        <v>-2.261377359720691</v>
      </c>
    </row>
    <row r="355" spans="1:36" x14ac:dyDescent="0.3">
      <c r="A355" s="1">
        <v>8480448</v>
      </c>
      <c r="B355" s="1">
        <v>26</v>
      </c>
      <c r="C355" s="1" t="s">
        <v>244</v>
      </c>
      <c r="D355" s="1" t="s">
        <v>45</v>
      </c>
      <c r="E355" s="1" t="s">
        <v>249</v>
      </c>
      <c r="F355" s="1" t="s">
        <v>250</v>
      </c>
      <c r="G355" s="4">
        <v>6.9017093023255802E-2</v>
      </c>
      <c r="H355" s="3">
        <f>(Table1[[#This Row],[AVG_shp]] - G$519) / G$516</f>
        <v>-0.72040509158113908</v>
      </c>
      <c r="I355" s="6">
        <v>0</v>
      </c>
      <c r="J355" s="3">
        <f>(Table1[[#This Row],[AVG_PPP]] - I$519) / I$516</f>
        <v>-0.87968660730137926</v>
      </c>
      <c r="K355" s="6">
        <v>58.116279069767401</v>
      </c>
      <c r="L355" s="3">
        <f>(Table1[[#This Row],[AVG_blocks]] - K$519) / K$516</f>
        <v>-0.10395879751892174</v>
      </c>
      <c r="M355" s="6">
        <v>167.53488372093</v>
      </c>
      <c r="N355" s="3">
        <f>(Table1[[#This Row],[AVG_hits]] - M$519) / M$516</f>
        <v>1.5076397050642607</v>
      </c>
      <c r="O355" s="6">
        <v>117.744186046511</v>
      </c>
      <c r="P355" s="3">
        <f>(Table1[[#This Row],[AVG_faceoffWins]] - O$519) / O$516</f>
        <v>-4.3960328140464237E-2</v>
      </c>
      <c r="Q355" s="1">
        <v>80</v>
      </c>
      <c r="R355" s="1">
        <v>8</v>
      </c>
      <c r="S355" s="1">
        <f>IF(ISERR(Table1[[#This Row],[AVG_shp]]/Table1[[#This Row],[shp]]), 0, Table1[[#This Row],[AVG_shp]]/Table1[[#This Row],[shp]])</f>
        <v>0.85408738025017072</v>
      </c>
      <c r="T355" s="7">
        <f>Table1[[#This Row],[r shp factor]]*Table1[[#This Row],[goals]]</f>
        <v>6.8326990420013658</v>
      </c>
      <c r="U355" s="1">
        <v>11</v>
      </c>
      <c r="V355" s="1">
        <v>19</v>
      </c>
      <c r="W355" s="1">
        <v>46</v>
      </c>
      <c r="X355" s="3">
        <v>6.2093023255813904</v>
      </c>
      <c r="Y355" s="3">
        <f>(Table1[[#This Row],[AVG_goals]] - X$519) / X$516</f>
        <v>-0.74718473724384227</v>
      </c>
      <c r="Z355" s="3">
        <v>8.5813953488371997</v>
      </c>
      <c r="AA355" s="3">
        <f>(Table1[[#This Row],[AVG_assists]] - Z$519) / Z$516</f>
        <v>-1.02646381956913</v>
      </c>
      <c r="AB355" s="3">
        <v>14.790697674418601</v>
      </c>
      <c r="AC355" s="3">
        <f>(Table1[[#This Row],[AVG_points]] - AB$519) / AB$516</f>
        <v>-0.98047646759850238</v>
      </c>
      <c r="AD355" s="1">
        <v>8.0808000000000005E-2</v>
      </c>
      <c r="AE355" s="1">
        <v>0</v>
      </c>
      <c r="AF355" s="1">
        <v>99</v>
      </c>
      <c r="AG355" s="1">
        <v>302</v>
      </c>
      <c r="AH355" s="1">
        <v>72</v>
      </c>
      <c r="AI355" s="1">
        <v>161</v>
      </c>
      <c r="AJ355" s="7">
        <f>Table1[[#This Row],[z ppp]]+Table1[[#This Row],[z blocks]]+Table1[[#This Row],[z hits]]+Table1[[#This Row],[z faceoffWins]]+Table1[[#This Row],[z goals]]+Table1[[#This Row],[z assists]]+Table1[[#This Row],[z points]]</f>
        <v>-2.2740910523079791</v>
      </c>
    </row>
    <row r="356" spans="1:36" x14ac:dyDescent="0.3">
      <c r="A356" s="1">
        <v>8480281</v>
      </c>
      <c r="B356" s="1">
        <v>26</v>
      </c>
      <c r="C356" s="1" t="s">
        <v>792</v>
      </c>
      <c r="D356" s="1" t="s">
        <v>42</v>
      </c>
      <c r="E356" s="1" t="s">
        <v>813</v>
      </c>
      <c r="F356" s="1" t="s">
        <v>814</v>
      </c>
      <c r="G356" s="4">
        <v>9.3718376623376606E-2</v>
      </c>
      <c r="H356" s="3">
        <f>(Table1[[#This Row],[AVG_shp]] - G$519) / G$516</f>
        <v>-0.24864615710235605</v>
      </c>
      <c r="I356" s="6">
        <v>0</v>
      </c>
      <c r="J356" s="3">
        <f>(Table1[[#This Row],[AVG_PPP]] - I$519) / I$516</f>
        <v>-0.87968660730137926</v>
      </c>
      <c r="K356" s="6">
        <v>51.619047619047599</v>
      </c>
      <c r="L356" s="3">
        <f>(Table1[[#This Row],[AVG_blocks]] - K$519) / K$516</f>
        <v>-0.26378760334279605</v>
      </c>
      <c r="M356" s="6">
        <v>172.24242424242399</v>
      </c>
      <c r="N356" s="3">
        <f>(Table1[[#This Row],[AVG_hits]] - M$519) / M$516</f>
        <v>1.5951981368605253</v>
      </c>
      <c r="O356" s="6">
        <v>1.9826839826839799</v>
      </c>
      <c r="P356" s="3">
        <f>(Table1[[#This Row],[AVG_faceoffWins]] - O$519) / O$516</f>
        <v>-0.59187966122899394</v>
      </c>
      <c r="Q356" s="1">
        <v>80</v>
      </c>
      <c r="R356" s="1">
        <v>4</v>
      </c>
      <c r="S356" s="1">
        <f>IF(ISERR(Table1[[#This Row],[AVG_shp]]/Table1[[#This Row],[shp]]), 0, Table1[[#This Row],[AVG_shp]]/Table1[[#This Row],[shp]])</f>
        <v>2.1086845608715823</v>
      </c>
      <c r="T356" s="7">
        <f>Table1[[#This Row],[r shp factor]]*Table1[[#This Row],[goals]]</f>
        <v>8.4347382434863292</v>
      </c>
      <c r="U356" s="1">
        <v>14</v>
      </c>
      <c r="V356" s="1">
        <v>18</v>
      </c>
      <c r="W356" s="1">
        <v>40</v>
      </c>
      <c r="X356" s="3">
        <v>9.3419913419913403</v>
      </c>
      <c r="Y356" s="3">
        <f>(Table1[[#This Row],[AVG_goals]] - X$519) / X$516</f>
        <v>-0.43637035118063477</v>
      </c>
      <c r="Z356" s="3">
        <v>10.021645021645</v>
      </c>
      <c r="AA356" s="3">
        <f>(Table1[[#This Row],[AVG_assists]] - Z$519) / Z$516</f>
        <v>-0.92305032101563145</v>
      </c>
      <c r="AB356" s="3">
        <v>19.363636363636299</v>
      </c>
      <c r="AC356" s="3">
        <f>(Table1[[#This Row],[AVG_points]] - AB$519) / AB$516</f>
        <v>-0.77505387617427279</v>
      </c>
      <c r="AD356" s="1">
        <v>4.4443999999999997E-2</v>
      </c>
      <c r="AE356" s="1">
        <v>0</v>
      </c>
      <c r="AF356" s="1">
        <v>90</v>
      </c>
      <c r="AG356" s="1">
        <v>4</v>
      </c>
      <c r="AH356" s="1">
        <v>53</v>
      </c>
      <c r="AI356" s="1">
        <v>223</v>
      </c>
      <c r="AJ356" s="7">
        <f>Table1[[#This Row],[z ppp]]+Table1[[#This Row],[z blocks]]+Table1[[#This Row],[z hits]]+Table1[[#This Row],[z faceoffWins]]+Table1[[#This Row],[z goals]]+Table1[[#This Row],[z assists]]+Table1[[#This Row],[z points]]</f>
        <v>-2.2746302833831833</v>
      </c>
    </row>
    <row r="357" spans="1:36" x14ac:dyDescent="0.3">
      <c r="A357" s="1">
        <v>8480043</v>
      </c>
      <c r="B357" s="1">
        <v>26</v>
      </c>
      <c r="C357" s="1" t="s">
        <v>765</v>
      </c>
      <c r="D357" s="1" t="s">
        <v>48</v>
      </c>
      <c r="E357" s="1" t="s">
        <v>788</v>
      </c>
      <c r="F357" s="1" t="s">
        <v>789</v>
      </c>
      <c r="G357" s="4">
        <v>6.0247684210526301E-2</v>
      </c>
      <c r="H357" s="3">
        <f>(Table1[[#This Row],[AVG_shp]] - G$519) / G$516</f>
        <v>-0.88788816754087929</v>
      </c>
      <c r="I357" s="6">
        <v>3.81052631578947</v>
      </c>
      <c r="J357" s="3">
        <f>(Table1[[#This Row],[AVG_PPP]] - I$519) / I$516</f>
        <v>-0.48306952898655769</v>
      </c>
      <c r="K357" s="6">
        <v>106.1</v>
      </c>
      <c r="L357" s="3">
        <f>(Table1[[#This Row],[AVG_blocks]] - K$519) / K$516</f>
        <v>1.0764179326982974</v>
      </c>
      <c r="M357" s="6">
        <v>87.268421052631496</v>
      </c>
      <c r="N357" s="3">
        <f>(Table1[[#This Row],[AVG_hits]] - M$519) / M$516</f>
        <v>1.471456401009223E-2</v>
      </c>
      <c r="O357" s="6">
        <v>0</v>
      </c>
      <c r="P357" s="3">
        <f>(Table1[[#This Row],[AVG_faceoffWins]] - O$519) / O$516</f>
        <v>-0.60126404952864254</v>
      </c>
      <c r="Q357" s="1">
        <v>68</v>
      </c>
      <c r="R357" s="1">
        <v>6</v>
      </c>
      <c r="S357" s="1">
        <f>IF(ISERR(Table1[[#This Row],[AVG_shp]]/Table1[[#This Row],[shp]]), 0, Table1[[#This Row],[AVG_shp]]/Table1[[#This Row],[shp]])</f>
        <v>1.0242024379594434</v>
      </c>
      <c r="T357" s="7">
        <f>Table1[[#This Row],[r shp factor]]*Table1[[#This Row],[goals]]</f>
        <v>6.1452146277566602</v>
      </c>
      <c r="U357" s="1">
        <v>11</v>
      </c>
      <c r="V357" s="1">
        <v>17</v>
      </c>
      <c r="W357" s="1">
        <v>40</v>
      </c>
      <c r="X357" s="3">
        <v>5.1315789473684204</v>
      </c>
      <c r="Y357" s="3">
        <f>(Table1[[#This Row],[AVG_goals]] - X$519) / X$516</f>
        <v>-0.85411266031266531</v>
      </c>
      <c r="Z357" s="3">
        <v>13.9578947368421</v>
      </c>
      <c r="AA357" s="3">
        <f>(Table1[[#This Row],[AVG_assists]] - Z$519) / Z$516</f>
        <v>-0.64041782894558041</v>
      </c>
      <c r="AB357" s="3">
        <v>19.0894736842105</v>
      </c>
      <c r="AC357" s="3">
        <f>(Table1[[#This Row],[AVG_points]] - AB$519) / AB$516</f>
        <v>-0.7873696345753749</v>
      </c>
      <c r="AD357" s="1">
        <v>5.8824000000000001E-2</v>
      </c>
      <c r="AE357" s="1">
        <v>4</v>
      </c>
      <c r="AF357" s="1">
        <v>102</v>
      </c>
      <c r="AG357" s="1">
        <v>0</v>
      </c>
      <c r="AH357" s="1">
        <v>111</v>
      </c>
      <c r="AI357" s="1">
        <v>64</v>
      </c>
      <c r="AJ357" s="7">
        <f>Table1[[#This Row],[z ppp]]+Table1[[#This Row],[z blocks]]+Table1[[#This Row],[z hits]]+Table1[[#This Row],[z faceoffWins]]+Table1[[#This Row],[z goals]]+Table1[[#This Row],[z assists]]+Table1[[#This Row],[z points]]</f>
        <v>-2.2751012056404312</v>
      </c>
    </row>
    <row r="358" spans="1:36" x14ac:dyDescent="0.3">
      <c r="A358" s="1">
        <v>8478831</v>
      </c>
      <c r="B358" s="1">
        <v>29</v>
      </c>
      <c r="C358" s="1" t="s">
        <v>902</v>
      </c>
      <c r="D358" s="1" t="s">
        <v>26</v>
      </c>
      <c r="E358" s="1" t="s">
        <v>921</v>
      </c>
      <c r="F358" s="1" t="s">
        <v>922</v>
      </c>
      <c r="G358" s="4">
        <v>0.12625679262672801</v>
      </c>
      <c r="H358" s="3">
        <f>(Table1[[#This Row],[AVG_shp]] - G$519) / G$516</f>
        <v>0.37279071686209519</v>
      </c>
      <c r="I358" s="6">
        <v>0</v>
      </c>
      <c r="J358" s="3">
        <f>(Table1[[#This Row],[AVG_PPP]] - I$519) / I$516</f>
        <v>-0.87968660730137926</v>
      </c>
      <c r="K358" s="6">
        <v>51.682027649769502</v>
      </c>
      <c r="L358" s="3">
        <f>(Table1[[#This Row],[AVG_blocks]] - K$519) / K$516</f>
        <v>-0.26223832451882595</v>
      </c>
      <c r="M358" s="6">
        <v>57.589861751152</v>
      </c>
      <c r="N358" s="3">
        <f>(Table1[[#This Row],[AVG_hits]] - M$519) / M$516</f>
        <v>-0.5372951528569414</v>
      </c>
      <c r="O358" s="6">
        <v>465.23041474654298</v>
      </c>
      <c r="P358" s="3">
        <f>(Table1[[#This Row],[AVG_faceoffWins]] - O$519) / O$516</f>
        <v>1.6007524588601114</v>
      </c>
      <c r="Q358" s="1">
        <v>82</v>
      </c>
      <c r="R358" s="1">
        <v>14</v>
      </c>
      <c r="S358" s="1">
        <f>IF(ISERR(Table1[[#This Row],[AVG_shp]]/Table1[[#This Row],[shp]]), 0, Table1[[#This Row],[AVG_shp]]/Table1[[#This Row],[shp]])</f>
        <v>0.91987026065883226</v>
      </c>
      <c r="T358" s="7">
        <f>Table1[[#This Row],[r shp factor]]*Table1[[#This Row],[goals]]</f>
        <v>12.878183649223651</v>
      </c>
      <c r="U358" s="1">
        <v>14</v>
      </c>
      <c r="V358" s="1">
        <v>28</v>
      </c>
      <c r="W358" s="1">
        <v>70</v>
      </c>
      <c r="X358" s="3">
        <v>10.889400921658901</v>
      </c>
      <c r="Y358" s="3">
        <f>(Table1[[#This Row],[AVG_goals]] - X$519) / X$516</f>
        <v>-0.28284181516148221</v>
      </c>
      <c r="Z358" s="3">
        <v>7.5299539170506904</v>
      </c>
      <c r="AA358" s="3">
        <f>(Table1[[#This Row],[AVG_assists]] - Z$519) / Z$516</f>
        <v>-1.1019599221116596</v>
      </c>
      <c r="AB358" s="3">
        <v>18.419354838709602</v>
      </c>
      <c r="AC358" s="3">
        <f>(Table1[[#This Row],[AVG_points]] - AB$519) / AB$516</f>
        <v>-0.81747227953966961</v>
      </c>
      <c r="AD358" s="1">
        <v>0.13725499999999999</v>
      </c>
      <c r="AE358" s="1">
        <v>0</v>
      </c>
      <c r="AF358" s="1">
        <v>102</v>
      </c>
      <c r="AG358" s="1">
        <v>623</v>
      </c>
      <c r="AH358" s="1">
        <v>64</v>
      </c>
      <c r="AI358" s="1">
        <v>50</v>
      </c>
      <c r="AJ358" s="7">
        <f>Table1[[#This Row],[z ppp]]+Table1[[#This Row],[z blocks]]+Table1[[#This Row],[z hits]]+Table1[[#This Row],[z faceoffWins]]+Table1[[#This Row],[z goals]]+Table1[[#This Row],[z assists]]+Table1[[#This Row],[z points]]</f>
        <v>-2.2807416426298466</v>
      </c>
    </row>
    <row r="359" spans="1:36" x14ac:dyDescent="0.3">
      <c r="A359" s="1">
        <v>8480113</v>
      </c>
      <c r="B359" s="1">
        <v>32</v>
      </c>
      <c r="C359" s="1" t="s">
        <v>995</v>
      </c>
      <c r="D359" s="1" t="s">
        <v>23</v>
      </c>
      <c r="E359" s="1" t="s">
        <v>1000</v>
      </c>
      <c r="F359" s="1" t="s">
        <v>1001</v>
      </c>
      <c r="G359" s="4">
        <v>0.112159825112107</v>
      </c>
      <c r="H359" s="3">
        <f>(Table1[[#This Row],[AVG_shp]] - G$519) / G$516</f>
        <v>0.10355894406276168</v>
      </c>
      <c r="I359" s="6">
        <v>7.63228699551569</v>
      </c>
      <c r="J359" s="3">
        <f>(Table1[[#This Row],[AVG_PPP]] - I$519) / I$516</f>
        <v>-8.528312648078222E-2</v>
      </c>
      <c r="K359" s="6">
        <v>55.798206278026903</v>
      </c>
      <c r="L359" s="3">
        <f>(Table1[[#This Row],[AVG_blocks]] - K$519) / K$516</f>
        <v>-0.16098228651216867</v>
      </c>
      <c r="M359" s="6">
        <v>42.443946188340803</v>
      </c>
      <c r="N359" s="3">
        <f>(Table1[[#This Row],[AVG_hits]] - M$519) / M$516</f>
        <v>-0.81900332058133019</v>
      </c>
      <c r="O359" s="6">
        <v>9.2062780269058297</v>
      </c>
      <c r="P359" s="3">
        <f>(Table1[[#This Row],[AVG_faceoffWins]] - O$519) / O$516</f>
        <v>-0.55768913363001693</v>
      </c>
      <c r="Q359" s="1">
        <v>82</v>
      </c>
      <c r="R359" s="1">
        <v>15</v>
      </c>
      <c r="S359" s="1">
        <f>IF(ISERR(Table1[[#This Row],[AVG_shp]]/Table1[[#This Row],[shp]]), 0, Table1[[#This Row],[AVG_shp]]/Table1[[#This Row],[shp]])</f>
        <v>0.81502616075360246</v>
      </c>
      <c r="T359" s="7">
        <f>Table1[[#This Row],[r shp factor]]*Table1[[#This Row],[goals]]</f>
        <v>12.225392411304037</v>
      </c>
      <c r="U359" s="1">
        <v>16</v>
      </c>
      <c r="V359" s="1">
        <v>31</v>
      </c>
      <c r="W359" s="1">
        <v>77</v>
      </c>
      <c r="X359" s="3">
        <v>13.2645739910313</v>
      </c>
      <c r="Y359" s="3">
        <f>(Table1[[#This Row],[AVG_goals]] - X$519) / X$516</f>
        <v>-4.7185497064237865E-2</v>
      </c>
      <c r="Z359" s="3">
        <v>17.587443946188301</v>
      </c>
      <c r="AA359" s="3">
        <f>(Table1[[#This Row],[AVG_assists]] - Z$519) / Z$516</f>
        <v>-0.37980719386115619</v>
      </c>
      <c r="AB359" s="3">
        <v>30.852017937219699</v>
      </c>
      <c r="AC359" s="3">
        <f>(Table1[[#This Row],[AVG_points]] - AB$519) / AB$516</f>
        <v>-0.25898023633293105</v>
      </c>
      <c r="AD359" s="1">
        <v>0.13761499999999999</v>
      </c>
      <c r="AE359" s="1">
        <v>10</v>
      </c>
      <c r="AF359" s="1">
        <v>109</v>
      </c>
      <c r="AG359" s="1">
        <v>12</v>
      </c>
      <c r="AH359" s="1">
        <v>61</v>
      </c>
      <c r="AI359" s="1">
        <v>53</v>
      </c>
      <c r="AJ359" s="7">
        <f>Table1[[#This Row],[z ppp]]+Table1[[#This Row],[z blocks]]+Table1[[#This Row],[z hits]]+Table1[[#This Row],[z faceoffWins]]+Table1[[#This Row],[z goals]]+Table1[[#This Row],[z assists]]+Table1[[#This Row],[z points]]</f>
        <v>-2.3089307944626229</v>
      </c>
    </row>
    <row r="360" spans="1:36" x14ac:dyDescent="0.3">
      <c r="A360" s="1">
        <v>8480336</v>
      </c>
      <c r="B360" s="1">
        <v>31</v>
      </c>
      <c r="C360" s="1" t="s">
        <v>119</v>
      </c>
      <c r="D360" s="1" t="s">
        <v>48</v>
      </c>
      <c r="E360" s="1" t="s">
        <v>153</v>
      </c>
      <c r="F360" s="1" t="s">
        <v>154</v>
      </c>
      <c r="G360" s="4">
        <v>7.4860175965665202E-2</v>
      </c>
      <c r="H360" s="3">
        <f>(Table1[[#This Row],[AVG_shp]] - G$519) / G$516</f>
        <v>-0.60881062436208611</v>
      </c>
      <c r="I360" s="6">
        <v>0.64806866952789699</v>
      </c>
      <c r="J360" s="3">
        <f>(Table1[[#This Row],[AVG_PPP]] - I$519) / I$516</f>
        <v>-0.81223264400227657</v>
      </c>
      <c r="K360" s="6">
        <v>107.068669527897</v>
      </c>
      <c r="L360" s="3">
        <f>(Table1[[#This Row],[AVG_blocks]] - K$519) / K$516</f>
        <v>1.1002467427162324</v>
      </c>
      <c r="M360" s="6">
        <v>96.180257510729604</v>
      </c>
      <c r="N360" s="3">
        <f>(Table1[[#This Row],[AVG_hits]] - M$519) / M$516</f>
        <v>0.18047127308844726</v>
      </c>
      <c r="O360" s="6">
        <v>0</v>
      </c>
      <c r="P360" s="3">
        <f>(Table1[[#This Row],[AVG_faceoffWins]] - O$519) / O$516</f>
        <v>-0.60126404952864254</v>
      </c>
      <c r="Q360" s="1">
        <v>82</v>
      </c>
      <c r="R360" s="1">
        <v>5</v>
      </c>
      <c r="S360" s="1">
        <f>IF(ISERR(Table1[[#This Row],[AVG_shp]]/Table1[[#This Row],[shp]]), 0, Table1[[#This Row],[AVG_shp]]/Table1[[#This Row],[shp]])</f>
        <v>2.1559868661271007</v>
      </c>
      <c r="T360" s="7">
        <f>Table1[[#This Row],[r shp factor]]*Table1[[#This Row],[goals]]</f>
        <v>10.779934330635504</v>
      </c>
      <c r="U360" s="1">
        <v>11</v>
      </c>
      <c r="V360" s="1">
        <v>16</v>
      </c>
      <c r="W360" s="1">
        <v>37</v>
      </c>
      <c r="X360" s="3">
        <v>6.1373390557939898</v>
      </c>
      <c r="Y360" s="3">
        <f>(Table1[[#This Row],[AVG_goals]] - X$519) / X$516</f>
        <v>-0.75432467976635442</v>
      </c>
      <c r="Z360" s="3">
        <v>13.4806866952789</v>
      </c>
      <c r="AA360" s="3">
        <f>(Table1[[#This Row],[AVG_assists]] - Z$519) / Z$516</f>
        <v>-0.67468254988087861</v>
      </c>
      <c r="AB360" s="3">
        <v>19.618025751072899</v>
      </c>
      <c r="AC360" s="3">
        <f>(Table1[[#This Row],[AVG_points]] - AB$519) / AB$516</f>
        <v>-0.76362636079531876</v>
      </c>
      <c r="AD360" s="1">
        <v>3.4722000000000003E-2</v>
      </c>
      <c r="AE360" s="1">
        <v>0</v>
      </c>
      <c r="AF360" s="1">
        <v>144</v>
      </c>
      <c r="AG360" s="1">
        <v>0</v>
      </c>
      <c r="AH360" s="1">
        <v>90</v>
      </c>
      <c r="AI360" s="1">
        <v>91</v>
      </c>
      <c r="AJ360" s="7">
        <f>Table1[[#This Row],[z ppp]]+Table1[[#This Row],[z blocks]]+Table1[[#This Row],[z hits]]+Table1[[#This Row],[z faceoffWins]]+Table1[[#This Row],[z goals]]+Table1[[#This Row],[z assists]]+Table1[[#This Row],[z points]]</f>
        <v>-2.3254122681687912</v>
      </c>
    </row>
    <row r="361" spans="1:36" x14ac:dyDescent="0.3">
      <c r="A361" s="1">
        <v>8478851</v>
      </c>
      <c r="B361" s="1">
        <v>29</v>
      </c>
      <c r="C361" s="1" t="s">
        <v>481</v>
      </c>
      <c r="D361" s="1" t="s">
        <v>48</v>
      </c>
      <c r="E361" s="1" t="s">
        <v>501</v>
      </c>
      <c r="F361" s="1" t="s">
        <v>123</v>
      </c>
      <c r="G361" s="4">
        <v>5.9982507692307598E-2</v>
      </c>
      <c r="H361" s="3">
        <f>(Table1[[#This Row],[AVG_shp]] - G$519) / G$516</f>
        <v>-0.89295265705117488</v>
      </c>
      <c r="I361" s="6">
        <v>0.37435897435897397</v>
      </c>
      <c r="J361" s="3">
        <f>(Table1[[#This Row],[AVG_PPP]] - I$519) / I$516</f>
        <v>-0.84072160605313884</v>
      </c>
      <c r="K361" s="6">
        <v>134.528205128205</v>
      </c>
      <c r="L361" s="3">
        <f>(Table1[[#This Row],[AVG_blocks]] - K$519) / K$516</f>
        <v>1.7757382681088165</v>
      </c>
      <c r="M361" s="6">
        <v>65.415384615384596</v>
      </c>
      <c r="N361" s="3">
        <f>(Table1[[#This Row],[AVG_hits]] - M$519) / M$516</f>
        <v>-0.39174345620143053</v>
      </c>
      <c r="O361" s="6">
        <v>0</v>
      </c>
      <c r="P361" s="3">
        <f>(Table1[[#This Row],[AVG_faceoffWins]] - O$519) / O$516</f>
        <v>-0.60126404952864254</v>
      </c>
      <c r="Q361" s="1">
        <v>79</v>
      </c>
      <c r="R361" s="1">
        <v>3</v>
      </c>
      <c r="S361" s="1">
        <f>IF(ISERR(Table1[[#This Row],[AVG_shp]]/Table1[[#This Row],[shp]]), 0, Table1[[#This Row],[AVG_shp]]/Table1[[#This Row],[shp]])</f>
        <v>0.77520817426989763</v>
      </c>
      <c r="T361" s="7">
        <f>Table1[[#This Row],[r shp factor]]*Table1[[#This Row],[goals]]</f>
        <v>2.3256245228096928</v>
      </c>
      <c r="U361" s="1">
        <v>22</v>
      </c>
      <c r="V361" s="1">
        <v>25</v>
      </c>
      <c r="W361" s="1">
        <v>53</v>
      </c>
      <c r="X361" s="3">
        <v>3.1538461538461502</v>
      </c>
      <c r="Y361" s="3">
        <f>(Table1[[#This Row],[AVG_goals]] - X$519) / X$516</f>
        <v>-1.0503363520981175</v>
      </c>
      <c r="Z361" s="3">
        <v>16.446153846153798</v>
      </c>
      <c r="AA361" s="3">
        <f>(Table1[[#This Row],[AVG_assists]] - Z$519) / Z$516</f>
        <v>-0.46175465362273221</v>
      </c>
      <c r="AB361" s="3">
        <v>19.600000000000001</v>
      </c>
      <c r="AC361" s="3">
        <f>(Table1[[#This Row],[AVG_points]] - AB$519) / AB$516</f>
        <v>-0.76443610191572653</v>
      </c>
      <c r="AD361" s="1">
        <v>7.7376E-2</v>
      </c>
      <c r="AE361" s="1">
        <v>0</v>
      </c>
      <c r="AF361" s="1">
        <v>82</v>
      </c>
      <c r="AG361" s="1">
        <v>0</v>
      </c>
      <c r="AH361" s="1">
        <v>169</v>
      </c>
      <c r="AI361" s="1">
        <v>75</v>
      </c>
      <c r="AJ361" s="7">
        <f>Table1[[#This Row],[z ppp]]+Table1[[#This Row],[z blocks]]+Table1[[#This Row],[z hits]]+Table1[[#This Row],[z faceoffWins]]+Table1[[#This Row],[z goals]]+Table1[[#This Row],[z assists]]+Table1[[#This Row],[z points]]</f>
        <v>-2.3345179513109717</v>
      </c>
    </row>
    <row r="362" spans="1:36" x14ac:dyDescent="0.3">
      <c r="A362" s="1">
        <v>8475208</v>
      </c>
      <c r="B362" s="1">
        <v>34</v>
      </c>
      <c r="C362" s="1" t="s">
        <v>416</v>
      </c>
      <c r="D362" s="1" t="s">
        <v>48</v>
      </c>
      <c r="E362" s="1" t="s">
        <v>443</v>
      </c>
      <c r="F362" s="1" t="s">
        <v>444</v>
      </c>
      <c r="G362" s="4">
        <v>7.20257438016529E-2</v>
      </c>
      <c r="H362" s="3">
        <f>(Table1[[#This Row],[AVG_shp]] - G$519) / G$516</f>
        <v>-0.66294419568549279</v>
      </c>
      <c r="I362" s="6">
        <v>0</v>
      </c>
      <c r="J362" s="3">
        <f>(Table1[[#This Row],[AVG_PPP]] - I$519) / I$516</f>
        <v>-0.87968660730137926</v>
      </c>
      <c r="K362" s="6">
        <v>110.26446280991701</v>
      </c>
      <c r="L362" s="3">
        <f>(Table1[[#This Row],[AVG_blocks]] - K$519) / K$516</f>
        <v>1.178861738626318</v>
      </c>
      <c r="M362" s="6">
        <v>89.942148760330497</v>
      </c>
      <c r="N362" s="3">
        <f>(Table1[[#This Row],[AVG_hits]] - M$519) / M$516</f>
        <v>6.4444864592199419E-2</v>
      </c>
      <c r="O362" s="6">
        <v>0</v>
      </c>
      <c r="P362" s="3">
        <f>(Table1[[#This Row],[AVG_faceoffWins]] - O$519) / O$516</f>
        <v>-0.60126404952864254</v>
      </c>
      <c r="Q362" s="1">
        <v>80</v>
      </c>
      <c r="R362" s="1">
        <v>3</v>
      </c>
      <c r="S362" s="1">
        <f>IF(ISERR(Table1[[#This Row],[AVG_shp]]/Table1[[#This Row],[shp]]), 0, Table1[[#This Row],[AVG_shp]]/Table1[[#This Row],[shp]])</f>
        <v>0.60821766242180775</v>
      </c>
      <c r="T362" s="7">
        <f>Table1[[#This Row],[r shp factor]]*Table1[[#This Row],[goals]]</f>
        <v>1.8246529872654231</v>
      </c>
      <c r="U362" s="1">
        <v>19</v>
      </c>
      <c r="V362" s="1">
        <v>22</v>
      </c>
      <c r="W362" s="1">
        <v>47</v>
      </c>
      <c r="X362" s="3">
        <v>3.31404958677685</v>
      </c>
      <c r="Y362" s="3">
        <f>(Table1[[#This Row],[AVG_goals]] - X$519) / X$516</f>
        <v>-1.0344415309426371</v>
      </c>
      <c r="Z362" s="3">
        <v>17.719008264462801</v>
      </c>
      <c r="AA362" s="3">
        <f>(Table1[[#This Row],[AVG_assists]] - Z$519) / Z$516</f>
        <v>-0.3703605495088283</v>
      </c>
      <c r="AB362" s="3">
        <v>21.033057851239601</v>
      </c>
      <c r="AC362" s="3">
        <f>(Table1[[#This Row],[AVG_points]] - AB$519) / AB$516</f>
        <v>-0.70006120483770828</v>
      </c>
      <c r="AD362" s="1">
        <v>0.118421</v>
      </c>
      <c r="AE362" s="1">
        <v>0</v>
      </c>
      <c r="AF362" s="1">
        <v>69</v>
      </c>
      <c r="AG362" s="1">
        <v>0</v>
      </c>
      <c r="AH362" s="1">
        <v>109</v>
      </c>
      <c r="AI362" s="1">
        <v>74</v>
      </c>
      <c r="AJ362" s="7">
        <f>Table1[[#This Row],[z ppp]]+Table1[[#This Row],[z blocks]]+Table1[[#This Row],[z hits]]+Table1[[#This Row],[z faceoffWins]]+Table1[[#This Row],[z goals]]+Table1[[#This Row],[z assists]]+Table1[[#This Row],[z points]]</f>
        <v>-2.3425073389006781</v>
      </c>
    </row>
    <row r="363" spans="1:36" x14ac:dyDescent="0.3">
      <c r="A363" s="1">
        <v>8476921</v>
      </c>
      <c r="B363" s="1">
        <v>33</v>
      </c>
      <c r="C363" s="1" t="s">
        <v>119</v>
      </c>
      <c r="D363" s="1" t="s">
        <v>29</v>
      </c>
      <c r="E363" s="1" t="s">
        <v>137</v>
      </c>
      <c r="F363" s="1" t="s">
        <v>138</v>
      </c>
      <c r="G363" s="4">
        <v>0.10254088477366199</v>
      </c>
      <c r="H363" s="3">
        <f>(Table1[[#This Row],[AVG_shp]] - G$519) / G$516</f>
        <v>-8.0148960285075732E-2</v>
      </c>
      <c r="I363" s="6">
        <v>0</v>
      </c>
      <c r="J363" s="3">
        <f>(Table1[[#This Row],[AVG_PPP]] - I$519) / I$516</f>
        <v>-0.87968660730137926</v>
      </c>
      <c r="K363" s="6">
        <v>39.514403292181001</v>
      </c>
      <c r="L363" s="3">
        <f>(Table1[[#This Row],[AVG_blocks]] - K$519) / K$516</f>
        <v>-0.56155610094980202</v>
      </c>
      <c r="M363" s="6">
        <v>75.226337448559605</v>
      </c>
      <c r="N363" s="3">
        <f>(Table1[[#This Row],[AVG_hits]] - M$519) / M$516</f>
        <v>-0.20926353052098218</v>
      </c>
      <c r="O363" s="6">
        <v>38.3744855967078</v>
      </c>
      <c r="P363" s="3">
        <f>(Table1[[#This Row],[AVG_faceoffWins]] - O$519) / O$516</f>
        <v>-0.41963093160166165</v>
      </c>
      <c r="Q363" s="1">
        <v>79</v>
      </c>
      <c r="R363" s="1">
        <v>15</v>
      </c>
      <c r="S363" s="1">
        <f>IF(ISERR(Table1[[#This Row],[AVG_shp]]/Table1[[#This Row],[shp]]), 0, Table1[[#This Row],[AVG_shp]]/Table1[[#This Row],[shp]])</f>
        <v>0.76563615627430948</v>
      </c>
      <c r="T363" s="7">
        <f>Table1[[#This Row],[r shp factor]]*Table1[[#This Row],[goals]]</f>
        <v>11.484542344114642</v>
      </c>
      <c r="U363" s="1">
        <v>21</v>
      </c>
      <c r="V363" s="1">
        <v>36</v>
      </c>
      <c r="W363" s="1">
        <v>87</v>
      </c>
      <c r="X363" s="3">
        <v>13.9876543209876</v>
      </c>
      <c r="Y363" s="3">
        <f>(Table1[[#This Row],[AVG_goals]] - X$519) / X$516</f>
        <v>2.455599009024019E-2</v>
      </c>
      <c r="Z363" s="3">
        <v>19.987654320987598</v>
      </c>
      <c r="AA363" s="3">
        <f>(Table1[[#This Row],[AVG_assists]] - Z$519) / Z$516</f>
        <v>-0.20746613605101979</v>
      </c>
      <c r="AB363" s="3">
        <v>33.975308641975303</v>
      </c>
      <c r="AC363" s="3">
        <f>(Table1[[#This Row],[AVG_points]] - AB$519) / AB$516</f>
        <v>-0.11867779321142409</v>
      </c>
      <c r="AD363" s="1">
        <v>0.13392899999999999</v>
      </c>
      <c r="AE363" s="1">
        <v>0</v>
      </c>
      <c r="AF363" s="1">
        <v>112</v>
      </c>
      <c r="AG363" s="1">
        <v>35</v>
      </c>
      <c r="AH363" s="1">
        <v>52</v>
      </c>
      <c r="AI363" s="1">
        <v>84</v>
      </c>
      <c r="AJ363" s="7">
        <f>Table1[[#This Row],[z ppp]]+Table1[[#This Row],[z blocks]]+Table1[[#This Row],[z hits]]+Table1[[#This Row],[z faceoffWins]]+Table1[[#This Row],[z goals]]+Table1[[#This Row],[z assists]]+Table1[[#This Row],[z points]]</f>
        <v>-2.3717251095460288</v>
      </c>
    </row>
    <row r="364" spans="1:36" x14ac:dyDescent="0.3">
      <c r="A364" s="1">
        <v>8476897</v>
      </c>
      <c r="B364" s="1">
        <v>31</v>
      </c>
      <c r="C364" s="1" t="s">
        <v>792</v>
      </c>
      <c r="D364" s="1" t="s">
        <v>26</v>
      </c>
      <c r="E364" s="1" t="s">
        <v>807</v>
      </c>
      <c r="F364" s="1" t="s">
        <v>808</v>
      </c>
      <c r="G364" s="4">
        <v>0.20006747804878</v>
      </c>
      <c r="H364" s="3">
        <f>(Table1[[#This Row],[AVG_shp]] - G$519) / G$516</f>
        <v>1.7824684838784455</v>
      </c>
      <c r="I364" s="6">
        <v>6.6341463414634099</v>
      </c>
      <c r="J364" s="3">
        <f>(Table1[[#This Row],[AVG_PPP]] - I$519) / I$516</f>
        <v>-0.18917418959116558</v>
      </c>
      <c r="K364" s="6">
        <v>43.443902439024299</v>
      </c>
      <c r="L364" s="3">
        <f>(Table1[[#This Row],[AVG_blocks]] - K$519) / K$516</f>
        <v>-0.46489228946493977</v>
      </c>
      <c r="M364" s="6">
        <v>74.482926829268294</v>
      </c>
      <c r="N364" s="3">
        <f>(Table1[[#This Row],[AVG_hits]] - M$519) / M$516</f>
        <v>-0.22309068032641377</v>
      </c>
      <c r="O364" s="6">
        <v>179.34634146341401</v>
      </c>
      <c r="P364" s="3">
        <f>(Table1[[#This Row],[AVG_faceoffWins]] - O$519) / O$516</f>
        <v>0.24761339292472348</v>
      </c>
      <c r="Q364" s="1">
        <v>67</v>
      </c>
      <c r="R364" s="1">
        <v>6</v>
      </c>
      <c r="S364" s="1">
        <f>IF(ISERR(Table1[[#This Row],[AVG_shp]]/Table1[[#This Row],[shp]]), 0, Table1[[#This Row],[AVG_shp]]/Table1[[#This Row],[shp]])</f>
        <v>2.0006747804877998</v>
      </c>
      <c r="T364" s="7">
        <f>Table1[[#This Row],[r shp factor]]*Table1[[#This Row],[goals]]</f>
        <v>12.004048682926799</v>
      </c>
      <c r="U364" s="1">
        <v>14</v>
      </c>
      <c r="V364" s="1">
        <v>20</v>
      </c>
      <c r="W364" s="1">
        <v>46</v>
      </c>
      <c r="X364" s="3">
        <v>7.3073170731707302</v>
      </c>
      <c r="Y364" s="3">
        <f>(Table1[[#This Row],[AVG_goals]] - X$519) / X$516</f>
        <v>-0.63824357587333624</v>
      </c>
      <c r="Z364" s="3">
        <v>15.653658536585301</v>
      </c>
      <c r="AA364" s="3">
        <f>(Table1[[#This Row],[AVG_assists]] - Z$519) / Z$516</f>
        <v>-0.51865778236286486</v>
      </c>
      <c r="AB364" s="3">
        <v>22.960975609756002</v>
      </c>
      <c r="AC364" s="3">
        <f>(Table1[[#This Row],[AVG_points]] - AB$519) / AB$516</f>
        <v>-0.61345653136132228</v>
      </c>
      <c r="AD364" s="1">
        <v>0.1</v>
      </c>
      <c r="AE364" s="1">
        <v>7</v>
      </c>
      <c r="AF364" s="1">
        <v>60</v>
      </c>
      <c r="AG364" s="1">
        <v>260</v>
      </c>
      <c r="AH364" s="1">
        <v>53</v>
      </c>
      <c r="AI364" s="1">
        <v>78</v>
      </c>
      <c r="AJ364" s="7">
        <f>Table1[[#This Row],[z ppp]]+Table1[[#This Row],[z blocks]]+Table1[[#This Row],[z hits]]+Table1[[#This Row],[z faceoffWins]]+Table1[[#This Row],[z goals]]+Table1[[#This Row],[z assists]]+Table1[[#This Row],[z points]]</f>
        <v>-2.3999016560553192</v>
      </c>
    </row>
    <row r="365" spans="1:36" x14ac:dyDescent="0.3">
      <c r="A365" s="1">
        <v>8475324</v>
      </c>
      <c r="B365" s="1">
        <v>35</v>
      </c>
      <c r="C365" s="1" t="s">
        <v>634</v>
      </c>
      <c r="D365" s="1" t="s">
        <v>48</v>
      </c>
      <c r="E365" s="1" t="s">
        <v>660</v>
      </c>
      <c r="F365" s="1" t="s">
        <v>661</v>
      </c>
      <c r="G365" s="4">
        <v>3.2730110619468997E-2</v>
      </c>
      <c r="H365" s="3">
        <f>(Table1[[#This Row],[AVG_shp]] - G$519) / G$516</f>
        <v>-1.4134341839711835</v>
      </c>
      <c r="I365" s="6">
        <v>0</v>
      </c>
      <c r="J365" s="3">
        <f>(Table1[[#This Row],[AVG_PPP]] - I$519) / I$516</f>
        <v>-0.87968660730137926</v>
      </c>
      <c r="K365" s="6">
        <v>115.907079646017</v>
      </c>
      <c r="L365" s="3">
        <f>(Table1[[#This Row],[AVG_blocks]] - K$519) / K$516</f>
        <v>1.3176674310933205</v>
      </c>
      <c r="M365" s="6">
        <v>75.132743362831803</v>
      </c>
      <c r="N365" s="3">
        <f>(Table1[[#This Row],[AVG_hits]] - M$519) / M$516</f>
        <v>-0.21100434429291137</v>
      </c>
      <c r="O365" s="6">
        <v>0</v>
      </c>
      <c r="P365" s="3">
        <f>(Table1[[#This Row],[AVG_faceoffWins]] - O$519) / O$516</f>
        <v>-0.60126404952864254</v>
      </c>
      <c r="Q365" s="1">
        <v>71</v>
      </c>
      <c r="R365" s="1">
        <v>3</v>
      </c>
      <c r="S365" s="1">
        <f>IF(ISERR(Table1[[#This Row],[AVG_shp]]/Table1[[#This Row],[shp]]), 0, Table1[[#This Row],[AVG_shp]]/Table1[[#This Row],[shp]])</f>
        <v>0.84007367930671684</v>
      </c>
      <c r="T365" s="7">
        <f>Table1[[#This Row],[r shp factor]]*Table1[[#This Row],[goals]]</f>
        <v>2.5202210379201504</v>
      </c>
      <c r="U365" s="1">
        <v>18</v>
      </c>
      <c r="V365" s="1">
        <v>21</v>
      </c>
      <c r="W365" s="1">
        <v>45</v>
      </c>
      <c r="X365" s="3">
        <v>2.9911504424778701</v>
      </c>
      <c r="Y365" s="3">
        <f>(Table1[[#This Row],[AVG_goals]] - X$519) / X$516</f>
        <v>-1.0664784483544512</v>
      </c>
      <c r="Z365" s="3">
        <v>18.318584070796401</v>
      </c>
      <c r="AA365" s="3">
        <f>(Table1[[#This Row],[AVG_assists]] - Z$519) / Z$516</f>
        <v>-0.32730951957169674</v>
      </c>
      <c r="AB365" s="3">
        <v>21.3097345132743</v>
      </c>
      <c r="AC365" s="3">
        <f>(Table1[[#This Row],[AVG_points]] - AB$519) / AB$516</f>
        <v>-0.68763251493732025</v>
      </c>
      <c r="AD365" s="1">
        <v>3.8961000000000003E-2</v>
      </c>
      <c r="AE365" s="1">
        <v>0</v>
      </c>
      <c r="AF365" s="1">
        <v>77</v>
      </c>
      <c r="AG365" s="1">
        <v>0</v>
      </c>
      <c r="AH365" s="1">
        <v>95</v>
      </c>
      <c r="AI365" s="1">
        <v>55</v>
      </c>
      <c r="AJ365" s="7">
        <f>Table1[[#This Row],[z ppp]]+Table1[[#This Row],[z blocks]]+Table1[[#This Row],[z hits]]+Table1[[#This Row],[z faceoffWins]]+Table1[[#This Row],[z goals]]+Table1[[#This Row],[z assists]]+Table1[[#This Row],[z points]]</f>
        <v>-2.4557080528930806</v>
      </c>
    </row>
    <row r="366" spans="1:36" x14ac:dyDescent="0.3">
      <c r="A366" s="1">
        <v>8476429</v>
      </c>
      <c r="B366" s="1">
        <v>33</v>
      </c>
      <c r="C366" s="1" t="s">
        <v>573</v>
      </c>
      <c r="D366" s="1" t="s">
        <v>48</v>
      </c>
      <c r="E366" s="1" t="s">
        <v>592</v>
      </c>
      <c r="F366" s="1" t="s">
        <v>593</v>
      </c>
      <c r="G366" s="4">
        <v>4.2417058201058198E-2</v>
      </c>
      <c r="H366" s="3">
        <f>(Table1[[#This Row],[AVG_shp]] - G$519) / G$516</f>
        <v>-1.228427439243958</v>
      </c>
      <c r="I366" s="6">
        <v>0</v>
      </c>
      <c r="J366" s="3">
        <f>(Table1[[#This Row],[AVG_PPP]] - I$519) / I$516</f>
        <v>-0.87968660730137926</v>
      </c>
      <c r="K366" s="6">
        <v>132.55026455026399</v>
      </c>
      <c r="L366" s="3">
        <f>(Table1[[#This Row],[AVG_blocks]] - K$519) / K$516</f>
        <v>1.7270818699243449</v>
      </c>
      <c r="M366" s="6">
        <v>92.687830687830598</v>
      </c>
      <c r="N366" s="3">
        <f>(Table1[[#This Row],[AVG_hits]] - M$519) / M$516</f>
        <v>0.11551348581501955</v>
      </c>
      <c r="O366" s="6">
        <v>0</v>
      </c>
      <c r="P366" s="3">
        <f>(Table1[[#This Row],[AVG_faceoffWins]] - O$519) / O$516</f>
        <v>-0.60126404952864254</v>
      </c>
      <c r="Q366" s="1">
        <v>66</v>
      </c>
      <c r="R366" s="1">
        <v>3</v>
      </c>
      <c r="S366" s="1">
        <f>IF(ISERR(Table1[[#This Row],[AVG_shp]]/Table1[[#This Row],[shp]]), 0, Table1[[#This Row],[AVG_shp]]/Table1[[#This Row],[shp]])</f>
        <v>0.7210842207442234</v>
      </c>
      <c r="T366" s="7">
        <f>Table1[[#This Row],[r shp factor]]*Table1[[#This Row],[goals]]</f>
        <v>2.1632526622326704</v>
      </c>
      <c r="U366" s="1">
        <v>6</v>
      </c>
      <c r="V366" s="1">
        <v>9</v>
      </c>
      <c r="W366" s="1">
        <v>21</v>
      </c>
      <c r="X366" s="3">
        <v>3.6507936507936498</v>
      </c>
      <c r="Y366" s="3">
        <f>(Table1[[#This Row],[AVG_goals]] - X$519) / X$516</f>
        <v>-1.0010309692911148</v>
      </c>
      <c r="Z366" s="3">
        <v>10.9894179894179</v>
      </c>
      <c r="AA366" s="3">
        <f>(Table1[[#This Row],[AVG_assists]] - Z$519) / Z$516</f>
        <v>-0.85356182170023986</v>
      </c>
      <c r="AB366" s="3">
        <v>14.6402116402116</v>
      </c>
      <c r="AC366" s="3">
        <f>(Table1[[#This Row],[AVG_points]] - AB$519) / AB$516</f>
        <v>-0.98723650380735128</v>
      </c>
      <c r="AD366" s="1">
        <v>5.8824000000000001E-2</v>
      </c>
      <c r="AE366" s="1">
        <v>0</v>
      </c>
      <c r="AF366" s="1">
        <v>51</v>
      </c>
      <c r="AG366" s="1">
        <v>0</v>
      </c>
      <c r="AH366" s="1">
        <v>105</v>
      </c>
      <c r="AI366" s="1">
        <v>89</v>
      </c>
      <c r="AJ366" s="7">
        <f>Table1[[#This Row],[z ppp]]+Table1[[#This Row],[z blocks]]+Table1[[#This Row],[z hits]]+Table1[[#This Row],[z faceoffWins]]+Table1[[#This Row],[z goals]]+Table1[[#This Row],[z assists]]+Table1[[#This Row],[z points]]</f>
        <v>-2.4801845958893631</v>
      </c>
    </row>
    <row r="367" spans="1:36" x14ac:dyDescent="0.3">
      <c r="A367" s="1">
        <v>8482259</v>
      </c>
      <c r="B367" s="1">
        <v>29</v>
      </c>
      <c r="C367" s="1" t="s">
        <v>860</v>
      </c>
      <c r="D367" s="1" t="s">
        <v>29</v>
      </c>
      <c r="E367" s="1" t="s">
        <v>877</v>
      </c>
      <c r="F367" s="1" t="s">
        <v>878</v>
      </c>
      <c r="G367" s="4">
        <v>0.113400328571428</v>
      </c>
      <c r="H367" s="3">
        <f>(Table1[[#This Row],[AVG_shp]] - G$519) / G$516</f>
        <v>0.12725077318631614</v>
      </c>
      <c r="I367" s="6">
        <v>3.5714285714285698</v>
      </c>
      <c r="J367" s="3">
        <f>(Table1[[#This Row],[AVG_PPP]] - I$519) / I$516</f>
        <v>-0.50795592024624847</v>
      </c>
      <c r="K367" s="6">
        <v>19.357142857142801</v>
      </c>
      <c r="L367" s="3">
        <f>(Table1[[#This Row],[AVG_blocks]] - K$519) / K$516</f>
        <v>-1.0574151277443706</v>
      </c>
      <c r="M367" s="6">
        <v>119.9</v>
      </c>
      <c r="N367" s="3">
        <f>(Table1[[#This Row],[AVG_hits]] - M$519) / M$516</f>
        <v>0.62164930341852398</v>
      </c>
      <c r="O367" s="6">
        <v>4.5857142857142801</v>
      </c>
      <c r="P367" s="3">
        <f>(Table1[[#This Row],[AVG_faceoffWins]] - O$519) / O$516</f>
        <v>-0.57955906584781791</v>
      </c>
      <c r="Q367" s="1">
        <v>74</v>
      </c>
      <c r="R367" s="1">
        <v>20</v>
      </c>
      <c r="S367" s="1">
        <f>IF(ISERR(Table1[[#This Row],[AVG_shp]]/Table1[[#This Row],[shp]]), 0, Table1[[#This Row],[AVG_shp]]/Table1[[#This Row],[shp]])</f>
        <v>0.95823435751525643</v>
      </c>
      <c r="T367" s="7">
        <f>Table1[[#This Row],[r shp factor]]*Table1[[#This Row],[goals]]</f>
        <v>19.164687150305127</v>
      </c>
      <c r="U367" s="1">
        <v>14</v>
      </c>
      <c r="V367" s="1">
        <v>34</v>
      </c>
      <c r="W367" s="1">
        <v>88</v>
      </c>
      <c r="X367" s="3">
        <v>16.571428571428498</v>
      </c>
      <c r="Y367" s="3">
        <f>(Table1[[#This Row],[AVG_goals]] - X$519) / X$516</f>
        <v>0.28090898369093664</v>
      </c>
      <c r="Z367" s="3">
        <v>11.0714285714285</v>
      </c>
      <c r="AA367" s="3">
        <f>(Table1[[#This Row],[AVG_assists]] - Z$519) / Z$516</f>
        <v>-0.84767325851272612</v>
      </c>
      <c r="AB367" s="3">
        <v>27.6428571428571</v>
      </c>
      <c r="AC367" s="3">
        <f>(Table1[[#This Row],[AVG_points]] - AB$519) / AB$516</f>
        <v>-0.40314008003024099</v>
      </c>
      <c r="AD367" s="1">
        <v>0.118343</v>
      </c>
      <c r="AE367" s="1">
        <v>6</v>
      </c>
      <c r="AF367" s="1">
        <v>169</v>
      </c>
      <c r="AG367" s="1">
        <v>4</v>
      </c>
      <c r="AH367" s="1">
        <v>23</v>
      </c>
      <c r="AI367" s="1">
        <v>136</v>
      </c>
      <c r="AJ367" s="7">
        <f>Table1[[#This Row],[z ppp]]+Table1[[#This Row],[z blocks]]+Table1[[#This Row],[z hits]]+Table1[[#This Row],[z faceoffWins]]+Table1[[#This Row],[z goals]]+Table1[[#This Row],[z assists]]+Table1[[#This Row],[z points]]</f>
        <v>-2.4931851652719437</v>
      </c>
    </row>
    <row r="368" spans="1:36" x14ac:dyDescent="0.3">
      <c r="A368" s="1">
        <v>8480144</v>
      </c>
      <c r="B368" s="1">
        <v>30</v>
      </c>
      <c r="C368" s="1" t="s">
        <v>860</v>
      </c>
      <c r="D368" s="1" t="s">
        <v>26</v>
      </c>
      <c r="E368" s="1" t="s">
        <v>865</v>
      </c>
      <c r="F368" s="1" t="s">
        <v>866</v>
      </c>
      <c r="G368" s="4">
        <v>9.0496890410958902E-2</v>
      </c>
      <c r="H368" s="3">
        <f>(Table1[[#This Row],[AVG_shp]] - G$519) / G$516</f>
        <v>-0.31017190319762511</v>
      </c>
      <c r="I368" s="6">
        <v>0</v>
      </c>
      <c r="J368" s="3">
        <f>(Table1[[#This Row],[AVG_PPP]] - I$519) / I$516</f>
        <v>-0.87968660730137926</v>
      </c>
      <c r="K368" s="6">
        <v>28.191780821917799</v>
      </c>
      <c r="L368" s="3">
        <f>(Table1[[#This Row],[AVG_blocks]] - K$519) / K$516</f>
        <v>-0.84008723254682183</v>
      </c>
      <c r="M368" s="6">
        <v>71.095890410958901</v>
      </c>
      <c r="N368" s="3">
        <f>(Table1[[#This Row],[AVG_hits]] - M$519) / M$516</f>
        <v>-0.28608824686247186</v>
      </c>
      <c r="O368" s="6">
        <v>463.22374429223697</v>
      </c>
      <c r="P368" s="3">
        <f>(Table1[[#This Row],[AVG_faceoffWins]] - O$519) / O$516</f>
        <v>1.5912545384163566</v>
      </c>
      <c r="Q368" s="1">
        <v>59</v>
      </c>
      <c r="R368" s="1">
        <v>5</v>
      </c>
      <c r="S368" s="1">
        <f>IF(ISERR(Table1[[#This Row],[AVG_shp]]/Table1[[#This Row],[shp]]), 0, Table1[[#This Row],[AVG_shp]]/Table1[[#This Row],[shp]])</f>
        <v>0.81447282817145827</v>
      </c>
      <c r="T368" s="7">
        <f>Table1[[#This Row],[r shp factor]]*Table1[[#This Row],[goals]]</f>
        <v>4.0723641408572915</v>
      </c>
      <c r="U368" s="1">
        <v>8</v>
      </c>
      <c r="V368" s="1">
        <v>13</v>
      </c>
      <c r="W368" s="1">
        <v>31</v>
      </c>
      <c r="X368" s="3">
        <v>6.8173515981735102</v>
      </c>
      <c r="Y368" s="3">
        <f>(Table1[[#This Row],[AVG_goals]] - X$519) / X$516</f>
        <v>-0.68685622701926785</v>
      </c>
      <c r="Z368" s="3">
        <v>13.561643835616399</v>
      </c>
      <c r="AA368" s="3">
        <f>(Table1[[#This Row],[AVG_assists]] - Z$519) / Z$516</f>
        <v>-0.6688696264181947</v>
      </c>
      <c r="AB368" s="3">
        <v>20.3789954337899</v>
      </c>
      <c r="AC368" s="3">
        <f>(Table1[[#This Row],[AVG_points]] - AB$519) / AB$516</f>
        <v>-0.7294425733355</v>
      </c>
      <c r="AD368" s="1">
        <v>0.111111</v>
      </c>
      <c r="AE368" s="1">
        <v>0</v>
      </c>
      <c r="AF368" s="1">
        <v>45</v>
      </c>
      <c r="AG368" s="1">
        <v>278</v>
      </c>
      <c r="AH368" s="1">
        <v>26</v>
      </c>
      <c r="AI368" s="1">
        <v>50</v>
      </c>
      <c r="AJ368" s="7">
        <f>Table1[[#This Row],[z ppp]]+Table1[[#This Row],[z blocks]]+Table1[[#This Row],[z hits]]+Table1[[#This Row],[z faceoffWins]]+Table1[[#This Row],[z goals]]+Table1[[#This Row],[z assists]]+Table1[[#This Row],[z points]]</f>
        <v>-2.499775975067279</v>
      </c>
    </row>
    <row r="369" spans="1:36" x14ac:dyDescent="0.3">
      <c r="A369" s="1">
        <v>8481553</v>
      </c>
      <c r="B369" s="1">
        <v>24</v>
      </c>
      <c r="C369" s="1" t="s">
        <v>670</v>
      </c>
      <c r="D369" s="1" t="s">
        <v>42</v>
      </c>
      <c r="E369" s="1" t="s">
        <v>671</v>
      </c>
      <c r="F369" s="1" t="s">
        <v>672</v>
      </c>
      <c r="G369" s="4">
        <v>0.12330373529411701</v>
      </c>
      <c r="H369" s="3">
        <f>(Table1[[#This Row],[AVG_shp]] - G$519) / G$516</f>
        <v>0.31639157569841453</v>
      </c>
      <c r="I369" s="6">
        <v>4.4191176470588198</v>
      </c>
      <c r="J369" s="3">
        <f>(Table1[[#This Row],[AVG_PPP]] - I$519) / I$516</f>
        <v>-0.41972454834816308</v>
      </c>
      <c r="K369" s="6">
        <v>27.485294117647001</v>
      </c>
      <c r="L369" s="3">
        <f>(Table1[[#This Row],[AVG_blocks]] - K$519) / K$516</f>
        <v>-0.85746646970814189</v>
      </c>
      <c r="M369" s="6">
        <v>72.014705882352899</v>
      </c>
      <c r="N369" s="3">
        <f>(Table1[[#This Row],[AVG_hits]] - M$519) / M$516</f>
        <v>-0.2689986346927879</v>
      </c>
      <c r="O369" s="6">
        <v>11.551470588235199</v>
      </c>
      <c r="P369" s="3">
        <f>(Table1[[#This Row],[AVG_faceoffWins]] - O$519) / O$516</f>
        <v>-0.5465889291470164</v>
      </c>
      <c r="Q369" s="1">
        <v>79</v>
      </c>
      <c r="R369" s="1">
        <v>12</v>
      </c>
      <c r="S369" s="1">
        <f>IF(ISERR(Table1[[#This Row],[AVG_shp]]/Table1[[#This Row],[shp]]), 0, Table1[[#This Row],[AVG_shp]]/Table1[[#This Row],[shp]])</f>
        <v>1.0789049865610574</v>
      </c>
      <c r="T369" s="7">
        <f>Table1[[#This Row],[r shp factor]]*Table1[[#This Row],[goals]]</f>
        <v>12.946859838732689</v>
      </c>
      <c r="U369" s="1">
        <v>29</v>
      </c>
      <c r="V369" s="1">
        <v>41</v>
      </c>
      <c r="W369" s="1">
        <v>94</v>
      </c>
      <c r="X369" s="3">
        <v>11.580882352941099</v>
      </c>
      <c r="Y369" s="3">
        <f>(Table1[[#This Row],[AVG_goals]] - X$519) / X$516</f>
        <v>-0.21423545959530316</v>
      </c>
      <c r="Z369" s="3">
        <v>21.875</v>
      </c>
      <c r="AA369" s="3">
        <f>(Table1[[#This Row],[AVG_assists]] - Z$519) / Z$516</f>
        <v>-7.1950035383558097E-2</v>
      </c>
      <c r="AB369" s="3">
        <v>33.455882352941103</v>
      </c>
      <c r="AC369" s="3">
        <f>(Table1[[#This Row],[AVG_points]] - AB$519) / AB$516</f>
        <v>-0.14201112470761568</v>
      </c>
      <c r="AD369" s="1">
        <v>0.114286</v>
      </c>
      <c r="AE369" s="1">
        <v>4</v>
      </c>
      <c r="AF369" s="1">
        <v>105</v>
      </c>
      <c r="AG369" s="1">
        <v>17</v>
      </c>
      <c r="AH369" s="1">
        <v>30</v>
      </c>
      <c r="AI369" s="1">
        <v>98</v>
      </c>
      <c r="AJ369" s="7">
        <f>Table1[[#This Row],[z ppp]]+Table1[[#This Row],[z blocks]]+Table1[[#This Row],[z hits]]+Table1[[#This Row],[z faceoffWins]]+Table1[[#This Row],[z goals]]+Table1[[#This Row],[z assists]]+Table1[[#This Row],[z points]]</f>
        <v>-2.5209752015825861</v>
      </c>
    </row>
    <row r="370" spans="1:36" x14ac:dyDescent="0.3">
      <c r="A370" s="1">
        <v>8482245</v>
      </c>
      <c r="B370" s="1">
        <v>30</v>
      </c>
      <c r="C370" s="1" t="s">
        <v>634</v>
      </c>
      <c r="D370" s="1" t="s">
        <v>48</v>
      </c>
      <c r="E370" s="1" t="s">
        <v>668</v>
      </c>
      <c r="F370" s="1" t="s">
        <v>669</v>
      </c>
      <c r="G370" s="4">
        <v>5.5628353932584203E-2</v>
      </c>
      <c r="H370" s="3">
        <f>(Table1[[#This Row],[AVG_shp]] - G$519) / G$516</f>
        <v>-0.97611072168850621</v>
      </c>
      <c r="I370" s="6">
        <v>0.31460674157303298</v>
      </c>
      <c r="J370" s="3">
        <f>(Table1[[#This Row],[AVG_PPP]] - I$519) / I$516</f>
        <v>-0.84694089284618568</v>
      </c>
      <c r="K370" s="6">
        <v>104.365168539325</v>
      </c>
      <c r="L370" s="3">
        <f>(Table1[[#This Row],[AVG_blocks]] - K$519) / K$516</f>
        <v>1.0337419032589192</v>
      </c>
      <c r="M370" s="6">
        <v>111.13483146067399</v>
      </c>
      <c r="N370" s="3">
        <f>(Table1[[#This Row],[AVG_hits]] - M$519) / M$516</f>
        <v>0.45862056086618647</v>
      </c>
      <c r="O370" s="6">
        <v>0</v>
      </c>
      <c r="P370" s="3">
        <f>(Table1[[#This Row],[AVG_faceoffWins]] - O$519) / O$516</f>
        <v>-0.60126404952864254</v>
      </c>
      <c r="Q370" s="1">
        <v>56</v>
      </c>
      <c r="R370" s="1">
        <v>2</v>
      </c>
      <c r="S370" s="1">
        <f>IF(ISERR(Table1[[#This Row],[AVG_shp]]/Table1[[#This Row],[shp]]), 0, Table1[[#This Row],[AVG_shp]]/Table1[[#This Row],[shp]])</f>
        <v>1.5853954039154183</v>
      </c>
      <c r="T370" s="7">
        <f>Table1[[#This Row],[r shp factor]]*Table1[[#This Row],[goals]]</f>
        <v>3.1707908078308367</v>
      </c>
      <c r="U370" s="1">
        <v>11</v>
      </c>
      <c r="V370" s="1">
        <v>13</v>
      </c>
      <c r="W370" s="1">
        <v>28</v>
      </c>
      <c r="X370" s="3">
        <v>3.4606741573033699</v>
      </c>
      <c r="Y370" s="3">
        <f>(Table1[[#This Row],[AVG_goals]] - X$519) / X$516</f>
        <v>-1.0198939567559697</v>
      </c>
      <c r="Z370" s="3">
        <v>13.297752808988699</v>
      </c>
      <c r="AA370" s="3">
        <f>(Table1[[#This Row],[AVG_assists]] - Z$519) / Z$516</f>
        <v>-0.68781765662134864</v>
      </c>
      <c r="AB370" s="3">
        <v>16.758426966292099</v>
      </c>
      <c r="AC370" s="3">
        <f>(Table1[[#This Row],[AVG_points]] - AB$519) / AB$516</f>
        <v>-0.8920834061933498</v>
      </c>
      <c r="AD370" s="1">
        <v>3.5088000000000001E-2</v>
      </c>
      <c r="AE370" s="1">
        <v>1</v>
      </c>
      <c r="AF370" s="1">
        <v>57</v>
      </c>
      <c r="AG370" s="1">
        <v>0</v>
      </c>
      <c r="AH370" s="1">
        <v>118</v>
      </c>
      <c r="AI370" s="1">
        <v>58</v>
      </c>
      <c r="AJ370" s="7">
        <f>Table1[[#This Row],[z ppp]]+Table1[[#This Row],[z blocks]]+Table1[[#This Row],[z hits]]+Table1[[#This Row],[z faceoffWins]]+Table1[[#This Row],[z goals]]+Table1[[#This Row],[z assists]]+Table1[[#This Row],[z points]]</f>
        <v>-2.5556374978203911</v>
      </c>
    </row>
    <row r="371" spans="1:36" x14ac:dyDescent="0.3">
      <c r="A371" s="1">
        <v>8478043</v>
      </c>
      <c r="B371" s="1">
        <v>30</v>
      </c>
      <c r="C371" s="1" t="s">
        <v>219</v>
      </c>
      <c r="D371" s="1" t="s">
        <v>65</v>
      </c>
      <c r="E371" s="1" t="s">
        <v>230</v>
      </c>
      <c r="F371" s="1" t="s">
        <v>231</v>
      </c>
      <c r="G371" s="4">
        <v>0.16157341148325299</v>
      </c>
      <c r="H371" s="3">
        <f>(Table1[[#This Row],[AVG_shp]] - G$519) / G$516</f>
        <v>1.0472872633114483</v>
      </c>
      <c r="I371" s="6">
        <v>0</v>
      </c>
      <c r="J371" s="3">
        <f>(Table1[[#This Row],[AVG_PPP]] - I$519) / I$516</f>
        <v>-0.87968660730137926</v>
      </c>
      <c r="K371" s="6">
        <v>27.741626794258298</v>
      </c>
      <c r="L371" s="3">
        <f>(Table1[[#This Row],[AVG_blocks]] - K$519) / K$516</f>
        <v>-0.85116080768776214</v>
      </c>
      <c r="M371" s="6">
        <v>139.990430622009</v>
      </c>
      <c r="N371" s="3">
        <f>(Table1[[#This Row],[AVG_hits]] - M$519) / M$516</f>
        <v>0.99532353762702608</v>
      </c>
      <c r="O371" s="6">
        <v>162.440191387559</v>
      </c>
      <c r="P371" s="3">
        <f>(Table1[[#This Row],[AVG_faceoffWins]] - O$519) / O$516</f>
        <v>0.16759364275294658</v>
      </c>
      <c r="Q371" s="1">
        <v>60</v>
      </c>
      <c r="R371" s="1">
        <v>4</v>
      </c>
      <c r="S371" s="1">
        <f>IF(ISERR(Table1[[#This Row],[AVG_shp]]/Table1[[#This Row],[shp]]), 0, Table1[[#This Row],[AVG_shp]]/Table1[[#This Row],[shp]])</f>
        <v>2.0196676435406622</v>
      </c>
      <c r="T371" s="7">
        <f>Table1[[#This Row],[r shp factor]]*Table1[[#This Row],[goals]]</f>
        <v>8.0786705741626488</v>
      </c>
      <c r="U371" s="1">
        <v>3</v>
      </c>
      <c r="V371" s="1">
        <v>7</v>
      </c>
      <c r="W371" s="1">
        <v>18</v>
      </c>
      <c r="X371" s="3">
        <v>10.0813397129186</v>
      </c>
      <c r="Y371" s="3">
        <f>(Table1[[#This Row],[AVG_goals]] - X$519) / X$516</f>
        <v>-0.36301480621819893</v>
      </c>
      <c r="Z371" s="3">
        <v>10.0430622009569</v>
      </c>
      <c r="AA371" s="3">
        <f>(Table1[[#This Row],[AVG_assists]] - Z$519) / Z$516</f>
        <v>-0.92151251442306104</v>
      </c>
      <c r="AB371" s="3">
        <v>20.124401913875499</v>
      </c>
      <c r="AC371" s="3">
        <f>(Table1[[#This Row],[AVG_points]] - AB$519) / AB$516</f>
        <v>-0.74087925862147297</v>
      </c>
      <c r="AD371" s="1">
        <v>0.08</v>
      </c>
      <c r="AE371" s="1">
        <v>0</v>
      </c>
      <c r="AF371" s="1">
        <v>50</v>
      </c>
      <c r="AG371" s="1">
        <v>79</v>
      </c>
      <c r="AH371" s="1">
        <v>16</v>
      </c>
      <c r="AI371" s="1">
        <v>89</v>
      </c>
      <c r="AJ371" s="7">
        <f>Table1[[#This Row],[z ppp]]+Table1[[#This Row],[z blocks]]+Table1[[#This Row],[z hits]]+Table1[[#This Row],[z faceoffWins]]+Table1[[#This Row],[z goals]]+Table1[[#This Row],[z assists]]+Table1[[#This Row],[z points]]</f>
        <v>-2.5933368138719017</v>
      </c>
    </row>
    <row r="372" spans="1:36" x14ac:dyDescent="0.3">
      <c r="A372" s="1">
        <v>8482062</v>
      </c>
      <c r="B372" s="1">
        <v>30</v>
      </c>
      <c r="C372" s="1" t="s">
        <v>132</v>
      </c>
      <c r="D372" s="1" t="s">
        <v>29</v>
      </c>
      <c r="E372" s="1" t="s">
        <v>555</v>
      </c>
      <c r="F372" s="1" t="s">
        <v>556</v>
      </c>
      <c r="G372" s="4">
        <v>6.7531822727272706E-2</v>
      </c>
      <c r="H372" s="3">
        <f>(Table1[[#This Row],[AVG_shp]] - G$519) / G$516</f>
        <v>-0.748771614697474</v>
      </c>
      <c r="I372" s="6">
        <v>0</v>
      </c>
      <c r="J372" s="3">
        <f>(Table1[[#This Row],[AVG_PPP]] - I$519) / I$516</f>
        <v>-0.87968660730137926</v>
      </c>
      <c r="K372" s="6">
        <v>28.8363636363636</v>
      </c>
      <c r="L372" s="3">
        <f>(Table1[[#This Row],[AVG_blocks]] - K$519) / K$516</f>
        <v>-0.82423080165485318</v>
      </c>
      <c r="M372" s="6">
        <v>200.15909090909</v>
      </c>
      <c r="N372" s="3">
        <f>(Table1[[#This Row],[AVG_hits]] - M$519) / M$516</f>
        <v>2.1144373326044184</v>
      </c>
      <c r="O372" s="6">
        <v>4.72272727272727</v>
      </c>
      <c r="P372" s="3">
        <f>(Table1[[#This Row],[AVG_faceoffWins]] - O$519) / O$516</f>
        <v>-0.57891055953846438</v>
      </c>
      <c r="Q372" s="1">
        <v>71</v>
      </c>
      <c r="R372" s="1">
        <v>4</v>
      </c>
      <c r="S372" s="1">
        <f>IF(ISERR(Table1[[#This Row],[AVG_shp]]/Table1[[#This Row],[shp]]), 0, Table1[[#This Row],[AVG_shp]]/Table1[[#This Row],[shp]])</f>
        <v>1.1649242332765124</v>
      </c>
      <c r="T372" s="7">
        <f>Table1[[#This Row],[r shp factor]]*Table1[[#This Row],[goals]]</f>
        <v>4.6596969331060496</v>
      </c>
      <c r="U372" s="1">
        <v>8</v>
      </c>
      <c r="V372" s="1">
        <v>12</v>
      </c>
      <c r="W372" s="1">
        <v>28</v>
      </c>
      <c r="X372" s="3">
        <v>5.8181818181818103</v>
      </c>
      <c r="Y372" s="3">
        <f>(Table1[[#This Row],[AVG_goals]] - X$519) / X$516</f>
        <v>-0.78599033835756049</v>
      </c>
      <c r="Z372" s="3">
        <v>11.75</v>
      </c>
      <c r="AA372" s="3">
        <f>(Table1[[#This Row],[AVG_assists]] - Z$519) / Z$516</f>
        <v>-0.79895014697733557</v>
      </c>
      <c r="AB372" s="3">
        <v>17.568181818181799</v>
      </c>
      <c r="AC372" s="3">
        <f>(Table1[[#This Row],[AVG_points]] - AB$519) / AB$516</f>
        <v>-0.85570812294589782</v>
      </c>
      <c r="AD372" s="1">
        <v>5.7971000000000002E-2</v>
      </c>
      <c r="AE372" s="1">
        <v>0</v>
      </c>
      <c r="AF372" s="1">
        <v>69</v>
      </c>
      <c r="AG372" s="1">
        <v>9</v>
      </c>
      <c r="AH372" s="1">
        <v>29</v>
      </c>
      <c r="AI372" s="1">
        <v>163</v>
      </c>
      <c r="AJ372" s="7">
        <f>Table1[[#This Row],[z ppp]]+Table1[[#This Row],[z blocks]]+Table1[[#This Row],[z hits]]+Table1[[#This Row],[z faceoffWins]]+Table1[[#This Row],[z goals]]+Table1[[#This Row],[z assists]]+Table1[[#This Row],[z points]]</f>
        <v>-2.6090392441710724</v>
      </c>
    </row>
    <row r="373" spans="1:36" x14ac:dyDescent="0.3">
      <c r="A373" s="1">
        <v>8482730</v>
      </c>
      <c r="B373" s="1">
        <v>22</v>
      </c>
      <c r="C373" s="1" t="s">
        <v>416</v>
      </c>
      <c r="D373" s="1" t="s">
        <v>48</v>
      </c>
      <c r="E373" s="1" t="s">
        <v>441</v>
      </c>
      <c r="F373" s="1" t="s">
        <v>442</v>
      </c>
      <c r="G373" s="4">
        <v>3.8925825242718398E-2</v>
      </c>
      <c r="H373" s="3">
        <f>(Table1[[#This Row],[AVG_shp]] - G$519) / G$516</f>
        <v>-1.2951049596152291</v>
      </c>
      <c r="I373" s="6">
        <v>7.3689320388349504</v>
      </c>
      <c r="J373" s="3">
        <f>(Table1[[#This Row],[AVG_PPP]] - I$519) / I$516</f>
        <v>-0.1126943197969478</v>
      </c>
      <c r="K373" s="6">
        <v>96.116504854368898</v>
      </c>
      <c r="L373" s="3">
        <f>(Table1[[#This Row],[AVG_blocks]] - K$519) / K$516</f>
        <v>0.8308286968557157</v>
      </c>
      <c r="M373" s="6">
        <v>18.611650485436801</v>
      </c>
      <c r="N373" s="3">
        <f>(Table1[[#This Row],[AVG_hits]] - M$519) / M$516</f>
        <v>-1.2622747971248578</v>
      </c>
      <c r="O373" s="6">
        <v>0</v>
      </c>
      <c r="P373" s="3">
        <f>(Table1[[#This Row],[AVG_faceoffWins]] - O$519) / O$516</f>
        <v>-0.60126404952864254</v>
      </c>
      <c r="Q373" s="1">
        <v>78</v>
      </c>
      <c r="R373" s="1">
        <v>5</v>
      </c>
      <c r="S373" s="1">
        <f>IF(ISERR(Table1[[#This Row],[AVG_shp]]/Table1[[#This Row],[shp]]), 0, Table1[[#This Row],[AVG_shp]]/Table1[[#This Row],[shp]])</f>
        <v>1.0198549895912388</v>
      </c>
      <c r="T373" s="7">
        <f>Table1[[#This Row],[r shp factor]]*Table1[[#This Row],[goals]]</f>
        <v>5.0992749479561938</v>
      </c>
      <c r="U373" s="1">
        <v>28</v>
      </c>
      <c r="V373" s="1">
        <v>33</v>
      </c>
      <c r="W373" s="1">
        <v>71</v>
      </c>
      <c r="X373" s="3">
        <v>4.0970873786407704</v>
      </c>
      <c r="Y373" s="3">
        <f>(Table1[[#This Row],[AVG_goals]] - X$519) / X$516</f>
        <v>-0.9567512752972217</v>
      </c>
      <c r="Z373" s="3">
        <v>22</v>
      </c>
      <c r="AA373" s="3">
        <f>(Table1[[#This Row],[AVG_assists]] - Z$519) / Z$516</f>
        <v>-6.2974725363881823E-2</v>
      </c>
      <c r="AB373" s="3">
        <v>26.097087378640701</v>
      </c>
      <c r="AC373" s="3">
        <f>(Table1[[#This Row],[AVG_points]] - AB$519) / AB$516</f>
        <v>-0.47257814869695092</v>
      </c>
      <c r="AD373" s="1">
        <v>3.8168000000000001E-2</v>
      </c>
      <c r="AE373" s="1">
        <v>9</v>
      </c>
      <c r="AF373" s="1">
        <v>131</v>
      </c>
      <c r="AG373" s="1">
        <v>0</v>
      </c>
      <c r="AH373" s="1">
        <v>121</v>
      </c>
      <c r="AI373" s="1">
        <v>23</v>
      </c>
      <c r="AJ373" s="7">
        <f>Table1[[#This Row],[z ppp]]+Table1[[#This Row],[z blocks]]+Table1[[#This Row],[z hits]]+Table1[[#This Row],[z faceoffWins]]+Table1[[#This Row],[z goals]]+Table1[[#This Row],[z assists]]+Table1[[#This Row],[z points]]</f>
        <v>-2.6377086189527867</v>
      </c>
    </row>
    <row r="374" spans="1:36" x14ac:dyDescent="0.3">
      <c r="A374" s="1">
        <v>8478463</v>
      </c>
      <c r="B374" s="1">
        <v>28</v>
      </c>
      <c r="C374" s="1" t="s">
        <v>1032</v>
      </c>
      <c r="D374" s="1" t="s">
        <v>29</v>
      </c>
      <c r="E374" s="1" t="s">
        <v>1033</v>
      </c>
      <c r="F374" s="1" t="s">
        <v>1034</v>
      </c>
      <c r="G374" s="4">
        <v>0.184116883408071</v>
      </c>
      <c r="H374" s="3">
        <f>(Table1[[#This Row],[AVG_shp]] - G$519) / G$516</f>
        <v>1.4778351031270476</v>
      </c>
      <c r="I374" s="6">
        <v>2.9103139013452899</v>
      </c>
      <c r="J374" s="3">
        <f>(Table1[[#This Row],[AVG_PPP]] - I$519) / I$516</f>
        <v>-0.57676777119528788</v>
      </c>
      <c r="K374" s="6">
        <v>33.52466367713</v>
      </c>
      <c r="L374" s="3">
        <f>(Table1[[#This Row],[AVG_blocks]] - K$519) / K$516</f>
        <v>-0.70890084880598236</v>
      </c>
      <c r="M374" s="6">
        <v>93.430493273542595</v>
      </c>
      <c r="N374" s="3">
        <f>(Table1[[#This Row],[AVG_hits]] - M$519) / M$516</f>
        <v>0.12932672248537849</v>
      </c>
      <c r="O374" s="6">
        <v>15.860986547085201</v>
      </c>
      <c r="P374" s="3">
        <f>(Table1[[#This Row],[AVG_faceoffWins]] - O$519) / O$516</f>
        <v>-0.52619124020889652</v>
      </c>
      <c r="Q374" s="1">
        <v>81</v>
      </c>
      <c r="R374" s="1">
        <v>15</v>
      </c>
      <c r="S374" s="1">
        <f>IF(ISERR(Table1[[#This Row],[AVG_shp]]/Table1[[#This Row],[shp]]), 0, Table1[[#This Row],[AVG_shp]]/Table1[[#This Row],[shp]])</f>
        <v>1.0384541560193348</v>
      </c>
      <c r="T374" s="7">
        <f>Table1[[#This Row],[r shp factor]]*Table1[[#This Row],[goals]]</f>
        <v>15.576812340290022</v>
      </c>
      <c r="U374" s="1">
        <v>10</v>
      </c>
      <c r="V374" s="1">
        <v>25</v>
      </c>
      <c r="W374" s="1">
        <v>65</v>
      </c>
      <c r="X374" s="3">
        <v>13.412556053811601</v>
      </c>
      <c r="Y374" s="3">
        <f>(Table1[[#This Row],[AVG_goals]] - X$519) / X$516</f>
        <v>-3.2503237270657626E-2</v>
      </c>
      <c r="Z374" s="3">
        <v>14.9506726457399</v>
      </c>
      <c r="AA374" s="3">
        <f>(Table1[[#This Row],[AVG_assists]] - Z$519) / Z$516</f>
        <v>-0.56913391284123105</v>
      </c>
      <c r="AB374" s="3">
        <v>28.363228699551499</v>
      </c>
      <c r="AC374" s="3">
        <f>(Table1[[#This Row],[AVG_points]] - AB$519) / AB$516</f>
        <v>-0.37078001530569399</v>
      </c>
      <c r="AD374" s="1">
        <v>0.17729899999999901</v>
      </c>
      <c r="AE374" s="1">
        <v>1</v>
      </c>
      <c r="AF374" s="1">
        <v>149</v>
      </c>
      <c r="AG374" s="1">
        <v>11</v>
      </c>
      <c r="AH374" s="1">
        <v>36</v>
      </c>
      <c r="AI374" s="1">
        <v>139</v>
      </c>
      <c r="AJ374" s="7">
        <f>Table1[[#This Row],[z ppp]]+Table1[[#This Row],[z blocks]]+Table1[[#This Row],[z hits]]+Table1[[#This Row],[z faceoffWins]]+Table1[[#This Row],[z goals]]+Table1[[#This Row],[z assists]]+Table1[[#This Row],[z points]]</f>
        <v>-2.6549503031423707</v>
      </c>
    </row>
    <row r="375" spans="1:36" x14ac:dyDescent="0.3">
      <c r="A375" s="1">
        <v>8480355</v>
      </c>
      <c r="B375" s="1">
        <v>26</v>
      </c>
      <c r="C375" s="1" t="s">
        <v>55</v>
      </c>
      <c r="D375" s="1" t="s">
        <v>65</v>
      </c>
      <c r="E375" s="1" t="s">
        <v>66</v>
      </c>
      <c r="F375" s="1" t="s">
        <v>67</v>
      </c>
      <c r="G375" s="4">
        <v>8.4841671957671894E-2</v>
      </c>
      <c r="H375" s="3">
        <f>(Table1[[#This Row],[AVG_shp]] - G$519) / G$516</f>
        <v>-0.41817842929387961</v>
      </c>
      <c r="I375" s="6">
        <v>0</v>
      </c>
      <c r="J375" s="3">
        <f>(Table1[[#This Row],[AVG_PPP]] - I$519) / I$516</f>
        <v>-0.87968660730137926</v>
      </c>
      <c r="K375" s="6">
        <v>35.645502645502603</v>
      </c>
      <c r="L375" s="3">
        <f>(Table1[[#This Row],[AVG_blocks]] - K$519) / K$516</f>
        <v>-0.65672921813055407</v>
      </c>
      <c r="M375" s="6">
        <v>165.322751322751</v>
      </c>
      <c r="N375" s="3">
        <f>(Table1[[#This Row],[AVG_hits]] - M$519) / M$516</f>
        <v>1.4664948985934727</v>
      </c>
      <c r="O375" s="6">
        <v>243.11640211640201</v>
      </c>
      <c r="P375" s="3">
        <f>(Table1[[#This Row],[AVG_faceoffWins]] - O$519) / O$516</f>
        <v>0.54944818671251539</v>
      </c>
      <c r="Q375" s="1">
        <v>61</v>
      </c>
      <c r="R375" s="1">
        <v>5</v>
      </c>
      <c r="S375" s="1">
        <f>IF(ISERR(Table1[[#This Row],[AVG_shp]]/Table1[[#This Row],[shp]]), 0, Table1[[#This Row],[AVG_shp]]/Table1[[#This Row],[shp]])</f>
        <v>1.1368763578553593</v>
      </c>
      <c r="T375" s="7">
        <f>Table1[[#This Row],[r shp factor]]*Table1[[#This Row],[goals]]</f>
        <v>5.6843817892767969</v>
      </c>
      <c r="U375" s="1">
        <v>9</v>
      </c>
      <c r="V375" s="1">
        <v>14</v>
      </c>
      <c r="W375" s="1">
        <v>33</v>
      </c>
      <c r="X375" s="3">
        <v>5.6878306878306804</v>
      </c>
      <c r="Y375" s="3">
        <f>(Table1[[#This Row],[AVG_goals]] - X$519) / X$516</f>
        <v>-0.79892331904619651</v>
      </c>
      <c r="Z375" s="3">
        <v>5.9470899470899399</v>
      </c>
      <c r="AA375" s="3">
        <f>(Table1[[#This Row],[AVG_assists]] - Z$519) / Z$516</f>
        <v>-1.2156134809066459</v>
      </c>
      <c r="AB375" s="3">
        <v>11.634920634920601</v>
      </c>
      <c r="AC375" s="3">
        <f>(Table1[[#This Row],[AVG_points]] - AB$519) / AB$516</f>
        <v>-1.1222382408187035</v>
      </c>
      <c r="AD375" s="1">
        <v>7.4626999999999999E-2</v>
      </c>
      <c r="AE375" s="1">
        <v>0</v>
      </c>
      <c r="AF375" s="1">
        <v>67</v>
      </c>
      <c r="AG375" s="1">
        <v>199</v>
      </c>
      <c r="AH375" s="1">
        <v>39</v>
      </c>
      <c r="AI375" s="1">
        <v>218</v>
      </c>
      <c r="AJ375" s="7">
        <f>Table1[[#This Row],[z ppp]]+Table1[[#This Row],[z blocks]]+Table1[[#This Row],[z hits]]+Table1[[#This Row],[z faceoffWins]]+Table1[[#This Row],[z goals]]+Table1[[#This Row],[z assists]]+Table1[[#This Row],[z points]]</f>
        <v>-2.657247780897491</v>
      </c>
    </row>
    <row r="376" spans="1:36" x14ac:dyDescent="0.3">
      <c r="A376" s="1">
        <v>8479996</v>
      </c>
      <c r="B376" s="1">
        <v>26</v>
      </c>
      <c r="C376" s="1" t="s">
        <v>510</v>
      </c>
      <c r="D376" s="1" t="s">
        <v>65</v>
      </c>
      <c r="E376" s="1" t="s">
        <v>519</v>
      </c>
      <c r="F376" s="1" t="s">
        <v>520</v>
      </c>
      <c r="G376" s="4">
        <v>0.13498860112359501</v>
      </c>
      <c r="H376" s="3">
        <f>(Table1[[#This Row],[AVG_shp]] - G$519) / G$516</f>
        <v>0.53955568095224538</v>
      </c>
      <c r="I376" s="6">
        <v>4.6011235955056096</v>
      </c>
      <c r="J376" s="3">
        <f>(Table1[[#This Row],[AVG_PPP]] - I$519) / I$516</f>
        <v>-0.40078053339417424</v>
      </c>
      <c r="K376" s="6">
        <v>31.022471910112301</v>
      </c>
      <c r="L376" s="3">
        <f>(Table1[[#This Row],[AVG_blocks]] - K$519) / K$516</f>
        <v>-0.77045357708695861</v>
      </c>
      <c r="M376" s="6">
        <v>51.5730337078651</v>
      </c>
      <c r="N376" s="3">
        <f>(Table1[[#This Row],[AVG_hits]] - M$519) / M$516</f>
        <v>-0.64920582584054731</v>
      </c>
      <c r="O376" s="6">
        <v>258.19662921348299</v>
      </c>
      <c r="P376" s="3">
        <f>(Table1[[#This Row],[AVG_faceoffWins]] - O$519) / O$516</f>
        <v>0.62082552569435046</v>
      </c>
      <c r="Q376" s="1">
        <v>65</v>
      </c>
      <c r="R376" s="1">
        <v>6</v>
      </c>
      <c r="S376" s="1">
        <f>IF(ISERR(Table1[[#This Row],[AVG_shp]]/Table1[[#This Row],[shp]]), 0, Table1[[#This Row],[AVG_shp]]/Table1[[#This Row],[shp]])</f>
        <v>0.65807008854761417</v>
      </c>
      <c r="T376" s="7">
        <f>Table1[[#This Row],[r shp factor]]*Table1[[#This Row],[goals]]</f>
        <v>3.9484205312856853</v>
      </c>
      <c r="U376" s="1">
        <v>16</v>
      </c>
      <c r="V376" s="1">
        <v>22</v>
      </c>
      <c r="W376" s="1">
        <v>50</v>
      </c>
      <c r="X376" s="3">
        <v>9.2359550561797708</v>
      </c>
      <c r="Y376" s="3">
        <f>(Table1[[#This Row],[AVG_goals]] - X$519) / X$516</f>
        <v>-0.44689089851307162</v>
      </c>
      <c r="Z376" s="3">
        <v>15.9494382022471</v>
      </c>
      <c r="AA376" s="3">
        <f>(Table1[[#This Row],[AVG_assists]] - Z$519) / Z$516</f>
        <v>-0.49742006878821815</v>
      </c>
      <c r="AB376" s="3">
        <v>25.185393258426899</v>
      </c>
      <c r="AC376" s="3">
        <f>(Table1[[#This Row],[AVG_points]] - AB$519) / AB$516</f>
        <v>-0.51353268176386835</v>
      </c>
      <c r="AD376" s="1">
        <v>0.205128</v>
      </c>
      <c r="AE376" s="1">
        <v>2</v>
      </c>
      <c r="AF376" s="1">
        <v>91</v>
      </c>
      <c r="AG376" s="1">
        <v>243</v>
      </c>
      <c r="AH376" s="1">
        <v>38</v>
      </c>
      <c r="AI376" s="1">
        <v>53</v>
      </c>
      <c r="AJ376" s="7">
        <f>Table1[[#This Row],[z ppp]]+Table1[[#This Row],[z blocks]]+Table1[[#This Row],[z hits]]+Table1[[#This Row],[z faceoffWins]]+Table1[[#This Row],[z goals]]+Table1[[#This Row],[z assists]]+Table1[[#This Row],[z points]]</f>
        <v>-2.6574580596924875</v>
      </c>
    </row>
    <row r="377" spans="1:36" x14ac:dyDescent="0.3">
      <c r="A377" s="1">
        <v>8475848</v>
      </c>
      <c r="B377" s="1">
        <v>33</v>
      </c>
      <c r="C377" s="1" t="s">
        <v>481</v>
      </c>
      <c r="D377" s="1" t="s">
        <v>42</v>
      </c>
      <c r="E377" s="1" t="s">
        <v>489</v>
      </c>
      <c r="F377" s="1" t="s">
        <v>490</v>
      </c>
      <c r="G377" s="4">
        <v>0.116418112244897</v>
      </c>
      <c r="H377" s="3">
        <f>(Table1[[#This Row],[AVG_shp]] - G$519) / G$516</f>
        <v>0.18488609422186914</v>
      </c>
      <c r="I377" s="6">
        <v>4.87755102040816</v>
      </c>
      <c r="J377" s="3">
        <f>(Table1[[#This Row],[AVG_PPP]] - I$519) / I$516</f>
        <v>-0.3720086975518006</v>
      </c>
      <c r="K377" s="6">
        <v>32.1020408163265</v>
      </c>
      <c r="L377" s="3">
        <f>(Table1[[#This Row],[AVG_blocks]] - K$519) / K$516</f>
        <v>-0.74389669506828182</v>
      </c>
      <c r="M377" s="6">
        <v>66.637755102040799</v>
      </c>
      <c r="N377" s="3">
        <f>(Table1[[#This Row],[AVG_hits]] - M$519) / M$516</f>
        <v>-0.36900783822916355</v>
      </c>
      <c r="O377" s="6">
        <v>6.6326530612244898</v>
      </c>
      <c r="P377" s="3">
        <f>(Table1[[#This Row],[AVG_faceoffWins]] - O$519) / O$516</f>
        <v>-0.56987054843265672</v>
      </c>
      <c r="Q377" s="1">
        <v>82</v>
      </c>
      <c r="R377" s="1">
        <v>21</v>
      </c>
      <c r="S377" s="1">
        <f>IF(ISERR(Table1[[#This Row],[AVG_shp]]/Table1[[#This Row],[shp]]), 0, Table1[[#This Row],[AVG_shp]]/Table1[[#This Row],[shp]])</f>
        <v>0.82046988022507972</v>
      </c>
      <c r="T377" s="7">
        <f>Table1[[#This Row],[r shp factor]]*Table1[[#This Row],[goals]]</f>
        <v>17.229867484726675</v>
      </c>
      <c r="U377" s="1">
        <v>17</v>
      </c>
      <c r="V377" s="1">
        <v>38</v>
      </c>
      <c r="W377" s="1">
        <v>97</v>
      </c>
      <c r="X377" s="3">
        <v>16.581632653061199</v>
      </c>
      <c r="Y377" s="3">
        <f>(Table1[[#This Row],[AVG_goals]] - X$519) / X$516</f>
        <v>0.28192139678122202</v>
      </c>
      <c r="Z377" s="3">
        <v>14.137755102040799</v>
      </c>
      <c r="AA377" s="3">
        <f>(Table1[[#This Row],[AVG_assists]] - Z$519) / Z$516</f>
        <v>-0.62750340864229626</v>
      </c>
      <c r="AB377" s="3">
        <v>30.719387755102002</v>
      </c>
      <c r="AC377" s="3">
        <f>(Table1[[#This Row],[AVG_points]] - AB$519) / AB$516</f>
        <v>-0.26493816351352617</v>
      </c>
      <c r="AD377" s="1">
        <v>0.14189199999999999</v>
      </c>
      <c r="AE377" s="1">
        <v>7</v>
      </c>
      <c r="AF377" s="1">
        <v>148</v>
      </c>
      <c r="AG377" s="1">
        <v>0</v>
      </c>
      <c r="AH377" s="1">
        <v>38</v>
      </c>
      <c r="AI377" s="1">
        <v>92</v>
      </c>
      <c r="AJ377" s="7">
        <f>Table1[[#This Row],[z ppp]]+Table1[[#This Row],[z blocks]]+Table1[[#This Row],[z hits]]+Table1[[#This Row],[z faceoffWins]]+Table1[[#This Row],[z goals]]+Table1[[#This Row],[z assists]]+Table1[[#This Row],[z points]]</f>
        <v>-2.6653039546565029</v>
      </c>
    </row>
    <row r="378" spans="1:36" x14ac:dyDescent="0.3">
      <c r="A378" s="1">
        <v>8479324</v>
      </c>
      <c r="B378" s="1">
        <v>27</v>
      </c>
      <c r="C378" s="1" t="s">
        <v>734</v>
      </c>
      <c r="D378" s="1" t="s">
        <v>48</v>
      </c>
      <c r="E378" s="1" t="s">
        <v>759</v>
      </c>
      <c r="F378" s="1" t="s">
        <v>760</v>
      </c>
      <c r="G378" s="4">
        <v>6.7530706161137405E-2</v>
      </c>
      <c r="H378" s="3">
        <f>(Table1[[#This Row],[AVG_shp]] - G$519) / G$516</f>
        <v>-0.74879293950224091</v>
      </c>
      <c r="I378" s="6">
        <v>0</v>
      </c>
      <c r="J378" s="3">
        <f>(Table1[[#This Row],[AVG_PPP]] - I$519) / I$516</f>
        <v>-0.87968660730137926</v>
      </c>
      <c r="K378" s="6">
        <v>108.24644549763001</v>
      </c>
      <c r="L378" s="3">
        <f>(Table1[[#This Row],[AVG_blocks]] - K$519) / K$516</f>
        <v>1.1292194718237398</v>
      </c>
      <c r="M378" s="6">
        <v>88.663507109004698</v>
      </c>
      <c r="N378" s="3">
        <f>(Table1[[#This Row],[AVG_hits]] - M$519) / M$516</f>
        <v>4.0662624735038802E-2</v>
      </c>
      <c r="O378" s="6">
        <v>0</v>
      </c>
      <c r="P378" s="3">
        <f>(Table1[[#This Row],[AVG_faceoffWins]] - O$519) / O$516</f>
        <v>-0.60126404952864254</v>
      </c>
      <c r="Q378" s="1">
        <v>72</v>
      </c>
      <c r="R378" s="1">
        <v>4</v>
      </c>
      <c r="S378" s="1">
        <f>IF(ISERR(Table1[[#This Row],[AVG_shp]]/Table1[[#This Row],[shp]]), 0, Table1[[#This Row],[AVG_shp]]/Table1[[#This Row],[shp]])</f>
        <v>0.47271541584337762</v>
      </c>
      <c r="T378" s="7">
        <f>Table1[[#This Row],[r shp factor]]*Table1[[#This Row],[goals]]</f>
        <v>1.8908616633735105</v>
      </c>
      <c r="U378" s="1">
        <v>18</v>
      </c>
      <c r="V378" s="1">
        <v>22</v>
      </c>
      <c r="W378" s="1">
        <v>48</v>
      </c>
      <c r="X378" s="3">
        <v>2.7440758293838798</v>
      </c>
      <c r="Y378" s="3">
        <f>(Table1[[#This Row],[AVG_goals]] - X$519) / X$516</f>
        <v>-1.0909923224665452</v>
      </c>
      <c r="Z378" s="3">
        <v>16.260663507109001</v>
      </c>
      <c r="AA378" s="3">
        <f>(Table1[[#This Row],[AVG_assists]] - Z$519) / Z$516</f>
        <v>-0.47507332001138752</v>
      </c>
      <c r="AB378" s="3">
        <v>19.004739336492801</v>
      </c>
      <c r="AC378" s="3">
        <f>(Table1[[#This Row],[AVG_points]] - AB$519) / AB$516</f>
        <v>-0.79117601608926946</v>
      </c>
      <c r="AD378" s="1">
        <v>0.14285700000000001</v>
      </c>
      <c r="AE378" s="1">
        <v>0</v>
      </c>
      <c r="AF378" s="1">
        <v>63</v>
      </c>
      <c r="AG378" s="1">
        <v>0</v>
      </c>
      <c r="AH378" s="1">
        <v>128</v>
      </c>
      <c r="AI378" s="1">
        <v>80</v>
      </c>
      <c r="AJ378" s="7">
        <f>Table1[[#This Row],[z ppp]]+Table1[[#This Row],[z blocks]]+Table1[[#This Row],[z hits]]+Table1[[#This Row],[z faceoffWins]]+Table1[[#This Row],[z goals]]+Table1[[#This Row],[z assists]]+Table1[[#This Row],[z points]]</f>
        <v>-2.6683102188384451</v>
      </c>
    </row>
    <row r="379" spans="1:36" x14ac:dyDescent="0.3">
      <c r="A379" s="1">
        <v>8481481</v>
      </c>
      <c r="B379" s="1">
        <v>28</v>
      </c>
      <c r="C379" s="1" t="s">
        <v>701</v>
      </c>
      <c r="D379" s="1" t="s">
        <v>26</v>
      </c>
      <c r="E379" s="1" t="s">
        <v>712</v>
      </c>
      <c r="F379" s="1" t="s">
        <v>713</v>
      </c>
      <c r="G379" s="4">
        <v>0.132108891089108</v>
      </c>
      <c r="H379" s="3">
        <f>(Table1[[#This Row],[AVG_shp]] - G$519) / G$516</f>
        <v>0.48455736752569917</v>
      </c>
      <c r="I379" s="6">
        <v>0.29207920792079201</v>
      </c>
      <c r="J379" s="3">
        <f>(Table1[[#This Row],[AVG_PPP]] - I$519) / I$516</f>
        <v>-0.84928566200360311</v>
      </c>
      <c r="K379" s="6">
        <v>32.702970297029701</v>
      </c>
      <c r="L379" s="3">
        <f>(Table1[[#This Row],[AVG_blocks]] - K$519) / K$516</f>
        <v>-0.72911411543976745</v>
      </c>
      <c r="M379" s="6">
        <v>75.663366336633601</v>
      </c>
      <c r="N379" s="3">
        <f>(Table1[[#This Row],[AVG_hits]] - M$519) / M$516</f>
        <v>-0.20113496234090833</v>
      </c>
      <c r="O379" s="6">
        <v>269.79207920791998</v>
      </c>
      <c r="P379" s="3">
        <f>(Table1[[#This Row],[AVG_faceoffWins]] - O$519) / O$516</f>
        <v>0.67570880825844748</v>
      </c>
      <c r="Q379" s="1">
        <v>59</v>
      </c>
      <c r="R379" s="1">
        <v>11</v>
      </c>
      <c r="S379" s="1">
        <f>IF(ISERR(Table1[[#This Row],[AVG_shp]]/Table1[[#This Row],[shp]]), 0, Table1[[#This Row],[AVG_shp]]/Table1[[#This Row],[shp]])</f>
        <v>0.61250563823849491</v>
      </c>
      <c r="T379" s="7">
        <f>Table1[[#This Row],[r shp factor]]*Table1[[#This Row],[goals]]</f>
        <v>6.7375620206234439</v>
      </c>
      <c r="U379" s="1">
        <v>9</v>
      </c>
      <c r="V379" s="1">
        <v>20</v>
      </c>
      <c r="W379" s="1">
        <v>51</v>
      </c>
      <c r="X379" s="3">
        <v>9.7722772277227694</v>
      </c>
      <c r="Y379" s="3">
        <f>(Table1[[#This Row],[AVG_goals]] - X$519) / X$516</f>
        <v>-0.39367889897943864</v>
      </c>
      <c r="Z379" s="3">
        <v>14.306930693069299</v>
      </c>
      <c r="AA379" s="3">
        <f>(Table1[[#This Row],[AVG_assists]] - Z$519) / Z$516</f>
        <v>-0.61535618162435424</v>
      </c>
      <c r="AB379" s="3">
        <v>24.079207920792001</v>
      </c>
      <c r="AC379" s="3">
        <f>(Table1[[#This Row],[AVG_points]] - AB$519) / AB$516</f>
        <v>-0.56322402339244393</v>
      </c>
      <c r="AD379" s="1">
        <v>0.21568599999999999</v>
      </c>
      <c r="AE379" s="1">
        <v>1</v>
      </c>
      <c r="AF379" s="1">
        <v>51</v>
      </c>
      <c r="AG379" s="1">
        <v>177</v>
      </c>
      <c r="AH379" s="1">
        <v>29</v>
      </c>
      <c r="AI379" s="1">
        <v>60</v>
      </c>
      <c r="AJ379" s="7">
        <f>Table1[[#This Row],[z ppp]]+Table1[[#This Row],[z blocks]]+Table1[[#This Row],[z hits]]+Table1[[#This Row],[z faceoffWins]]+Table1[[#This Row],[z goals]]+Table1[[#This Row],[z assists]]+Table1[[#This Row],[z points]]</f>
        <v>-2.6760850355220684</v>
      </c>
    </row>
    <row r="380" spans="1:36" x14ac:dyDescent="0.3">
      <c r="A380" s="1">
        <v>8482097</v>
      </c>
      <c r="B380" s="1">
        <v>24</v>
      </c>
      <c r="C380" s="1" t="s">
        <v>86</v>
      </c>
      <c r="D380" s="1" t="s">
        <v>42</v>
      </c>
      <c r="E380" s="1" t="s">
        <v>97</v>
      </c>
      <c r="F380" s="1" t="s">
        <v>98</v>
      </c>
      <c r="G380" s="4">
        <v>0.12327827840909</v>
      </c>
      <c r="H380" s="3">
        <f>(Table1[[#This Row],[AVG_shp]] - G$519) / G$516</f>
        <v>0.31590538586512873</v>
      </c>
      <c r="I380" s="6">
        <v>8.4829545454545396</v>
      </c>
      <c r="J380" s="3">
        <f>(Table1[[#This Row],[AVG_PPP]] - I$519) / I$516</f>
        <v>3.2582587016143781E-3</v>
      </c>
      <c r="K380" s="6">
        <v>19.607954545454501</v>
      </c>
      <c r="L380" s="3">
        <f>(Table1[[#This Row],[AVG_blocks]] - K$519) / K$516</f>
        <v>-1.0512452794122649</v>
      </c>
      <c r="M380" s="6">
        <v>39.477272727272698</v>
      </c>
      <c r="N380" s="3">
        <f>(Table1[[#This Row],[AVG_hits]] - M$519) / M$516</f>
        <v>-0.87418229880078546</v>
      </c>
      <c r="O380" s="6">
        <v>5.5681818181818103</v>
      </c>
      <c r="P380" s="3">
        <f>(Table1[[#This Row],[AVG_faceoffWins]] - O$519) / O$516</f>
        <v>-0.57490887605610341</v>
      </c>
      <c r="Q380" s="1">
        <v>74</v>
      </c>
      <c r="R380" s="1">
        <v>15</v>
      </c>
      <c r="S380" s="1">
        <f>IF(ISERR(Table1[[#This Row],[AVG_shp]]/Table1[[#This Row],[shp]]), 0, Table1[[#This Row],[AVG_shp]]/Table1[[#This Row],[shp]])</f>
        <v>1.0108837025452027</v>
      </c>
      <c r="T380" s="7">
        <f>Table1[[#This Row],[r shp factor]]*Table1[[#This Row],[goals]]</f>
        <v>15.16325553817804</v>
      </c>
      <c r="U380" s="1">
        <v>24</v>
      </c>
      <c r="V380" s="1">
        <v>39</v>
      </c>
      <c r="W380" s="1">
        <v>93</v>
      </c>
      <c r="X380" s="3">
        <v>13.653409090908999</v>
      </c>
      <c r="Y380" s="3">
        <f>(Table1[[#This Row],[AVG_goals]] - X$519) / X$516</f>
        <v>-8.60664604671392E-3</v>
      </c>
      <c r="Z380" s="3">
        <v>21.426136363636299</v>
      </c>
      <c r="AA380" s="3">
        <f>(Table1[[#This Row],[AVG_assists]] - Z$519) / Z$516</f>
        <v>-0.10417955772694566</v>
      </c>
      <c r="AB380" s="3">
        <v>35.079545454545404</v>
      </c>
      <c r="AC380" s="3">
        <f>(Table1[[#This Row],[AVG_points]] - AB$519) / AB$516</f>
        <v>-6.9073981964397166E-2</v>
      </c>
      <c r="AD380" s="1">
        <v>0.121951</v>
      </c>
      <c r="AE380" s="1">
        <v>13</v>
      </c>
      <c r="AF380" s="1">
        <v>123</v>
      </c>
      <c r="AG380" s="1">
        <v>1</v>
      </c>
      <c r="AH380" s="1">
        <v>23</v>
      </c>
      <c r="AI380" s="1">
        <v>39</v>
      </c>
      <c r="AJ380" s="7">
        <f>Table1[[#This Row],[z ppp]]+Table1[[#This Row],[z blocks]]+Table1[[#This Row],[z hits]]+Table1[[#This Row],[z faceoffWins]]+Table1[[#This Row],[z goals]]+Table1[[#This Row],[z assists]]+Table1[[#This Row],[z points]]</f>
        <v>-2.678938381305596</v>
      </c>
    </row>
    <row r="381" spans="1:36" x14ac:dyDescent="0.3">
      <c r="A381" s="1">
        <v>8479371</v>
      </c>
      <c r="B381" s="1">
        <v>27</v>
      </c>
      <c r="C381" s="1" t="s">
        <v>155</v>
      </c>
      <c r="D381" s="1" t="s">
        <v>48</v>
      </c>
      <c r="E381" s="1" t="s">
        <v>178</v>
      </c>
      <c r="F381" s="1" t="s">
        <v>179</v>
      </c>
      <c r="G381" s="4">
        <v>5.7203891625615698E-2</v>
      </c>
      <c r="H381" s="3">
        <f>(Table1[[#This Row],[AVG_shp]] - G$519) / G$516</f>
        <v>-0.94602022131904107</v>
      </c>
      <c r="I381" s="6">
        <v>0.38916256157635398</v>
      </c>
      <c r="J381" s="3">
        <f>(Table1[[#This Row],[AVG_PPP]] - I$519) / I$516</f>
        <v>-0.8391807807119237</v>
      </c>
      <c r="K381" s="6">
        <v>122.379310344827</v>
      </c>
      <c r="L381" s="3">
        <f>(Table1[[#This Row],[AVG_blocks]] - K$519) / K$516</f>
        <v>1.4768812303020313</v>
      </c>
      <c r="M381" s="6">
        <v>78.832512315270904</v>
      </c>
      <c r="N381" s="3">
        <f>(Table1[[#This Row],[AVG_hits]] - M$519) / M$516</f>
        <v>-0.14219007365520089</v>
      </c>
      <c r="O381" s="6">
        <v>0</v>
      </c>
      <c r="P381" s="3">
        <f>(Table1[[#This Row],[AVG_faceoffWins]] - O$519) / O$516</f>
        <v>-0.60126404952864254</v>
      </c>
      <c r="Q381" s="1">
        <v>68</v>
      </c>
      <c r="R381" s="1">
        <v>9</v>
      </c>
      <c r="S381" s="1">
        <f>IF(ISERR(Table1[[#This Row],[AVG_shp]]/Table1[[#This Row],[shp]]), 0, Table1[[#This Row],[AVG_shp]]/Table1[[#This Row],[shp]])</f>
        <v>0.52119147587025483</v>
      </c>
      <c r="T381" s="7">
        <f>Table1[[#This Row],[r shp factor]]*Table1[[#This Row],[goals]]</f>
        <v>4.6907232828322938</v>
      </c>
      <c r="U381" s="1">
        <v>17</v>
      </c>
      <c r="V381" s="1">
        <v>26</v>
      </c>
      <c r="W381" s="1">
        <v>61</v>
      </c>
      <c r="X381" s="3">
        <v>4.6206896551724101</v>
      </c>
      <c r="Y381" s="3">
        <f>(Table1[[#This Row],[AVG_goals]] - X$519) / X$516</f>
        <v>-0.90480129900880535</v>
      </c>
      <c r="Z381" s="3">
        <v>11.9556650246305</v>
      </c>
      <c r="AA381" s="3">
        <f>(Table1[[#This Row],[AVG_assists]] - Z$519) / Z$516</f>
        <v>-0.7841828881272308</v>
      </c>
      <c r="AB381" s="3">
        <v>16.5763546798029</v>
      </c>
      <c r="AC381" s="3">
        <f>(Table1[[#This Row],[AVG_points]] - AB$519) / AB$516</f>
        <v>-0.90026233957929991</v>
      </c>
      <c r="AD381" s="1">
        <v>0.10975600000000001</v>
      </c>
      <c r="AE381" s="1">
        <v>0</v>
      </c>
      <c r="AF381" s="1">
        <v>89</v>
      </c>
      <c r="AG381" s="1">
        <v>0</v>
      </c>
      <c r="AH381" s="1">
        <v>143</v>
      </c>
      <c r="AI381" s="1">
        <v>67</v>
      </c>
      <c r="AJ381" s="7">
        <f>Table1[[#This Row],[z ppp]]+Table1[[#This Row],[z blocks]]+Table1[[#This Row],[z hits]]+Table1[[#This Row],[z faceoffWins]]+Table1[[#This Row],[z goals]]+Table1[[#This Row],[z assists]]+Table1[[#This Row],[z points]]</f>
        <v>-2.6950002003090718</v>
      </c>
    </row>
    <row r="382" spans="1:36" x14ac:dyDescent="0.3">
      <c r="A382" s="1">
        <v>8479980</v>
      </c>
      <c r="B382" s="1">
        <v>27</v>
      </c>
      <c r="C382" s="1" t="s">
        <v>132</v>
      </c>
      <c r="D382" s="1" t="s">
        <v>48</v>
      </c>
      <c r="E382" s="1" t="s">
        <v>563</v>
      </c>
      <c r="F382" s="1" t="s">
        <v>564</v>
      </c>
      <c r="G382" s="4">
        <v>3.7587090090090002E-2</v>
      </c>
      <c r="H382" s="3">
        <f>(Table1[[#This Row],[AVG_shp]] - G$519) / G$516</f>
        <v>-1.3206728725778645</v>
      </c>
      <c r="I382" s="6">
        <v>0</v>
      </c>
      <c r="J382" s="3">
        <f>(Table1[[#This Row],[AVG_PPP]] - I$519) / I$516</f>
        <v>-0.87968660730137926</v>
      </c>
      <c r="K382" s="6">
        <v>107.69369369369301</v>
      </c>
      <c r="L382" s="3">
        <f>(Table1[[#This Row],[AVG_blocks]] - K$519) / K$516</f>
        <v>1.1156220401468282</v>
      </c>
      <c r="M382" s="6">
        <v>118.117117117117</v>
      </c>
      <c r="N382" s="3">
        <f>(Table1[[#This Row],[AVG_hits]] - M$519) / M$516</f>
        <v>0.58848837180489733</v>
      </c>
      <c r="O382" s="6">
        <v>0</v>
      </c>
      <c r="P382" s="3">
        <f>(Table1[[#This Row],[AVG_faceoffWins]] - O$519) / O$516</f>
        <v>-0.60126404952864254</v>
      </c>
      <c r="Q382" s="1">
        <v>68</v>
      </c>
      <c r="R382" s="1">
        <v>5</v>
      </c>
      <c r="S382" s="1">
        <f>IF(ISERR(Table1[[#This Row],[AVG_shp]]/Table1[[#This Row],[shp]]), 0, Table1[[#This Row],[AVG_shp]]/Table1[[#This Row],[shp]])</f>
        <v>0.55628537310694415</v>
      </c>
      <c r="T382" s="7">
        <f>Table1[[#This Row],[r shp factor]]*Table1[[#This Row],[goals]]</f>
        <v>2.781426865534721</v>
      </c>
      <c r="U382" s="1">
        <v>7</v>
      </c>
      <c r="V382" s="1">
        <v>12</v>
      </c>
      <c r="W382" s="1">
        <v>29</v>
      </c>
      <c r="X382" s="3">
        <v>3.2837837837837802</v>
      </c>
      <c r="Y382" s="3">
        <f>(Table1[[#This Row],[AVG_goals]] - X$519) / X$516</f>
        <v>-1.0374443974661649</v>
      </c>
      <c r="Z382" s="3">
        <v>10.540540540540499</v>
      </c>
      <c r="AA382" s="3">
        <f>(Table1[[#This Row],[AVG_assists]] - Z$519) / Z$516</f>
        <v>-0.88579233581636829</v>
      </c>
      <c r="AB382" s="3">
        <v>13.8243243243243</v>
      </c>
      <c r="AC382" s="3">
        <f>(Table1[[#This Row],[AVG_points]] - AB$519) / AB$516</f>
        <v>-1.0238872656325442</v>
      </c>
      <c r="AD382" s="1">
        <v>6.7568000000000003E-2</v>
      </c>
      <c r="AE382" s="1">
        <v>0</v>
      </c>
      <c r="AF382" s="1">
        <v>74</v>
      </c>
      <c r="AG382" s="1">
        <v>0</v>
      </c>
      <c r="AH382" s="1">
        <v>74</v>
      </c>
      <c r="AI382" s="1">
        <v>82</v>
      </c>
      <c r="AJ382" s="7">
        <f>Table1[[#This Row],[z ppp]]+Table1[[#This Row],[z blocks]]+Table1[[#This Row],[z hits]]+Table1[[#This Row],[z faceoffWins]]+Table1[[#This Row],[z goals]]+Table1[[#This Row],[z assists]]+Table1[[#This Row],[z points]]</f>
        <v>-2.7239642437933735</v>
      </c>
    </row>
    <row r="383" spans="1:36" x14ac:dyDescent="0.3">
      <c r="A383" s="1">
        <v>8478904</v>
      </c>
      <c r="B383" s="1">
        <v>29</v>
      </c>
      <c r="C383" s="1" t="s">
        <v>860</v>
      </c>
      <c r="D383" s="1" t="s">
        <v>56</v>
      </c>
      <c r="E383" s="1" t="s">
        <v>871</v>
      </c>
      <c r="F383" s="1" t="s">
        <v>872</v>
      </c>
      <c r="G383" s="4">
        <v>8.5327747474747404E-2</v>
      </c>
      <c r="H383" s="3">
        <f>(Table1[[#This Row],[AVG_shp]] - G$519) / G$516</f>
        <v>-0.4088950871111825</v>
      </c>
      <c r="I383" s="6">
        <v>0.40404040404040398</v>
      </c>
      <c r="J383" s="3">
        <f>(Table1[[#This Row],[AVG_PPP]] - I$519) / I$516</f>
        <v>-0.83763222654362712</v>
      </c>
      <c r="K383" s="6">
        <v>43.494949494949402</v>
      </c>
      <c r="L383" s="3">
        <f>(Table1[[#This Row],[AVG_blocks]] - K$519) / K$516</f>
        <v>-0.46363655614972438</v>
      </c>
      <c r="M383" s="6">
        <v>147.575757575757</v>
      </c>
      <c r="N383" s="3">
        <f>(Table1[[#This Row],[AVG_hits]] - M$519) / M$516</f>
        <v>1.136407683307695</v>
      </c>
      <c r="O383" s="6">
        <v>123.757575757575</v>
      </c>
      <c r="P383" s="3">
        <f>(Table1[[#This Row],[AVG_faceoffWins]] - O$519) / O$516</f>
        <v>-1.5497908239667353E-2</v>
      </c>
      <c r="Q383" s="1">
        <v>80</v>
      </c>
      <c r="R383" s="1">
        <v>8</v>
      </c>
      <c r="S383" s="1">
        <f>IF(ISERR(Table1[[#This Row],[AVG_shp]]/Table1[[#This Row],[shp]]), 0, Table1[[#This Row],[AVG_shp]]/Table1[[#This Row],[shp]])</f>
        <v>0.81061481693232573</v>
      </c>
      <c r="T383" s="7">
        <f>Table1[[#This Row],[r shp factor]]*Table1[[#This Row],[goals]]</f>
        <v>6.4849185354586059</v>
      </c>
      <c r="U383" s="1">
        <v>11</v>
      </c>
      <c r="V383" s="1">
        <v>19</v>
      </c>
      <c r="W383" s="1">
        <v>46</v>
      </c>
      <c r="X383" s="3">
        <v>7.4646464646464601</v>
      </c>
      <c r="Y383" s="3">
        <f>(Table1[[#This Row],[AVG_goals]] - X$519) / X$516</f>
        <v>-0.62263390700257593</v>
      </c>
      <c r="Z383" s="3">
        <v>8.4646464646464601</v>
      </c>
      <c r="AA383" s="3">
        <f>(Table1[[#This Row],[AVG_assists]] - Z$519) / Z$516</f>
        <v>-1.0348466790096353</v>
      </c>
      <c r="AB383" s="3">
        <v>15.929292929292901</v>
      </c>
      <c r="AC383" s="3">
        <f>(Table1[[#This Row],[AVG_points]] - AB$519) / AB$516</f>
        <v>-0.92932922864883216</v>
      </c>
      <c r="AD383" s="1">
        <v>0.105263</v>
      </c>
      <c r="AE383" s="1">
        <v>0</v>
      </c>
      <c r="AF383" s="1">
        <v>76</v>
      </c>
      <c r="AG383" s="1">
        <v>12</v>
      </c>
      <c r="AH383" s="1">
        <v>55</v>
      </c>
      <c r="AI383" s="1">
        <v>199</v>
      </c>
      <c r="AJ383" s="7">
        <f>Table1[[#This Row],[z ppp]]+Table1[[#This Row],[z blocks]]+Table1[[#This Row],[z hits]]+Table1[[#This Row],[z faceoffWins]]+Table1[[#This Row],[z goals]]+Table1[[#This Row],[z assists]]+Table1[[#This Row],[z points]]</f>
        <v>-2.7671688222863673</v>
      </c>
    </row>
    <row r="384" spans="1:36" x14ac:dyDescent="0.3">
      <c r="A384" s="1">
        <v>8478874</v>
      </c>
      <c r="B384" s="1">
        <v>29</v>
      </c>
      <c r="C384" s="1" t="s">
        <v>765</v>
      </c>
      <c r="D384" s="1" t="s">
        <v>65</v>
      </c>
      <c r="E384" s="1" t="s">
        <v>770</v>
      </c>
      <c r="F384" s="1" t="s">
        <v>771</v>
      </c>
      <c r="G384" s="4">
        <v>0.20602398795180701</v>
      </c>
      <c r="H384" s="3">
        <f>(Table1[[#This Row],[AVG_shp]] - G$519) / G$516</f>
        <v>1.89622924265337</v>
      </c>
      <c r="I384" s="6">
        <v>2.92771084337349</v>
      </c>
      <c r="J384" s="3">
        <f>(Table1[[#This Row],[AVG_PPP]] - I$519) / I$516</f>
        <v>-0.57495701757570361</v>
      </c>
      <c r="K384" s="6">
        <v>27.349397590361399</v>
      </c>
      <c r="L384" s="3">
        <f>(Table1[[#This Row],[AVG_blocks]] - K$519) / K$516</f>
        <v>-0.86080945969340139</v>
      </c>
      <c r="M384" s="6">
        <v>66.4578313253012</v>
      </c>
      <c r="N384" s="3">
        <f>(Table1[[#This Row],[AVG_hits]] - M$519) / M$516</f>
        <v>-0.3723543508427567</v>
      </c>
      <c r="O384" s="6">
        <v>171.759036144578</v>
      </c>
      <c r="P384" s="3">
        <f>(Table1[[#This Row],[AVG_faceoffWins]] - O$519) / O$516</f>
        <v>0.2117013565730915</v>
      </c>
      <c r="Q384" s="1">
        <v>81</v>
      </c>
      <c r="R384" s="1">
        <v>19</v>
      </c>
      <c r="S384" s="1">
        <f>IF(ISERR(Table1[[#This Row],[AVG_shp]]/Table1[[#This Row],[shp]]), 0, Table1[[#This Row],[AVG_shp]]/Table1[[#This Row],[shp]])</f>
        <v>0.97590361445783036</v>
      </c>
      <c r="T384" s="7">
        <f>Table1[[#This Row],[r shp factor]]*Table1[[#This Row],[goals]]</f>
        <v>18.542168674698775</v>
      </c>
      <c r="U384" s="1">
        <v>7</v>
      </c>
      <c r="V384" s="1">
        <v>26</v>
      </c>
      <c r="W384" s="1">
        <v>71</v>
      </c>
      <c r="X384" s="3">
        <v>18.542168674698701</v>
      </c>
      <c r="Y384" s="3">
        <f>(Table1[[#This Row],[AVG_goals]] - X$519) / X$516</f>
        <v>0.47643888534393647</v>
      </c>
      <c r="Z384" s="3">
        <v>6.8313253012048101</v>
      </c>
      <c r="AA384" s="3">
        <f>(Table1[[#This Row],[AVG_assists]] - Z$519) / Z$516</f>
        <v>-1.1521231894383324</v>
      </c>
      <c r="AB384" s="3">
        <v>25.3734939759036</v>
      </c>
      <c r="AC384" s="3">
        <f>(Table1[[#This Row],[AVG_points]] - AB$519) / AB$516</f>
        <v>-0.50508294310370916</v>
      </c>
      <c r="AD384" s="1">
        <v>0.21111099999999999</v>
      </c>
      <c r="AE384" s="1">
        <v>3</v>
      </c>
      <c r="AF384" s="1">
        <v>90</v>
      </c>
      <c r="AG384" s="1">
        <v>176</v>
      </c>
      <c r="AH384" s="1">
        <v>28</v>
      </c>
      <c r="AI384" s="1">
        <v>68</v>
      </c>
      <c r="AJ384" s="7">
        <f>Table1[[#This Row],[z ppp]]+Table1[[#This Row],[z blocks]]+Table1[[#This Row],[z hits]]+Table1[[#This Row],[z faceoffWins]]+Table1[[#This Row],[z goals]]+Table1[[#This Row],[z assists]]+Table1[[#This Row],[z points]]</f>
        <v>-2.7771867187368753</v>
      </c>
    </row>
    <row r="385" spans="1:36" x14ac:dyDescent="0.3">
      <c r="A385" s="1">
        <v>8481554</v>
      </c>
      <c r="B385" s="1">
        <v>24</v>
      </c>
      <c r="C385" s="1" t="s">
        <v>734</v>
      </c>
      <c r="D385" s="1" t="s">
        <v>42</v>
      </c>
      <c r="E385" s="1" t="s">
        <v>741</v>
      </c>
      <c r="F385" s="1" t="s">
        <v>742</v>
      </c>
      <c r="G385" s="4">
        <v>0.17349882432432401</v>
      </c>
      <c r="H385" s="3">
        <f>(Table1[[#This Row],[AVG_shp]] - G$519) / G$516</f>
        <v>1.2750454699779123</v>
      </c>
      <c r="I385" s="6">
        <v>4.2297297297297298</v>
      </c>
      <c r="J385" s="3">
        <f>(Table1[[#This Row],[AVG_PPP]] - I$519) / I$516</f>
        <v>-0.43943691252419431</v>
      </c>
      <c r="K385" s="6">
        <v>24.8828828828828</v>
      </c>
      <c r="L385" s="3">
        <f>(Table1[[#This Row],[AVG_blocks]] - K$519) / K$516</f>
        <v>-0.92148454926553802</v>
      </c>
      <c r="M385" s="6">
        <v>40.945945945945901</v>
      </c>
      <c r="N385" s="3">
        <f>(Table1[[#This Row],[AVG_hits]] - M$519) / M$516</f>
        <v>-0.84686554533662473</v>
      </c>
      <c r="O385" s="6">
        <v>21.734234234234201</v>
      </c>
      <c r="P385" s="3">
        <f>(Table1[[#This Row],[AVG_faceoffWins]] - O$519) / O$516</f>
        <v>-0.49839213689359835</v>
      </c>
      <c r="Q385" s="1">
        <v>79</v>
      </c>
      <c r="R385" s="1">
        <v>14</v>
      </c>
      <c r="S385" s="1">
        <f>IF(ISERR(Table1[[#This Row],[AVG_shp]]/Table1[[#This Row],[shp]]), 0, Table1[[#This Row],[AVG_shp]]/Table1[[#This Row],[shp]])</f>
        <v>0.76170141244687373</v>
      </c>
      <c r="T385" s="7">
        <f>Table1[[#This Row],[r shp factor]]*Table1[[#This Row],[goals]]</f>
        <v>10.663819774256233</v>
      </c>
      <c r="U385" s="1">
        <v>30</v>
      </c>
      <c r="V385" s="1">
        <v>44</v>
      </c>
      <c r="W385" s="1">
        <v>102</v>
      </c>
      <c r="X385" s="3">
        <v>15.2027027027027</v>
      </c>
      <c r="Y385" s="3">
        <f>(Table1[[#This Row],[AVG_goals]] - X$519) / X$516</f>
        <v>0.14510881701356604</v>
      </c>
      <c r="Z385" s="3">
        <v>20.450450450450401</v>
      </c>
      <c r="AA385" s="3">
        <f>(Table1[[#This Row],[AVG_assists]] - Z$519) / Z$516</f>
        <v>-0.17423622614834072</v>
      </c>
      <c r="AB385" s="3">
        <v>35.653153153153099</v>
      </c>
      <c r="AC385" s="3">
        <f>(Table1[[#This Row],[AVG_points]] - AB$519) / AB$516</f>
        <v>-4.3306748262639617E-2</v>
      </c>
      <c r="AD385" s="1">
        <v>0.22777800000000001</v>
      </c>
      <c r="AE385" s="1">
        <v>8</v>
      </c>
      <c r="AF385" s="1">
        <v>117</v>
      </c>
      <c r="AG385" s="1">
        <v>50</v>
      </c>
      <c r="AH385" s="1">
        <v>28</v>
      </c>
      <c r="AI385" s="1">
        <v>68</v>
      </c>
      <c r="AJ385" s="7">
        <f>Table1[[#This Row],[z ppp]]+Table1[[#This Row],[z blocks]]+Table1[[#This Row],[z hits]]+Table1[[#This Row],[z faceoffWins]]+Table1[[#This Row],[z goals]]+Table1[[#This Row],[z assists]]+Table1[[#This Row],[z points]]</f>
        <v>-2.7786133014173693</v>
      </c>
    </row>
    <row r="386" spans="1:36" x14ac:dyDescent="0.3">
      <c r="A386" s="1">
        <v>8481606</v>
      </c>
      <c r="B386" s="1">
        <v>24</v>
      </c>
      <c r="C386" s="1" t="s">
        <v>634</v>
      </c>
      <c r="D386" s="1" t="s">
        <v>48</v>
      </c>
      <c r="E386" s="1" t="s">
        <v>666</v>
      </c>
      <c r="F386" s="1" t="s">
        <v>667</v>
      </c>
      <c r="G386" s="4">
        <v>3.4932358974358903E-2</v>
      </c>
      <c r="H386" s="3">
        <f>(Table1[[#This Row],[AVG_shp]] - G$519) / G$516</f>
        <v>-1.3713744127390752</v>
      </c>
      <c r="I386" s="6">
        <v>5.2628205128205101</v>
      </c>
      <c r="J386" s="3">
        <f>(Table1[[#This Row],[AVG_PPP]] - I$519) / I$516</f>
        <v>-0.33190807947936973</v>
      </c>
      <c r="K386" s="6">
        <v>64.141025641025607</v>
      </c>
      <c r="L386" s="3">
        <f>(Table1[[#This Row],[AVG_blocks]] - K$519) / K$516</f>
        <v>4.4247104822605798E-2</v>
      </c>
      <c r="M386" s="6">
        <v>71.121794871794805</v>
      </c>
      <c r="N386" s="3">
        <f>(Table1[[#This Row],[AVG_hits]] - M$519) / M$516</f>
        <v>-0.28560643391641999</v>
      </c>
      <c r="O386" s="6">
        <v>0</v>
      </c>
      <c r="P386" s="3">
        <f>(Table1[[#This Row],[AVG_faceoffWins]] - O$519) / O$516</f>
        <v>-0.60126404952864254</v>
      </c>
      <c r="Q386" s="1">
        <v>79</v>
      </c>
      <c r="R386" s="1">
        <v>4</v>
      </c>
      <c r="S386" s="1">
        <f>IF(ISERR(Table1[[#This Row],[AVG_shp]]/Table1[[#This Row],[shp]]), 0, Table1[[#This Row],[AVG_shp]]/Table1[[#This Row],[shp]])</f>
        <v>0.75103970963103939</v>
      </c>
      <c r="T386" s="7">
        <f>Table1[[#This Row],[r shp factor]]*Table1[[#This Row],[goals]]</f>
        <v>3.0041588385241575</v>
      </c>
      <c r="U386" s="1">
        <v>24</v>
      </c>
      <c r="V386" s="1">
        <v>28</v>
      </c>
      <c r="W386" s="1">
        <v>60</v>
      </c>
      <c r="X386" s="3">
        <v>2.9358974358974299</v>
      </c>
      <c r="Y386" s="3">
        <f>(Table1[[#This Row],[AVG_goals]] - X$519) / X$516</f>
        <v>-1.0719604573341124</v>
      </c>
      <c r="Z386" s="3">
        <v>22.205128205128201</v>
      </c>
      <c r="AA386" s="3">
        <f>(Table1[[#This Row],[AVG_assists]] - Z$519) / Z$516</f>
        <v>-4.8246011485439035E-2</v>
      </c>
      <c r="AB386" s="3">
        <v>25.1410256410256</v>
      </c>
      <c r="AC386" s="3">
        <f>(Table1[[#This Row],[AVG_points]] - AB$519) / AB$516</f>
        <v>-0.51552573515060707</v>
      </c>
      <c r="AD386" s="1">
        <v>4.6511999999999998E-2</v>
      </c>
      <c r="AE386" s="1">
        <v>5</v>
      </c>
      <c r="AF386" s="1">
        <v>86</v>
      </c>
      <c r="AG386" s="1">
        <v>0</v>
      </c>
      <c r="AH386" s="1">
        <v>77</v>
      </c>
      <c r="AI386" s="1">
        <v>80</v>
      </c>
      <c r="AJ386" s="7">
        <f>Table1[[#This Row],[z ppp]]+Table1[[#This Row],[z blocks]]+Table1[[#This Row],[z hits]]+Table1[[#This Row],[z faceoffWins]]+Table1[[#This Row],[z goals]]+Table1[[#This Row],[z assists]]+Table1[[#This Row],[z points]]</f>
        <v>-2.8102636620719847</v>
      </c>
    </row>
    <row r="387" spans="1:36" x14ac:dyDescent="0.3">
      <c r="A387" s="1">
        <v>8474149</v>
      </c>
      <c r="B387" s="1">
        <v>36</v>
      </c>
      <c r="C387" s="1" t="s">
        <v>510</v>
      </c>
      <c r="D387" s="1" t="s">
        <v>42</v>
      </c>
      <c r="E387" s="1" t="s">
        <v>517</v>
      </c>
      <c r="F387" s="1" t="s">
        <v>518</v>
      </c>
      <c r="G387" s="4">
        <v>0.15667246568627399</v>
      </c>
      <c r="H387" s="3">
        <f>(Table1[[#This Row],[AVG_shp]] - G$519) / G$516</f>
        <v>0.95368625841833499</v>
      </c>
      <c r="I387" s="6">
        <v>6.1078431372548998</v>
      </c>
      <c r="J387" s="3">
        <f>(Table1[[#This Row],[AVG_PPP]] - I$519) / I$516</f>
        <v>-0.24395424406709457</v>
      </c>
      <c r="K387" s="6">
        <v>35.431372549019599</v>
      </c>
      <c r="L387" s="3">
        <f>(Table1[[#This Row],[AVG_blocks]] - K$519) / K$516</f>
        <v>-0.66199671673690863</v>
      </c>
      <c r="M387" s="6">
        <v>37.813725490195999</v>
      </c>
      <c r="N387" s="3">
        <f>(Table1[[#This Row],[AVG_hits]] - M$519) / M$516</f>
        <v>-0.90512363358747328</v>
      </c>
      <c r="O387" s="6">
        <v>0.71568627450980304</v>
      </c>
      <c r="P387" s="3">
        <f>(Table1[[#This Row],[AVG_faceoffWins]] - O$519) / O$516</f>
        <v>-0.59787658185382075</v>
      </c>
      <c r="Q387" s="1">
        <v>80</v>
      </c>
      <c r="R387" s="1">
        <v>20</v>
      </c>
      <c r="S387" s="1">
        <f>IF(ISERR(Table1[[#This Row],[AVG_shp]]/Table1[[#This Row],[shp]]), 0, Table1[[#This Row],[AVG_shp]]/Table1[[#This Row],[shp]])</f>
        <v>0.96353344784365502</v>
      </c>
      <c r="T387" s="7">
        <f>Table1[[#This Row],[r shp factor]]*Table1[[#This Row],[goals]]</f>
        <v>19.270668956873102</v>
      </c>
      <c r="U387" s="1">
        <v>20</v>
      </c>
      <c r="V387" s="1">
        <v>40</v>
      </c>
      <c r="W387" s="1">
        <v>100</v>
      </c>
      <c r="X387" s="3">
        <v>13.3480392156862</v>
      </c>
      <c r="Y387" s="3">
        <f>(Table1[[#This Row],[AVG_goals]] - X$519) / X$516</f>
        <v>-3.8904371033901812E-2</v>
      </c>
      <c r="Z387" s="3">
        <v>19.897058823529399</v>
      </c>
      <c r="AA387" s="3">
        <f>(Table1[[#This Row],[AVG_assists]] - Z$519) / Z$516</f>
        <v>-0.21397111745961286</v>
      </c>
      <c r="AB387" s="3">
        <v>33.245098039215598</v>
      </c>
      <c r="AC387" s="3">
        <f>(Table1[[#This Row],[AVG_points]] - AB$519) / AB$516</f>
        <v>-0.15147984119383612</v>
      </c>
      <c r="AD387" s="1">
        <v>0.162602</v>
      </c>
      <c r="AE387" s="1">
        <v>7</v>
      </c>
      <c r="AF387" s="1">
        <v>123</v>
      </c>
      <c r="AG387" s="1">
        <v>0</v>
      </c>
      <c r="AH387" s="1">
        <v>39</v>
      </c>
      <c r="AI387" s="1">
        <v>44</v>
      </c>
      <c r="AJ387" s="7">
        <f>Table1[[#This Row],[z ppp]]+Table1[[#This Row],[z blocks]]+Table1[[#This Row],[z hits]]+Table1[[#This Row],[z faceoffWins]]+Table1[[#This Row],[z goals]]+Table1[[#This Row],[z assists]]+Table1[[#This Row],[z points]]</f>
        <v>-2.8133065059326485</v>
      </c>
    </row>
    <row r="388" spans="1:36" x14ac:dyDescent="0.3">
      <c r="A388" s="1">
        <v>8477435</v>
      </c>
      <c r="B388" s="1">
        <v>30</v>
      </c>
      <c r="C388" s="1" t="s">
        <v>701</v>
      </c>
      <c r="D388" s="1" t="s">
        <v>48</v>
      </c>
      <c r="E388" s="1" t="s">
        <v>726</v>
      </c>
      <c r="F388" s="1" t="s">
        <v>727</v>
      </c>
      <c r="G388" s="4">
        <v>4.1707822966507102E-2</v>
      </c>
      <c r="H388" s="3">
        <f>(Table1[[#This Row],[AVG_shp]] - G$519) / G$516</f>
        <v>-1.2419728105681027</v>
      </c>
      <c r="I388" s="6">
        <v>0</v>
      </c>
      <c r="J388" s="3">
        <f>(Table1[[#This Row],[AVG_PPP]] - I$519) / I$516</f>
        <v>-0.87968660730137926</v>
      </c>
      <c r="K388" s="6">
        <v>125.593301435406</v>
      </c>
      <c r="L388" s="3">
        <f>(Table1[[#This Row],[AVG_blocks]] - K$519) / K$516</f>
        <v>1.5559438836540069</v>
      </c>
      <c r="M388" s="6">
        <v>76.980861244019096</v>
      </c>
      <c r="N388" s="3">
        <f>(Table1[[#This Row],[AVG_hits]] - M$519) / M$516</f>
        <v>-0.17663006695795183</v>
      </c>
      <c r="O388" s="6">
        <v>0</v>
      </c>
      <c r="P388" s="3">
        <f>(Table1[[#This Row],[AVG_faceoffWins]] - O$519) / O$516</f>
        <v>-0.60126404952864254</v>
      </c>
      <c r="Q388" s="1">
        <v>61</v>
      </c>
      <c r="R388" s="1">
        <v>1</v>
      </c>
      <c r="S388" s="1">
        <f>IF(ISERR(Table1[[#This Row],[AVG_shp]]/Table1[[#This Row],[shp]]), 0, Table1[[#This Row],[AVG_shp]]/Table1[[#This Row],[shp]])</f>
        <v>1.6266067223004992</v>
      </c>
      <c r="T388" s="7">
        <f>Table1[[#This Row],[r shp factor]]*Table1[[#This Row],[goals]]</f>
        <v>1.6266067223004992</v>
      </c>
      <c r="U388" s="1">
        <v>3</v>
      </c>
      <c r="V388" s="1">
        <v>4</v>
      </c>
      <c r="W388" s="1">
        <v>9</v>
      </c>
      <c r="X388" s="3">
        <v>4.2822966507176998</v>
      </c>
      <c r="Y388" s="3">
        <f>(Table1[[#This Row],[AVG_goals]] - X$519) / X$516</f>
        <v>-0.93837546273100192</v>
      </c>
      <c r="Z388" s="3">
        <v>11.2775119617224</v>
      </c>
      <c r="AA388" s="3">
        <f>(Table1[[#This Row],[AVG_assists]] - Z$519) / Z$516</f>
        <v>-0.83287595997037656</v>
      </c>
      <c r="AB388" s="3">
        <v>15.559808612440101</v>
      </c>
      <c r="AC388" s="3">
        <f>(Table1[[#This Row],[AVG_points]] - AB$519) / AB$516</f>
        <v>-0.94592696393828068</v>
      </c>
      <c r="AD388" s="1">
        <v>2.5641000000000001E-2</v>
      </c>
      <c r="AE388" s="1">
        <v>0</v>
      </c>
      <c r="AF388" s="1">
        <v>39</v>
      </c>
      <c r="AG388" s="1">
        <v>0</v>
      </c>
      <c r="AH388" s="1">
        <v>73</v>
      </c>
      <c r="AI388" s="1">
        <v>75</v>
      </c>
      <c r="AJ388" s="7">
        <f>Table1[[#This Row],[z ppp]]+Table1[[#This Row],[z blocks]]+Table1[[#This Row],[z hits]]+Table1[[#This Row],[z faceoffWins]]+Table1[[#This Row],[z goals]]+Table1[[#This Row],[z assists]]+Table1[[#This Row],[z points]]</f>
        <v>-2.8188152267736259</v>
      </c>
    </row>
    <row r="389" spans="1:36" x14ac:dyDescent="0.3">
      <c r="A389" s="1">
        <v>8481656</v>
      </c>
      <c r="B389" s="1">
        <v>24</v>
      </c>
      <c r="C389" s="1" t="s">
        <v>1032</v>
      </c>
      <c r="D389" s="1" t="s">
        <v>56</v>
      </c>
      <c r="E389" s="1" t="s">
        <v>1045</v>
      </c>
      <c r="F389" s="1" t="s">
        <v>1046</v>
      </c>
      <c r="G389" s="4">
        <v>0.108458150943396</v>
      </c>
      <c r="H389" s="3">
        <f>(Table1[[#This Row],[AVG_shp]] - G$519) / G$516</f>
        <v>3.2862299714684497E-2</v>
      </c>
      <c r="I389" s="6">
        <v>0.35849056603773499</v>
      </c>
      <c r="J389" s="3">
        <f>(Table1[[#This Row],[AVG_PPP]] - I$519) / I$516</f>
        <v>-0.84237326286490199</v>
      </c>
      <c r="K389" s="6">
        <v>33.962264150943398</v>
      </c>
      <c r="L389" s="3">
        <f>(Table1[[#This Row],[AVG_blocks]] - K$519) / K$516</f>
        <v>-0.69813608512347447</v>
      </c>
      <c r="M389" s="6">
        <v>30.349056603773501</v>
      </c>
      <c r="N389" s="3">
        <f>(Table1[[#This Row],[AVG_hits]] - M$519) / M$516</f>
        <v>-1.0439635859127474</v>
      </c>
      <c r="O389" s="6">
        <v>23.349056603773501</v>
      </c>
      <c r="P389" s="3">
        <f>(Table1[[#This Row],[AVG_faceoffWins]] - O$519) / O$516</f>
        <v>-0.49074890162107598</v>
      </c>
      <c r="Q389" s="1">
        <v>76</v>
      </c>
      <c r="R389" s="1">
        <v>30</v>
      </c>
      <c r="S389" s="1">
        <f>IF(ISERR(Table1[[#This Row],[AVG_shp]]/Table1[[#This Row],[shp]]), 0, Table1[[#This Row],[AVG_shp]]/Table1[[#This Row],[shp]])</f>
        <v>0.51336762284584503</v>
      </c>
      <c r="T389" s="7">
        <f>Table1[[#This Row],[r shp factor]]*Table1[[#This Row],[goals]]</f>
        <v>15.401028685375351</v>
      </c>
      <c r="U389" s="1">
        <v>36</v>
      </c>
      <c r="V389" s="1">
        <v>66</v>
      </c>
      <c r="W389" s="1">
        <v>162</v>
      </c>
      <c r="X389" s="3">
        <v>14.0566037735849</v>
      </c>
      <c r="Y389" s="3">
        <f>(Table1[[#This Row],[AVG_goals]] - X$519) / X$516</f>
        <v>3.139691227120512E-2</v>
      </c>
      <c r="Z389" s="3">
        <v>24.377358490565999</v>
      </c>
      <c r="AA389" s="3">
        <f>(Table1[[#This Row],[AVG_assists]] - Z$519) / Z$516</f>
        <v>0.10772551048203381</v>
      </c>
      <c r="AB389" s="3">
        <v>38.4339622641509</v>
      </c>
      <c r="AC389" s="3">
        <f>(Table1[[#This Row],[AVG_points]] - AB$519) / AB$516</f>
        <v>8.1610958415601439E-2</v>
      </c>
      <c r="AD389" s="1">
        <v>0.21126800000000001</v>
      </c>
      <c r="AE389" s="1">
        <v>1</v>
      </c>
      <c r="AF389" s="1">
        <v>142</v>
      </c>
      <c r="AG389" s="1">
        <v>6</v>
      </c>
      <c r="AH389" s="1">
        <v>33</v>
      </c>
      <c r="AI389" s="1">
        <v>20</v>
      </c>
      <c r="AJ389" s="7">
        <f>Table1[[#This Row],[z ppp]]+Table1[[#This Row],[z blocks]]+Table1[[#This Row],[z hits]]+Table1[[#This Row],[z faceoffWins]]+Table1[[#This Row],[z goals]]+Table1[[#This Row],[z assists]]+Table1[[#This Row],[z points]]</f>
        <v>-2.8544884543533593</v>
      </c>
    </row>
    <row r="390" spans="1:36" x14ac:dyDescent="0.3">
      <c r="A390" s="1">
        <v>8477508</v>
      </c>
      <c r="B390" s="1">
        <v>30</v>
      </c>
      <c r="C390" s="1" t="s">
        <v>340</v>
      </c>
      <c r="D390" s="1" t="s">
        <v>26</v>
      </c>
      <c r="E390" s="1" t="s">
        <v>353</v>
      </c>
      <c r="F390" s="1" t="s">
        <v>354</v>
      </c>
      <c r="G390" s="4">
        <v>7.7345482142857094E-2</v>
      </c>
      <c r="H390" s="3">
        <f>(Table1[[#This Row],[AVG_shp]] - G$519) / G$516</f>
        <v>-0.56134485646977095</v>
      </c>
      <c r="I390" s="6">
        <v>0</v>
      </c>
      <c r="J390" s="3">
        <f>(Table1[[#This Row],[AVG_PPP]] - I$519) / I$516</f>
        <v>-0.87968660730137926</v>
      </c>
      <c r="K390" s="6">
        <v>47.363095238095198</v>
      </c>
      <c r="L390" s="3">
        <f>(Table1[[#This Row],[AVG_blocks]] - K$519) / K$516</f>
        <v>-0.36848200923710012</v>
      </c>
      <c r="M390" s="6">
        <v>146.47023809523799</v>
      </c>
      <c r="N390" s="3">
        <f>(Table1[[#This Row],[AVG_hits]] - M$519) / M$516</f>
        <v>1.1158454488261222</v>
      </c>
      <c r="O390" s="6">
        <v>174.63095238095201</v>
      </c>
      <c r="P390" s="3">
        <f>(Table1[[#This Row],[AVG_faceoffWins]] - O$519) / O$516</f>
        <v>0.22529463586599965</v>
      </c>
      <c r="Q390" s="1">
        <v>48</v>
      </c>
      <c r="R390" s="1">
        <v>2</v>
      </c>
      <c r="S390" s="1">
        <f>IF(ISERR(Table1[[#This Row],[AVG_shp]]/Table1[[#This Row],[shp]]), 0, Table1[[#This Row],[AVG_shp]]/Table1[[#This Row],[shp]])</f>
        <v>1.044165053093624</v>
      </c>
      <c r="T390" s="7">
        <f>Table1[[#This Row],[r shp factor]]*Table1[[#This Row],[goals]]</f>
        <v>2.0883301061872479</v>
      </c>
      <c r="U390" s="1">
        <v>3</v>
      </c>
      <c r="V390" s="1">
        <v>5</v>
      </c>
      <c r="W390" s="1">
        <v>12</v>
      </c>
      <c r="X390" s="3">
        <v>4.4047619047618998</v>
      </c>
      <c r="Y390" s="3">
        <f>(Table1[[#This Row],[AVG_goals]] - X$519) / X$516</f>
        <v>-0.92622489095371019</v>
      </c>
      <c r="Z390" s="3">
        <v>9.0476190476190403</v>
      </c>
      <c r="AA390" s="3">
        <f>(Table1[[#This Row],[AVG_assists]] - Z$519) / Z$516</f>
        <v>-0.99298780168843248</v>
      </c>
      <c r="AB390" s="3">
        <v>13.452380952380899</v>
      </c>
      <c r="AC390" s="3">
        <f>(Table1[[#This Row],[AVG_points]] - AB$519) / AB$516</f>
        <v>-1.0405954650028599</v>
      </c>
      <c r="AD390" s="1">
        <v>7.4074000000000001E-2</v>
      </c>
      <c r="AE390" s="1">
        <v>0</v>
      </c>
      <c r="AF390" s="1">
        <v>27</v>
      </c>
      <c r="AG390" s="1">
        <v>205</v>
      </c>
      <c r="AH390" s="1">
        <v>17</v>
      </c>
      <c r="AI390" s="1">
        <v>107</v>
      </c>
      <c r="AJ390" s="7">
        <f>Table1[[#This Row],[z ppp]]+Table1[[#This Row],[z blocks]]+Table1[[#This Row],[z hits]]+Table1[[#This Row],[z faceoffWins]]+Table1[[#This Row],[z goals]]+Table1[[#This Row],[z assists]]+Table1[[#This Row],[z points]]</f>
        <v>-2.8668366894913602</v>
      </c>
    </row>
    <row r="391" spans="1:36" x14ac:dyDescent="0.3">
      <c r="A391" s="1">
        <v>8475179</v>
      </c>
      <c r="B391" s="1">
        <v>35</v>
      </c>
      <c r="C391" s="1" t="s">
        <v>375</v>
      </c>
      <c r="D391" s="1" t="s">
        <v>48</v>
      </c>
      <c r="E391" s="1" t="s">
        <v>410</v>
      </c>
      <c r="F391" s="1" t="s">
        <v>411</v>
      </c>
      <c r="G391" s="4">
        <v>3.7157577464788698E-2</v>
      </c>
      <c r="H391" s="3">
        <f>(Table1[[#This Row],[AVG_shp]] - G$519) / G$516</f>
        <v>-1.3288759450067134</v>
      </c>
      <c r="I391" s="6">
        <v>0.32863849765258202</v>
      </c>
      <c r="J391" s="3">
        <f>(Table1[[#This Row],[AVG_PPP]] - I$519) / I$516</f>
        <v>-0.84548040323433438</v>
      </c>
      <c r="K391" s="6">
        <v>87.276995305164306</v>
      </c>
      <c r="L391" s="3">
        <f>(Table1[[#This Row],[AVG_blocks]] - K$519) / K$516</f>
        <v>0.61338096299646028</v>
      </c>
      <c r="M391" s="6">
        <v>119.399061032863</v>
      </c>
      <c r="N391" s="3">
        <f>(Table1[[#This Row],[AVG_hits]] - M$519) / M$516</f>
        <v>0.61233203250223744</v>
      </c>
      <c r="O391" s="6">
        <v>0</v>
      </c>
      <c r="P391" s="3">
        <f>(Table1[[#This Row],[AVG_faceoffWins]] - O$519) / O$516</f>
        <v>-0.60126404952864254</v>
      </c>
      <c r="Q391" s="1">
        <v>70</v>
      </c>
      <c r="R391" s="1">
        <v>4</v>
      </c>
      <c r="S391" s="1">
        <f>IF(ISERR(Table1[[#This Row],[AVG_shp]]/Table1[[#This Row],[shp]]), 0, Table1[[#This Row],[AVG_shp]]/Table1[[#This Row],[shp]])</f>
        <v>0.59452123943661916</v>
      </c>
      <c r="T391" s="7">
        <f>Table1[[#This Row],[r shp factor]]*Table1[[#This Row],[goals]]</f>
        <v>2.3780849577464767</v>
      </c>
      <c r="U391" s="1">
        <v>9</v>
      </c>
      <c r="V391" s="1">
        <v>13</v>
      </c>
      <c r="W391" s="1">
        <v>30</v>
      </c>
      <c r="X391" s="3">
        <v>2.6150234741784</v>
      </c>
      <c r="Y391" s="3">
        <f>(Table1[[#This Row],[AVG_goals]] - X$519) / X$516</f>
        <v>-1.1037964432532199</v>
      </c>
      <c r="Z391" s="3">
        <v>13.826291079812201</v>
      </c>
      <c r="AA391" s="3">
        <f>(Table1[[#This Row],[AVG_assists]] - Z$519) / Z$516</f>
        <v>-0.64986729791811237</v>
      </c>
      <c r="AB391" s="3">
        <v>16.441314553990601</v>
      </c>
      <c r="AC391" s="3">
        <f>(Table1[[#This Row],[AVG_points]] - AB$519) / AB$516</f>
        <v>-0.90632852469042424</v>
      </c>
      <c r="AD391" s="1">
        <v>6.25E-2</v>
      </c>
      <c r="AE391" s="1">
        <v>1</v>
      </c>
      <c r="AF391" s="1">
        <v>64</v>
      </c>
      <c r="AG391" s="1">
        <v>0</v>
      </c>
      <c r="AH391" s="1">
        <v>71</v>
      </c>
      <c r="AI391" s="1">
        <v>114</v>
      </c>
      <c r="AJ391" s="7">
        <f>Table1[[#This Row],[z ppp]]+Table1[[#This Row],[z blocks]]+Table1[[#This Row],[z hits]]+Table1[[#This Row],[z faceoffWins]]+Table1[[#This Row],[z goals]]+Table1[[#This Row],[z assists]]+Table1[[#This Row],[z points]]</f>
        <v>-2.8810237231260358</v>
      </c>
    </row>
    <row r="392" spans="1:36" x14ac:dyDescent="0.3">
      <c r="A392" s="1">
        <v>8479520</v>
      </c>
      <c r="B392" s="1">
        <v>28</v>
      </c>
      <c r="C392" s="1" t="s">
        <v>1032</v>
      </c>
      <c r="D392" s="1" t="s">
        <v>42</v>
      </c>
      <c r="E392" s="1" t="s">
        <v>1039</v>
      </c>
      <c r="F392" s="1" t="s">
        <v>1040</v>
      </c>
      <c r="G392" s="4">
        <v>0.106424262910798</v>
      </c>
      <c r="H392" s="3">
        <f>(Table1[[#This Row],[AVG_shp]] - G$519) / G$516</f>
        <v>-5.9820318852689012E-3</v>
      </c>
      <c r="I392" s="6">
        <v>0</v>
      </c>
      <c r="J392" s="3">
        <f>(Table1[[#This Row],[AVG_PPP]] - I$519) / I$516</f>
        <v>-0.87968660730137926</v>
      </c>
      <c r="K392" s="6">
        <v>43.230046948356801</v>
      </c>
      <c r="L392" s="3">
        <f>(Table1[[#This Row],[AVG_blocks]] - K$519) / K$516</f>
        <v>-0.47015303289874155</v>
      </c>
      <c r="M392" s="6">
        <v>176.60093896713599</v>
      </c>
      <c r="N392" s="3">
        <f>(Table1[[#This Row],[AVG_hits]] - M$519) / M$516</f>
        <v>1.6762648239159554</v>
      </c>
      <c r="O392" s="6">
        <v>9.3896713615023408</v>
      </c>
      <c r="P392" s="3">
        <f>(Table1[[#This Row],[AVG_faceoffWins]] - O$519) / O$516</f>
        <v>-0.55682110106484173</v>
      </c>
      <c r="Q392" s="1">
        <v>82</v>
      </c>
      <c r="R392" s="1">
        <v>9</v>
      </c>
      <c r="S392" s="1">
        <f>IF(ISERR(Table1[[#This Row],[AVG_shp]]/Table1[[#This Row],[shp]]), 0, Table1[[#This Row],[AVG_shp]]/Table1[[#This Row],[shp]])</f>
        <v>0.98146580326095134</v>
      </c>
      <c r="T392" s="7">
        <f>Table1[[#This Row],[r shp factor]]*Table1[[#This Row],[goals]]</f>
        <v>8.8331922293485619</v>
      </c>
      <c r="U392" s="1">
        <v>12</v>
      </c>
      <c r="V392" s="1">
        <v>21</v>
      </c>
      <c r="W392" s="1">
        <v>51</v>
      </c>
      <c r="X392" s="3">
        <v>7.4976525821596196</v>
      </c>
      <c r="Y392" s="3">
        <f>(Table1[[#This Row],[AVG_goals]] - X$519) / X$516</f>
        <v>-0.61935915611046877</v>
      </c>
      <c r="Z392" s="3">
        <v>7.8638497652582098</v>
      </c>
      <c r="AA392" s="3">
        <f>(Table1[[#This Row],[AVG_assists]] - Z$519) / Z$516</f>
        <v>-1.0779853720960977</v>
      </c>
      <c r="AB392" s="3">
        <v>15.361502347417799</v>
      </c>
      <c r="AC392" s="3">
        <f>(Table1[[#This Row],[AVG_points]] - AB$519) / AB$516</f>
        <v>-0.95483514959854165</v>
      </c>
      <c r="AD392" s="1">
        <v>0.108434</v>
      </c>
      <c r="AE392" s="1">
        <v>0</v>
      </c>
      <c r="AF392" s="1">
        <v>83</v>
      </c>
      <c r="AG392" s="1">
        <v>18</v>
      </c>
      <c r="AH392" s="1">
        <v>65</v>
      </c>
      <c r="AI392" s="1">
        <v>165</v>
      </c>
      <c r="AJ392" s="7">
        <f>Table1[[#This Row],[z ppp]]+Table1[[#This Row],[z blocks]]+Table1[[#This Row],[z hits]]+Table1[[#This Row],[z faceoffWins]]+Table1[[#This Row],[z goals]]+Table1[[#This Row],[z assists]]+Table1[[#This Row],[z points]]</f>
        <v>-2.882575595154115</v>
      </c>
    </row>
    <row r="393" spans="1:36" x14ac:dyDescent="0.3">
      <c r="A393" s="1">
        <v>8476967</v>
      </c>
      <c r="B393" s="1">
        <v>31</v>
      </c>
      <c r="C393" s="1" t="s">
        <v>340</v>
      </c>
      <c r="D393" s="1" t="s">
        <v>48</v>
      </c>
      <c r="E393" s="1" t="s">
        <v>367</v>
      </c>
      <c r="F393" s="1" t="s">
        <v>368</v>
      </c>
      <c r="G393" s="4">
        <v>3.6694333333333301E-2</v>
      </c>
      <c r="H393" s="3">
        <f>(Table1[[#This Row],[AVG_shp]] - G$519) / G$516</f>
        <v>-1.3377232406127555</v>
      </c>
      <c r="I393" s="6">
        <v>0.33333333333333298</v>
      </c>
      <c r="J393" s="3">
        <f>(Table1[[#This Row],[AVG_PPP]] - I$519) / I$516</f>
        <v>-0.84499174317623382</v>
      </c>
      <c r="K393" s="6">
        <v>104</v>
      </c>
      <c r="L393" s="3">
        <f>(Table1[[#This Row],[AVG_blocks]] - K$519) / K$516</f>
        <v>1.0247589307409404</v>
      </c>
      <c r="M393" s="6">
        <v>70</v>
      </c>
      <c r="N393" s="3">
        <f>(Table1[[#This Row],[AVG_hits]] - M$519) / M$516</f>
        <v>-0.30647138437685123</v>
      </c>
      <c r="O393" s="6">
        <v>0</v>
      </c>
      <c r="P393" s="3">
        <f>(Table1[[#This Row],[AVG_faceoffWins]] - O$519) / O$516</f>
        <v>-0.60126404952864254</v>
      </c>
      <c r="Q393" s="1">
        <v>82</v>
      </c>
      <c r="R393" s="1">
        <v>7</v>
      </c>
      <c r="S393" s="1">
        <f>IF(ISERR(Table1[[#This Row],[AVG_shp]]/Table1[[#This Row],[shp]]), 0, Table1[[#This Row],[AVG_shp]]/Table1[[#This Row],[shp]])</f>
        <v>0.70767440664455183</v>
      </c>
      <c r="T393" s="7">
        <f>Table1[[#This Row],[r shp factor]]*Table1[[#This Row],[goals]]</f>
        <v>4.953720846511863</v>
      </c>
      <c r="U393" s="1">
        <v>18</v>
      </c>
      <c r="V393" s="1">
        <v>25</v>
      </c>
      <c r="W393" s="1">
        <v>57</v>
      </c>
      <c r="X393" s="3">
        <v>4.3333333333333304</v>
      </c>
      <c r="Y393" s="3">
        <f>(Table1[[#This Row],[AVG_goals]] - X$519) / X$516</f>
        <v>-0.93331178258567471</v>
      </c>
      <c r="Z393" s="3">
        <v>16</v>
      </c>
      <c r="AA393" s="3">
        <f>(Table1[[#This Row],[AVG_assists]] - Z$519) / Z$516</f>
        <v>-0.49378960630834251</v>
      </c>
      <c r="AB393" s="3">
        <v>20.3333333333333</v>
      </c>
      <c r="AC393" s="3">
        <f>(Table1[[#This Row],[AVG_points]] - AB$519) / AB$516</f>
        <v>-0.7314937766520424</v>
      </c>
      <c r="AD393" s="1">
        <v>5.1852000000000002E-2</v>
      </c>
      <c r="AE393" s="1">
        <v>0</v>
      </c>
      <c r="AF393" s="1">
        <v>135</v>
      </c>
      <c r="AG393" s="1">
        <v>0</v>
      </c>
      <c r="AH393" s="1">
        <v>118</v>
      </c>
      <c r="AI393" s="1">
        <v>28</v>
      </c>
      <c r="AJ393" s="7">
        <f>Table1[[#This Row],[z ppp]]+Table1[[#This Row],[z blocks]]+Table1[[#This Row],[z hits]]+Table1[[#This Row],[z faceoffWins]]+Table1[[#This Row],[z goals]]+Table1[[#This Row],[z assists]]+Table1[[#This Row],[z points]]</f>
        <v>-2.8865634118868471</v>
      </c>
    </row>
    <row r="394" spans="1:36" x14ac:dyDescent="0.3">
      <c r="A394" s="1">
        <v>8478046</v>
      </c>
      <c r="B394" s="1">
        <v>30</v>
      </c>
      <c r="C394" s="1" t="s">
        <v>701</v>
      </c>
      <c r="D394" s="1" t="s">
        <v>29</v>
      </c>
      <c r="E394" s="1" t="s">
        <v>710</v>
      </c>
      <c r="F394" s="1" t="s">
        <v>711</v>
      </c>
      <c r="G394" s="4">
        <v>0.152138614678899</v>
      </c>
      <c r="H394" s="3">
        <f>(Table1[[#This Row],[AVG_shp]] - G$519) / G$516</f>
        <v>0.86709623520535817</v>
      </c>
      <c r="I394" s="6">
        <v>1.6605504587155899</v>
      </c>
      <c r="J394" s="3">
        <f>(Table1[[#This Row],[AVG_PPP]] - I$519) / I$516</f>
        <v>-0.70684888968712267</v>
      </c>
      <c r="K394" s="6">
        <v>36.775229357798104</v>
      </c>
      <c r="L394" s="3">
        <f>(Table1[[#This Row],[AVG_blocks]] - K$519) / K$516</f>
        <v>-0.62893847792019608</v>
      </c>
      <c r="M394" s="6">
        <v>80.188073394495405</v>
      </c>
      <c r="N394" s="3">
        <f>(Table1[[#This Row],[AVG_hits]] - M$519) / M$516</f>
        <v>-0.11697716220833747</v>
      </c>
      <c r="O394" s="6">
        <v>11.192660550458699</v>
      </c>
      <c r="P394" s="3">
        <f>(Table1[[#This Row],[AVG_faceoffWins]] - O$519) / O$516</f>
        <v>-0.54828723949284774</v>
      </c>
      <c r="Q394" s="1">
        <v>79</v>
      </c>
      <c r="R394" s="1">
        <v>9</v>
      </c>
      <c r="S394" s="1">
        <f>IF(ISERR(Table1[[#This Row],[AVG_shp]]/Table1[[#This Row],[shp]]), 0, Table1[[#This Row],[AVG_shp]]/Table1[[#This Row],[shp]])</f>
        <v>0.69966481031478767</v>
      </c>
      <c r="T394" s="7">
        <f>Table1[[#This Row],[r shp factor]]*Table1[[#This Row],[goals]]</f>
        <v>6.2969832928330893</v>
      </c>
      <c r="U394" s="1">
        <v>20</v>
      </c>
      <c r="V394" s="1">
        <v>29</v>
      </c>
      <c r="W394" s="1">
        <v>67</v>
      </c>
      <c r="X394" s="3">
        <v>11.4174311926605</v>
      </c>
      <c r="Y394" s="3">
        <f>(Table1[[#This Row],[AVG_goals]] - X$519) / X$516</f>
        <v>-0.23045250883568819</v>
      </c>
      <c r="Z394" s="3">
        <v>17.871559633027498</v>
      </c>
      <c r="AA394" s="3">
        <f>(Table1[[#This Row],[AVG_assists]] - Z$519) / Z$516</f>
        <v>-0.35940698289447581</v>
      </c>
      <c r="AB394" s="3">
        <v>29.288990825688</v>
      </c>
      <c r="AC394" s="3">
        <f>(Table1[[#This Row],[AVG_points]] - AB$519) / AB$516</f>
        <v>-0.32919352838388971</v>
      </c>
      <c r="AD394" s="1">
        <v>0.217445</v>
      </c>
      <c r="AE394" s="1">
        <v>2</v>
      </c>
      <c r="AF394" s="1">
        <v>81</v>
      </c>
      <c r="AG394" s="1">
        <v>18</v>
      </c>
      <c r="AH394" s="1">
        <v>37</v>
      </c>
      <c r="AI394" s="1">
        <v>81</v>
      </c>
      <c r="AJ394" s="7">
        <f>Table1[[#This Row],[z ppp]]+Table1[[#This Row],[z blocks]]+Table1[[#This Row],[z hits]]+Table1[[#This Row],[z faceoffWins]]+Table1[[#This Row],[z goals]]+Table1[[#This Row],[z assists]]+Table1[[#This Row],[z points]]</f>
        <v>-2.9201047894225578</v>
      </c>
    </row>
    <row r="395" spans="1:36" x14ac:dyDescent="0.3">
      <c r="A395" s="1">
        <v>8478399</v>
      </c>
      <c r="B395" s="1">
        <v>28</v>
      </c>
      <c r="C395" s="1" t="s">
        <v>510</v>
      </c>
      <c r="D395" s="1" t="s">
        <v>48</v>
      </c>
      <c r="E395" s="1" t="s">
        <v>541</v>
      </c>
      <c r="F395" s="1" t="s">
        <v>542</v>
      </c>
      <c r="G395" s="4">
        <v>3.5571307291666597E-2</v>
      </c>
      <c r="H395" s="3">
        <f>(Table1[[#This Row],[AVG_shp]] - G$519) / G$516</f>
        <v>-1.3591714202857348</v>
      </c>
      <c r="I395" s="6">
        <v>0.41666666666666602</v>
      </c>
      <c r="J395" s="3">
        <f>(Table1[[#This Row],[AVG_PPP]] - I$519) / I$516</f>
        <v>-0.83631802714494741</v>
      </c>
      <c r="K395" s="6">
        <v>118.067708333333</v>
      </c>
      <c r="L395" s="3">
        <f>(Table1[[#This Row],[AVG_blocks]] - K$519) / K$516</f>
        <v>1.3708178699443585</v>
      </c>
      <c r="M395" s="6">
        <v>89.3958333333333</v>
      </c>
      <c r="N395" s="3">
        <f>(Table1[[#This Row],[AVG_hits]] - M$519) / M$516</f>
        <v>5.4283609084025825E-2</v>
      </c>
      <c r="O395" s="6">
        <v>0</v>
      </c>
      <c r="P395" s="3">
        <f>(Table1[[#This Row],[AVG_faceoffWins]] - O$519) / O$516</f>
        <v>-0.60126404952864254</v>
      </c>
      <c r="Q395" s="1">
        <v>55</v>
      </c>
      <c r="R395" s="1">
        <v>2</v>
      </c>
      <c r="S395" s="1">
        <f>IF(ISERR(Table1[[#This Row],[AVG_shp]]/Table1[[#This Row],[shp]]), 0, Table1[[#This Row],[AVG_shp]]/Table1[[#This Row],[shp]])</f>
        <v>0.92484289146863385</v>
      </c>
      <c r="T395" s="7">
        <f>Table1[[#This Row],[r shp factor]]*Table1[[#This Row],[goals]]</f>
        <v>1.8496857829372677</v>
      </c>
      <c r="U395" s="1">
        <v>7</v>
      </c>
      <c r="V395" s="1">
        <v>9</v>
      </c>
      <c r="W395" s="1">
        <v>20</v>
      </c>
      <c r="X395" s="3">
        <v>2.5364583333333299</v>
      </c>
      <c r="Y395" s="3">
        <f>(Table1[[#This Row],[AVG_goals]] - X$519) / X$516</f>
        <v>-1.1115914002022866</v>
      </c>
      <c r="Z395" s="3">
        <v>11.4635416666666</v>
      </c>
      <c r="AA395" s="3">
        <f>(Table1[[#This Row],[AVG_assists]] - Z$519) / Z$516</f>
        <v>-0.81951856577243176</v>
      </c>
      <c r="AB395" s="3">
        <v>14</v>
      </c>
      <c r="AC395" s="3">
        <f>(Table1[[#This Row],[AVG_points]] - AB$519) / AB$516</f>
        <v>-1.015995676656599</v>
      </c>
      <c r="AD395" s="1">
        <v>3.8462000000000003E-2</v>
      </c>
      <c r="AE395" s="1">
        <v>0</v>
      </c>
      <c r="AF395" s="1">
        <v>52</v>
      </c>
      <c r="AG395" s="1">
        <v>0</v>
      </c>
      <c r="AH395" s="1">
        <v>92</v>
      </c>
      <c r="AI395" s="1">
        <v>75</v>
      </c>
      <c r="AJ395" s="7">
        <f>Table1[[#This Row],[z ppp]]+Table1[[#This Row],[z blocks]]+Table1[[#This Row],[z hits]]+Table1[[#This Row],[z faceoffWins]]+Table1[[#This Row],[z goals]]+Table1[[#This Row],[z assists]]+Table1[[#This Row],[z points]]</f>
        <v>-2.959586240276523</v>
      </c>
    </row>
    <row r="396" spans="1:36" x14ac:dyDescent="0.3">
      <c r="A396" s="1">
        <v>8477573</v>
      </c>
      <c r="B396" s="1">
        <v>31</v>
      </c>
      <c r="C396" s="1" t="s">
        <v>792</v>
      </c>
      <c r="D396" s="1" t="s">
        <v>29</v>
      </c>
      <c r="E396" s="1" t="s">
        <v>815</v>
      </c>
      <c r="F396" s="1" t="s">
        <v>154</v>
      </c>
      <c r="G396" s="4">
        <v>0.103686034482758</v>
      </c>
      <c r="H396" s="3">
        <f>(Table1[[#This Row],[AVG_shp]] - G$519) / G$516</f>
        <v>-5.8278250433415384E-2</v>
      </c>
      <c r="I396" s="6">
        <v>0</v>
      </c>
      <c r="J396" s="3">
        <f>(Table1[[#This Row],[AVG_PPP]] - I$519) / I$516</f>
        <v>-0.87968660730137926</v>
      </c>
      <c r="K396" s="6">
        <v>45.908045977011497</v>
      </c>
      <c r="L396" s="3">
        <f>(Table1[[#This Row],[AVG_blocks]] - K$519) / K$516</f>
        <v>-0.40427552953537338</v>
      </c>
      <c r="M396" s="6">
        <v>168.85057471264301</v>
      </c>
      <c r="N396" s="3">
        <f>(Table1[[#This Row],[AVG_hits]] - M$519) / M$516</f>
        <v>1.5321110483138571</v>
      </c>
      <c r="O396" s="6">
        <v>70.149425287356294</v>
      </c>
      <c r="P396" s="3">
        <f>(Table1[[#This Row],[AVG_faceoffWins]] - O$519) / O$516</f>
        <v>-0.2692346128442476</v>
      </c>
      <c r="Q396" s="1">
        <v>73</v>
      </c>
      <c r="R396" s="1">
        <v>8</v>
      </c>
      <c r="S396" s="1">
        <f>IF(ISERR(Table1[[#This Row],[AVG_shp]]/Table1[[#This Row],[shp]]), 0, Table1[[#This Row],[AVG_shp]]/Table1[[#This Row],[shp]])</f>
        <v>0.93317524352006542</v>
      </c>
      <c r="T396" s="7">
        <f>Table1[[#This Row],[r shp factor]]*Table1[[#This Row],[goals]]</f>
        <v>7.4654019481605234</v>
      </c>
      <c r="U396" s="1">
        <v>8</v>
      </c>
      <c r="V396" s="1">
        <v>16</v>
      </c>
      <c r="W396" s="1">
        <v>40</v>
      </c>
      <c r="X396" s="3">
        <v>5.8103448275862002</v>
      </c>
      <c r="Y396" s="3">
        <f>(Table1[[#This Row],[AVG_goals]] - X$519) / X$516</f>
        <v>-0.78676789700056593</v>
      </c>
      <c r="Z396" s="3">
        <v>7.4827586206896504</v>
      </c>
      <c r="AA396" s="3">
        <f>(Table1[[#This Row],[AVG_assists]] - Z$519) / Z$516</f>
        <v>-1.1053486614421462</v>
      </c>
      <c r="AB396" s="3">
        <v>13.293103448275801</v>
      </c>
      <c r="AC396" s="3">
        <f>(Table1[[#This Row],[AVG_points]] - AB$519) / AB$516</f>
        <v>-1.0477504259311576</v>
      </c>
      <c r="AD396" s="1">
        <v>0.111111</v>
      </c>
      <c r="AE396" s="1">
        <v>0</v>
      </c>
      <c r="AF396" s="1">
        <v>72</v>
      </c>
      <c r="AG396" s="1">
        <v>82</v>
      </c>
      <c r="AH396" s="1">
        <v>61</v>
      </c>
      <c r="AI396" s="1">
        <v>281</v>
      </c>
      <c r="AJ396" s="7">
        <f>Table1[[#This Row],[z ppp]]+Table1[[#This Row],[z blocks]]+Table1[[#This Row],[z hits]]+Table1[[#This Row],[z faceoffWins]]+Table1[[#This Row],[z goals]]+Table1[[#This Row],[z assists]]+Table1[[#This Row],[z points]]</f>
        <v>-2.9609526857410131</v>
      </c>
    </row>
    <row r="397" spans="1:36" x14ac:dyDescent="0.3">
      <c r="A397" s="1">
        <v>8480891</v>
      </c>
      <c r="B397" s="1">
        <v>25</v>
      </c>
      <c r="C397" s="1" t="s">
        <v>86</v>
      </c>
      <c r="D397" s="1" t="s">
        <v>48</v>
      </c>
      <c r="E397" s="1" t="s">
        <v>111</v>
      </c>
      <c r="F397" s="1" t="s">
        <v>112</v>
      </c>
      <c r="G397" s="4">
        <v>5.1942173076922997E-2</v>
      </c>
      <c r="H397" s="3">
        <f>(Table1[[#This Row],[AVG_shp]] - G$519) / G$516</f>
        <v>-1.0465114660755028</v>
      </c>
      <c r="I397" s="6">
        <v>1.57692307692307</v>
      </c>
      <c r="J397" s="3">
        <f>(Table1[[#This Row],[AVG_PPP]] - I$519) / I$516</f>
        <v>-0.71555321163242214</v>
      </c>
      <c r="K397" s="6">
        <v>60.205128205128197</v>
      </c>
      <c r="L397" s="3">
        <f>(Table1[[#This Row],[AVG_blocks]] - K$519) / K$516</f>
        <v>-5.2574101532147005E-2</v>
      </c>
      <c r="M397" s="6">
        <v>90.589743589743506</v>
      </c>
      <c r="N397" s="3">
        <f>(Table1[[#This Row],[AVG_hits]] - M$519) / M$516</f>
        <v>7.648987778834232E-2</v>
      </c>
      <c r="O397" s="6">
        <v>0</v>
      </c>
      <c r="P397" s="3">
        <f>(Table1[[#This Row],[AVG_faceoffWins]] - O$519) / O$516</f>
        <v>-0.60126404952864254</v>
      </c>
      <c r="Q397" s="1">
        <v>82</v>
      </c>
      <c r="R397" s="1">
        <v>7</v>
      </c>
      <c r="S397" s="1">
        <f>IF(ISERR(Table1[[#This Row],[AVG_shp]]/Table1[[#This Row],[shp]]), 0, Table1[[#This Row],[AVG_shp]]/Table1[[#This Row],[shp]])</f>
        <v>1.1130386156582381</v>
      </c>
      <c r="T397" s="7">
        <f>Table1[[#This Row],[r shp factor]]*Table1[[#This Row],[goals]]</f>
        <v>7.7912703096076665</v>
      </c>
      <c r="U397" s="1">
        <v>22</v>
      </c>
      <c r="V397" s="1">
        <v>29</v>
      </c>
      <c r="W397" s="1">
        <v>65</v>
      </c>
      <c r="X397" s="3">
        <v>5.7628205128205101</v>
      </c>
      <c r="Y397" s="3">
        <f>(Table1[[#This Row],[AVG_goals]] - X$519) / X$516</f>
        <v>-0.7914830923613555</v>
      </c>
      <c r="Z397" s="3">
        <v>18.4038461538461</v>
      </c>
      <c r="AA397" s="3">
        <f>(Table1[[#This Row],[AVG_assists]] - Z$519) / Z$516</f>
        <v>-0.32118749054534129</v>
      </c>
      <c r="AB397" s="3">
        <v>24.1666666666666</v>
      </c>
      <c r="AC397" s="3">
        <f>(Table1[[#This Row],[AVG_points]] - AB$519) / AB$516</f>
        <v>-0.55929525822823245</v>
      </c>
      <c r="AD397" s="1">
        <v>4.6667E-2</v>
      </c>
      <c r="AE397" s="1">
        <v>3</v>
      </c>
      <c r="AF397" s="1">
        <v>150</v>
      </c>
      <c r="AG397" s="1">
        <v>0</v>
      </c>
      <c r="AH397" s="1">
        <v>67</v>
      </c>
      <c r="AI397" s="1">
        <v>87</v>
      </c>
      <c r="AJ397" s="7">
        <f>Table1[[#This Row],[z ppp]]+Table1[[#This Row],[z blocks]]+Table1[[#This Row],[z hits]]+Table1[[#This Row],[z faceoffWins]]+Table1[[#This Row],[z goals]]+Table1[[#This Row],[z assists]]+Table1[[#This Row],[z points]]</f>
        <v>-2.9648673260397986</v>
      </c>
    </row>
    <row r="398" spans="1:36" x14ac:dyDescent="0.3">
      <c r="A398" s="1">
        <v>8476856</v>
      </c>
      <c r="B398" s="1">
        <v>31</v>
      </c>
      <c r="C398" s="1" t="s">
        <v>701</v>
      </c>
      <c r="D398" s="1" t="s">
        <v>48</v>
      </c>
      <c r="E398" s="1" t="s">
        <v>724</v>
      </c>
      <c r="F398" s="1" t="s">
        <v>725</v>
      </c>
      <c r="G398" s="4">
        <v>4.2572532110091703E-2</v>
      </c>
      <c r="H398" s="3">
        <f>(Table1[[#This Row],[AVG_shp]] - G$519) / G$516</f>
        <v>-1.2254581115421159</v>
      </c>
      <c r="I398" s="6">
        <v>0.28899082568807299</v>
      </c>
      <c r="J398" s="3">
        <f>(Table1[[#This Row],[AVG_PPP]] - I$519) / I$516</f>
        <v>-0.84960711500939534</v>
      </c>
      <c r="K398" s="6">
        <v>97.0275229357798</v>
      </c>
      <c r="L398" s="3">
        <f>(Table1[[#This Row],[AVG_blocks]] - K$519) / K$516</f>
        <v>0.85323930868942688</v>
      </c>
      <c r="M398" s="6">
        <v>128.33944954128401</v>
      </c>
      <c r="N398" s="3">
        <f>(Table1[[#This Row],[AVG_hits]] - M$519) / M$516</f>
        <v>0.77861979866643727</v>
      </c>
      <c r="O398" s="6">
        <v>0</v>
      </c>
      <c r="P398" s="3">
        <f>(Table1[[#This Row],[AVG_faceoffWins]] - O$519) / O$516</f>
        <v>-0.60126404952864254</v>
      </c>
      <c r="Q398" s="1">
        <v>63</v>
      </c>
      <c r="R398" s="1">
        <v>1</v>
      </c>
      <c r="S398" s="1">
        <f>IF(ISERR(Table1[[#This Row],[AVG_shp]]/Table1[[#This Row],[shp]]), 0, Table1[[#This Row],[AVG_shp]]/Table1[[#This Row],[shp]])</f>
        <v>2.426614917355888</v>
      </c>
      <c r="T398" s="7">
        <f>Table1[[#This Row],[r shp factor]]*Table1[[#This Row],[goals]]</f>
        <v>2.426614917355888</v>
      </c>
      <c r="U398" s="1">
        <v>9</v>
      </c>
      <c r="V398" s="1">
        <v>10</v>
      </c>
      <c r="W398" s="1">
        <v>21</v>
      </c>
      <c r="X398" s="3">
        <v>3.1330275229357798</v>
      </c>
      <c r="Y398" s="3">
        <f>(Table1[[#This Row],[AVG_goals]] - X$519) / X$516</f>
        <v>-1.0524019034347447</v>
      </c>
      <c r="Z398" s="3">
        <v>9.0137614678898998</v>
      </c>
      <c r="AA398" s="3">
        <f>(Table1[[#This Row],[AVG_assists]] - Z$519) / Z$516</f>
        <v>-0.99541885988511203</v>
      </c>
      <c r="AB398" s="3">
        <v>12.1467889908256</v>
      </c>
      <c r="AC398" s="3">
        <f>(Table1[[#This Row],[AVG_points]] - AB$519) / AB$516</f>
        <v>-1.0992444219017801</v>
      </c>
      <c r="AD398" s="1">
        <v>1.7544000000000001E-2</v>
      </c>
      <c r="AE398" s="1">
        <v>1</v>
      </c>
      <c r="AF398" s="1">
        <v>57</v>
      </c>
      <c r="AG398" s="1">
        <v>0</v>
      </c>
      <c r="AH398" s="1">
        <v>60</v>
      </c>
      <c r="AI398" s="1">
        <v>70</v>
      </c>
      <c r="AJ398" s="7">
        <f>Table1[[#This Row],[z ppp]]+Table1[[#This Row],[z blocks]]+Table1[[#This Row],[z hits]]+Table1[[#This Row],[z faceoffWins]]+Table1[[#This Row],[z goals]]+Table1[[#This Row],[z assists]]+Table1[[#This Row],[z points]]</f>
        <v>-2.9660772424038102</v>
      </c>
    </row>
    <row r="399" spans="1:36" x14ac:dyDescent="0.3">
      <c r="A399" s="1">
        <v>8480980</v>
      </c>
      <c r="B399" s="1">
        <v>26</v>
      </c>
      <c r="C399" s="1" t="s">
        <v>701</v>
      </c>
      <c r="D399" s="1" t="s">
        <v>26</v>
      </c>
      <c r="E399" s="1" t="s">
        <v>706</v>
      </c>
      <c r="F399" s="1" t="s">
        <v>707</v>
      </c>
      <c r="G399" s="4">
        <v>0.14472825615763499</v>
      </c>
      <c r="H399" s="3">
        <f>(Table1[[#This Row],[AVG_shp]] - G$519) / G$516</f>
        <v>0.72556906209601491</v>
      </c>
      <c r="I399" s="6">
        <v>0</v>
      </c>
      <c r="J399" s="3">
        <f>(Table1[[#This Row],[AVG_PPP]] - I$519) / I$516</f>
        <v>-0.87968660730137926</v>
      </c>
      <c r="K399" s="6">
        <v>42.551724137930997</v>
      </c>
      <c r="L399" s="3">
        <f>(Table1[[#This Row],[AVG_blocks]] - K$519) / K$516</f>
        <v>-0.48683945165660186</v>
      </c>
      <c r="M399" s="6">
        <v>124.817733990147</v>
      </c>
      <c r="N399" s="3">
        <f>(Table1[[#This Row],[AVG_hits]] - M$519) / M$516</f>
        <v>0.71311725238305157</v>
      </c>
      <c r="O399" s="6">
        <v>171.10344827586201</v>
      </c>
      <c r="P399" s="3">
        <f>(Table1[[#This Row],[AVG_faceoffWins]] - O$519) / O$516</f>
        <v>0.20859834511069925</v>
      </c>
      <c r="Q399" s="1">
        <v>48</v>
      </c>
      <c r="R399" s="1">
        <v>4</v>
      </c>
      <c r="S399" s="1">
        <f>IF(ISERR(Table1[[#This Row],[AVG_shp]]/Table1[[#This Row],[shp]]), 0, Table1[[#This Row],[AVG_shp]]/Table1[[#This Row],[shp]])</f>
        <v>0.97691670598074209</v>
      </c>
      <c r="T399" s="7">
        <f>Table1[[#This Row],[r shp factor]]*Table1[[#This Row],[goals]]</f>
        <v>3.9076668239229684</v>
      </c>
      <c r="U399" s="1">
        <v>6</v>
      </c>
      <c r="V399" s="1">
        <v>10</v>
      </c>
      <c r="W399" s="1">
        <v>24</v>
      </c>
      <c r="X399" s="3">
        <v>7.3497536945812803</v>
      </c>
      <c r="Y399" s="3">
        <f>(Table1[[#This Row],[AVG_goals]] - X$519) / X$516</f>
        <v>-0.63403316355305028</v>
      </c>
      <c r="Z399" s="3">
        <v>9.1231527093595997</v>
      </c>
      <c r="AA399" s="3">
        <f>(Table1[[#This Row],[AVG_assists]] - Z$519) / Z$516</f>
        <v>-0.98756429744008944</v>
      </c>
      <c r="AB399" s="3">
        <v>16.472906403940801</v>
      </c>
      <c r="AC399" s="3">
        <f>(Table1[[#This Row],[AVG_points]] - AB$519) / AB$516</f>
        <v>-0.90490937605850463</v>
      </c>
      <c r="AD399" s="1">
        <v>0.148148</v>
      </c>
      <c r="AE399" s="1">
        <v>0</v>
      </c>
      <c r="AF399" s="1">
        <v>55</v>
      </c>
      <c r="AG399" s="1">
        <v>53</v>
      </c>
      <c r="AH399" s="1">
        <v>37</v>
      </c>
      <c r="AI399" s="1">
        <v>129</v>
      </c>
      <c r="AJ399" s="7">
        <f>Table1[[#This Row],[z ppp]]+Table1[[#This Row],[z blocks]]+Table1[[#This Row],[z hits]]+Table1[[#This Row],[z faceoffWins]]+Table1[[#This Row],[z goals]]+Table1[[#This Row],[z assists]]+Table1[[#This Row],[z points]]</f>
        <v>-2.9713172985158747</v>
      </c>
    </row>
    <row r="400" spans="1:36" x14ac:dyDescent="0.3">
      <c r="A400" s="1">
        <v>8476463</v>
      </c>
      <c r="B400" s="1">
        <v>32</v>
      </c>
      <c r="C400" s="1" t="s">
        <v>449</v>
      </c>
      <c r="D400" s="1" t="s">
        <v>48</v>
      </c>
      <c r="E400" s="1" t="s">
        <v>473</v>
      </c>
      <c r="F400" s="1" t="s">
        <v>474</v>
      </c>
      <c r="G400" s="4">
        <v>4.9571383720930201E-2</v>
      </c>
      <c r="H400" s="3">
        <f>(Table1[[#This Row],[AVG_shp]] - G$519) / G$516</f>
        <v>-1.0917901276447879</v>
      </c>
      <c r="I400" s="6">
        <v>0.36046511627906902</v>
      </c>
      <c r="J400" s="3">
        <f>(Table1[[#This Row],[AVG_PPP]] - I$519) / I$516</f>
        <v>-0.84216774260790794</v>
      </c>
      <c r="K400" s="6">
        <v>126.767441860465</v>
      </c>
      <c r="L400" s="3">
        <f>(Table1[[#This Row],[AVG_blocks]] - K$519) / K$516</f>
        <v>1.5848271800903568</v>
      </c>
      <c r="M400" s="6">
        <v>32.860465116279002</v>
      </c>
      <c r="N400" s="3">
        <f>(Table1[[#This Row],[AVG_hits]] - M$519) / M$516</f>
        <v>-0.9972523595407683</v>
      </c>
      <c r="O400" s="6">
        <v>0</v>
      </c>
      <c r="P400" s="3">
        <f>(Table1[[#This Row],[AVG_faceoffWins]] - O$519) / O$516</f>
        <v>-0.60126404952864254</v>
      </c>
      <c r="Q400" s="1">
        <v>50</v>
      </c>
      <c r="R400" s="1">
        <v>4</v>
      </c>
      <c r="S400" s="1">
        <f>IF(ISERR(Table1[[#This Row],[AVG_shp]]/Table1[[#This Row],[shp]]), 0, Table1[[#This Row],[AVG_shp]]/Table1[[#This Row],[shp]])</f>
        <v>0.87989250099276162</v>
      </c>
      <c r="T400" s="7">
        <f>Table1[[#This Row],[r shp factor]]*Table1[[#This Row],[goals]]</f>
        <v>3.5195700039710465</v>
      </c>
      <c r="U400" s="1">
        <v>16</v>
      </c>
      <c r="V400" s="1">
        <v>20</v>
      </c>
      <c r="W400" s="1">
        <v>44</v>
      </c>
      <c r="X400" s="3">
        <v>4.7325581395348797</v>
      </c>
      <c r="Y400" s="3">
        <f>(Table1[[#This Row],[AVG_goals]] - X$519) / X$516</f>
        <v>-0.89370210144887974</v>
      </c>
      <c r="Z400" s="3">
        <v>15.697674418604599</v>
      </c>
      <c r="AA400" s="3">
        <f>(Table1[[#This Row],[AVG_assists]] - Z$519) / Z$516</f>
        <v>-0.51549733286756327</v>
      </c>
      <c r="AB400" s="3">
        <v>20.430232558139501</v>
      </c>
      <c r="AC400" s="3">
        <f>(Table1[[#This Row],[AVG_points]] - AB$519) / AB$516</f>
        <v>-0.72714093240472666</v>
      </c>
      <c r="AD400" s="1">
        <v>5.6337999999999999E-2</v>
      </c>
      <c r="AE400" s="1">
        <v>0</v>
      </c>
      <c r="AF400" s="1">
        <v>71</v>
      </c>
      <c r="AG400" s="1">
        <v>0</v>
      </c>
      <c r="AH400" s="1">
        <v>104</v>
      </c>
      <c r="AI400" s="1">
        <v>27</v>
      </c>
      <c r="AJ400" s="7">
        <f>Table1[[#This Row],[z ppp]]+Table1[[#This Row],[z blocks]]+Table1[[#This Row],[z hits]]+Table1[[#This Row],[z faceoffWins]]+Table1[[#This Row],[z goals]]+Table1[[#This Row],[z assists]]+Table1[[#This Row],[z points]]</f>
        <v>-2.9921973383081317</v>
      </c>
    </row>
    <row r="401" spans="1:36" x14ac:dyDescent="0.3">
      <c r="A401" s="1">
        <v>8479976</v>
      </c>
      <c r="B401" s="1">
        <v>27</v>
      </c>
      <c r="C401" s="1" t="s">
        <v>902</v>
      </c>
      <c r="D401" s="1" t="s">
        <v>48</v>
      </c>
      <c r="E401" s="1" t="s">
        <v>932</v>
      </c>
      <c r="F401" s="1" t="s">
        <v>933</v>
      </c>
      <c r="G401" s="4">
        <v>3.9555058201058202E-2</v>
      </c>
      <c r="H401" s="3">
        <f>(Table1[[#This Row],[AVG_shp]] - G$519) / G$516</f>
        <v>-1.2830875165231679</v>
      </c>
      <c r="I401" s="6">
        <v>6.3915343915343898</v>
      </c>
      <c r="J401" s="3">
        <f>(Table1[[#This Row],[AVG_PPP]] - I$519) / I$516</f>
        <v>-0.21442635550493749</v>
      </c>
      <c r="K401" s="6">
        <v>83.973544973544904</v>
      </c>
      <c r="L401" s="3">
        <f>(Table1[[#This Row],[AVG_blocks]] - K$519) / K$516</f>
        <v>0.5321176548311467</v>
      </c>
      <c r="M401" s="6">
        <v>51.931216931216902</v>
      </c>
      <c r="N401" s="3">
        <f>(Table1[[#This Row],[AVG_hits]] - M$519) / M$516</f>
        <v>-0.64254375650960471</v>
      </c>
      <c r="O401" s="6">
        <v>0</v>
      </c>
      <c r="P401" s="3">
        <f>(Table1[[#This Row],[AVG_faceoffWins]] - O$519) / O$516</f>
        <v>-0.60126404952864254</v>
      </c>
      <c r="Q401" s="1">
        <v>43</v>
      </c>
      <c r="R401" s="1">
        <v>2</v>
      </c>
      <c r="S401" s="1">
        <f>IF(ISERR(Table1[[#This Row],[AVG_shp]]/Table1[[#This Row],[shp]]), 0, Table1[[#This Row],[AVG_shp]]/Table1[[#This Row],[shp]])</f>
        <v>0.79110116402116404</v>
      </c>
      <c r="T401" s="7">
        <f>Table1[[#This Row],[r shp factor]]*Table1[[#This Row],[goals]]</f>
        <v>1.5822023280423281</v>
      </c>
      <c r="U401" s="1">
        <v>3</v>
      </c>
      <c r="V401" s="1">
        <v>5</v>
      </c>
      <c r="W401" s="1">
        <v>12</v>
      </c>
      <c r="X401" s="3">
        <v>2.8253968253968198</v>
      </c>
      <c r="Y401" s="3">
        <f>(Table1[[#This Row],[AVG_goals]] - X$519) / X$516</f>
        <v>-1.0829239392604852</v>
      </c>
      <c r="Z401" s="3">
        <v>18.460317460317398</v>
      </c>
      <c r="AA401" s="3">
        <f>(Table1[[#This Row],[AVG_assists]] - Z$519) / Z$516</f>
        <v>-0.31713271068297288</v>
      </c>
      <c r="AB401" s="3">
        <v>21.285714285714199</v>
      </c>
      <c r="AC401" s="3">
        <f>(Table1[[#This Row],[AVG_points]] - AB$519) / AB$516</f>
        <v>-0.68871153604985558</v>
      </c>
      <c r="AD401" s="1">
        <v>0.05</v>
      </c>
      <c r="AE401" s="1">
        <v>0</v>
      </c>
      <c r="AF401" s="1">
        <v>40</v>
      </c>
      <c r="AG401" s="1">
        <v>0</v>
      </c>
      <c r="AH401" s="1">
        <v>49</v>
      </c>
      <c r="AI401" s="1">
        <v>23</v>
      </c>
      <c r="AJ401" s="7">
        <f>Table1[[#This Row],[z ppp]]+Table1[[#This Row],[z blocks]]+Table1[[#This Row],[z hits]]+Table1[[#This Row],[z faceoffWins]]+Table1[[#This Row],[z goals]]+Table1[[#This Row],[z assists]]+Table1[[#This Row],[z points]]</f>
        <v>-3.0148846927053521</v>
      </c>
    </row>
    <row r="402" spans="1:36" x14ac:dyDescent="0.3">
      <c r="A402" s="1">
        <v>8476441</v>
      </c>
      <c r="B402" s="1">
        <v>32</v>
      </c>
      <c r="C402" s="1" t="s">
        <v>416</v>
      </c>
      <c r="D402" s="1" t="s">
        <v>48</v>
      </c>
      <c r="E402" s="1" t="s">
        <v>445</v>
      </c>
      <c r="F402" s="1" t="s">
        <v>446</v>
      </c>
      <c r="G402" s="4">
        <v>4.21069411764705E-2</v>
      </c>
      <c r="H402" s="3">
        <f>(Table1[[#This Row],[AVG_shp]] - G$519) / G$516</f>
        <v>-1.2343502276889486</v>
      </c>
      <c r="I402" s="6">
        <v>0.39037433155080198</v>
      </c>
      <c r="J402" s="3">
        <f>(Table1[[#This Row],[AVG_PPP]] - I$519) / I$516</f>
        <v>-0.83905465412808045</v>
      </c>
      <c r="K402" s="6">
        <v>109.187165775401</v>
      </c>
      <c r="L402" s="3">
        <f>(Table1[[#This Row],[AVG_blocks]] - K$519) / K$516</f>
        <v>1.1523607435716907</v>
      </c>
      <c r="M402" s="6">
        <v>98.245989304812795</v>
      </c>
      <c r="N402" s="3">
        <f>(Table1[[#This Row],[AVG_hits]] - M$519) / M$516</f>
        <v>0.21889308498274115</v>
      </c>
      <c r="O402" s="6">
        <v>0</v>
      </c>
      <c r="P402" s="3">
        <f>(Table1[[#This Row],[AVG_faceoffWins]] - O$519) / O$516</f>
        <v>-0.60126404952864254</v>
      </c>
      <c r="Q402" s="1">
        <v>73</v>
      </c>
      <c r="R402" s="1">
        <v>6</v>
      </c>
      <c r="S402" s="1">
        <f>IF(ISERR(Table1[[#This Row],[AVG_shp]]/Table1[[#This Row],[shp]]), 0, Table1[[#This Row],[AVG_shp]]/Table1[[#This Row],[shp]])</f>
        <v>0.63862257979904902</v>
      </c>
      <c r="T402" s="7">
        <f>Table1[[#This Row],[r shp factor]]*Table1[[#This Row],[goals]]</f>
        <v>3.8317354787942941</v>
      </c>
      <c r="U402" s="1">
        <v>14</v>
      </c>
      <c r="V402" s="1">
        <v>20</v>
      </c>
      <c r="W402" s="1">
        <v>46</v>
      </c>
      <c r="X402" s="3">
        <v>3.2780748663101602</v>
      </c>
      <c r="Y402" s="3">
        <f>(Table1[[#This Row],[AVG_goals]] - X$519) / X$516</f>
        <v>-1.0380108161787642</v>
      </c>
      <c r="Z402" s="3">
        <v>10.4705882352941</v>
      </c>
      <c r="AA402" s="3">
        <f>(Table1[[#This Row],[AVG_assists]] - Z$519) / Z$516</f>
        <v>-0.89081508482578797</v>
      </c>
      <c r="AB402" s="3">
        <v>13.748663101604199</v>
      </c>
      <c r="AC402" s="3">
        <f>(Table1[[#This Row],[AVG_points]] - AB$519) / AB$516</f>
        <v>-1.0272860700989448</v>
      </c>
      <c r="AD402" s="1">
        <v>6.5934000000000006E-2</v>
      </c>
      <c r="AE402" s="1">
        <v>1</v>
      </c>
      <c r="AF402" s="1">
        <v>91</v>
      </c>
      <c r="AG402" s="1">
        <v>0</v>
      </c>
      <c r="AH402" s="1">
        <v>108</v>
      </c>
      <c r="AI402" s="1">
        <v>100</v>
      </c>
      <c r="AJ402" s="7">
        <f>Table1[[#This Row],[z ppp]]+Table1[[#This Row],[z blocks]]+Table1[[#This Row],[z hits]]+Table1[[#This Row],[z faceoffWins]]+Table1[[#This Row],[z goals]]+Table1[[#This Row],[z assists]]+Table1[[#This Row],[z points]]</f>
        <v>-3.0251768462057882</v>
      </c>
    </row>
    <row r="403" spans="1:36" x14ac:dyDescent="0.3">
      <c r="A403" s="1">
        <v>8476874</v>
      </c>
      <c r="B403" s="1">
        <v>31</v>
      </c>
      <c r="C403" s="1" t="s">
        <v>902</v>
      </c>
      <c r="D403" s="1" t="s">
        <v>48</v>
      </c>
      <c r="E403" s="1" t="s">
        <v>926</v>
      </c>
      <c r="F403" s="1" t="s">
        <v>927</v>
      </c>
      <c r="G403" s="4">
        <v>6.9375837004405194E-2</v>
      </c>
      <c r="H403" s="3">
        <f>(Table1[[#This Row],[AVG_shp]] - G$519) / G$516</f>
        <v>-0.71355359831311771</v>
      </c>
      <c r="I403" s="6">
        <v>0</v>
      </c>
      <c r="J403" s="3">
        <f>(Table1[[#This Row],[AVG_PPP]] - I$519) / I$516</f>
        <v>-0.87968660730137926</v>
      </c>
      <c r="K403" s="6">
        <v>116.49339207048401</v>
      </c>
      <c r="L403" s="3">
        <f>(Table1[[#This Row],[AVG_blocks]] - K$519) / K$516</f>
        <v>1.3320904380853036</v>
      </c>
      <c r="M403" s="6">
        <v>52.092511013215798</v>
      </c>
      <c r="N403" s="3">
        <f>(Table1[[#This Row],[AVG_hits]] - M$519) / M$516</f>
        <v>-0.63954374900815902</v>
      </c>
      <c r="O403" s="6">
        <v>0</v>
      </c>
      <c r="P403" s="3">
        <f>(Table1[[#This Row],[AVG_faceoffWins]] - O$519) / O$516</f>
        <v>-0.60126404952864254</v>
      </c>
      <c r="Q403" s="1">
        <v>77</v>
      </c>
      <c r="R403" s="1">
        <v>2</v>
      </c>
      <c r="S403" s="1">
        <f>IF(ISERR(Table1[[#This Row],[AVG_shp]]/Table1[[#This Row],[shp]]), 0, Table1[[#This Row],[AVG_shp]]/Table1[[#This Row],[shp]])</f>
        <v>2.4281907180149522</v>
      </c>
      <c r="T403" s="7">
        <f>Table1[[#This Row],[r shp factor]]*Table1[[#This Row],[goals]]</f>
        <v>4.8563814360299045</v>
      </c>
      <c r="U403" s="1">
        <v>16</v>
      </c>
      <c r="V403" s="1">
        <v>18</v>
      </c>
      <c r="W403" s="1">
        <v>38</v>
      </c>
      <c r="X403" s="3">
        <v>4.0088105726872199</v>
      </c>
      <c r="Y403" s="3">
        <f>(Table1[[#This Row],[AVG_goals]] - X$519) / X$516</f>
        <v>-0.96550978950094457</v>
      </c>
      <c r="Z403" s="3">
        <v>15.709251101321501</v>
      </c>
      <c r="AA403" s="3">
        <f>(Table1[[#This Row],[AVG_assists]] - Z$519) / Z$516</f>
        <v>-0.51466609833649435</v>
      </c>
      <c r="AB403" s="3">
        <v>19.718061674008801</v>
      </c>
      <c r="AC403" s="3">
        <f>(Table1[[#This Row],[AVG_points]] - AB$519) / AB$516</f>
        <v>-0.75913261182521774</v>
      </c>
      <c r="AD403" s="1">
        <v>2.8570999999999999E-2</v>
      </c>
      <c r="AE403" s="1">
        <v>0</v>
      </c>
      <c r="AF403" s="1">
        <v>73</v>
      </c>
      <c r="AG403" s="1">
        <v>0</v>
      </c>
      <c r="AH403" s="1">
        <v>124</v>
      </c>
      <c r="AI403" s="1">
        <v>25</v>
      </c>
      <c r="AJ403" s="7">
        <f>Table1[[#This Row],[z ppp]]+Table1[[#This Row],[z blocks]]+Table1[[#This Row],[z hits]]+Table1[[#This Row],[z faceoffWins]]+Table1[[#This Row],[z goals]]+Table1[[#This Row],[z assists]]+Table1[[#This Row],[z points]]</f>
        <v>-3.0277124674155336</v>
      </c>
    </row>
    <row r="404" spans="1:36" x14ac:dyDescent="0.3">
      <c r="A404" s="1">
        <v>8479390</v>
      </c>
      <c r="B404" s="1">
        <v>27</v>
      </c>
      <c r="C404" s="1" t="s">
        <v>600</v>
      </c>
      <c r="D404" s="1" t="s">
        <v>42</v>
      </c>
      <c r="E404" s="1" t="s">
        <v>616</v>
      </c>
      <c r="F404" s="1" t="s">
        <v>617</v>
      </c>
      <c r="G404" s="4">
        <v>9.1585510822510804E-2</v>
      </c>
      <c r="H404" s="3">
        <f>(Table1[[#This Row],[AVG_shp]] - G$519) / G$516</f>
        <v>-0.2893808214984106</v>
      </c>
      <c r="I404" s="6">
        <v>6.3593073593073504</v>
      </c>
      <c r="J404" s="3">
        <f>(Table1[[#This Row],[AVG_PPP]] - I$519) / I$516</f>
        <v>-0.21778069301775896</v>
      </c>
      <c r="K404" s="6">
        <v>31.3766233766233</v>
      </c>
      <c r="L404" s="3">
        <f>(Table1[[#This Row],[AVG_blocks]] - K$519) / K$516</f>
        <v>-0.76174161932424789</v>
      </c>
      <c r="M404" s="6">
        <v>74.6666666666666</v>
      </c>
      <c r="N404" s="3">
        <f>(Table1[[#This Row],[AVG_hits]] - M$519) / M$516</f>
        <v>-0.21967319046145334</v>
      </c>
      <c r="O404" s="6">
        <v>12.4978354978354</v>
      </c>
      <c r="P404" s="3">
        <f>(Table1[[#This Row],[AVG_faceoffWins]] - O$519) / O$516</f>
        <v>-0.54210961935160085</v>
      </c>
      <c r="Q404" s="1">
        <v>80</v>
      </c>
      <c r="R404" s="1">
        <v>7</v>
      </c>
      <c r="S404" s="1">
        <f>IF(ISERR(Table1[[#This Row],[AVG_shp]]/Table1[[#This Row],[shp]]), 0, Table1[[#This Row],[AVG_shp]]/Table1[[#This Row],[shp]])</f>
        <v>1.2167759744717055</v>
      </c>
      <c r="T404" s="7">
        <f>Table1[[#This Row],[r shp factor]]*Table1[[#This Row],[goals]]</f>
        <v>8.5174318213019387</v>
      </c>
      <c r="U404" s="1">
        <v>20</v>
      </c>
      <c r="V404" s="1">
        <v>27</v>
      </c>
      <c r="W404" s="1">
        <v>61</v>
      </c>
      <c r="X404" s="3">
        <v>10.757575757575699</v>
      </c>
      <c r="Y404" s="3">
        <f>(Table1[[#This Row],[AVG_goals]] - X$519) / X$516</f>
        <v>-0.29592104429261279</v>
      </c>
      <c r="Z404" s="3">
        <v>15.5108225108225</v>
      </c>
      <c r="AA404" s="3">
        <f>(Table1[[#This Row],[AVG_assists]] - Z$519) / Z$516</f>
        <v>-0.52891376326846173</v>
      </c>
      <c r="AB404" s="3">
        <v>26.268398268398201</v>
      </c>
      <c r="AC404" s="3">
        <f>(Table1[[#This Row],[AVG_points]] - AB$519) / AB$516</f>
        <v>-0.46488263180840145</v>
      </c>
      <c r="AD404" s="1">
        <v>7.5269000000000003E-2</v>
      </c>
      <c r="AE404" s="1">
        <v>1</v>
      </c>
      <c r="AF404" s="1">
        <v>93</v>
      </c>
      <c r="AG404" s="1">
        <v>9</v>
      </c>
      <c r="AH404" s="1">
        <v>28</v>
      </c>
      <c r="AI404" s="1">
        <v>59</v>
      </c>
      <c r="AJ404" s="7">
        <f>Table1[[#This Row],[z ppp]]+Table1[[#This Row],[z blocks]]+Table1[[#This Row],[z hits]]+Table1[[#This Row],[z faceoffWins]]+Table1[[#This Row],[z goals]]+Table1[[#This Row],[z assists]]+Table1[[#This Row],[z points]]</f>
        <v>-3.0310225615245372</v>
      </c>
    </row>
    <row r="405" spans="1:36" x14ac:dyDescent="0.3">
      <c r="A405" s="1">
        <v>8478020</v>
      </c>
      <c r="B405" s="1">
        <v>29</v>
      </c>
      <c r="C405" s="1" t="s">
        <v>634</v>
      </c>
      <c r="D405" s="1" t="s">
        <v>42</v>
      </c>
      <c r="E405" s="1" t="s">
        <v>635</v>
      </c>
      <c r="F405" s="1" t="s">
        <v>636</v>
      </c>
      <c r="G405" s="4">
        <v>0.13623099056603699</v>
      </c>
      <c r="H405" s="3">
        <f>(Table1[[#This Row],[AVG_shp]] - G$519) / G$516</f>
        <v>0.56328352963664541</v>
      </c>
      <c r="I405" s="6">
        <v>2.6933962264150901</v>
      </c>
      <c r="J405" s="3">
        <f>(Table1[[#This Row],[AVG_PPP]] - I$519) / I$516</f>
        <v>-0.59934555896942521</v>
      </c>
      <c r="K405" s="6">
        <v>35.1839622641509</v>
      </c>
      <c r="L405" s="3">
        <f>(Table1[[#This Row],[AVG_blocks]] - K$519) / K$516</f>
        <v>-0.66808289216086214</v>
      </c>
      <c r="M405" s="6">
        <v>70.905660377358402</v>
      </c>
      <c r="N405" s="3">
        <f>(Table1[[#This Row],[AVG_hits]] - M$519) / M$516</f>
        <v>-0.28962645186496949</v>
      </c>
      <c r="O405" s="6">
        <v>50.198113207547102</v>
      </c>
      <c r="P405" s="3">
        <f>(Table1[[#This Row],[AVG_faceoffWins]] - O$519) / O$516</f>
        <v>-0.36366764467362733</v>
      </c>
      <c r="Q405" s="1">
        <v>72</v>
      </c>
      <c r="R405" s="1">
        <v>11</v>
      </c>
      <c r="S405" s="1">
        <f>IF(ISERR(Table1[[#This Row],[AVG_shp]]/Table1[[#This Row],[shp]]), 0, Table1[[#This Row],[AVG_shp]]/Table1[[#This Row],[shp]])</f>
        <v>1.0526921040246422</v>
      </c>
      <c r="T405" s="7">
        <f>Table1[[#This Row],[r shp factor]]*Table1[[#This Row],[goals]]</f>
        <v>11.579613144271065</v>
      </c>
      <c r="U405" s="1">
        <v>16</v>
      </c>
      <c r="V405" s="1">
        <v>27</v>
      </c>
      <c r="W405" s="1">
        <v>65</v>
      </c>
      <c r="X405" s="3">
        <v>13.6132075471698</v>
      </c>
      <c r="Y405" s="3">
        <f>(Table1[[#This Row],[AVG_goals]] - X$519) / X$516</f>
        <v>-1.2595301821557426E-2</v>
      </c>
      <c r="Z405" s="3">
        <v>13.3867924528301</v>
      </c>
      <c r="AA405" s="3">
        <f>(Table1[[#This Row],[AVG_assists]] - Z$519) / Z$516</f>
        <v>-0.68142438936120364</v>
      </c>
      <c r="AB405" s="3">
        <v>27</v>
      </c>
      <c r="AC405" s="3">
        <f>(Table1[[#This Row],[AVG_points]] - AB$519) / AB$516</f>
        <v>-0.43201809243671674</v>
      </c>
      <c r="AD405" s="1">
        <v>0.129412</v>
      </c>
      <c r="AE405" s="1">
        <v>1</v>
      </c>
      <c r="AF405" s="1">
        <v>85</v>
      </c>
      <c r="AG405" s="1">
        <v>49</v>
      </c>
      <c r="AH405" s="1">
        <v>44</v>
      </c>
      <c r="AI405" s="1">
        <v>108</v>
      </c>
      <c r="AJ405" s="7">
        <f>Table1[[#This Row],[z ppp]]+Table1[[#This Row],[z blocks]]+Table1[[#This Row],[z hits]]+Table1[[#This Row],[z faceoffWins]]+Table1[[#This Row],[z goals]]+Table1[[#This Row],[z assists]]+Table1[[#This Row],[z points]]</f>
        <v>-3.046760331288362</v>
      </c>
    </row>
    <row r="406" spans="1:36" x14ac:dyDescent="0.3">
      <c r="A406" s="1">
        <v>8480727</v>
      </c>
      <c r="B406" s="1">
        <v>29</v>
      </c>
      <c r="C406" s="1" t="s">
        <v>960</v>
      </c>
      <c r="D406" s="1" t="s">
        <v>48</v>
      </c>
      <c r="E406" s="1" t="s">
        <v>993</v>
      </c>
      <c r="F406" s="1" t="s">
        <v>994</v>
      </c>
      <c r="G406" s="4">
        <v>5.7281932989690698E-2</v>
      </c>
      <c r="H406" s="3">
        <f>(Table1[[#This Row],[AVG_shp]] - G$519) / G$516</f>
        <v>-0.9445297436840604</v>
      </c>
      <c r="I406" s="6">
        <v>0</v>
      </c>
      <c r="J406" s="3">
        <f>(Table1[[#This Row],[AVG_PPP]] - I$519) / I$516</f>
        <v>-0.87968660730137926</v>
      </c>
      <c r="K406" s="6">
        <v>101.80412371134</v>
      </c>
      <c r="L406" s="3">
        <f>(Table1[[#This Row],[AVG_blocks]] - K$519) / K$516</f>
        <v>0.97074141764855904</v>
      </c>
      <c r="M406" s="6">
        <v>112.561855670103</v>
      </c>
      <c r="N406" s="3">
        <f>(Table1[[#This Row],[AVG_hits]] - M$519) / M$516</f>
        <v>0.48516265887732674</v>
      </c>
      <c r="O406" s="6">
        <v>0</v>
      </c>
      <c r="P406" s="3">
        <f>(Table1[[#This Row],[AVG_faceoffWins]] - O$519) / O$516</f>
        <v>-0.60126404952864254</v>
      </c>
      <c r="Q406" s="1">
        <v>74</v>
      </c>
      <c r="R406" s="1">
        <v>4</v>
      </c>
      <c r="S406" s="1">
        <f>IF(ISERR(Table1[[#This Row],[AVG_shp]]/Table1[[#This Row],[shp]]), 0, Table1[[#This Row],[AVG_shp]]/Table1[[#This Row],[shp]])</f>
        <v>1.0310665452820702</v>
      </c>
      <c r="T406" s="7">
        <f>Table1[[#This Row],[r shp factor]]*Table1[[#This Row],[goals]]</f>
        <v>4.1242661811282808</v>
      </c>
      <c r="U406" s="1">
        <v>9</v>
      </c>
      <c r="V406" s="1">
        <v>13</v>
      </c>
      <c r="W406" s="1">
        <v>30</v>
      </c>
      <c r="X406" s="3">
        <v>3.67525773195876</v>
      </c>
      <c r="Y406" s="3">
        <f>(Table1[[#This Row],[AVG_goals]] - X$519) / X$516</f>
        <v>-0.99860372920181673</v>
      </c>
      <c r="Z406" s="3">
        <v>9.3350515463917496</v>
      </c>
      <c r="AA406" s="3">
        <f>(Table1[[#This Row],[AVG_assists]] - Z$519) / Z$516</f>
        <v>-0.97234943539871022</v>
      </c>
      <c r="AB406" s="3">
        <v>13.010309278350499</v>
      </c>
      <c r="AC406" s="3">
        <f>(Table1[[#This Row],[AVG_points]] - AB$519) / AB$516</f>
        <v>-1.0604539225607303</v>
      </c>
      <c r="AD406" s="1">
        <v>5.5556000000000001E-2</v>
      </c>
      <c r="AE406" s="1">
        <v>0</v>
      </c>
      <c r="AF406" s="1">
        <v>72</v>
      </c>
      <c r="AG406" s="1">
        <v>0</v>
      </c>
      <c r="AH406" s="1">
        <v>103</v>
      </c>
      <c r="AI406" s="1">
        <v>117</v>
      </c>
      <c r="AJ406" s="7">
        <f>Table1[[#This Row],[z ppp]]+Table1[[#This Row],[z blocks]]+Table1[[#This Row],[z hits]]+Table1[[#This Row],[z faceoffWins]]+Table1[[#This Row],[z goals]]+Table1[[#This Row],[z assists]]+Table1[[#This Row],[z points]]</f>
        <v>-3.0564536674653935</v>
      </c>
    </row>
    <row r="407" spans="1:36" x14ac:dyDescent="0.3">
      <c r="A407" s="1">
        <v>8476917</v>
      </c>
      <c r="B407" s="1">
        <v>31</v>
      </c>
      <c r="C407" s="1" t="s">
        <v>573</v>
      </c>
      <c r="D407" s="1" t="s">
        <v>48</v>
      </c>
      <c r="E407" s="1" t="s">
        <v>594</v>
      </c>
      <c r="F407" s="1" t="s">
        <v>595</v>
      </c>
      <c r="G407" s="4">
        <v>2.5643273743016701E-2</v>
      </c>
      <c r="H407" s="3">
        <f>(Table1[[#This Row],[AVG_shp]] - G$519) / G$516</f>
        <v>-1.5487825596986593</v>
      </c>
      <c r="I407" s="6">
        <v>0.33519553072625602</v>
      </c>
      <c r="J407" s="3">
        <f>(Table1[[#This Row],[AVG_PPP]] - I$519) / I$516</f>
        <v>-0.84479791711966867</v>
      </c>
      <c r="K407" s="6">
        <v>102.614525139664</v>
      </c>
      <c r="L407" s="3">
        <f>(Table1[[#This Row],[AVG_blocks]] - K$519) / K$516</f>
        <v>0.99067690763524208</v>
      </c>
      <c r="M407" s="6">
        <v>71.446927374301595</v>
      </c>
      <c r="N407" s="3">
        <f>(Table1[[#This Row],[AVG_hits]] - M$519) / M$516</f>
        <v>-0.27955909520196642</v>
      </c>
      <c r="O407" s="6">
        <v>0</v>
      </c>
      <c r="P407" s="3">
        <f>(Table1[[#This Row],[AVG_faceoffWins]] - O$519) / O$516</f>
        <v>-0.60126404952864254</v>
      </c>
      <c r="Q407" s="1">
        <v>60</v>
      </c>
      <c r="R407" s="1">
        <v>0</v>
      </c>
      <c r="S407" s="1">
        <f>IF(ISERR(Table1[[#This Row],[AVG_shp]]/Table1[[#This Row],[shp]]), 0, Table1[[#This Row],[AVG_shp]]/Table1[[#This Row],[shp]])</f>
        <v>0</v>
      </c>
      <c r="T407" s="7">
        <f>Table1[[#This Row],[r shp factor]]*Table1[[#This Row],[goals]]</f>
        <v>0</v>
      </c>
      <c r="U407" s="1">
        <v>21</v>
      </c>
      <c r="V407" s="1">
        <v>21</v>
      </c>
      <c r="W407" s="1">
        <v>42</v>
      </c>
      <c r="X407" s="3">
        <v>2.3687150837988802</v>
      </c>
      <c r="Y407" s="3">
        <f>(Table1[[#This Row],[AVG_goals]] - X$519) / X$516</f>
        <v>-1.1282342954425062</v>
      </c>
      <c r="Z407" s="3">
        <v>17.011173184357499</v>
      </c>
      <c r="AA407" s="3">
        <f>(Table1[[#This Row],[AVG_assists]] - Z$519) / Z$516</f>
        <v>-0.42118486380280801</v>
      </c>
      <c r="AB407" s="3">
        <v>19.3798882681564</v>
      </c>
      <c r="AC407" s="3">
        <f>(Table1[[#This Row],[AVG_points]] - AB$519) / AB$516</f>
        <v>-0.77432381864037891</v>
      </c>
      <c r="AD407" s="1">
        <v>0</v>
      </c>
      <c r="AE407" s="1">
        <v>1</v>
      </c>
      <c r="AF407" s="1">
        <v>109</v>
      </c>
      <c r="AG407" s="1">
        <v>0</v>
      </c>
      <c r="AH407" s="1">
        <v>87</v>
      </c>
      <c r="AI407" s="1">
        <v>73</v>
      </c>
      <c r="AJ407" s="7">
        <f>Table1[[#This Row],[z ppp]]+Table1[[#This Row],[z blocks]]+Table1[[#This Row],[z hits]]+Table1[[#This Row],[z faceoffWins]]+Table1[[#This Row],[z goals]]+Table1[[#This Row],[z assists]]+Table1[[#This Row],[z points]]</f>
        <v>-3.058687132100729</v>
      </c>
    </row>
    <row r="408" spans="1:36" x14ac:dyDescent="0.3">
      <c r="A408" s="1">
        <v>8480860</v>
      </c>
      <c r="B408" s="1">
        <v>25</v>
      </c>
      <c r="C408" s="1" t="s">
        <v>186</v>
      </c>
      <c r="D408" s="1" t="s">
        <v>48</v>
      </c>
      <c r="E408" s="1" t="s">
        <v>207</v>
      </c>
      <c r="F408" s="1" t="s">
        <v>208</v>
      </c>
      <c r="G408" s="4">
        <v>3.59563401015228E-2</v>
      </c>
      <c r="H408" s="3">
        <f>(Table1[[#This Row],[AVG_shp]] - G$519) / G$516</f>
        <v>-1.3518178482585612</v>
      </c>
      <c r="I408" s="6">
        <v>0.37055837563451699</v>
      </c>
      <c r="J408" s="3">
        <f>(Table1[[#This Row],[AVG_PPP]] - I$519) / I$516</f>
        <v>-0.84111718982215666</v>
      </c>
      <c r="K408" s="6">
        <v>93.959390862944105</v>
      </c>
      <c r="L408" s="3">
        <f>(Table1[[#This Row],[AVG_blocks]] - K$519) / K$516</f>
        <v>0.77776471785321299</v>
      </c>
      <c r="M408" s="6">
        <v>116.888324873096</v>
      </c>
      <c r="N408" s="3">
        <f>(Table1[[#This Row],[AVG_hits]] - M$519) / M$516</f>
        <v>0.56563331163098141</v>
      </c>
      <c r="O408" s="6">
        <v>0</v>
      </c>
      <c r="P408" s="3">
        <f>(Table1[[#This Row],[AVG_faceoffWins]] - O$519) / O$516</f>
        <v>-0.60126404952864254</v>
      </c>
      <c r="Q408" s="1">
        <v>73</v>
      </c>
      <c r="R408" s="1">
        <v>3</v>
      </c>
      <c r="S408" s="1">
        <f>IF(ISERR(Table1[[#This Row],[AVG_shp]]/Table1[[#This Row],[shp]]), 0, Table1[[#This Row],[AVG_shp]]/Table1[[#This Row],[shp]])</f>
        <v>0.98281645760619929</v>
      </c>
      <c r="T408" s="7">
        <f>Table1[[#This Row],[r shp factor]]*Table1[[#This Row],[goals]]</f>
        <v>2.9484493728185979</v>
      </c>
      <c r="U408" s="1">
        <v>17</v>
      </c>
      <c r="V408" s="1">
        <v>20</v>
      </c>
      <c r="W408" s="1">
        <v>43</v>
      </c>
      <c r="X408" s="3">
        <v>1.9543147208121801</v>
      </c>
      <c r="Y408" s="3">
        <f>(Table1[[#This Row],[AVG_goals]] - X$519) / X$516</f>
        <v>-1.1693496419487763</v>
      </c>
      <c r="Z408" s="3">
        <v>11.741116751269001</v>
      </c>
      <c r="AA408" s="3">
        <f>(Table1[[#This Row],[AVG_assists]] - Z$519) / Z$516</f>
        <v>-0.79958798626807648</v>
      </c>
      <c r="AB408" s="3">
        <v>13.6954314720812</v>
      </c>
      <c r="AC408" s="3">
        <f>(Table1[[#This Row],[AVG_points]] - AB$519) / AB$516</f>
        <v>-1.0296773068999394</v>
      </c>
      <c r="AD408" s="1">
        <v>3.6584999999999999E-2</v>
      </c>
      <c r="AE408" s="1">
        <v>1</v>
      </c>
      <c r="AF408" s="1">
        <v>82</v>
      </c>
      <c r="AG408" s="1">
        <v>0</v>
      </c>
      <c r="AH408" s="1">
        <v>116</v>
      </c>
      <c r="AI408" s="1">
        <v>109</v>
      </c>
      <c r="AJ408" s="7">
        <f>Table1[[#This Row],[z ppp]]+Table1[[#This Row],[z blocks]]+Table1[[#This Row],[z hits]]+Table1[[#This Row],[z faceoffWins]]+Table1[[#This Row],[z goals]]+Table1[[#This Row],[z assists]]+Table1[[#This Row],[z points]]</f>
        <v>-3.0975981449833974</v>
      </c>
    </row>
    <row r="409" spans="1:36" x14ac:dyDescent="0.3">
      <c r="A409" s="1">
        <v>8476438</v>
      </c>
      <c r="B409" s="1">
        <v>33</v>
      </c>
      <c r="C409" s="1" t="s">
        <v>960</v>
      </c>
      <c r="D409" s="1" t="s">
        <v>29</v>
      </c>
      <c r="E409" s="1" t="s">
        <v>976</v>
      </c>
      <c r="F409" s="1" t="s">
        <v>977</v>
      </c>
      <c r="G409" s="4">
        <v>0.17980139555555499</v>
      </c>
      <c r="H409" s="3">
        <f>(Table1[[#This Row],[AVG_shp]] - G$519) / G$516</f>
        <v>1.3954155016190057</v>
      </c>
      <c r="I409" s="6">
        <v>4.0444444444444398</v>
      </c>
      <c r="J409" s="3">
        <f>(Table1[[#This Row],[AVG_PPP]] - I$519) / I$516</f>
        <v>-0.45872225591628024</v>
      </c>
      <c r="K409" s="6">
        <v>22.3333333333333</v>
      </c>
      <c r="L409" s="3">
        <f>(Table1[[#This Row],[AVG_blocks]] - K$519) / K$516</f>
        <v>-0.98420225648961246</v>
      </c>
      <c r="M409" s="6">
        <v>17.608888888888799</v>
      </c>
      <c r="N409" s="3">
        <f>(Table1[[#This Row],[AVG_hits]] - M$519) / M$516</f>
        <v>-1.2809257747337339</v>
      </c>
      <c r="O409" s="6">
        <v>7.8755555555555503</v>
      </c>
      <c r="P409" s="3">
        <f>(Table1[[#This Row],[AVG_faceoffWins]] - O$519) / O$516</f>
        <v>-0.5639876746477912</v>
      </c>
      <c r="Q409" s="1">
        <v>72</v>
      </c>
      <c r="R409" s="1">
        <v>13</v>
      </c>
      <c r="S409" s="1">
        <f>IF(ISERR(Table1[[#This Row],[AVG_shp]]/Table1[[#This Row],[shp]]), 0, Table1[[#This Row],[AVG_shp]]/Table1[[#This Row],[shp]])</f>
        <v>0.86145610611233825</v>
      </c>
      <c r="T409" s="7">
        <f>Table1[[#This Row],[r shp factor]]*Table1[[#This Row],[goals]]</f>
        <v>11.198929379460397</v>
      </c>
      <c r="U409" s="1">
        <v>17</v>
      </c>
      <c r="V409" s="1">
        <v>30</v>
      </c>
      <c r="W409" s="1">
        <v>73</v>
      </c>
      <c r="X409" s="3">
        <v>19.6311111111111</v>
      </c>
      <c r="Y409" s="3">
        <f>(Table1[[#This Row],[AVG_goals]] - X$519) / X$516</f>
        <v>0.58447992390816839</v>
      </c>
      <c r="Z409" s="3">
        <v>16.9511111111111</v>
      </c>
      <c r="AA409" s="3">
        <f>(Table1[[#This Row],[AVG_assists]] - Z$519) / Z$516</f>
        <v>-0.4254974696252955</v>
      </c>
      <c r="AB409" s="3">
        <v>36.5822222222222</v>
      </c>
      <c r="AC409" s="3">
        <f>(Table1[[#This Row],[AVG_points]] - AB$519) / AB$516</f>
        <v>-1.5717089912251343E-3</v>
      </c>
      <c r="AD409" s="1">
        <v>0.20871799999999999</v>
      </c>
      <c r="AE409" s="1">
        <v>3</v>
      </c>
      <c r="AF409" s="1">
        <v>127</v>
      </c>
      <c r="AG409" s="1">
        <v>7</v>
      </c>
      <c r="AH409" s="1">
        <v>21</v>
      </c>
      <c r="AI409" s="1">
        <v>12</v>
      </c>
      <c r="AJ409" s="7">
        <f>Table1[[#This Row],[z ppp]]+Table1[[#This Row],[z blocks]]+Table1[[#This Row],[z hits]]+Table1[[#This Row],[z faceoffWins]]+Table1[[#This Row],[z goals]]+Table1[[#This Row],[z assists]]+Table1[[#This Row],[z points]]</f>
        <v>-3.1304272164957694</v>
      </c>
    </row>
    <row r="410" spans="1:36" x14ac:dyDescent="0.3">
      <c r="A410" s="1">
        <v>8477488</v>
      </c>
      <c r="B410" s="1">
        <v>31</v>
      </c>
      <c r="C410" s="1" t="s">
        <v>510</v>
      </c>
      <c r="D410" s="1" t="s">
        <v>48</v>
      </c>
      <c r="E410" s="1" t="s">
        <v>539</v>
      </c>
      <c r="F410" s="1" t="s">
        <v>540</v>
      </c>
      <c r="G410" s="4">
        <v>3.1212544642857099E-2</v>
      </c>
      <c r="H410" s="3">
        <f>(Table1[[#This Row],[AVG_shp]] - G$519) / G$516</f>
        <v>-1.4424175080654902</v>
      </c>
      <c r="I410" s="6">
        <v>1.46428571428571</v>
      </c>
      <c r="J410" s="3">
        <f>(Table1[[#This Row],[AVG_PPP]] - I$519) / I$516</f>
        <v>-0.72727702560877594</v>
      </c>
      <c r="K410" s="6">
        <v>119.9375</v>
      </c>
      <c r="L410" s="3">
        <f>(Table1[[#This Row],[AVG_blocks]] - K$519) / K$516</f>
        <v>1.416813856310168</v>
      </c>
      <c r="M410" s="6">
        <v>29.071428571428498</v>
      </c>
      <c r="N410" s="3">
        <f>(Table1[[#This Row],[AVG_hits]] - M$519) / M$516</f>
        <v>-1.0677269728491543</v>
      </c>
      <c r="O410" s="6">
        <v>0</v>
      </c>
      <c r="P410" s="3">
        <f>(Table1[[#This Row],[AVG_faceoffWins]] - O$519) / O$516</f>
        <v>-0.60126404952864254</v>
      </c>
      <c r="Q410" s="1">
        <v>72</v>
      </c>
      <c r="R410" s="1">
        <v>3</v>
      </c>
      <c r="S410" s="1">
        <f>IF(ISERR(Table1[[#This Row],[AVG_shp]]/Table1[[#This Row],[shp]]), 0, Table1[[#This Row],[AVG_shp]]/Table1[[#This Row],[shp]])</f>
        <v>1.0300150032292874</v>
      </c>
      <c r="T410" s="7">
        <f>Table1[[#This Row],[r shp factor]]*Table1[[#This Row],[goals]]</f>
        <v>3.090045009687862</v>
      </c>
      <c r="U410" s="1">
        <v>14</v>
      </c>
      <c r="V410" s="1">
        <v>17</v>
      </c>
      <c r="W410" s="1">
        <v>37</v>
      </c>
      <c r="X410" s="3">
        <v>3.7321428571428501</v>
      </c>
      <c r="Y410" s="3">
        <f>(Table1[[#This Row],[AVG_goals]] - X$519) / X$516</f>
        <v>-0.99295978715471123</v>
      </c>
      <c r="Z410" s="3">
        <v>16.776785714285701</v>
      </c>
      <c r="AA410" s="3">
        <f>(Table1[[#This Row],[AVG_assists]] - Z$519) / Z$516</f>
        <v>-0.43801446547178385</v>
      </c>
      <c r="AB410" s="3">
        <v>20.508928571428498</v>
      </c>
      <c r="AC410" s="3">
        <f>(Table1[[#This Row],[AVG_points]] - AB$519) / AB$516</f>
        <v>-0.72360580104101557</v>
      </c>
      <c r="AD410" s="1">
        <v>3.0303E-2</v>
      </c>
      <c r="AE410" s="1">
        <v>0</v>
      </c>
      <c r="AF410" s="1">
        <v>99</v>
      </c>
      <c r="AG410" s="1">
        <v>0</v>
      </c>
      <c r="AH410" s="1">
        <v>138</v>
      </c>
      <c r="AI410" s="1">
        <v>24</v>
      </c>
      <c r="AJ410" s="7">
        <f>Table1[[#This Row],[z ppp]]+Table1[[#This Row],[z blocks]]+Table1[[#This Row],[z hits]]+Table1[[#This Row],[z faceoffWins]]+Table1[[#This Row],[z goals]]+Table1[[#This Row],[z assists]]+Table1[[#This Row],[z points]]</f>
        <v>-3.1340342453439156</v>
      </c>
    </row>
    <row r="411" spans="1:36" x14ac:dyDescent="0.3">
      <c r="A411" s="1">
        <v>8477845</v>
      </c>
      <c r="B411" s="1">
        <v>34</v>
      </c>
      <c r="C411" s="1" t="s">
        <v>1032</v>
      </c>
      <c r="D411" s="1" t="s">
        <v>48</v>
      </c>
      <c r="E411" s="1" t="s">
        <v>1061</v>
      </c>
      <c r="F411" s="1" t="s">
        <v>325</v>
      </c>
      <c r="G411" s="4">
        <v>2.8358480176211402E-2</v>
      </c>
      <c r="H411" s="3">
        <f>(Table1[[#This Row],[AVG_shp]] - G$519) / G$516</f>
        <v>-1.4969260280887957</v>
      </c>
      <c r="I411" s="6">
        <v>0.33039647577092501</v>
      </c>
      <c r="J411" s="3">
        <f>(Table1[[#This Row],[AVG_PPP]] - I$519) / I$516</f>
        <v>-0.84529742479848169</v>
      </c>
      <c r="K411" s="6">
        <v>139.17180616740001</v>
      </c>
      <c r="L411" s="3">
        <f>(Table1[[#This Row],[AVG_blocks]] - K$519) / K$516</f>
        <v>1.8899686467626071</v>
      </c>
      <c r="M411" s="6">
        <v>17.643171806167398</v>
      </c>
      <c r="N411" s="3">
        <f>(Table1[[#This Row],[AVG_hits]] - M$519) / M$516</f>
        <v>-1.2802881257404624</v>
      </c>
      <c r="O411" s="6">
        <v>0</v>
      </c>
      <c r="P411" s="3">
        <f>(Table1[[#This Row],[AVG_faceoffWins]] - O$519) / O$516</f>
        <v>-0.60126404952864254</v>
      </c>
      <c r="Q411" s="1">
        <v>82</v>
      </c>
      <c r="R411" s="1">
        <v>1</v>
      </c>
      <c r="S411" s="1">
        <f>IF(ISERR(Table1[[#This Row],[AVG_shp]]/Table1[[#This Row],[shp]]), 0, Table1[[#This Row],[AVG_shp]]/Table1[[#This Row],[shp]])</f>
        <v>2.2686784140969118</v>
      </c>
      <c r="T411" s="7">
        <f>Table1[[#This Row],[r shp factor]]*Table1[[#This Row],[goals]]</f>
        <v>2.2686784140969118</v>
      </c>
      <c r="U411" s="1">
        <v>20</v>
      </c>
      <c r="V411" s="1">
        <v>21</v>
      </c>
      <c r="W411" s="1">
        <v>43</v>
      </c>
      <c r="X411" s="3">
        <v>2.6740088105726798</v>
      </c>
      <c r="Y411" s="3">
        <f>(Table1[[#This Row],[AVG_goals]] - X$519) / X$516</f>
        <v>-1.0979441256366025</v>
      </c>
      <c r="Z411" s="3">
        <v>16.828193832599101</v>
      </c>
      <c r="AA411" s="3">
        <f>(Table1[[#This Row],[AVG_assists]] - Z$519) / Z$516</f>
        <v>-0.4343232350766561</v>
      </c>
      <c r="AB411" s="3">
        <v>19.502202643171799</v>
      </c>
      <c r="AC411" s="3">
        <f>(Table1[[#This Row],[AVG_points]] - AB$519) / AB$516</f>
        <v>-0.76882929146831291</v>
      </c>
      <c r="AD411" s="1">
        <v>1.2500000000000001E-2</v>
      </c>
      <c r="AE411" s="1">
        <v>0</v>
      </c>
      <c r="AF411" s="1">
        <v>80</v>
      </c>
      <c r="AG411" s="1">
        <v>0</v>
      </c>
      <c r="AH411" s="1">
        <v>151</v>
      </c>
      <c r="AI411" s="1">
        <v>10</v>
      </c>
      <c r="AJ411" s="7">
        <f>Table1[[#This Row],[z ppp]]+Table1[[#This Row],[z blocks]]+Table1[[#This Row],[z hits]]+Table1[[#This Row],[z faceoffWins]]+Table1[[#This Row],[z goals]]+Table1[[#This Row],[z assists]]+Table1[[#This Row],[z points]]</f>
        <v>-3.1379776054865509</v>
      </c>
    </row>
    <row r="412" spans="1:36" x14ac:dyDescent="0.3">
      <c r="A412" s="1">
        <v>8477369</v>
      </c>
      <c r="B412" s="1">
        <v>31</v>
      </c>
      <c r="C412" s="1" t="s">
        <v>600</v>
      </c>
      <c r="D412" s="1" t="s">
        <v>48</v>
      </c>
      <c r="E412" s="1" t="s">
        <v>630</v>
      </c>
      <c r="F412" s="1" t="s">
        <v>631</v>
      </c>
      <c r="G412" s="4">
        <v>6.7485694300518095E-2</v>
      </c>
      <c r="H412" s="3">
        <f>(Table1[[#This Row],[AVG_shp]] - G$519) / G$516</f>
        <v>-0.7496526012003305</v>
      </c>
      <c r="I412" s="6">
        <v>0.41450777202072497</v>
      </c>
      <c r="J412" s="3">
        <f>(Table1[[#This Row],[AVG_PPP]] - I$519) / I$516</f>
        <v>-0.83654273481415165</v>
      </c>
      <c r="K412" s="6">
        <v>93.253886010362606</v>
      </c>
      <c r="L412" s="3">
        <f>(Table1[[#This Row],[AVG_blocks]] - K$519) / K$516</f>
        <v>0.76040963377681658</v>
      </c>
      <c r="M412" s="6">
        <v>115.953367875647</v>
      </c>
      <c r="N412" s="3">
        <f>(Table1[[#This Row],[AVG_hits]] - M$519) / M$516</f>
        <v>0.5482434733237378</v>
      </c>
      <c r="O412" s="6">
        <v>0</v>
      </c>
      <c r="P412" s="3">
        <f>(Table1[[#This Row],[AVG_faceoffWins]] - O$519) / O$516</f>
        <v>-0.60126404952864254</v>
      </c>
      <c r="Q412" s="1">
        <v>75</v>
      </c>
      <c r="R412" s="1">
        <v>4</v>
      </c>
      <c r="S412" s="1">
        <f>IF(ISERR(Table1[[#This Row],[AVG_shp]]/Table1[[#This Row],[shp]]), 0, Table1[[#This Row],[AVG_shp]]/Table1[[#This Row],[shp]])</f>
        <v>0.668049518412557</v>
      </c>
      <c r="T412" s="7">
        <f>Table1[[#This Row],[r shp factor]]*Table1[[#This Row],[goals]]</f>
        <v>2.672198073650228</v>
      </c>
      <c r="U412" s="1">
        <v>9</v>
      </c>
      <c r="V412" s="1">
        <v>13</v>
      </c>
      <c r="W412" s="1">
        <v>30</v>
      </c>
      <c r="X412" s="3">
        <v>3.18134715025906</v>
      </c>
      <c r="Y412" s="3">
        <f>(Table1[[#This Row],[AVG_goals]] - X$519) / X$516</f>
        <v>-1.0476077999592266</v>
      </c>
      <c r="Z412" s="3">
        <v>9.5803108808290105</v>
      </c>
      <c r="AA412" s="3">
        <f>(Table1[[#This Row],[AVG_assists]] - Z$519) / Z$516</f>
        <v>-0.95473920690435909</v>
      </c>
      <c r="AB412" s="3">
        <v>12.761658031088</v>
      </c>
      <c r="AC412" s="3">
        <f>(Table1[[#This Row],[AVG_points]] - AB$519) / AB$516</f>
        <v>-1.0716236729214699</v>
      </c>
      <c r="AD412" s="1">
        <v>0.101019</v>
      </c>
      <c r="AE412" s="1">
        <v>0</v>
      </c>
      <c r="AF412" s="1">
        <v>81</v>
      </c>
      <c r="AG412" s="1">
        <v>0</v>
      </c>
      <c r="AH412" s="1">
        <v>106</v>
      </c>
      <c r="AI412" s="1">
        <v>115</v>
      </c>
      <c r="AJ412" s="7">
        <f>Table1[[#This Row],[z ppp]]+Table1[[#This Row],[z blocks]]+Table1[[#This Row],[z hits]]+Table1[[#This Row],[z faceoffWins]]+Table1[[#This Row],[z goals]]+Table1[[#This Row],[z assists]]+Table1[[#This Row],[z points]]</f>
        <v>-3.2031243570272951</v>
      </c>
    </row>
    <row r="413" spans="1:36" x14ac:dyDescent="0.3">
      <c r="A413" s="1">
        <v>8474037</v>
      </c>
      <c r="B413" s="1">
        <v>36</v>
      </c>
      <c r="C413" s="1" t="s">
        <v>305</v>
      </c>
      <c r="D413" s="1" t="s">
        <v>29</v>
      </c>
      <c r="E413" s="1" t="s">
        <v>324</v>
      </c>
      <c r="F413" s="1" t="s">
        <v>325</v>
      </c>
      <c r="G413" s="4">
        <v>0.123231231527093</v>
      </c>
      <c r="H413" s="3">
        <f>(Table1[[#This Row],[AVG_shp]] - G$519) / G$516</f>
        <v>0.31500685819018054</v>
      </c>
      <c r="I413" s="6">
        <v>6.0985221674876797</v>
      </c>
      <c r="J413" s="3">
        <f>(Table1[[#This Row],[AVG_PPP]] - I$519) / I$516</f>
        <v>-0.24492441340585944</v>
      </c>
      <c r="K413" s="6">
        <v>19.300492610837399</v>
      </c>
      <c r="L413" s="3">
        <f>(Table1[[#This Row],[AVG_blocks]] - K$519) / K$516</f>
        <v>-1.0588086968799781</v>
      </c>
      <c r="M413" s="6">
        <v>28.1428571428571</v>
      </c>
      <c r="N413" s="3">
        <f>(Table1[[#This Row],[AVG_hits]] - M$519) / M$516</f>
        <v>-1.0849980420466057</v>
      </c>
      <c r="O413" s="6">
        <v>7.6995073891625596</v>
      </c>
      <c r="P413" s="3">
        <f>(Table1[[#This Row],[AVG_faceoffWins]] - O$519) / O$516</f>
        <v>-0.56482094125371618</v>
      </c>
      <c r="Q413" s="1">
        <v>71</v>
      </c>
      <c r="R413" s="1">
        <v>16</v>
      </c>
      <c r="S413" s="1">
        <f>IF(ISERR(Table1[[#This Row],[AVG_shp]]/Table1[[#This Row],[shp]]), 0, Table1[[#This Row],[AVG_shp]]/Table1[[#This Row],[shp]])</f>
        <v>0.65466694040477591</v>
      </c>
      <c r="T413" s="7">
        <f>Table1[[#This Row],[r shp factor]]*Table1[[#This Row],[goals]]</f>
        <v>10.474671046476415</v>
      </c>
      <c r="U413" s="1">
        <v>20</v>
      </c>
      <c r="V413" s="1">
        <v>36</v>
      </c>
      <c r="W413" s="1">
        <v>88</v>
      </c>
      <c r="X413" s="3">
        <v>13.049261083743801</v>
      </c>
      <c r="Y413" s="3">
        <f>(Table1[[#This Row],[AVG_goals]] - X$519) / X$516</f>
        <v>-6.8548086436974631E-2</v>
      </c>
      <c r="Z413" s="3">
        <v>21.546798029556602</v>
      </c>
      <c r="AA413" s="3">
        <f>(Table1[[#This Row],[AVG_assists]] - Z$519) / Z$516</f>
        <v>-9.5515750853943121E-2</v>
      </c>
      <c r="AB413" s="3">
        <v>34.596059113300399</v>
      </c>
      <c r="AC413" s="3">
        <f>(Table1[[#This Row],[AVG_points]] - AB$519) / AB$516</f>
        <v>-9.079284239236389E-2</v>
      </c>
      <c r="AD413" s="1">
        <v>0.18823500000000001</v>
      </c>
      <c r="AE413" s="1">
        <v>2</v>
      </c>
      <c r="AF413" s="1">
        <v>85</v>
      </c>
      <c r="AG413" s="1">
        <v>6</v>
      </c>
      <c r="AH413" s="1">
        <v>16</v>
      </c>
      <c r="AI413" s="1">
        <v>31</v>
      </c>
      <c r="AJ413" s="7">
        <f>Table1[[#This Row],[z ppp]]+Table1[[#This Row],[z blocks]]+Table1[[#This Row],[z hits]]+Table1[[#This Row],[z faceoffWins]]+Table1[[#This Row],[z goals]]+Table1[[#This Row],[z assists]]+Table1[[#This Row],[z points]]</f>
        <v>-3.2084087732694413</v>
      </c>
    </row>
    <row r="414" spans="1:36" x14ac:dyDescent="0.3">
      <c r="A414" s="1">
        <v>8480848</v>
      </c>
      <c r="B414" s="1">
        <v>25</v>
      </c>
      <c r="C414" s="1" t="s">
        <v>765</v>
      </c>
      <c r="D414" s="1" t="s">
        <v>26</v>
      </c>
      <c r="E414" s="1" t="s">
        <v>766</v>
      </c>
      <c r="F414" s="1" t="s">
        <v>767</v>
      </c>
      <c r="G414" s="4">
        <v>5.7117937499999903E-2</v>
      </c>
      <c r="H414" s="3">
        <f>(Table1[[#This Row],[AVG_shp]] - G$519) / G$516</f>
        <v>-0.94766182130109078</v>
      </c>
      <c r="I414" s="6">
        <v>0</v>
      </c>
      <c r="J414" s="3">
        <f>(Table1[[#This Row],[AVG_PPP]] - I$519) / I$516</f>
        <v>-0.87968660730137926</v>
      </c>
      <c r="K414" s="6">
        <v>37.0208333333333</v>
      </c>
      <c r="L414" s="3">
        <f>(Table1[[#This Row],[AVG_blocks]] - K$519) / K$516</f>
        <v>-0.622896736847383</v>
      </c>
      <c r="M414" s="6">
        <v>124.895833333333</v>
      </c>
      <c r="N414" s="3">
        <f>(Table1[[#This Row],[AVG_hits]] - M$519) / M$516</f>
        <v>0.71456986994044946</v>
      </c>
      <c r="O414" s="6">
        <v>137.927083333333</v>
      </c>
      <c r="P414" s="3">
        <f>(Table1[[#This Row],[AVG_faceoffWins]] - O$519) / O$516</f>
        <v>5.1568836772171944E-2</v>
      </c>
      <c r="Q414" s="1">
        <v>68</v>
      </c>
      <c r="R414" s="1">
        <v>1</v>
      </c>
      <c r="S414" s="1">
        <f>IF(ISERR(Table1[[#This Row],[AVG_shp]]/Table1[[#This Row],[shp]]), 0, Table1[[#This Row],[AVG_shp]]/Table1[[#This Row],[shp]])</f>
        <v>2.8558968749999951</v>
      </c>
      <c r="T414" s="7">
        <f>Table1[[#This Row],[r shp factor]]*Table1[[#This Row],[goals]]</f>
        <v>2.8558968749999951</v>
      </c>
      <c r="U414" s="1">
        <v>7</v>
      </c>
      <c r="V414" s="1">
        <v>8</v>
      </c>
      <c r="W414" s="1">
        <v>17</v>
      </c>
      <c r="X414" s="3">
        <v>4.6354166666666599</v>
      </c>
      <c r="Y414" s="3">
        <f>(Table1[[#This Row],[AVG_goals]] - X$519) / X$516</f>
        <v>-0.90334013672549096</v>
      </c>
      <c r="Z414" s="3">
        <v>12.125</v>
      </c>
      <c r="AA414" s="3">
        <f>(Table1[[#This Row],[AVG_assists]] - Z$519) / Z$516</f>
        <v>-0.77202421691830669</v>
      </c>
      <c r="AB414" s="3">
        <v>16.7604166666666</v>
      </c>
      <c r="AC414" s="3">
        <f>(Table1[[#This Row],[AVG_points]] - AB$519) / AB$516</f>
        <v>-0.89199402616119416</v>
      </c>
      <c r="AD414" s="1">
        <v>0.02</v>
      </c>
      <c r="AE414" s="1">
        <v>0</v>
      </c>
      <c r="AF414" s="1">
        <v>50</v>
      </c>
      <c r="AG414" s="1">
        <v>209</v>
      </c>
      <c r="AH414" s="1">
        <v>47</v>
      </c>
      <c r="AI414" s="1">
        <v>163</v>
      </c>
      <c r="AJ414" s="7">
        <f>Table1[[#This Row],[z ppp]]+Table1[[#This Row],[z blocks]]+Table1[[#This Row],[z hits]]+Table1[[#This Row],[z faceoffWins]]+Table1[[#This Row],[z goals]]+Table1[[#This Row],[z assists]]+Table1[[#This Row],[z points]]</f>
        <v>-3.3038030172411328</v>
      </c>
    </row>
    <row r="415" spans="1:36" x14ac:dyDescent="0.3">
      <c r="A415" s="1">
        <v>8480289</v>
      </c>
      <c r="B415" s="1">
        <v>27</v>
      </c>
      <c r="C415" s="1" t="s">
        <v>995</v>
      </c>
      <c r="D415" s="1" t="s">
        <v>26</v>
      </c>
      <c r="E415" s="1" t="s">
        <v>996</v>
      </c>
      <c r="F415" s="1" t="s">
        <v>560</v>
      </c>
      <c r="G415" s="4">
        <v>9.2841642857142803E-2</v>
      </c>
      <c r="H415" s="3">
        <f>(Table1[[#This Row],[AVG_shp]] - G$519) / G$516</f>
        <v>-0.26539050909943229</v>
      </c>
      <c r="I415" s="6">
        <v>0.66964285714285698</v>
      </c>
      <c r="J415" s="3">
        <f>(Table1[[#This Row],[AVG_PPP]] - I$519) / I$516</f>
        <v>-0.80998710347854219</v>
      </c>
      <c r="K415" s="6">
        <v>42.375</v>
      </c>
      <c r="L415" s="3">
        <f>(Table1[[#This Row],[AVG_blocks]] - K$519) / K$516</f>
        <v>-0.49118678146007305</v>
      </c>
      <c r="M415" s="6">
        <v>120.75</v>
      </c>
      <c r="N415" s="3">
        <f>(Table1[[#This Row],[AVG_hits]] - M$519) / M$516</f>
        <v>0.63745897445311439</v>
      </c>
      <c r="O415" s="6">
        <v>54.285714285714199</v>
      </c>
      <c r="P415" s="3">
        <f>(Table1[[#This Row],[AVG_faceoffWins]] - O$519) / O$516</f>
        <v>-0.3443203174814975</v>
      </c>
      <c r="Q415" s="1">
        <v>74</v>
      </c>
      <c r="R415" s="1">
        <v>8</v>
      </c>
      <c r="S415" s="1">
        <f>IF(ISERR(Table1[[#This Row],[AVG_shp]]/Table1[[#This Row],[shp]]), 0, Table1[[#This Row],[AVG_shp]]/Table1[[#This Row],[shp]])</f>
        <v>1.0676730206555285</v>
      </c>
      <c r="T415" s="7">
        <f>Table1[[#This Row],[r shp factor]]*Table1[[#This Row],[goals]]</f>
        <v>8.5413841652442279</v>
      </c>
      <c r="U415" s="1">
        <v>7</v>
      </c>
      <c r="V415" s="1">
        <v>15</v>
      </c>
      <c r="W415" s="1">
        <v>38</v>
      </c>
      <c r="X415" s="3">
        <v>9.0714285714285694</v>
      </c>
      <c r="Y415" s="3">
        <f>(Table1[[#This Row],[AVG_goals]] - X$519) / X$516</f>
        <v>-0.46321463766534959</v>
      </c>
      <c r="Z415" s="3">
        <v>8.875</v>
      </c>
      <c r="AA415" s="3">
        <f>(Table1[[#This Row],[AVG_assists]] - Z$519) / Z$516</f>
        <v>-1.0053822774298897</v>
      </c>
      <c r="AB415" s="3">
        <v>17.946428571428498</v>
      </c>
      <c r="AC415" s="3">
        <f>(Table1[[#This Row],[AVG_points]] - AB$519) / AB$516</f>
        <v>-0.83871676716128074</v>
      </c>
      <c r="AD415" s="1">
        <v>8.6957000000000007E-2</v>
      </c>
      <c r="AE415" s="1">
        <v>0</v>
      </c>
      <c r="AF415" s="1">
        <v>92</v>
      </c>
      <c r="AG415" s="1">
        <v>85</v>
      </c>
      <c r="AH415" s="1">
        <v>38</v>
      </c>
      <c r="AI415" s="1">
        <v>122</v>
      </c>
      <c r="AJ415" s="7">
        <f>Table1[[#This Row],[z ppp]]+Table1[[#This Row],[z blocks]]+Table1[[#This Row],[z hits]]+Table1[[#This Row],[z faceoffWins]]+Table1[[#This Row],[z goals]]+Table1[[#This Row],[z assists]]+Table1[[#This Row],[z points]]</f>
        <v>-3.3153489102235181</v>
      </c>
    </row>
    <row r="416" spans="1:36" x14ac:dyDescent="0.3">
      <c r="A416" s="1">
        <v>8477444</v>
      </c>
      <c r="B416" s="1">
        <v>30</v>
      </c>
      <c r="C416" s="1" t="s">
        <v>219</v>
      </c>
      <c r="D416" s="1" t="s">
        <v>29</v>
      </c>
      <c r="E416" s="1" t="s">
        <v>222</v>
      </c>
      <c r="F416" s="1" t="s">
        <v>223</v>
      </c>
      <c r="G416" s="4">
        <v>9.4150033898304994E-2</v>
      </c>
      <c r="H416" s="3">
        <f>(Table1[[#This Row],[AVG_shp]] - G$519) / G$516</f>
        <v>-0.24040212495500499</v>
      </c>
      <c r="I416" s="6">
        <v>9.9378531073446297</v>
      </c>
      <c r="J416" s="3">
        <f>(Table1[[#This Row],[AVG_PPP]] - I$519) / I$516</f>
        <v>0.15469078246355347</v>
      </c>
      <c r="K416" s="6">
        <v>20.079096045197701</v>
      </c>
      <c r="L416" s="3">
        <f>(Table1[[#This Row],[AVG_blocks]] - K$519) / K$516</f>
        <v>-1.0396554224325383</v>
      </c>
      <c r="M416" s="6">
        <v>23.033898305084701</v>
      </c>
      <c r="N416" s="3">
        <f>(Table1[[#This Row],[AVG_hits]] - M$519) / M$516</f>
        <v>-1.1800226991694829</v>
      </c>
      <c r="O416" s="6">
        <v>2.1694915254237199</v>
      </c>
      <c r="P416" s="3">
        <f>(Table1[[#This Row],[AVG_faceoffWins]] - O$519) / O$516</f>
        <v>-0.59099546862256569</v>
      </c>
      <c r="Q416" s="1">
        <v>79</v>
      </c>
      <c r="R416" s="1">
        <v>10</v>
      </c>
      <c r="S416" s="1">
        <f>IF(ISERR(Table1[[#This Row],[AVG_shp]]/Table1[[#This Row],[shp]]), 0, Table1[[#This Row],[AVG_shp]]/Table1[[#This Row],[shp]])</f>
        <v>1.0827194348736155</v>
      </c>
      <c r="T416" s="7">
        <f>Table1[[#This Row],[r shp factor]]*Table1[[#This Row],[goals]]</f>
        <v>10.827194348736155</v>
      </c>
      <c r="U416" s="1">
        <v>27</v>
      </c>
      <c r="V416" s="1">
        <v>37</v>
      </c>
      <c r="W416" s="1">
        <v>84</v>
      </c>
      <c r="X416" s="3">
        <v>10</v>
      </c>
      <c r="Y416" s="3">
        <f>(Table1[[#This Row],[AVG_goals]] - X$519) / X$516</f>
        <v>-0.37108504644980833</v>
      </c>
      <c r="Z416" s="3">
        <v>21.740112994350199</v>
      </c>
      <c r="AA416" s="3">
        <f>(Table1[[#This Row],[AVG_assists]] - Z$519) / Z$516</f>
        <v>-8.1635256930220432E-2</v>
      </c>
      <c r="AB416" s="3">
        <v>31.740112994350199</v>
      </c>
      <c r="AC416" s="3">
        <f>(Table1[[#This Row],[AVG_points]] - AB$519) / AB$516</f>
        <v>-0.21908580510057052</v>
      </c>
      <c r="AD416" s="1">
        <v>8.6957000000000007E-2</v>
      </c>
      <c r="AE416" s="1">
        <v>8</v>
      </c>
      <c r="AF416" s="1">
        <v>115</v>
      </c>
      <c r="AG416" s="1">
        <v>3</v>
      </c>
      <c r="AH416" s="1">
        <v>27</v>
      </c>
      <c r="AI416" s="1">
        <v>33</v>
      </c>
      <c r="AJ416" s="7">
        <f>Table1[[#This Row],[z ppp]]+Table1[[#This Row],[z blocks]]+Table1[[#This Row],[z hits]]+Table1[[#This Row],[z faceoffWins]]+Table1[[#This Row],[z goals]]+Table1[[#This Row],[z assists]]+Table1[[#This Row],[z points]]</f>
        <v>-3.3277889162416328</v>
      </c>
    </row>
    <row r="417" spans="1:36" x14ac:dyDescent="0.3">
      <c r="A417" s="1">
        <v>8480835</v>
      </c>
      <c r="B417" s="1">
        <v>25</v>
      </c>
      <c r="C417" s="1" t="s">
        <v>244</v>
      </c>
      <c r="D417" s="1" t="s">
        <v>26</v>
      </c>
      <c r="E417" s="1" t="s">
        <v>247</v>
      </c>
      <c r="F417" s="1" t="s">
        <v>248</v>
      </c>
      <c r="G417" s="4">
        <v>0.115192804347826</v>
      </c>
      <c r="H417" s="3">
        <f>(Table1[[#This Row],[AVG_shp]] - G$519) / G$516</f>
        <v>0.16148447844803038</v>
      </c>
      <c r="I417" s="6">
        <v>3.8043478260869499</v>
      </c>
      <c r="J417" s="3">
        <f>(Table1[[#This Row],[AVG_PPP]] - I$519) / I$516</f>
        <v>-0.48371261456874037</v>
      </c>
      <c r="K417" s="6">
        <v>36.945652173912997</v>
      </c>
      <c r="L417" s="3">
        <f>(Table1[[#This Row],[AVG_blocks]] - K$519) / K$516</f>
        <v>-0.62474615763864483</v>
      </c>
      <c r="M417" s="6">
        <v>32.152173913043399</v>
      </c>
      <c r="N417" s="3">
        <f>(Table1[[#This Row],[AVG_hits]] - M$519) / M$516</f>
        <v>-1.0104263017994144</v>
      </c>
      <c r="O417" s="6">
        <v>330.08695652173901</v>
      </c>
      <c r="P417" s="3">
        <f>(Table1[[#This Row],[AVG_faceoffWins]] - O$519) / O$516</f>
        <v>0.96109495458045269</v>
      </c>
      <c r="Q417" s="1">
        <v>72</v>
      </c>
      <c r="R417" s="1">
        <v>8</v>
      </c>
      <c r="S417" s="1">
        <f>IF(ISERR(Table1[[#This Row],[AVG_shp]]/Table1[[#This Row],[shp]]), 0, Table1[[#This Row],[AVG_shp]]/Table1[[#This Row],[shp]])</f>
        <v>0.57163389498462147</v>
      </c>
      <c r="T417" s="7">
        <f>Table1[[#This Row],[r shp factor]]*Table1[[#This Row],[goals]]</f>
        <v>4.5730711598769718</v>
      </c>
      <c r="U417" s="1">
        <v>10</v>
      </c>
      <c r="V417" s="1">
        <v>18</v>
      </c>
      <c r="W417" s="1">
        <v>44</v>
      </c>
      <c r="X417" s="3">
        <v>6.7608695652173898</v>
      </c>
      <c r="Y417" s="3">
        <f>(Table1[[#This Row],[AVG_goals]] - X$519) / X$516</f>
        <v>-0.69246017567325102</v>
      </c>
      <c r="Z417" s="3">
        <v>12.793478260869501</v>
      </c>
      <c r="AA417" s="3">
        <f>(Table1[[#This Row],[AVG_assists]] - Z$519) / Z$516</f>
        <v>-0.72402581985656445</v>
      </c>
      <c r="AB417" s="3">
        <v>19.5543478260869</v>
      </c>
      <c r="AC417" s="3">
        <f>(Table1[[#This Row],[AVG_points]] - AB$519) / AB$516</f>
        <v>-0.76648685931850791</v>
      </c>
      <c r="AD417" s="1">
        <v>0.201515</v>
      </c>
      <c r="AE417" s="1">
        <v>2</v>
      </c>
      <c r="AF417" s="1">
        <v>93</v>
      </c>
      <c r="AG417" s="1">
        <v>431</v>
      </c>
      <c r="AH417" s="1">
        <v>50</v>
      </c>
      <c r="AI417" s="1">
        <v>45</v>
      </c>
      <c r="AJ417" s="7">
        <f>Table1[[#This Row],[z ppp]]+Table1[[#This Row],[z blocks]]+Table1[[#This Row],[z hits]]+Table1[[#This Row],[z faceoffWins]]+Table1[[#This Row],[z goals]]+Table1[[#This Row],[z assists]]+Table1[[#This Row],[z points]]</f>
        <v>-3.3407629742746705</v>
      </c>
    </row>
    <row r="418" spans="1:36" x14ac:dyDescent="0.3">
      <c r="A418" s="1">
        <v>8478472</v>
      </c>
      <c r="B418" s="1">
        <v>28</v>
      </c>
      <c r="C418" s="1" t="s">
        <v>792</v>
      </c>
      <c r="D418" s="1" t="s">
        <v>42</v>
      </c>
      <c r="E418" s="1" t="s">
        <v>799</v>
      </c>
      <c r="F418" s="1" t="s">
        <v>800</v>
      </c>
      <c r="G418" s="4">
        <v>6.6015212765957398E-2</v>
      </c>
      <c r="H418" s="3">
        <f>(Table1[[#This Row],[AVG_shp]] - G$519) / G$516</f>
        <v>-0.77773668027675902</v>
      </c>
      <c r="I418" s="6">
        <v>0.89361702127659504</v>
      </c>
      <c r="J418" s="3">
        <f>(Table1[[#This Row],[AVG_PPP]] - I$519) / I$516</f>
        <v>-0.78667484390205289</v>
      </c>
      <c r="K418" s="6">
        <v>38.595744680850999</v>
      </c>
      <c r="L418" s="3">
        <f>(Table1[[#This Row],[AVG_blocks]] - K$519) / K$516</f>
        <v>-0.58415466618829703</v>
      </c>
      <c r="M418" s="6">
        <v>102.659574468085</v>
      </c>
      <c r="N418" s="3">
        <f>(Table1[[#This Row],[AVG_hits]] - M$519) / M$516</f>
        <v>0.30098406088213314</v>
      </c>
      <c r="O418" s="6">
        <v>19.851063829787201</v>
      </c>
      <c r="P418" s="3">
        <f>(Table1[[#This Row],[AVG_faceoffWins]] - O$519) / O$516</f>
        <v>-0.5073055101109547</v>
      </c>
      <c r="Q418" s="1">
        <v>60</v>
      </c>
      <c r="R418" s="1">
        <v>4</v>
      </c>
      <c r="S418" s="1">
        <f>IF(ISERR(Table1[[#This Row],[AVG_shp]]/Table1[[#This Row],[shp]]), 0, Table1[[#This Row],[AVG_shp]]/Table1[[#This Row],[shp]])</f>
        <v>1.1387627049034412</v>
      </c>
      <c r="T418" s="7">
        <f>Table1[[#This Row],[r shp factor]]*Table1[[#This Row],[goals]]</f>
        <v>4.5550508196137649</v>
      </c>
      <c r="U418" s="1">
        <v>10</v>
      </c>
      <c r="V418" s="1">
        <v>14</v>
      </c>
      <c r="W418" s="1">
        <v>32</v>
      </c>
      <c r="X418" s="3">
        <v>6.3829787234042499</v>
      </c>
      <c r="Y418" s="3">
        <f>(Table1[[#This Row],[AVG_goals]] - X$519) / X$516</f>
        <v>-0.72995317589823394</v>
      </c>
      <c r="Z418" s="3">
        <v>16.851063829787201</v>
      </c>
      <c r="AA418" s="3">
        <f>(Table1[[#This Row],[AVG_assists]] - Z$519) / Z$516</f>
        <v>-0.43268111255735758</v>
      </c>
      <c r="AB418" s="3">
        <v>23.234042553191401</v>
      </c>
      <c r="AC418" s="3">
        <f>(Table1[[#This Row],[AVG_points]] - AB$519) / AB$516</f>
        <v>-0.60118999490303682</v>
      </c>
      <c r="AD418" s="1">
        <v>5.7971000000000002E-2</v>
      </c>
      <c r="AE418" s="1">
        <v>0</v>
      </c>
      <c r="AF418" s="1">
        <v>69</v>
      </c>
      <c r="AG418" s="1">
        <v>33</v>
      </c>
      <c r="AH418" s="1">
        <v>36</v>
      </c>
      <c r="AI418" s="1">
        <v>121</v>
      </c>
      <c r="AJ418" s="7">
        <f>Table1[[#This Row],[z ppp]]+Table1[[#This Row],[z blocks]]+Table1[[#This Row],[z hits]]+Table1[[#This Row],[z faceoffWins]]+Table1[[#This Row],[z goals]]+Table1[[#This Row],[z assists]]+Table1[[#This Row],[z points]]</f>
        <v>-3.3409752426777999</v>
      </c>
    </row>
    <row r="419" spans="1:36" x14ac:dyDescent="0.3">
      <c r="A419" s="1">
        <v>8480049</v>
      </c>
      <c r="B419" s="1">
        <v>26</v>
      </c>
      <c r="C419" s="1" t="s">
        <v>995</v>
      </c>
      <c r="D419" s="1" t="s">
        <v>48</v>
      </c>
      <c r="E419" s="1" t="s">
        <v>1027</v>
      </c>
      <c r="F419" s="1" t="s">
        <v>1028</v>
      </c>
      <c r="G419" s="4">
        <v>3.66859402985074E-2</v>
      </c>
      <c r="H419" s="3">
        <f>(Table1[[#This Row],[AVG_shp]] - G$519) / G$516</f>
        <v>-1.3378835354877348</v>
      </c>
      <c r="I419" s="6">
        <v>0.68656716417910402</v>
      </c>
      <c r="J419" s="3">
        <f>(Table1[[#This Row],[AVG_PPP]] - I$519) / I$516</f>
        <v>-0.80822554387943768</v>
      </c>
      <c r="K419" s="6">
        <v>108.044776119402</v>
      </c>
      <c r="L419" s="3">
        <f>(Table1[[#This Row],[AVG_blocks]] - K$519) / K$516</f>
        <v>1.1242585009643971</v>
      </c>
      <c r="M419" s="6">
        <v>70.462686567164099</v>
      </c>
      <c r="N419" s="3">
        <f>(Table1[[#This Row],[AVG_hits]] - M$519) / M$516</f>
        <v>-0.2978655932956884</v>
      </c>
      <c r="O419" s="6">
        <v>0</v>
      </c>
      <c r="P419" s="3">
        <f>(Table1[[#This Row],[AVG_faceoffWins]] - O$519) / O$516</f>
        <v>-0.60126404952864254</v>
      </c>
      <c r="Q419" s="1">
        <v>60</v>
      </c>
      <c r="R419" s="1">
        <v>6</v>
      </c>
      <c r="S419" s="1">
        <f>IF(ISERR(Table1[[#This Row],[AVG_shp]]/Table1[[#This Row],[shp]]), 0, Table1[[#This Row],[AVG_shp]]/Table1[[#This Row],[shp]])</f>
        <v>0.58085975329344497</v>
      </c>
      <c r="T419" s="7">
        <f>Table1[[#This Row],[r shp factor]]*Table1[[#This Row],[goals]]</f>
        <v>3.4851585197606698</v>
      </c>
      <c r="U419" s="1">
        <v>14</v>
      </c>
      <c r="V419" s="1">
        <v>20</v>
      </c>
      <c r="W419" s="1">
        <v>46</v>
      </c>
      <c r="X419" s="3">
        <v>2.8059701492537301</v>
      </c>
      <c r="Y419" s="3">
        <f>(Table1[[#This Row],[AVG_goals]] - X$519) / X$516</f>
        <v>-1.0848513857408202</v>
      </c>
      <c r="Z419" s="3">
        <v>12.656716417910401</v>
      </c>
      <c r="AA419" s="3">
        <f>(Table1[[#This Row],[AVG_assists]] - Z$519) / Z$516</f>
        <v>-0.73384565937192603</v>
      </c>
      <c r="AB419" s="3">
        <v>15.4626865671641</v>
      </c>
      <c r="AC419" s="3">
        <f>(Table1[[#This Row],[AVG_points]] - AB$519) / AB$516</f>
        <v>-0.95028981758249409</v>
      </c>
      <c r="AD419" s="1">
        <v>6.3158000000000006E-2</v>
      </c>
      <c r="AE419" s="1">
        <v>1</v>
      </c>
      <c r="AF419" s="1">
        <v>95</v>
      </c>
      <c r="AG419" s="1">
        <v>0</v>
      </c>
      <c r="AH419" s="1">
        <v>120</v>
      </c>
      <c r="AI419" s="1">
        <v>56</v>
      </c>
      <c r="AJ419" s="7">
        <f>Table1[[#This Row],[z ppp]]+Table1[[#This Row],[z blocks]]+Table1[[#This Row],[z hits]]+Table1[[#This Row],[z faceoffWins]]+Table1[[#This Row],[z goals]]+Table1[[#This Row],[z assists]]+Table1[[#This Row],[z points]]</f>
        <v>-3.3520835484346119</v>
      </c>
    </row>
    <row r="420" spans="1:36" x14ac:dyDescent="0.3">
      <c r="A420" s="1">
        <v>8478891</v>
      </c>
      <c r="B420" s="1">
        <v>29</v>
      </c>
      <c r="C420" s="1" t="s">
        <v>305</v>
      </c>
      <c r="D420" s="1" t="s">
        <v>65</v>
      </c>
      <c r="E420" s="1" t="s">
        <v>306</v>
      </c>
      <c r="F420" s="1" t="s">
        <v>307</v>
      </c>
      <c r="G420" s="4">
        <v>9.7591180412371095E-2</v>
      </c>
      <c r="H420" s="3">
        <f>(Table1[[#This Row],[AVG_shp]] - G$519) / G$516</f>
        <v>-0.17468118351966747</v>
      </c>
      <c r="I420" s="6">
        <v>1.4226804123711301</v>
      </c>
      <c r="J420" s="3">
        <f>(Table1[[#This Row],[AVG_PPP]] - I$519) / I$516</f>
        <v>-0.73160749649921208</v>
      </c>
      <c r="K420" s="6">
        <v>31.536082474226799</v>
      </c>
      <c r="L420" s="3">
        <f>(Table1[[#This Row],[AVG_blocks]] - K$519) / K$516</f>
        <v>-0.75781900130747759</v>
      </c>
      <c r="M420" s="6">
        <v>82.551546391752495</v>
      </c>
      <c r="N420" s="3">
        <f>(Table1[[#This Row],[AVG_hits]] - M$519) / M$516</f>
        <v>-7.3017479166252341E-2</v>
      </c>
      <c r="O420" s="6">
        <v>7.8865979381443303</v>
      </c>
      <c r="P420" s="3">
        <f>(Table1[[#This Row],[AVG_faceoffWins]] - O$519) / O$516</f>
        <v>-0.56393540912949802</v>
      </c>
      <c r="Q420" s="1">
        <v>71</v>
      </c>
      <c r="R420" s="1">
        <v>10</v>
      </c>
      <c r="S420" s="1">
        <f>IF(ISERR(Table1[[#This Row],[AVG_shp]]/Table1[[#This Row],[shp]]), 0, Table1[[#This Row],[AVG_shp]]/Table1[[#This Row],[shp]])</f>
        <v>1.0442250038773684</v>
      </c>
      <c r="T420" s="7">
        <f>Table1[[#This Row],[r shp factor]]*Table1[[#This Row],[goals]]</f>
        <v>10.442250038773684</v>
      </c>
      <c r="U420" s="1">
        <v>12</v>
      </c>
      <c r="V420" s="1">
        <v>22</v>
      </c>
      <c r="W420" s="1">
        <v>54</v>
      </c>
      <c r="X420" s="3">
        <v>10.634020618556701</v>
      </c>
      <c r="Y420" s="3">
        <f>(Table1[[#This Row],[AVG_goals]] - X$519) / X$516</f>
        <v>-0.30817975062381242</v>
      </c>
      <c r="Z420" s="3">
        <v>16.0154639175257</v>
      </c>
      <c r="AA420" s="3">
        <f>(Table1[[#This Row],[AVG_assists]] - Z$519) / Z$516</f>
        <v>-0.49267925867704759</v>
      </c>
      <c r="AB420" s="3">
        <v>26.649484536082401</v>
      </c>
      <c r="AC420" s="3">
        <f>(Table1[[#This Row],[AVG_points]] - AB$519) / AB$516</f>
        <v>-0.44776372119443292</v>
      </c>
      <c r="AD420" s="1">
        <v>9.3457999999999999E-2</v>
      </c>
      <c r="AE420" s="1">
        <v>1</v>
      </c>
      <c r="AF420" s="1">
        <v>107</v>
      </c>
      <c r="AG420" s="1">
        <v>10</v>
      </c>
      <c r="AH420" s="1">
        <v>29</v>
      </c>
      <c r="AI420" s="1">
        <v>76</v>
      </c>
      <c r="AJ420" s="7">
        <f>Table1[[#This Row],[z ppp]]+Table1[[#This Row],[z blocks]]+Table1[[#This Row],[z hits]]+Table1[[#This Row],[z faceoffWins]]+Table1[[#This Row],[z goals]]+Table1[[#This Row],[z assists]]+Table1[[#This Row],[z points]]</f>
        <v>-3.3750021165977326</v>
      </c>
    </row>
    <row r="421" spans="1:36" x14ac:dyDescent="0.3">
      <c r="A421" s="1">
        <v>8479351</v>
      </c>
      <c r="B421" s="1">
        <v>27</v>
      </c>
      <c r="C421" s="1" t="s">
        <v>275</v>
      </c>
      <c r="D421" s="1" t="s">
        <v>26</v>
      </c>
      <c r="E421" s="1" t="s">
        <v>293</v>
      </c>
      <c r="F421" s="1" t="s">
        <v>294</v>
      </c>
      <c r="G421" s="4">
        <v>9.51631040723981E-2</v>
      </c>
      <c r="H421" s="3">
        <f>(Table1[[#This Row],[AVG_shp]] - G$519) / G$516</f>
        <v>-0.22105394396087796</v>
      </c>
      <c r="I421" s="6">
        <v>0.88235294117647001</v>
      </c>
      <c r="J421" s="3">
        <f>(Table1[[#This Row],[AVG_PPP]] - I$519) / I$516</f>
        <v>-0.78784726108775871</v>
      </c>
      <c r="K421" s="6">
        <v>24.855203619909499</v>
      </c>
      <c r="L421" s="3">
        <f>(Table1[[#This Row],[AVG_blocks]] - K$519) / K$516</f>
        <v>-0.92216544597987882</v>
      </c>
      <c r="M421" s="6">
        <v>55.185520361990903</v>
      </c>
      <c r="N421" s="3">
        <f>(Table1[[#This Row],[AVG_hits]] - M$519) / M$516</f>
        <v>-0.58201497217163245</v>
      </c>
      <c r="O421" s="6">
        <v>199.83710407239801</v>
      </c>
      <c r="P421" s="3">
        <f>(Table1[[#This Row],[AVG_faceoffWins]] - O$519) / O$516</f>
        <v>0.34459973797922655</v>
      </c>
      <c r="Q421" s="1">
        <v>79</v>
      </c>
      <c r="R421" s="1">
        <v>6</v>
      </c>
      <c r="S421" s="1">
        <f>IF(ISERR(Table1[[#This Row],[AVG_shp]]/Table1[[#This Row],[shp]]), 0, Table1[[#This Row],[AVG_shp]]/Table1[[#This Row],[shp]])</f>
        <v>1.411580397418982</v>
      </c>
      <c r="T421" s="7">
        <f>Table1[[#This Row],[r shp factor]]*Table1[[#This Row],[goals]]</f>
        <v>8.469482384513892</v>
      </c>
      <c r="U421" s="1">
        <v>19</v>
      </c>
      <c r="V421" s="1">
        <v>25</v>
      </c>
      <c r="W421" s="1">
        <v>56</v>
      </c>
      <c r="X421" s="3">
        <v>8.2217194570135703</v>
      </c>
      <c r="Y421" s="3">
        <f>(Table1[[#This Row],[AVG_goals]] - X$519) / X$516</f>
        <v>-0.54751978744107466</v>
      </c>
      <c r="Z421" s="3">
        <v>17.312217194570099</v>
      </c>
      <c r="AA421" s="3">
        <f>(Table1[[#This Row],[AVG_assists]] - Z$519) / Z$516</f>
        <v>-0.39956915723301062</v>
      </c>
      <c r="AB421" s="3">
        <v>25.533936651583701</v>
      </c>
      <c r="AC421" s="3">
        <f>(Table1[[#This Row],[AVG_points]] - AB$519) / AB$516</f>
        <v>-0.49787564109221377</v>
      </c>
      <c r="AD421" s="1">
        <v>6.7416000000000004E-2</v>
      </c>
      <c r="AE421" s="1">
        <v>0</v>
      </c>
      <c r="AF421" s="1">
        <v>89</v>
      </c>
      <c r="AG421" s="1">
        <v>214</v>
      </c>
      <c r="AH421" s="1">
        <v>26</v>
      </c>
      <c r="AI421" s="1">
        <v>60</v>
      </c>
      <c r="AJ421" s="7">
        <f>Table1[[#This Row],[z ppp]]+Table1[[#This Row],[z blocks]]+Table1[[#This Row],[z hits]]+Table1[[#This Row],[z faceoffWins]]+Table1[[#This Row],[z goals]]+Table1[[#This Row],[z assists]]+Table1[[#This Row],[z points]]</f>
        <v>-3.3923925270263426</v>
      </c>
    </row>
    <row r="422" spans="1:36" x14ac:dyDescent="0.3">
      <c r="A422" s="1">
        <v>8482055</v>
      </c>
      <c r="B422" s="1">
        <v>27</v>
      </c>
      <c r="C422" s="1" t="s">
        <v>934</v>
      </c>
      <c r="D422" s="1" t="s">
        <v>29</v>
      </c>
      <c r="E422" s="1" t="s">
        <v>947</v>
      </c>
      <c r="F422" s="1" t="s">
        <v>948</v>
      </c>
      <c r="G422" s="4">
        <v>0.130890229665071</v>
      </c>
      <c r="H422" s="3">
        <f>(Table1[[#This Row],[AVG_shp]] - G$519) / G$516</f>
        <v>0.46128268981254239</v>
      </c>
      <c r="I422" s="6">
        <v>0.803827751196172</v>
      </c>
      <c r="J422" s="3">
        <f>(Table1[[#This Row],[AVG_PPP]] - I$519) / I$516</f>
        <v>-0.79602052347806174</v>
      </c>
      <c r="K422" s="6">
        <v>47.913875598086101</v>
      </c>
      <c r="L422" s="3">
        <f>(Table1[[#This Row],[AVG_blocks]] - K$519) / K$516</f>
        <v>-0.3549330741443173</v>
      </c>
      <c r="M422" s="6">
        <v>67.258373205741606</v>
      </c>
      <c r="N422" s="3">
        <f>(Table1[[#This Row],[AVG_hits]] - M$519) / M$516</f>
        <v>-0.35746458169078571</v>
      </c>
      <c r="O422" s="6">
        <v>31.1913875598086</v>
      </c>
      <c r="P422" s="3">
        <f>(Table1[[#This Row],[AVG_faceoffWins]] - O$519) / O$516</f>
        <v>-0.45362978455121383</v>
      </c>
      <c r="Q422" s="1">
        <v>84</v>
      </c>
      <c r="R422" s="1">
        <v>10</v>
      </c>
      <c r="S422" s="1">
        <f>IF(ISERR(Table1[[#This Row],[AVG_shp]]/Table1[[#This Row],[shp]]), 0, Table1[[#This Row],[AVG_shp]]/Table1[[#This Row],[shp]])</f>
        <v>0.69824135489777217</v>
      </c>
      <c r="T422" s="7">
        <f>Table1[[#This Row],[r shp factor]]*Table1[[#This Row],[goals]]</f>
        <v>6.9824135489777213</v>
      </c>
      <c r="U422" s="1">
        <v>15</v>
      </c>
      <c r="V422" s="1">
        <v>25</v>
      </c>
      <c r="W422" s="1">
        <v>60</v>
      </c>
      <c r="X422" s="3">
        <v>11.1674641148325</v>
      </c>
      <c r="Y422" s="3">
        <f>(Table1[[#This Row],[AVG_goals]] - X$519) / X$516</f>
        <v>-0.2552533631254511</v>
      </c>
      <c r="Z422" s="3">
        <v>13.775119617224799</v>
      </c>
      <c r="AA422" s="3">
        <f>(Table1[[#This Row],[AVG_assists]] - Z$519) / Z$516</f>
        <v>-0.65354153584516994</v>
      </c>
      <c r="AB422" s="3">
        <v>24.9425837320574</v>
      </c>
      <c r="AC422" s="3">
        <f>(Table1[[#This Row],[AVG_points]] - AB$519) / AB$516</f>
        <v>-0.52444001412039398</v>
      </c>
      <c r="AD422" s="1">
        <v>0.18745699999999901</v>
      </c>
      <c r="AE422" s="1">
        <v>2</v>
      </c>
      <c r="AF422" s="1">
        <v>117</v>
      </c>
      <c r="AG422" s="1">
        <v>48</v>
      </c>
      <c r="AH422" s="1">
        <v>57</v>
      </c>
      <c r="AI422" s="1">
        <v>83</v>
      </c>
      <c r="AJ422" s="7">
        <f>Table1[[#This Row],[z ppp]]+Table1[[#This Row],[z blocks]]+Table1[[#This Row],[z hits]]+Table1[[#This Row],[z faceoffWins]]+Table1[[#This Row],[z goals]]+Table1[[#This Row],[z assists]]+Table1[[#This Row],[z points]]</f>
        <v>-3.3952828769553935</v>
      </c>
    </row>
    <row r="423" spans="1:36" x14ac:dyDescent="0.3">
      <c r="A423" s="1">
        <v>8480246</v>
      </c>
      <c r="B423" s="1">
        <v>27</v>
      </c>
      <c r="C423" s="1" t="s">
        <v>132</v>
      </c>
      <c r="D423" s="1" t="s">
        <v>48</v>
      </c>
      <c r="E423" s="1" t="s">
        <v>569</v>
      </c>
      <c r="F423" s="1" t="s">
        <v>570</v>
      </c>
      <c r="G423" s="4">
        <v>5.6987031818181801E-2</v>
      </c>
      <c r="H423" s="3">
        <f>(Table1[[#This Row],[AVG_shp]] - G$519) / G$516</f>
        <v>-0.95016193125373405</v>
      </c>
      <c r="I423" s="6">
        <v>0</v>
      </c>
      <c r="J423" s="3">
        <f>(Table1[[#This Row],[AVG_PPP]] - I$519) / I$516</f>
        <v>-0.87968660730137926</v>
      </c>
      <c r="K423" s="6">
        <v>82.486363636363606</v>
      </c>
      <c r="L423" s="3">
        <f>(Table1[[#This Row],[AVG_blocks]] - K$519) / K$516</f>
        <v>0.49553370073191172</v>
      </c>
      <c r="M423" s="6">
        <v>67.713636363636297</v>
      </c>
      <c r="N423" s="3">
        <f>(Table1[[#This Row],[AVG_hits]] - M$519) / M$516</f>
        <v>-0.34899686314903988</v>
      </c>
      <c r="O423" s="6">
        <v>0</v>
      </c>
      <c r="P423" s="3">
        <f>(Table1[[#This Row],[AVG_faceoffWins]] - O$519) / O$516</f>
        <v>-0.60126404952864254</v>
      </c>
      <c r="Q423" s="1">
        <v>74</v>
      </c>
      <c r="R423" s="1">
        <v>6</v>
      </c>
      <c r="S423" s="1">
        <f>IF(ISERR(Table1[[#This Row],[AVG_shp]]/Table1[[#This Row],[shp]]), 0, Table1[[#This Row],[AVG_shp]]/Table1[[#This Row],[shp]])</f>
        <v>0.62685797685797662</v>
      </c>
      <c r="T423" s="7">
        <f>Table1[[#This Row],[r shp factor]]*Table1[[#This Row],[goals]]</f>
        <v>3.7611478611478599</v>
      </c>
      <c r="U423" s="1">
        <v>13</v>
      </c>
      <c r="V423" s="1">
        <v>19</v>
      </c>
      <c r="W423" s="1">
        <v>44</v>
      </c>
      <c r="X423" s="3">
        <v>4.2863636363636299</v>
      </c>
      <c r="Y423" s="3">
        <f>(Table1[[#This Row],[AVG_goals]] - X$519) / X$516</f>
        <v>-0.93797195071942152</v>
      </c>
      <c r="Z423" s="3">
        <v>16.777272727272699</v>
      </c>
      <c r="AA423" s="3">
        <f>(Table1[[#This Row],[AVG_assists]] - Z$519) / Z$516</f>
        <v>-0.43797949673144854</v>
      </c>
      <c r="AB423" s="3">
        <v>21.063636363636299</v>
      </c>
      <c r="AC423" s="3">
        <f>(Table1[[#This Row],[AVG_points]] - AB$519) / AB$516</f>
        <v>-0.6986875766993651</v>
      </c>
      <c r="AD423" s="1">
        <v>9.0909000000000004E-2</v>
      </c>
      <c r="AE423" s="1">
        <v>0</v>
      </c>
      <c r="AF423" s="1">
        <v>66</v>
      </c>
      <c r="AG423" s="1">
        <v>0</v>
      </c>
      <c r="AH423" s="1">
        <v>66</v>
      </c>
      <c r="AI423" s="1">
        <v>50</v>
      </c>
      <c r="AJ423" s="7">
        <f>Table1[[#This Row],[z ppp]]+Table1[[#This Row],[z blocks]]+Table1[[#This Row],[z hits]]+Table1[[#This Row],[z faceoffWins]]+Table1[[#This Row],[z goals]]+Table1[[#This Row],[z assists]]+Table1[[#This Row],[z points]]</f>
        <v>-3.4090528433973848</v>
      </c>
    </row>
    <row r="424" spans="1:36" x14ac:dyDescent="0.3">
      <c r="A424" s="1">
        <v>8474612</v>
      </c>
      <c r="B424" s="1">
        <v>35</v>
      </c>
      <c r="C424" s="1" t="s">
        <v>305</v>
      </c>
      <c r="D424" s="1" t="s">
        <v>48</v>
      </c>
      <c r="E424" s="1" t="s">
        <v>334</v>
      </c>
      <c r="F424" s="1" t="s">
        <v>335</v>
      </c>
      <c r="G424" s="4">
        <v>3.3232423076923E-2</v>
      </c>
      <c r="H424" s="3">
        <f>(Table1[[#This Row],[AVG_shp]] - G$519) / G$516</f>
        <v>-1.4038407396166253</v>
      </c>
      <c r="I424" s="6">
        <v>0.41208791208791201</v>
      </c>
      <c r="J424" s="3">
        <f>(Table1[[#This Row],[AVG_PPP]] - I$519) / I$516</f>
        <v>-0.83679460494886415</v>
      </c>
      <c r="K424" s="6">
        <v>108.53296703296699</v>
      </c>
      <c r="L424" s="3">
        <f>(Table1[[#This Row],[AVG_blocks]] - K$519) / K$516</f>
        <v>1.1362677654212627</v>
      </c>
      <c r="M424" s="6">
        <v>82.824175824175796</v>
      </c>
      <c r="N424" s="3">
        <f>(Table1[[#This Row],[AVG_hits]] - M$519) / M$516</f>
        <v>-6.7946677235711725E-2</v>
      </c>
      <c r="O424" s="6">
        <v>0</v>
      </c>
      <c r="P424" s="3">
        <f>(Table1[[#This Row],[AVG_faceoffWins]] - O$519) / O$516</f>
        <v>-0.60126404952864254</v>
      </c>
      <c r="Q424" s="1">
        <v>59</v>
      </c>
      <c r="R424" s="1">
        <v>1</v>
      </c>
      <c r="S424" s="1">
        <f>IF(ISERR(Table1[[#This Row],[AVG_shp]]/Table1[[#This Row],[shp]]), 0, Table1[[#This Row],[AVG_shp]]/Table1[[#This Row],[shp]])</f>
        <v>2.3927153198158972</v>
      </c>
      <c r="T424" s="7">
        <f>Table1[[#This Row],[r shp factor]]*Table1[[#This Row],[goals]]</f>
        <v>2.3927153198158972</v>
      </c>
      <c r="U424" s="1">
        <v>6</v>
      </c>
      <c r="V424" s="1">
        <v>7</v>
      </c>
      <c r="W424" s="1">
        <v>15</v>
      </c>
      <c r="X424" s="3">
        <v>3.3241758241758199</v>
      </c>
      <c r="Y424" s="3">
        <f>(Table1[[#This Row],[AVG_goals]] - X$519) / X$516</f>
        <v>-1.0334368412834325</v>
      </c>
      <c r="Z424" s="3">
        <v>9.1813186813186807</v>
      </c>
      <c r="AA424" s="3">
        <f>(Table1[[#This Row],[AVG_assists]] - Z$519) / Z$516</f>
        <v>-0.98338783639266103</v>
      </c>
      <c r="AB424" s="3">
        <v>12.5054945054945</v>
      </c>
      <c r="AC424" s="3">
        <f>(Table1[[#This Row],[AVG_points]] - AB$519) / AB$516</f>
        <v>-1.0831308849861883</v>
      </c>
      <c r="AD424" s="1">
        <v>1.3889E-2</v>
      </c>
      <c r="AE424" s="1">
        <v>0</v>
      </c>
      <c r="AF424" s="1">
        <v>72</v>
      </c>
      <c r="AG424" s="1">
        <v>0</v>
      </c>
      <c r="AH424" s="1">
        <v>92</v>
      </c>
      <c r="AI424" s="1">
        <v>73</v>
      </c>
      <c r="AJ424" s="7">
        <f>Table1[[#This Row],[z ppp]]+Table1[[#This Row],[z blocks]]+Table1[[#This Row],[z hits]]+Table1[[#This Row],[z faceoffWins]]+Table1[[#This Row],[z goals]]+Table1[[#This Row],[z assists]]+Table1[[#This Row],[z points]]</f>
        <v>-3.4696931289542379</v>
      </c>
    </row>
    <row r="425" spans="1:36" x14ac:dyDescent="0.3">
      <c r="A425" s="1">
        <v>8480762</v>
      </c>
      <c r="B425" s="1">
        <v>30</v>
      </c>
      <c r="C425" s="1" t="s">
        <v>119</v>
      </c>
      <c r="D425" s="1" t="s">
        <v>29</v>
      </c>
      <c r="E425" s="1" t="s">
        <v>139</v>
      </c>
      <c r="F425" s="1" t="s">
        <v>140</v>
      </c>
      <c r="G425" s="4">
        <v>0.130759427860696</v>
      </c>
      <c r="H425" s="3">
        <f>(Table1[[#This Row],[AVG_shp]] - G$519) / G$516</f>
        <v>0.45878456376942661</v>
      </c>
      <c r="I425" s="6">
        <v>0</v>
      </c>
      <c r="J425" s="3">
        <f>(Table1[[#This Row],[AVG_PPP]] - I$519) / I$516</f>
        <v>-0.87968660730137926</v>
      </c>
      <c r="K425" s="6">
        <v>20.5621890547263</v>
      </c>
      <c r="L425" s="3">
        <f>(Table1[[#This Row],[AVG_blocks]] - K$519) / K$516</f>
        <v>-1.0277715639921461</v>
      </c>
      <c r="M425" s="6">
        <v>116.57711442786</v>
      </c>
      <c r="N425" s="3">
        <f>(Table1[[#This Row],[AVG_hits]] - M$519) / M$516</f>
        <v>0.55984491779367596</v>
      </c>
      <c r="O425" s="6">
        <v>4.6318407960199002</v>
      </c>
      <c r="P425" s="3">
        <f>(Table1[[#This Row],[AVG_faceoffWins]] - O$519) / O$516</f>
        <v>-0.57934074104800293</v>
      </c>
      <c r="Q425" s="1">
        <v>82</v>
      </c>
      <c r="R425" s="1">
        <v>14</v>
      </c>
      <c r="S425" s="1">
        <f>IF(ISERR(Table1[[#This Row],[AVG_shp]]/Table1[[#This Row],[shp]]), 0, Table1[[#This Row],[AVG_shp]]/Table1[[#This Row],[shp]])</f>
        <v>1.0273933030626763</v>
      </c>
      <c r="T425" s="7">
        <f>Table1[[#This Row],[r shp factor]]*Table1[[#This Row],[goals]]</f>
        <v>14.383506242877468</v>
      </c>
      <c r="U425" s="1">
        <v>18</v>
      </c>
      <c r="V425" s="1">
        <v>32</v>
      </c>
      <c r="W425" s="1">
        <v>78</v>
      </c>
      <c r="X425" s="3">
        <v>10.7114427860696</v>
      </c>
      <c r="Y425" s="3">
        <f>(Table1[[#This Row],[AVG_goals]] - X$519) / X$516</f>
        <v>-0.30049819546875206</v>
      </c>
      <c r="Z425" s="3">
        <v>13.278606965174101</v>
      </c>
      <c r="AA425" s="3">
        <f>(Table1[[#This Row],[AVG_assists]] - Z$519) / Z$516</f>
        <v>-0.68919237569194325</v>
      </c>
      <c r="AB425" s="3">
        <v>23.990049751243699</v>
      </c>
      <c r="AC425" s="3">
        <f>(Table1[[#This Row],[AVG_points]] - AB$519) / AB$516</f>
        <v>-0.56722912896677347</v>
      </c>
      <c r="AD425" s="1">
        <v>0.127273</v>
      </c>
      <c r="AE425" s="1">
        <v>0</v>
      </c>
      <c r="AF425" s="1">
        <v>110</v>
      </c>
      <c r="AG425" s="1">
        <v>7</v>
      </c>
      <c r="AH425" s="1">
        <v>16</v>
      </c>
      <c r="AI425" s="1">
        <v>123</v>
      </c>
      <c r="AJ425" s="7">
        <f>Table1[[#This Row],[z ppp]]+Table1[[#This Row],[z blocks]]+Table1[[#This Row],[z hits]]+Table1[[#This Row],[z faceoffWins]]+Table1[[#This Row],[z goals]]+Table1[[#This Row],[z assists]]+Table1[[#This Row],[z points]]</f>
        <v>-3.4838736946753208</v>
      </c>
    </row>
    <row r="426" spans="1:36" x14ac:dyDescent="0.3">
      <c r="A426" s="1">
        <v>8480192</v>
      </c>
      <c r="B426" s="1">
        <v>28</v>
      </c>
      <c r="C426" s="1" t="s">
        <v>510</v>
      </c>
      <c r="D426" s="1" t="s">
        <v>48</v>
      </c>
      <c r="E426" s="1" t="s">
        <v>537</v>
      </c>
      <c r="F426" s="1" t="s">
        <v>538</v>
      </c>
      <c r="G426" s="4">
        <v>5.3016640909090897E-2</v>
      </c>
      <c r="H426" s="3">
        <f>(Table1[[#This Row],[AVG_shp]] - G$519) / G$516</f>
        <v>-1.0259906782556838</v>
      </c>
      <c r="I426" s="6">
        <v>0</v>
      </c>
      <c r="J426" s="3">
        <f>(Table1[[#This Row],[AVG_PPP]] - I$519) / I$516</f>
        <v>-0.87968660730137926</v>
      </c>
      <c r="K426" s="6">
        <v>89.940909090909003</v>
      </c>
      <c r="L426" s="3">
        <f>(Table1[[#This Row],[AVG_blocks]] - K$519) / K$516</f>
        <v>0.6789119760783725</v>
      </c>
      <c r="M426" s="6">
        <v>90.959090909090904</v>
      </c>
      <c r="N426" s="3">
        <f>(Table1[[#This Row],[AVG_hits]] - M$519) / M$516</f>
        <v>8.3359594984095522E-2</v>
      </c>
      <c r="O426" s="6">
        <v>0</v>
      </c>
      <c r="P426" s="3">
        <f>(Table1[[#This Row],[AVG_faceoffWins]] - O$519) / O$516</f>
        <v>-0.60126404952864254</v>
      </c>
      <c r="Q426" s="1">
        <v>81</v>
      </c>
      <c r="R426" s="1">
        <v>1</v>
      </c>
      <c r="S426" s="1">
        <f>IF(ISERR(Table1[[#This Row],[AVG_shp]]/Table1[[#This Row],[shp]]), 0, Table1[[#This Row],[AVG_shp]]/Table1[[#This Row],[shp]])</f>
        <v>4.0292324752311064</v>
      </c>
      <c r="T426" s="7">
        <f>Table1[[#This Row],[r shp factor]]*Table1[[#This Row],[goals]]</f>
        <v>4.0292324752311064</v>
      </c>
      <c r="U426" s="1">
        <v>16</v>
      </c>
      <c r="V426" s="1">
        <v>17</v>
      </c>
      <c r="W426" s="1">
        <v>35</v>
      </c>
      <c r="X426" s="3">
        <v>3.1090909090909</v>
      </c>
      <c r="Y426" s="3">
        <f>(Table1[[#This Row],[AVG_goals]] - X$519) / X$516</f>
        <v>-1.0547768100717125</v>
      </c>
      <c r="Z426" s="3">
        <v>12.0636363636363</v>
      </c>
      <c r="AA426" s="3">
        <f>(Table1[[#This Row],[AVG_assists]] - Z$519) / Z$516</f>
        <v>-0.77643027820069777</v>
      </c>
      <c r="AB426" s="3">
        <v>15.172727272727199</v>
      </c>
      <c r="AC426" s="3">
        <f>(Table1[[#This Row],[AVG_points]] - AB$519) / AB$516</f>
        <v>-0.96331518129690641</v>
      </c>
      <c r="AD426" s="1">
        <v>1.3158E-2</v>
      </c>
      <c r="AE426" s="1">
        <v>0</v>
      </c>
      <c r="AF426" s="1">
        <v>76</v>
      </c>
      <c r="AG426" s="1">
        <v>0</v>
      </c>
      <c r="AH426" s="1">
        <v>99</v>
      </c>
      <c r="AI426" s="1">
        <v>102</v>
      </c>
      <c r="AJ426" s="7">
        <f>Table1[[#This Row],[z ppp]]+Table1[[#This Row],[z blocks]]+Table1[[#This Row],[z hits]]+Table1[[#This Row],[z faceoffWins]]+Table1[[#This Row],[z goals]]+Table1[[#This Row],[z assists]]+Table1[[#This Row],[z points]]</f>
        <v>-3.5132013553368706</v>
      </c>
    </row>
    <row r="427" spans="1:36" x14ac:dyDescent="0.3">
      <c r="A427" s="1">
        <v>8477407</v>
      </c>
      <c r="B427" s="1">
        <v>30</v>
      </c>
      <c r="C427" s="1" t="s">
        <v>573</v>
      </c>
      <c r="D427" s="1" t="s">
        <v>29</v>
      </c>
      <c r="E427" s="1" t="s">
        <v>578</v>
      </c>
      <c r="F427" s="1" t="s">
        <v>579</v>
      </c>
      <c r="G427" s="4">
        <v>0.2687640729927</v>
      </c>
      <c r="H427" s="3">
        <f>(Table1[[#This Row],[AVG_shp]] - G$519) / G$516</f>
        <v>3.0944744896273026</v>
      </c>
      <c r="I427" s="6">
        <v>7.3576642335766396</v>
      </c>
      <c r="J427" s="3">
        <f>(Table1[[#This Row],[AVG_PPP]] - I$519) / I$516</f>
        <v>-0.11386712471422489</v>
      </c>
      <c r="K427" s="6">
        <v>26.708029197080201</v>
      </c>
      <c r="L427" s="3">
        <f>(Table1[[#This Row],[AVG_blocks]] - K$519) / K$516</f>
        <v>-0.87658681735240152</v>
      </c>
      <c r="M427" s="6">
        <v>37.379562043795602</v>
      </c>
      <c r="N427" s="3">
        <f>(Table1[[#This Row],[AVG_hits]] - M$519) / M$516</f>
        <v>-0.91319890566139605</v>
      </c>
      <c r="O427" s="6">
        <v>9.0583941605839406</v>
      </c>
      <c r="P427" s="3">
        <f>(Table1[[#This Row],[AVG_faceoffWins]] - O$519) / O$516</f>
        <v>-0.55838909370279632</v>
      </c>
      <c r="Q427" s="1">
        <v>44</v>
      </c>
      <c r="R427" s="1">
        <v>7</v>
      </c>
      <c r="S427" s="1">
        <f>IF(ISERR(Table1[[#This Row],[AVG_shp]]/Table1[[#This Row],[shp]]), 0, Table1[[#This Row],[AVG_shp]]/Table1[[#This Row],[shp]])</f>
        <v>2.3036854722646507</v>
      </c>
      <c r="T427" s="7">
        <f>Table1[[#This Row],[r shp factor]]*Table1[[#This Row],[goals]]</f>
        <v>16.125798305852555</v>
      </c>
      <c r="U427" s="1">
        <v>4</v>
      </c>
      <c r="V427" s="1">
        <v>11</v>
      </c>
      <c r="W427" s="1">
        <v>29</v>
      </c>
      <c r="X427" s="3">
        <v>15.328467153284601</v>
      </c>
      <c r="Y427" s="3">
        <f>(Table1[[#This Row],[AVG_goals]] - X$519) / X$516</f>
        <v>0.1575867234675512</v>
      </c>
      <c r="Z427" s="3">
        <v>11.897810218978099</v>
      </c>
      <c r="AA427" s="3">
        <f>(Table1[[#This Row],[AVG_assists]] - Z$519) / Z$516</f>
        <v>-0.78833700666209805</v>
      </c>
      <c r="AB427" s="3">
        <v>27.2262773722627</v>
      </c>
      <c r="AC427" s="3">
        <f>(Table1[[#This Row],[AVG_points]] - AB$519) / AB$516</f>
        <v>-0.42185340680459404</v>
      </c>
      <c r="AD427" s="1">
        <v>0.11666700000000001</v>
      </c>
      <c r="AE427" s="1">
        <v>3</v>
      </c>
      <c r="AF427" s="1">
        <v>60</v>
      </c>
      <c r="AG427" s="1">
        <v>0</v>
      </c>
      <c r="AH427" s="1">
        <v>21</v>
      </c>
      <c r="AI427" s="1">
        <v>26</v>
      </c>
      <c r="AJ427" s="7">
        <f>Table1[[#This Row],[z ppp]]+Table1[[#This Row],[z blocks]]+Table1[[#This Row],[z hits]]+Table1[[#This Row],[z faceoffWins]]+Table1[[#This Row],[z goals]]+Table1[[#This Row],[z assists]]+Table1[[#This Row],[z points]]</f>
        <v>-3.5146456314299597</v>
      </c>
    </row>
    <row r="428" spans="1:36" x14ac:dyDescent="0.3">
      <c r="A428" s="1">
        <v>8476878</v>
      </c>
      <c r="B428" s="1">
        <v>31</v>
      </c>
      <c r="C428" s="1" t="s">
        <v>826</v>
      </c>
      <c r="D428" s="1" t="s">
        <v>56</v>
      </c>
      <c r="E428" s="1" t="s">
        <v>833</v>
      </c>
      <c r="F428" s="1" t="s">
        <v>834</v>
      </c>
      <c r="G428" s="4">
        <v>7.0655551111111103E-2</v>
      </c>
      <c r="H428" s="3">
        <f>(Table1[[#This Row],[AVG_shp]] - G$519) / G$516</f>
        <v>-0.68911290230758315</v>
      </c>
      <c r="I428" s="6">
        <v>0.35555555555555501</v>
      </c>
      <c r="J428" s="3">
        <f>(Table1[[#This Row],[AVG_PPP]] - I$519) / I$516</f>
        <v>-0.84267875223455746</v>
      </c>
      <c r="K428" s="6">
        <v>45.724444444444401</v>
      </c>
      <c r="L428" s="3">
        <f>(Table1[[#This Row],[AVG_blocks]] - K$519) / K$516</f>
        <v>-0.40879203997835306</v>
      </c>
      <c r="M428" s="6">
        <v>137.02666666666599</v>
      </c>
      <c r="N428" s="3">
        <f>(Table1[[#This Row],[AVG_hits]] - M$519) / M$516</f>
        <v>0.94019867508802613</v>
      </c>
      <c r="O428" s="6">
        <v>81.973333333333301</v>
      </c>
      <c r="P428" s="3">
        <f>(Table1[[#This Row],[AVG_faceoffWins]] - O$519) / O$516</f>
        <v>-0.21326999856790754</v>
      </c>
      <c r="Q428" s="1">
        <v>82</v>
      </c>
      <c r="R428" s="1">
        <v>2</v>
      </c>
      <c r="S428" s="1">
        <f>IF(ISERR(Table1[[#This Row],[AVG_shp]]/Table1[[#This Row],[shp]]), 0, Table1[[#This Row],[AVG_shp]]/Table1[[#This Row],[shp]])</f>
        <v>2.9322522871477052</v>
      </c>
      <c r="T428" s="7">
        <f>Table1[[#This Row],[r shp factor]]*Table1[[#This Row],[goals]]</f>
        <v>5.8645045742954105</v>
      </c>
      <c r="U428" s="1">
        <v>4</v>
      </c>
      <c r="V428" s="1">
        <v>6</v>
      </c>
      <c r="W428" s="1">
        <v>14</v>
      </c>
      <c r="X428" s="3">
        <v>6.5244444444444403</v>
      </c>
      <c r="Y428" s="3">
        <f>(Table1[[#This Row],[AVG_goals]] - X$519) / X$516</f>
        <v>-0.71591744461313989</v>
      </c>
      <c r="Z428" s="3">
        <v>5.9822222222222203</v>
      </c>
      <c r="AA428" s="3">
        <f>(Table1[[#This Row],[AVG_assists]] - Z$519) / Z$516</f>
        <v>-1.2130908964185756</v>
      </c>
      <c r="AB428" s="3">
        <v>12.5066666666666</v>
      </c>
      <c r="AC428" s="3">
        <f>(Table1[[#This Row],[AVG_points]] - AB$519) / AB$516</f>
        <v>-1.0830782299208344</v>
      </c>
      <c r="AD428" s="1">
        <v>2.4095999999999999E-2</v>
      </c>
      <c r="AE428" s="1">
        <v>0</v>
      </c>
      <c r="AF428" s="1">
        <v>83</v>
      </c>
      <c r="AG428" s="1">
        <v>61</v>
      </c>
      <c r="AH428" s="1">
        <v>50</v>
      </c>
      <c r="AI428" s="1">
        <v>174</v>
      </c>
      <c r="AJ428" s="7">
        <f>Table1[[#This Row],[z ppp]]+Table1[[#This Row],[z blocks]]+Table1[[#This Row],[z hits]]+Table1[[#This Row],[z faceoffWins]]+Table1[[#This Row],[z goals]]+Table1[[#This Row],[z assists]]+Table1[[#This Row],[z points]]</f>
        <v>-3.5366286866453418</v>
      </c>
    </row>
    <row r="429" spans="1:36" x14ac:dyDescent="0.3">
      <c r="A429" s="1">
        <v>8477220</v>
      </c>
      <c r="B429" s="1">
        <v>34</v>
      </c>
      <c r="C429" s="1" t="s">
        <v>902</v>
      </c>
      <c r="D429" s="1" t="s">
        <v>48</v>
      </c>
      <c r="E429" s="1" t="s">
        <v>928</v>
      </c>
      <c r="F429" s="1" t="s">
        <v>929</v>
      </c>
      <c r="G429" s="4">
        <v>5.7547373831775703E-2</v>
      </c>
      <c r="H429" s="3">
        <f>(Table1[[#This Row],[AVG_shp]] - G$519) / G$516</f>
        <v>-0.93946020596867785</v>
      </c>
      <c r="I429" s="6">
        <v>4.3317757009345703</v>
      </c>
      <c r="J429" s="3">
        <f>(Table1[[#This Row],[AVG_PPP]] - I$519) / I$516</f>
        <v>-0.42881549920778295</v>
      </c>
      <c r="K429" s="6">
        <v>77.116822429906506</v>
      </c>
      <c r="L429" s="3">
        <f>(Table1[[#This Row],[AVG_blocks]] - K$519) / K$516</f>
        <v>0.36344553897263709</v>
      </c>
      <c r="M429" s="6">
        <v>65.014018691588703</v>
      </c>
      <c r="N429" s="3">
        <f>(Table1[[#This Row],[AVG_hits]] - M$519) / M$516</f>
        <v>-0.39920870704814537</v>
      </c>
      <c r="O429" s="6">
        <v>0</v>
      </c>
      <c r="P429" s="3">
        <f>(Table1[[#This Row],[AVG_faceoffWins]] - O$519) / O$516</f>
        <v>-0.60126404952864254</v>
      </c>
      <c r="Q429" s="1">
        <v>80</v>
      </c>
      <c r="R429" s="1">
        <v>5</v>
      </c>
      <c r="S429" s="1">
        <f>IF(ISERR(Table1[[#This Row],[AVG_shp]]/Table1[[#This Row],[shp]]), 0, Table1[[#This Row],[AVG_shp]]/Table1[[#This Row],[shp]])</f>
        <v>0.80565839969446162</v>
      </c>
      <c r="T429" s="7">
        <f>Table1[[#This Row],[r shp factor]]*Table1[[#This Row],[goals]]</f>
        <v>4.0282919984723078</v>
      </c>
      <c r="U429" s="1">
        <v>14</v>
      </c>
      <c r="V429" s="1">
        <v>19</v>
      </c>
      <c r="W429" s="1">
        <v>43</v>
      </c>
      <c r="X429" s="3">
        <v>4.7803738317756999</v>
      </c>
      <c r="Y429" s="3">
        <f>(Table1[[#This Row],[AVG_goals]] - X$519) / X$516</f>
        <v>-0.88895799663982689</v>
      </c>
      <c r="Z429" s="3">
        <v>12.7476635514018</v>
      </c>
      <c r="AA429" s="3">
        <f>(Table1[[#This Row],[AVG_assists]] - Z$519) / Z$516</f>
        <v>-0.7273154296240365</v>
      </c>
      <c r="AB429" s="3">
        <v>17.528037383177502</v>
      </c>
      <c r="AC429" s="3">
        <f>(Table1[[#This Row],[AVG_points]] - AB$519) / AB$516</f>
        <v>-0.85751146526695021</v>
      </c>
      <c r="AD429" s="1">
        <v>7.1429000000000006E-2</v>
      </c>
      <c r="AE429" s="1">
        <v>4</v>
      </c>
      <c r="AF429" s="1">
        <v>70</v>
      </c>
      <c r="AG429" s="1">
        <v>0</v>
      </c>
      <c r="AH429" s="1">
        <v>71</v>
      </c>
      <c r="AI429" s="1">
        <v>82</v>
      </c>
      <c r="AJ429" s="7">
        <f>Table1[[#This Row],[z ppp]]+Table1[[#This Row],[z blocks]]+Table1[[#This Row],[z hits]]+Table1[[#This Row],[z faceoffWins]]+Table1[[#This Row],[z goals]]+Table1[[#This Row],[z assists]]+Table1[[#This Row],[z points]]</f>
        <v>-3.5396276083427471</v>
      </c>
    </row>
    <row r="430" spans="1:36" x14ac:dyDescent="0.3">
      <c r="A430" s="1">
        <v>8481617</v>
      </c>
      <c r="B430" s="1">
        <v>24</v>
      </c>
      <c r="C430" s="1" t="s">
        <v>340</v>
      </c>
      <c r="D430" s="1" t="s">
        <v>56</v>
      </c>
      <c r="E430" s="1" t="s">
        <v>361</v>
      </c>
      <c r="F430" s="1" t="s">
        <v>362</v>
      </c>
      <c r="G430" s="4">
        <v>6.8280207142857097E-2</v>
      </c>
      <c r="H430" s="3">
        <f>(Table1[[#This Row],[AVG_shp]] - G$519) / G$516</f>
        <v>-0.73447855041012289</v>
      </c>
      <c r="I430" s="6">
        <v>0</v>
      </c>
      <c r="J430" s="3">
        <f>(Table1[[#This Row],[AVG_PPP]] - I$519) / I$516</f>
        <v>-0.87968660730137926</v>
      </c>
      <c r="K430" s="6">
        <v>35.628571428571398</v>
      </c>
      <c r="L430" s="3">
        <f>(Table1[[#This Row],[AVG_blocks]] - K$519) / K$516</f>
        <v>-0.6571457180203587</v>
      </c>
      <c r="M430" s="6">
        <v>147.57142857142799</v>
      </c>
      <c r="N430" s="3">
        <f>(Table1[[#This Row],[AVG_hits]] - M$519) / M$516</f>
        <v>1.1363271655025786</v>
      </c>
      <c r="O430" s="6">
        <v>10.5571428571428</v>
      </c>
      <c r="P430" s="3">
        <f>(Table1[[#This Row],[AVG_faceoffWins]] - O$519) / O$516</f>
        <v>-0.55129525532263213</v>
      </c>
      <c r="Q430" s="1">
        <v>82</v>
      </c>
      <c r="R430" s="1">
        <v>8</v>
      </c>
      <c r="S430" s="1">
        <f>IF(ISERR(Table1[[#This Row],[AVG_shp]]/Table1[[#This Row],[shp]]), 0, Table1[[#This Row],[AVG_shp]]/Table1[[#This Row],[shp]])</f>
        <v>0.97299903302967006</v>
      </c>
      <c r="T430" s="7">
        <f>Table1[[#This Row],[r shp factor]]*Table1[[#This Row],[goals]]</f>
        <v>7.7839922642373605</v>
      </c>
      <c r="U430" s="1">
        <v>16</v>
      </c>
      <c r="V430" s="1">
        <v>24</v>
      </c>
      <c r="W430" s="1">
        <v>56</v>
      </c>
      <c r="X430" s="3">
        <v>5.8</v>
      </c>
      <c r="Y430" s="3">
        <f>(Table1[[#This Row],[AVG_goals]] - X$519) / X$516</f>
        <v>-0.78779427440933258</v>
      </c>
      <c r="Z430" s="3">
        <v>10.478571428571399</v>
      </c>
      <c r="AA430" s="3">
        <f>(Table1[[#This Row],[AVG_assists]] - Z$519) / Z$516</f>
        <v>-0.8902418717489019</v>
      </c>
      <c r="AB430" s="3">
        <v>16.2785714285714</v>
      </c>
      <c r="AC430" s="3">
        <f>(Table1[[#This Row],[AVG_points]] - AB$519) / AB$516</f>
        <v>-0.91363916601586259</v>
      </c>
      <c r="AD430" s="1">
        <v>7.0175000000000001E-2</v>
      </c>
      <c r="AE430" s="1">
        <v>0</v>
      </c>
      <c r="AF430" s="1">
        <v>114</v>
      </c>
      <c r="AG430" s="1">
        <v>14</v>
      </c>
      <c r="AH430" s="1">
        <v>53</v>
      </c>
      <c r="AI430" s="1">
        <v>211</v>
      </c>
      <c r="AJ430" s="7">
        <f>Table1[[#This Row],[z ppp]]+Table1[[#This Row],[z blocks]]+Table1[[#This Row],[z hits]]+Table1[[#This Row],[z faceoffWins]]+Table1[[#This Row],[z goals]]+Table1[[#This Row],[z assists]]+Table1[[#This Row],[z points]]</f>
        <v>-3.5434757273158888</v>
      </c>
    </row>
    <row r="431" spans="1:36" x14ac:dyDescent="0.3">
      <c r="A431" s="1">
        <v>8481535</v>
      </c>
      <c r="B431" s="1">
        <v>25</v>
      </c>
      <c r="C431" s="1" t="s">
        <v>934</v>
      </c>
      <c r="D431" s="1" t="s">
        <v>29</v>
      </c>
      <c r="E431" s="1" t="s">
        <v>945</v>
      </c>
      <c r="F431" s="1" t="s">
        <v>946</v>
      </c>
      <c r="G431" s="4">
        <v>0.14421464406779599</v>
      </c>
      <c r="H431" s="3">
        <f>(Table1[[#This Row],[AVG_shp]] - G$519) / G$516</f>
        <v>0.71575981104006248</v>
      </c>
      <c r="I431" s="6">
        <v>0.40677966101694901</v>
      </c>
      <c r="J431" s="3">
        <f>(Table1[[#This Row],[AVG_PPP]] - I$519) / I$516</f>
        <v>-0.83734711209781176</v>
      </c>
      <c r="K431" s="6">
        <v>19.073446327683602</v>
      </c>
      <c r="L431" s="3">
        <f>(Table1[[#This Row],[AVG_blocks]] - K$519) / K$516</f>
        <v>-1.0643939275399081</v>
      </c>
      <c r="M431" s="6">
        <v>79.079096045197701</v>
      </c>
      <c r="N431" s="3">
        <f>(Table1[[#This Row],[AVG_hits]] - M$519) / M$516</f>
        <v>-0.13760371171093619</v>
      </c>
      <c r="O431" s="6">
        <v>0.14124293785310699</v>
      </c>
      <c r="P431" s="3">
        <f>(Table1[[#This Row],[AVG_faceoffWins]] - O$519) / O$516</f>
        <v>-0.60059552212590317</v>
      </c>
      <c r="Q431" s="1">
        <v>72</v>
      </c>
      <c r="R431" s="1">
        <v>8</v>
      </c>
      <c r="S431" s="1">
        <f>IF(ISERR(Table1[[#This Row],[AVG_shp]]/Table1[[#This Row],[shp]]), 0, Table1[[#This Row],[AVG_shp]]/Table1[[#This Row],[shp]])</f>
        <v>1.496219825159214</v>
      </c>
      <c r="T431" s="7">
        <f>Table1[[#This Row],[r shp factor]]*Table1[[#This Row],[goals]]</f>
        <v>11.969758601273712</v>
      </c>
      <c r="U431" s="1">
        <v>17</v>
      </c>
      <c r="V431" s="1">
        <v>25</v>
      </c>
      <c r="W431" s="1">
        <v>58</v>
      </c>
      <c r="X431" s="3">
        <v>14.5254237288135</v>
      </c>
      <c r="Y431" s="3">
        <f>(Table1[[#This Row],[AVG_goals]] - X$519) / X$516</f>
        <v>7.7911579317711949E-2</v>
      </c>
      <c r="Z431" s="3">
        <v>13.1864406779661</v>
      </c>
      <c r="AA431" s="3">
        <f>(Table1[[#This Row],[AVG_assists]] - Z$519) / Z$516</f>
        <v>-0.69581014370037786</v>
      </c>
      <c r="AB431" s="3">
        <v>27.711864406779601</v>
      </c>
      <c r="AC431" s="3">
        <f>(Table1[[#This Row],[AVG_points]] - AB$519) / AB$516</f>
        <v>-0.40004018039338823</v>
      </c>
      <c r="AD431" s="1">
        <v>9.6385999999999999E-2</v>
      </c>
      <c r="AE431" s="1">
        <v>1</v>
      </c>
      <c r="AF431" s="1">
        <v>83</v>
      </c>
      <c r="AG431" s="1">
        <v>0</v>
      </c>
      <c r="AH431" s="1">
        <v>23</v>
      </c>
      <c r="AI431" s="1">
        <v>76</v>
      </c>
      <c r="AJ431" s="7">
        <f>Table1[[#This Row],[z ppp]]+Table1[[#This Row],[z blocks]]+Table1[[#This Row],[z hits]]+Table1[[#This Row],[z faceoffWins]]+Table1[[#This Row],[z goals]]+Table1[[#This Row],[z assists]]+Table1[[#This Row],[z points]]</f>
        <v>-3.6578790182506133</v>
      </c>
    </row>
    <row r="432" spans="1:36" x14ac:dyDescent="0.3">
      <c r="A432" s="1">
        <v>8480807</v>
      </c>
      <c r="B432" s="1">
        <v>25</v>
      </c>
      <c r="C432" s="1" t="s">
        <v>86</v>
      </c>
      <c r="D432" s="1" t="s">
        <v>48</v>
      </c>
      <c r="E432" s="1" t="s">
        <v>115</v>
      </c>
      <c r="F432" s="1" t="s">
        <v>116</v>
      </c>
      <c r="G432" s="4">
        <v>4.5243120253164501E-2</v>
      </c>
      <c r="H432" s="3">
        <f>(Table1[[#This Row],[AVG_shp]] - G$519) / G$516</f>
        <v>-1.1744537250007814</v>
      </c>
      <c r="I432" s="6">
        <v>0.392405063291139</v>
      </c>
      <c r="J432" s="3">
        <f>(Table1[[#This Row],[AVG_PPP]] - I$519) / I$516</f>
        <v>-0.83884328624266358</v>
      </c>
      <c r="K432" s="6">
        <v>90.746835443037895</v>
      </c>
      <c r="L432" s="3">
        <f>(Table1[[#This Row],[AVG_blocks]] - K$519) / K$516</f>
        <v>0.69873738131747354</v>
      </c>
      <c r="M432" s="6">
        <v>105.955696202531</v>
      </c>
      <c r="N432" s="3">
        <f>(Table1[[#This Row],[AVG_hits]] - M$519) / M$516</f>
        <v>0.362290649483963</v>
      </c>
      <c r="O432" s="6">
        <v>0</v>
      </c>
      <c r="P432" s="3">
        <f>(Table1[[#This Row],[AVG_faceoffWins]] - O$519) / O$516</f>
        <v>-0.60126404952864254</v>
      </c>
      <c r="Q432" s="1">
        <v>62</v>
      </c>
      <c r="R432" s="1">
        <v>4</v>
      </c>
      <c r="S432" s="1">
        <f>IF(ISERR(Table1[[#This Row],[AVG_shp]]/Table1[[#This Row],[shp]]), 0, Table1[[#This Row],[AVG_shp]]/Table1[[#This Row],[shp]])</f>
        <v>0.58816115145228998</v>
      </c>
      <c r="T432" s="7">
        <f>Table1[[#This Row],[r shp factor]]*Table1[[#This Row],[goals]]</f>
        <v>2.3526446058091599</v>
      </c>
      <c r="U432" s="1">
        <v>10</v>
      </c>
      <c r="V432" s="1">
        <v>14</v>
      </c>
      <c r="W432" s="1">
        <v>32</v>
      </c>
      <c r="X432" s="3">
        <v>2.5253164556962</v>
      </c>
      <c r="Y432" s="3">
        <f>(Table1[[#This Row],[AVG_goals]] - X$519) / X$516</f>
        <v>-1.11269685811376</v>
      </c>
      <c r="Z432" s="3">
        <v>8.2658227848101191</v>
      </c>
      <c r="AA432" s="3">
        <f>(Table1[[#This Row],[AVG_assists]] - Z$519) / Z$516</f>
        <v>-1.0491227123359075</v>
      </c>
      <c r="AB432" s="3">
        <v>10.7911392405063</v>
      </c>
      <c r="AC432" s="3">
        <f>(Table1[[#This Row],[AVG_points]] - AB$519) / AB$516</f>
        <v>-1.160142042381761</v>
      </c>
      <c r="AD432" s="1">
        <v>7.6923000000000005E-2</v>
      </c>
      <c r="AE432" s="1">
        <v>1</v>
      </c>
      <c r="AF432" s="1">
        <v>52</v>
      </c>
      <c r="AG432" s="1">
        <v>0</v>
      </c>
      <c r="AH432" s="1">
        <v>93</v>
      </c>
      <c r="AI432" s="1">
        <v>105</v>
      </c>
      <c r="AJ432" s="7">
        <f>Table1[[#This Row],[z ppp]]+Table1[[#This Row],[z blocks]]+Table1[[#This Row],[z hits]]+Table1[[#This Row],[z faceoffWins]]+Table1[[#This Row],[z goals]]+Table1[[#This Row],[z assists]]+Table1[[#This Row],[z points]]</f>
        <v>-3.701040917801298</v>
      </c>
    </row>
    <row r="433" spans="1:36" x14ac:dyDescent="0.3">
      <c r="A433" s="1">
        <v>8478109</v>
      </c>
      <c r="B433" s="1">
        <v>30</v>
      </c>
      <c r="C433" s="1" t="s">
        <v>244</v>
      </c>
      <c r="D433" s="1" t="s">
        <v>56</v>
      </c>
      <c r="E433" s="1" t="s">
        <v>263</v>
      </c>
      <c r="F433" s="1" t="s">
        <v>264</v>
      </c>
      <c r="G433" s="4">
        <v>0.143730912087912</v>
      </c>
      <c r="H433" s="3">
        <f>(Table1[[#This Row],[AVG_shp]] - G$519) / G$516</f>
        <v>0.70652122704184994</v>
      </c>
      <c r="I433" s="6">
        <v>8.2472527472527393</v>
      </c>
      <c r="J433" s="3">
        <f>(Table1[[#This Row],[AVG_PPP]] - I$519) / I$516</f>
        <v>-2.1274666886377452E-2</v>
      </c>
      <c r="K433" s="6">
        <v>14.8296703296703</v>
      </c>
      <c r="L433" s="3">
        <f>(Table1[[#This Row],[AVG_blocks]] - K$519) / K$516</f>
        <v>-1.1687888002008384</v>
      </c>
      <c r="M433" s="6">
        <v>20.758241758241699</v>
      </c>
      <c r="N433" s="3">
        <f>(Table1[[#This Row],[AVG_hits]] - M$519) / M$516</f>
        <v>-1.2223490302204243</v>
      </c>
      <c r="O433" s="6">
        <v>0.719780219780219</v>
      </c>
      <c r="P433" s="3">
        <f>(Table1[[#This Row],[AVG_faceoffWins]] - O$519) / O$516</f>
        <v>-0.59785720449846269</v>
      </c>
      <c r="Q433" s="1">
        <v>56</v>
      </c>
      <c r="R433" s="1">
        <v>15</v>
      </c>
      <c r="S433" s="1">
        <f>IF(ISERR(Table1[[#This Row],[AVG_shp]]/Table1[[#This Row],[shp]]), 0, Table1[[#This Row],[AVG_shp]]/Table1[[#This Row],[shp]])</f>
        <v>1.0444421908070487</v>
      </c>
      <c r="T433" s="7">
        <f>Table1[[#This Row],[r shp factor]]*Table1[[#This Row],[goals]]</f>
        <v>15.666632862105731</v>
      </c>
      <c r="U433" s="1">
        <v>14</v>
      </c>
      <c r="V433" s="1">
        <v>29</v>
      </c>
      <c r="W433" s="1">
        <v>73</v>
      </c>
      <c r="X433" s="3">
        <v>18.115384615384599</v>
      </c>
      <c r="Y433" s="3">
        <f>(Table1[[#This Row],[AVG_goals]] - X$519) / X$516</f>
        <v>0.43409487204340996</v>
      </c>
      <c r="Z433" s="3">
        <v>11.4945054945054</v>
      </c>
      <c r="AA433" s="3">
        <f>(Table1[[#This Row],[AVG_assists]] - Z$519) / Z$516</f>
        <v>-0.81729528613843883</v>
      </c>
      <c r="AB433" s="3">
        <v>29.609890109890099</v>
      </c>
      <c r="AC433" s="3">
        <f>(Table1[[#This Row],[AVG_points]] - AB$519) / AB$516</f>
        <v>-0.31477829847879496</v>
      </c>
      <c r="AD433" s="1">
        <v>0.13761499999999999</v>
      </c>
      <c r="AE433" s="1">
        <v>8</v>
      </c>
      <c r="AF433" s="1">
        <v>109</v>
      </c>
      <c r="AG433" s="1">
        <v>1</v>
      </c>
      <c r="AH433" s="1">
        <v>19</v>
      </c>
      <c r="AI433" s="1">
        <v>26</v>
      </c>
      <c r="AJ433" s="7">
        <f>Table1[[#This Row],[z ppp]]+Table1[[#This Row],[z blocks]]+Table1[[#This Row],[z hits]]+Table1[[#This Row],[z faceoffWins]]+Table1[[#This Row],[z goals]]+Table1[[#This Row],[z assists]]+Table1[[#This Row],[z points]]</f>
        <v>-3.708248414379927</v>
      </c>
    </row>
    <row r="434" spans="1:36" x14ac:dyDescent="0.3">
      <c r="A434" s="1">
        <v>8482964</v>
      </c>
      <c r="B434" s="1">
        <v>24</v>
      </c>
      <c r="C434" s="1" t="s">
        <v>481</v>
      </c>
      <c r="D434" s="1" t="s">
        <v>48</v>
      </c>
      <c r="E434" s="1" t="s">
        <v>508</v>
      </c>
      <c r="F434" s="1" t="s">
        <v>509</v>
      </c>
      <c r="G434" s="4">
        <v>3.9869375757575702E-2</v>
      </c>
      <c r="H434" s="3">
        <f>(Table1[[#This Row],[AVG_shp]] - G$519) / G$516</f>
        <v>-1.2770845039691989</v>
      </c>
      <c r="I434" s="6">
        <v>0.92727272727272703</v>
      </c>
      <c r="J434" s="3">
        <f>(Table1[[#This Row],[AVG_PPP]] - I$519) / I$516</f>
        <v>-0.78317180346233806</v>
      </c>
      <c r="K434" s="6">
        <v>54.012121212121201</v>
      </c>
      <c r="L434" s="3">
        <f>(Table1[[#This Row],[AVG_blocks]] - K$519) / K$516</f>
        <v>-0.20491913028151573</v>
      </c>
      <c r="M434" s="6">
        <v>158.84242424242399</v>
      </c>
      <c r="N434" s="3">
        <f>(Table1[[#This Row],[AVG_hits]] - M$519) / M$516</f>
        <v>1.3459633229034504</v>
      </c>
      <c r="O434" s="6">
        <v>0</v>
      </c>
      <c r="P434" s="3">
        <f>(Table1[[#This Row],[AVG_faceoffWins]] - O$519) / O$516</f>
        <v>-0.60126404952864254</v>
      </c>
      <c r="Q434" s="1">
        <v>70</v>
      </c>
      <c r="R434" s="1">
        <v>1</v>
      </c>
      <c r="S434" s="1">
        <f>IF(ISERR(Table1[[#This Row],[AVG_shp]]/Table1[[#This Row],[shp]]), 0, Table1[[#This Row],[AVG_shp]]/Table1[[#This Row],[shp]])</f>
        <v>2.7509401612899813</v>
      </c>
      <c r="T434" s="7">
        <f>Table1[[#This Row],[r shp factor]]*Table1[[#This Row],[goals]]</f>
        <v>2.7509401612899813</v>
      </c>
      <c r="U434" s="1">
        <v>5</v>
      </c>
      <c r="V434" s="1">
        <v>6</v>
      </c>
      <c r="W434" s="1">
        <v>13</v>
      </c>
      <c r="X434" s="3">
        <v>2.7696969696969602</v>
      </c>
      <c r="Y434" s="3">
        <f>(Table1[[#This Row],[AVG_goals]] - X$519) / X$516</f>
        <v>-1.0884502830381388</v>
      </c>
      <c r="Z434" s="3">
        <v>6.46060606060606</v>
      </c>
      <c r="AA434" s="3">
        <f>(Table1[[#This Row],[AVG_assists]] - Z$519) / Z$516</f>
        <v>-1.1787417503553941</v>
      </c>
      <c r="AB434" s="3">
        <v>9.2303030303030305</v>
      </c>
      <c r="AC434" s="3">
        <f>(Table1[[#This Row],[AVG_points]] - AB$519) / AB$516</f>
        <v>-1.2302569161815626</v>
      </c>
      <c r="AD434" s="1">
        <v>1.4493000000000001E-2</v>
      </c>
      <c r="AE434" s="1">
        <v>0</v>
      </c>
      <c r="AF434" s="1">
        <v>69</v>
      </c>
      <c r="AG434" s="1">
        <v>0</v>
      </c>
      <c r="AH434" s="1">
        <v>63</v>
      </c>
      <c r="AI434" s="1">
        <v>180</v>
      </c>
      <c r="AJ434" s="7">
        <f>Table1[[#This Row],[z ppp]]+Table1[[#This Row],[z blocks]]+Table1[[#This Row],[z hits]]+Table1[[#This Row],[z faceoffWins]]+Table1[[#This Row],[z goals]]+Table1[[#This Row],[z assists]]+Table1[[#This Row],[z points]]</f>
        <v>-3.7408406099441409</v>
      </c>
    </row>
    <row r="435" spans="1:36" x14ac:dyDescent="0.3">
      <c r="A435" s="1">
        <v>8480003</v>
      </c>
      <c r="B435" s="1">
        <v>27</v>
      </c>
      <c r="C435" s="1" t="s">
        <v>375</v>
      </c>
      <c r="D435" s="1" t="s">
        <v>26</v>
      </c>
      <c r="E435" s="1" t="s">
        <v>380</v>
      </c>
      <c r="F435" s="1" t="s">
        <v>381</v>
      </c>
      <c r="G435" s="4">
        <v>0.13710670256410201</v>
      </c>
      <c r="H435" s="3">
        <f>(Table1[[#This Row],[AVG_shp]] - G$519) / G$516</f>
        <v>0.58000836733355843</v>
      </c>
      <c r="I435" s="6">
        <v>0</v>
      </c>
      <c r="J435" s="3">
        <f>(Table1[[#This Row],[AVG_PPP]] - I$519) / I$516</f>
        <v>-0.87968660730137926</v>
      </c>
      <c r="K435" s="6">
        <v>21.5948717948717</v>
      </c>
      <c r="L435" s="3">
        <f>(Table1[[#This Row],[AVG_blocks]] - K$519) / K$516</f>
        <v>-1.0023680593757176</v>
      </c>
      <c r="M435" s="6">
        <v>111.461538461538</v>
      </c>
      <c r="N435" s="3">
        <f>(Table1[[#This Row],[AVG_hits]] - M$519) / M$516</f>
        <v>0.46469718464072485</v>
      </c>
      <c r="O435" s="6">
        <v>64.384615384615302</v>
      </c>
      <c r="P435" s="3">
        <f>(Table1[[#This Row],[AVG_faceoffWins]] - O$519) / O$516</f>
        <v>-0.29652046125653253</v>
      </c>
      <c r="Q435" s="1">
        <v>78</v>
      </c>
      <c r="R435" s="1">
        <v>12</v>
      </c>
      <c r="S435" s="1">
        <f>IF(ISERR(Table1[[#This Row],[AVG_shp]]/Table1[[#This Row],[shp]]), 0, Table1[[#This Row],[AVG_shp]]/Table1[[#This Row],[shp]])</f>
        <v>0.99402384209570016</v>
      </c>
      <c r="T435" s="7">
        <f>Table1[[#This Row],[r shp factor]]*Table1[[#This Row],[goals]]</f>
        <v>11.928286105148402</v>
      </c>
      <c r="U435" s="1">
        <v>11</v>
      </c>
      <c r="V435" s="1">
        <v>23</v>
      </c>
      <c r="W435" s="1">
        <v>58</v>
      </c>
      <c r="X435" s="3">
        <v>9.8358974358974294</v>
      </c>
      <c r="Y435" s="3">
        <f>(Table1[[#This Row],[AVG_goals]] - X$519) / X$516</f>
        <v>-0.38736672568632274</v>
      </c>
      <c r="Z435" s="3">
        <v>10.276923076923</v>
      </c>
      <c r="AA435" s="3">
        <f>(Table1[[#This Row],[AVG_assists]] - Z$519) / Z$516</f>
        <v>-0.90472072351691057</v>
      </c>
      <c r="AB435" s="3">
        <v>20.112820512820502</v>
      </c>
      <c r="AC435" s="3">
        <f>(Table1[[#This Row],[AVG_points]] - AB$519) / AB$516</f>
        <v>-0.74139951082224054</v>
      </c>
      <c r="AD435" s="1">
        <v>0.137931</v>
      </c>
      <c r="AE435" s="1">
        <v>0</v>
      </c>
      <c r="AF435" s="1">
        <v>87</v>
      </c>
      <c r="AG435" s="1">
        <v>71</v>
      </c>
      <c r="AH435" s="1">
        <v>27</v>
      </c>
      <c r="AI435" s="1">
        <v>191</v>
      </c>
      <c r="AJ435" s="7">
        <f>Table1[[#This Row],[z ppp]]+Table1[[#This Row],[z blocks]]+Table1[[#This Row],[z hits]]+Table1[[#This Row],[z faceoffWins]]+Table1[[#This Row],[z goals]]+Table1[[#This Row],[z assists]]+Table1[[#This Row],[z points]]</f>
        <v>-3.747364903318378</v>
      </c>
    </row>
    <row r="436" spans="1:36" x14ac:dyDescent="0.3">
      <c r="A436" s="1">
        <v>8481167</v>
      </c>
      <c r="B436" s="1">
        <v>26</v>
      </c>
      <c r="C436" s="1" t="s">
        <v>186</v>
      </c>
      <c r="D436" s="1" t="s">
        <v>48</v>
      </c>
      <c r="E436" s="1" t="s">
        <v>215</v>
      </c>
      <c r="F436" s="1" t="s">
        <v>216</v>
      </c>
      <c r="G436" s="4">
        <v>5.87211764705882E-2</v>
      </c>
      <c r="H436" s="3">
        <f>(Table1[[#This Row],[AVG_shp]] - G$519) / G$516</f>
        <v>-0.91704226643407571</v>
      </c>
      <c r="I436" s="6">
        <v>0</v>
      </c>
      <c r="J436" s="3">
        <f>(Table1[[#This Row],[AVG_PPP]] - I$519) / I$516</f>
        <v>-0.87968660730137926</v>
      </c>
      <c r="K436" s="6">
        <v>72.264705882352899</v>
      </c>
      <c r="L436" s="3">
        <f>(Table1[[#This Row],[AVG_blocks]] - K$519) / K$516</f>
        <v>0.2440857779119722</v>
      </c>
      <c r="M436" s="6">
        <v>138.63235294117601</v>
      </c>
      <c r="N436" s="3">
        <f>(Table1[[#This Row],[AVG_hits]] - M$519) / M$516</f>
        <v>0.97006381836421518</v>
      </c>
      <c r="O436" s="6">
        <v>0</v>
      </c>
      <c r="P436" s="3">
        <f>(Table1[[#This Row],[AVG_faceoffWins]] - O$519) / O$516</f>
        <v>-0.60126404952864254</v>
      </c>
      <c r="Q436" s="1">
        <v>76</v>
      </c>
      <c r="R436" s="1">
        <v>3</v>
      </c>
      <c r="S436" s="1">
        <f>IF(ISERR(Table1[[#This Row],[AVG_shp]]/Table1[[#This Row],[shp]]), 0, Table1[[#This Row],[AVG_shp]]/Table1[[#This Row],[shp]])</f>
        <v>1.1940052149367262</v>
      </c>
      <c r="T436" s="7">
        <f>Table1[[#This Row],[r shp factor]]*Table1[[#This Row],[goals]]</f>
        <v>3.5820156448101788</v>
      </c>
      <c r="U436" s="1">
        <v>9</v>
      </c>
      <c r="V436" s="1">
        <v>12</v>
      </c>
      <c r="W436" s="1">
        <v>27</v>
      </c>
      <c r="X436" s="3">
        <v>2.4117647058823501</v>
      </c>
      <c r="Y436" s="3">
        <f>(Table1[[#This Row],[AVG_goals]] - X$519) / X$516</f>
        <v>-1.1239630633514701</v>
      </c>
      <c r="Z436" s="3">
        <v>7.0147058823529402</v>
      </c>
      <c r="AA436" s="3">
        <f>(Table1[[#This Row],[AVG_assists]] - Z$519) / Z$516</f>
        <v>-1.1389560088991895</v>
      </c>
      <c r="AB436" s="3">
        <v>9.4264705882352899</v>
      </c>
      <c r="AC436" s="3">
        <f>(Table1[[#This Row],[AVG_points]] - AB$519) / AB$516</f>
        <v>-1.2214448041366708</v>
      </c>
      <c r="AD436" s="1">
        <v>4.9180000000000001E-2</v>
      </c>
      <c r="AE436" s="1">
        <v>0</v>
      </c>
      <c r="AF436" s="1">
        <v>61</v>
      </c>
      <c r="AG436" s="1">
        <v>0</v>
      </c>
      <c r="AH436" s="1">
        <v>83</v>
      </c>
      <c r="AI436" s="1">
        <v>159</v>
      </c>
      <c r="AJ436" s="7">
        <f>Table1[[#This Row],[z ppp]]+Table1[[#This Row],[z blocks]]+Table1[[#This Row],[z hits]]+Table1[[#This Row],[z faceoffWins]]+Table1[[#This Row],[z goals]]+Table1[[#This Row],[z assists]]+Table1[[#This Row],[z points]]</f>
        <v>-3.7511649369411648</v>
      </c>
    </row>
    <row r="437" spans="1:36" x14ac:dyDescent="0.3">
      <c r="A437" s="1">
        <v>8479591</v>
      </c>
      <c r="B437" s="1">
        <v>29</v>
      </c>
      <c r="C437" s="1" t="s">
        <v>55</v>
      </c>
      <c r="D437" s="1" t="s">
        <v>45</v>
      </c>
      <c r="E437" s="1" t="s">
        <v>59</v>
      </c>
      <c r="F437" s="1" t="s">
        <v>60</v>
      </c>
      <c r="G437" s="4">
        <v>0.109175580188679</v>
      </c>
      <c r="H437" s="3">
        <f>(Table1[[#This Row],[AVG_shp]] - G$519) / G$516</f>
        <v>4.6564164840307662E-2</v>
      </c>
      <c r="I437" s="6">
        <v>1.52830188679245</v>
      </c>
      <c r="J437" s="3">
        <f>(Table1[[#This Row],[AVG_PPP]] - I$519) / I$516</f>
        <v>-0.72061392838797633</v>
      </c>
      <c r="K437" s="6">
        <v>25.037735849056599</v>
      </c>
      <c r="L437" s="3">
        <f>(Table1[[#This Row],[AVG_blocks]] - K$519) / K$516</f>
        <v>-0.91767523989283561</v>
      </c>
      <c r="M437" s="6">
        <v>118.405660377358</v>
      </c>
      <c r="N437" s="3">
        <f>(Table1[[#This Row],[AVG_hits]] - M$519) / M$516</f>
        <v>0.59385516477390721</v>
      </c>
      <c r="O437" s="6">
        <v>7.52830188679245</v>
      </c>
      <c r="P437" s="3">
        <f>(Table1[[#This Row],[AVG_faceoffWins]] - O$519) / O$516</f>
        <v>-0.56563128668814211</v>
      </c>
      <c r="Q437" s="1">
        <v>77</v>
      </c>
      <c r="R437" s="1">
        <v>9</v>
      </c>
      <c r="S437" s="1">
        <f>IF(ISERR(Table1[[#This Row],[AVG_shp]]/Table1[[#This Row],[shp]]), 0, Table1[[#This Row],[AVG_shp]]/Table1[[#This Row],[shp]])</f>
        <v>0.76922672736846587</v>
      </c>
      <c r="T437" s="7">
        <f>Table1[[#This Row],[r shp factor]]*Table1[[#This Row],[goals]]</f>
        <v>6.9230405463161926</v>
      </c>
      <c r="U437" s="1">
        <v>7</v>
      </c>
      <c r="V437" s="1">
        <v>16</v>
      </c>
      <c r="W437" s="1">
        <v>41</v>
      </c>
      <c r="X437" s="3">
        <v>8.7452830188679194</v>
      </c>
      <c r="Y437" s="3">
        <f>(Table1[[#This Row],[AVG_goals]] - X$519) / X$516</f>
        <v>-0.49557365228677364</v>
      </c>
      <c r="Z437" s="3">
        <v>10.438679245283</v>
      </c>
      <c r="AA437" s="3">
        <f>(Table1[[#This Row],[AVG_assists]] - Z$519) / Z$516</f>
        <v>-0.89310622944790297</v>
      </c>
      <c r="AB437" s="3">
        <v>19.1839622641509</v>
      </c>
      <c r="AC437" s="3">
        <f>(Table1[[#This Row],[AVG_points]] - AB$519) / AB$516</f>
        <v>-0.78312507975614709</v>
      </c>
      <c r="AD437" s="1">
        <v>0.141929</v>
      </c>
      <c r="AE437" s="1">
        <v>0</v>
      </c>
      <c r="AF437" s="1">
        <v>142</v>
      </c>
      <c r="AG437" s="1">
        <v>6</v>
      </c>
      <c r="AH437" s="1">
        <v>23</v>
      </c>
      <c r="AI437" s="1">
        <v>110</v>
      </c>
      <c r="AJ437" s="7">
        <f>Table1[[#This Row],[z ppp]]+Table1[[#This Row],[z blocks]]+Table1[[#This Row],[z hits]]+Table1[[#This Row],[z faceoffWins]]+Table1[[#This Row],[z goals]]+Table1[[#This Row],[z assists]]+Table1[[#This Row],[z points]]</f>
        <v>-3.7818702516858704</v>
      </c>
    </row>
    <row r="438" spans="1:36" x14ac:dyDescent="0.3">
      <c r="A438" s="1">
        <v>8477425</v>
      </c>
      <c r="B438" s="1">
        <v>30</v>
      </c>
      <c r="C438" s="1" t="s">
        <v>155</v>
      </c>
      <c r="D438" s="1" t="s">
        <v>29</v>
      </c>
      <c r="E438" s="1" t="s">
        <v>174</v>
      </c>
      <c r="F438" s="1" t="s">
        <v>175</v>
      </c>
      <c r="G438" s="4">
        <v>6.6154176470588202E-2</v>
      </c>
      <c r="H438" s="3">
        <f>(Table1[[#This Row],[AVG_shp]] - G$519) / G$516</f>
        <v>-0.77508267369600259</v>
      </c>
      <c r="I438" s="6">
        <v>1.2192513368983899</v>
      </c>
      <c r="J438" s="3">
        <f>(Table1[[#This Row],[AVG_PPP]] - I$519) / I$516</f>
        <v>-0.75278132889710414</v>
      </c>
      <c r="K438" s="6">
        <v>24.5401069518716</v>
      </c>
      <c r="L438" s="3">
        <f>(Table1[[#This Row],[AVG_blocks]] - K$519) / K$516</f>
        <v>-0.92991667426127245</v>
      </c>
      <c r="M438" s="6">
        <v>92.481283422459896</v>
      </c>
      <c r="N438" s="3">
        <f>(Table1[[#This Row],[AVG_hits]] - M$519) / M$516</f>
        <v>0.11167178661666065</v>
      </c>
      <c r="O438" s="6">
        <v>6.1443850267379601</v>
      </c>
      <c r="P438" s="3">
        <f>(Table1[[#This Row],[AVG_faceoffWins]] - O$519) / O$516</f>
        <v>-0.57218160600408308</v>
      </c>
      <c r="Q438" s="1">
        <v>37</v>
      </c>
      <c r="R438" s="1">
        <v>4</v>
      </c>
      <c r="S438" s="1">
        <f>IF(ISERR(Table1[[#This Row],[AVG_shp]]/Table1[[#This Row],[shp]]), 0, Table1[[#This Row],[AVG_shp]]/Table1[[#This Row],[shp]])</f>
        <v>0.99230768552039539</v>
      </c>
      <c r="T438" s="7">
        <f>Table1[[#This Row],[r shp factor]]*Table1[[#This Row],[goals]]</f>
        <v>3.9692307420815816</v>
      </c>
      <c r="U438" s="1">
        <v>4</v>
      </c>
      <c r="V438" s="1">
        <v>8</v>
      </c>
      <c r="W438" s="1">
        <v>20</v>
      </c>
      <c r="X438" s="3">
        <v>9.6363636363636296</v>
      </c>
      <c r="Y438" s="3">
        <f>(Table1[[#This Row],[AVG_goals]] - X$519) / X$516</f>
        <v>-0.40716376748526562</v>
      </c>
      <c r="Z438" s="3">
        <v>13.208556149732599</v>
      </c>
      <c r="AA438" s="3">
        <f>(Table1[[#This Row],[AVG_assists]] - Z$519) / Z$516</f>
        <v>-0.69422219797769202</v>
      </c>
      <c r="AB438" s="3">
        <v>22.844919786096199</v>
      </c>
      <c r="AC438" s="3">
        <f>(Table1[[#This Row],[AVG_points]] - AB$519) / AB$516</f>
        <v>-0.6186699159409762</v>
      </c>
      <c r="AD438" s="1">
        <v>6.6667000000000004E-2</v>
      </c>
      <c r="AE438" s="1">
        <v>0</v>
      </c>
      <c r="AF438" s="1">
        <v>60</v>
      </c>
      <c r="AG438" s="1">
        <v>3</v>
      </c>
      <c r="AH438" s="1">
        <v>15</v>
      </c>
      <c r="AI438" s="1">
        <v>48</v>
      </c>
      <c r="AJ438" s="7">
        <f>Table1[[#This Row],[z ppp]]+Table1[[#This Row],[z blocks]]+Table1[[#This Row],[z hits]]+Table1[[#This Row],[z faceoffWins]]+Table1[[#This Row],[z goals]]+Table1[[#This Row],[z assists]]+Table1[[#This Row],[z points]]</f>
        <v>-3.8632637039497326</v>
      </c>
    </row>
    <row r="439" spans="1:36" x14ac:dyDescent="0.3">
      <c r="A439" s="1">
        <v>8481601</v>
      </c>
      <c r="B439" s="1">
        <v>24</v>
      </c>
      <c r="C439" s="1" t="s">
        <v>573</v>
      </c>
      <c r="D439" s="1" t="s">
        <v>42</v>
      </c>
      <c r="E439" s="1" t="s">
        <v>582</v>
      </c>
      <c r="F439" s="1" t="s">
        <v>583</v>
      </c>
      <c r="G439" s="4">
        <v>0.19471125</v>
      </c>
      <c r="H439" s="3">
        <f>(Table1[[#This Row],[AVG_shp]] - G$519) / G$516</f>
        <v>1.6801722438115745</v>
      </c>
      <c r="I439" s="6">
        <v>2.25</v>
      </c>
      <c r="J439" s="3">
        <f>(Table1[[#This Row],[AVG_PPP]] - I$519) / I$516</f>
        <v>-0.6454962744566467</v>
      </c>
      <c r="K439" s="6">
        <v>43.375</v>
      </c>
      <c r="L439" s="3">
        <f>(Table1[[#This Row],[AVG_blocks]] - K$519) / K$516</f>
        <v>-0.46658725671847451</v>
      </c>
      <c r="M439" s="6">
        <v>19.5</v>
      </c>
      <c r="N439" s="3">
        <f>(Table1[[#This Row],[AVG_hits]] - M$519) / M$516</f>
        <v>-1.2457518399613492</v>
      </c>
      <c r="O439" s="6">
        <v>2.625</v>
      </c>
      <c r="P439" s="3">
        <f>(Table1[[#This Row],[AVG_faceoffWins]] - O$519) / O$516</f>
        <v>-0.58883946774873119</v>
      </c>
      <c r="Q439" s="1">
        <v>75</v>
      </c>
      <c r="R439" s="1">
        <v>20</v>
      </c>
      <c r="S439" s="1">
        <f>IF(ISERR(Table1[[#This Row],[AVG_shp]]/Table1[[#This Row],[shp]]), 0, Table1[[#This Row],[AVG_shp]]/Table1[[#This Row],[shp]])</f>
        <v>0.93461549538479272</v>
      </c>
      <c r="T439" s="7">
        <f>Table1[[#This Row],[r shp factor]]*Table1[[#This Row],[goals]]</f>
        <v>18.692309907695854</v>
      </c>
      <c r="U439" s="1">
        <v>25</v>
      </c>
      <c r="V439" s="1">
        <v>45</v>
      </c>
      <c r="W439" s="1">
        <v>110</v>
      </c>
      <c r="X439" s="3">
        <v>14.625</v>
      </c>
      <c r="Y439" s="3">
        <f>(Table1[[#This Row],[AVG_goals]] - X$519) / X$516</f>
        <v>8.7791186719905892E-2</v>
      </c>
      <c r="Z439" s="3">
        <v>13.875</v>
      </c>
      <c r="AA439" s="3">
        <f>(Table1[[#This Row],[AVG_assists]] - Z$519) / Z$516</f>
        <v>-0.64636987664283907</v>
      </c>
      <c r="AB439" s="3">
        <v>28.5</v>
      </c>
      <c r="AC439" s="3">
        <f>(Table1[[#This Row],[AVG_points]] - AB$519) / AB$516</f>
        <v>-0.36463606348826877</v>
      </c>
      <c r="AD439" s="1">
        <v>0.20833299999999999</v>
      </c>
      <c r="AE439" s="1">
        <v>6</v>
      </c>
      <c r="AF439" s="1">
        <v>96</v>
      </c>
      <c r="AG439" s="1">
        <v>1</v>
      </c>
      <c r="AH439" s="1">
        <v>55</v>
      </c>
      <c r="AI439" s="1">
        <v>27</v>
      </c>
      <c r="AJ439" s="7">
        <f>Table1[[#This Row],[z ppp]]+Table1[[#This Row],[z blocks]]+Table1[[#This Row],[z hits]]+Table1[[#This Row],[z faceoffWins]]+Table1[[#This Row],[z goals]]+Table1[[#This Row],[z assists]]+Table1[[#This Row],[z points]]</f>
        <v>-3.8698895922964041</v>
      </c>
    </row>
    <row r="440" spans="1:36" x14ac:dyDescent="0.3">
      <c r="A440" s="1">
        <v>8475718</v>
      </c>
      <c r="B440" s="1">
        <v>33</v>
      </c>
      <c r="C440" s="1" t="s">
        <v>305</v>
      </c>
      <c r="D440" s="1" t="s">
        <v>48</v>
      </c>
      <c r="E440" s="1" t="s">
        <v>336</v>
      </c>
      <c r="F440" s="1" t="s">
        <v>337</v>
      </c>
      <c r="G440" s="4">
        <v>3.2605130890052299E-2</v>
      </c>
      <c r="H440" s="3">
        <f>(Table1[[#This Row],[AVG_shp]] - G$519) / G$516</f>
        <v>-1.4158211167693149</v>
      </c>
      <c r="I440" s="6">
        <v>0</v>
      </c>
      <c r="J440" s="3">
        <f>(Table1[[#This Row],[AVG_PPP]] - I$519) / I$516</f>
        <v>-0.87968660730137926</v>
      </c>
      <c r="K440" s="6">
        <v>95.790575916230296</v>
      </c>
      <c r="L440" s="3">
        <f>(Table1[[#This Row],[AVG_blocks]] - K$519) / K$516</f>
        <v>0.82281099987797224</v>
      </c>
      <c r="M440" s="6">
        <v>88.361256544502595</v>
      </c>
      <c r="N440" s="3">
        <f>(Table1[[#This Row],[AVG_hits]] - M$519) / M$516</f>
        <v>3.5040881211747581E-2</v>
      </c>
      <c r="O440" s="6">
        <v>0</v>
      </c>
      <c r="P440" s="3">
        <f>(Table1[[#This Row],[AVG_faceoffWins]] - O$519) / O$516</f>
        <v>-0.60126404952864254</v>
      </c>
      <c r="Q440" s="1">
        <v>73</v>
      </c>
      <c r="R440" s="1">
        <v>2</v>
      </c>
      <c r="S440" s="1">
        <f>IF(ISERR(Table1[[#This Row],[AVG_shp]]/Table1[[#This Row],[shp]]), 0, Table1[[#This Row],[AVG_shp]]/Table1[[#This Row],[shp]])</f>
        <v>0.66841186736474578</v>
      </c>
      <c r="T440" s="7">
        <f>Table1[[#This Row],[r shp factor]]*Table1[[#This Row],[goals]]</f>
        <v>1.3368237347294916</v>
      </c>
      <c r="U440" s="1">
        <v>6</v>
      </c>
      <c r="V440" s="1">
        <v>8</v>
      </c>
      <c r="W440" s="1">
        <v>18</v>
      </c>
      <c r="X440" s="3">
        <v>1.6020942408376899</v>
      </c>
      <c r="Y440" s="3">
        <f>(Table1[[#This Row],[AVG_goals]] - X$519) / X$516</f>
        <v>-1.2042957191587056</v>
      </c>
      <c r="Z440" s="3">
        <v>9.9895287958115109</v>
      </c>
      <c r="AA440" s="3">
        <f>(Table1[[#This Row],[AVG_assists]] - Z$519) / Z$516</f>
        <v>-0.92535634568377145</v>
      </c>
      <c r="AB440" s="3">
        <v>11.591623036649199</v>
      </c>
      <c r="AC440" s="3">
        <f>(Table1[[#This Row],[AVG_points]] - AB$519) / AB$516</f>
        <v>-1.1241832274987846</v>
      </c>
      <c r="AD440" s="1">
        <v>4.8779999999999997E-2</v>
      </c>
      <c r="AE440" s="1">
        <v>0</v>
      </c>
      <c r="AF440" s="1">
        <v>41</v>
      </c>
      <c r="AG440" s="1">
        <v>0</v>
      </c>
      <c r="AH440" s="1">
        <v>78</v>
      </c>
      <c r="AI440" s="1">
        <v>35</v>
      </c>
      <c r="AJ440" s="7">
        <f>Table1[[#This Row],[z ppp]]+Table1[[#This Row],[z blocks]]+Table1[[#This Row],[z hits]]+Table1[[#This Row],[z faceoffWins]]+Table1[[#This Row],[z goals]]+Table1[[#This Row],[z assists]]+Table1[[#This Row],[z points]]</f>
        <v>-3.8769340680815638</v>
      </c>
    </row>
    <row r="441" spans="1:36" x14ac:dyDescent="0.3">
      <c r="A441" s="1">
        <v>8476393</v>
      </c>
      <c r="B441" s="1">
        <v>32</v>
      </c>
      <c r="C441" s="1" t="s">
        <v>634</v>
      </c>
      <c r="D441" s="1" t="s">
        <v>29</v>
      </c>
      <c r="E441" s="1" t="s">
        <v>639</v>
      </c>
      <c r="F441" s="1" t="s">
        <v>640</v>
      </c>
      <c r="G441" s="4">
        <v>7.9462939393939294E-2</v>
      </c>
      <c r="H441" s="3">
        <f>(Table1[[#This Row],[AVG_shp]] - G$519) / G$516</f>
        <v>-0.52090447317851452</v>
      </c>
      <c r="I441" s="6">
        <v>0</v>
      </c>
      <c r="J441" s="3">
        <f>(Table1[[#This Row],[AVG_PPP]] - I$519) / I$516</f>
        <v>-0.87968660730137926</v>
      </c>
      <c r="K441" s="6">
        <v>32.429292929292899</v>
      </c>
      <c r="L441" s="3">
        <f>(Table1[[#This Row],[AVG_blocks]] - K$519) / K$516</f>
        <v>-0.73584644861862447</v>
      </c>
      <c r="M441" s="6">
        <v>101.479797979797</v>
      </c>
      <c r="N441" s="3">
        <f>(Table1[[#This Row],[AVG_hits]] - M$519) / M$516</f>
        <v>0.27904067479486522</v>
      </c>
      <c r="O441" s="6">
        <v>34.505050505050498</v>
      </c>
      <c r="P441" s="3">
        <f>(Table1[[#This Row],[AVG_faceoffWins]] - O$519) / O$516</f>
        <v>-0.43794564121627305</v>
      </c>
      <c r="Q441" s="1">
        <v>50</v>
      </c>
      <c r="R441" s="1">
        <v>6</v>
      </c>
      <c r="S441" s="1">
        <f>IF(ISERR(Table1[[#This Row],[AVG_shp]]/Table1[[#This Row],[shp]]), 0, Table1[[#This Row],[AVG_shp]]/Table1[[#This Row],[shp]])</f>
        <v>0.90058298174125118</v>
      </c>
      <c r="T441" s="7">
        <f>Table1[[#This Row],[r shp factor]]*Table1[[#This Row],[goals]]</f>
        <v>5.4034978904475075</v>
      </c>
      <c r="U441" s="1">
        <v>9</v>
      </c>
      <c r="V441" s="1">
        <v>15</v>
      </c>
      <c r="W441" s="1">
        <v>36</v>
      </c>
      <c r="X441" s="3">
        <v>7.5454545454545396</v>
      </c>
      <c r="Y441" s="3">
        <f>(Table1[[#This Row],[AVG_goals]] - X$519) / X$516</f>
        <v>-0.6146164134391412</v>
      </c>
      <c r="Z441" s="3">
        <v>12.2424242424242</v>
      </c>
      <c r="AA441" s="3">
        <f>(Table1[[#This Row],[AVG_assists]] - Z$519) / Z$516</f>
        <v>-0.76359286508164426</v>
      </c>
      <c r="AB441" s="3">
        <v>19.7878787878787</v>
      </c>
      <c r="AC441" s="3">
        <f>(Table1[[#This Row],[AVG_points]] - AB$519) / AB$516</f>
        <v>-0.75599633263329868</v>
      </c>
      <c r="AD441" s="1">
        <v>8.8234999999999994E-2</v>
      </c>
      <c r="AE441" s="1">
        <v>0</v>
      </c>
      <c r="AF441" s="1">
        <v>68</v>
      </c>
      <c r="AG441" s="1">
        <v>1</v>
      </c>
      <c r="AH441" s="1">
        <v>26</v>
      </c>
      <c r="AI441" s="1">
        <v>85</v>
      </c>
      <c r="AJ441" s="7">
        <f>Table1[[#This Row],[z ppp]]+Table1[[#This Row],[z blocks]]+Table1[[#This Row],[z hits]]+Table1[[#This Row],[z faceoffWins]]+Table1[[#This Row],[z goals]]+Table1[[#This Row],[z assists]]+Table1[[#This Row],[z points]]</f>
        <v>-3.9086436334954957</v>
      </c>
    </row>
    <row r="442" spans="1:36" x14ac:dyDescent="0.3">
      <c r="A442" s="1">
        <v>8476469</v>
      </c>
      <c r="B442" s="1">
        <v>32</v>
      </c>
      <c r="C442" s="1" t="s">
        <v>416</v>
      </c>
      <c r="D442" s="1" t="s">
        <v>42</v>
      </c>
      <c r="E442" s="1" t="s">
        <v>417</v>
      </c>
      <c r="F442" s="1" t="s">
        <v>418</v>
      </c>
      <c r="G442" s="4">
        <v>0.11053435789473599</v>
      </c>
      <c r="H442" s="3">
        <f>(Table1[[#This Row],[AVG_shp]] - G$519) / G$516</f>
        <v>7.2514861702062589E-2</v>
      </c>
      <c r="I442" s="6">
        <v>1.50526315789473</v>
      </c>
      <c r="J442" s="3">
        <f>(Table1[[#This Row],[AVG_PPP]] - I$519) / I$516</f>
        <v>-0.7230119050941437</v>
      </c>
      <c r="K442" s="6">
        <v>34.821052631578901</v>
      </c>
      <c r="L442" s="3">
        <f>(Table1[[#This Row],[AVG_blocks]] - K$519) / K$516</f>
        <v>-0.67701029664628154</v>
      </c>
      <c r="M442" s="6">
        <v>62.484210526315699</v>
      </c>
      <c r="N442" s="3">
        <f>(Table1[[#This Row],[AVG_hits]] - M$519) / M$516</f>
        <v>-0.44626215984060102</v>
      </c>
      <c r="O442" s="6">
        <v>3.69473684210526</v>
      </c>
      <c r="P442" s="3">
        <f>(Table1[[#This Row],[AVG_faceoffWins]] - O$519) / O$516</f>
        <v>-0.58377621712864702</v>
      </c>
      <c r="Q442" s="1">
        <v>81</v>
      </c>
      <c r="R442" s="1">
        <v>11</v>
      </c>
      <c r="S442" s="1">
        <f>IF(ISERR(Table1[[#This Row],[AVG_shp]]/Table1[[#This Row],[shp]]), 0, Table1[[#This Row],[AVG_shp]]/Table1[[#This Row],[shp]])</f>
        <v>1.0450543911234482</v>
      </c>
      <c r="T442" s="7">
        <f>Table1[[#This Row],[r shp factor]]*Table1[[#This Row],[goals]]</f>
        <v>11.49559830235793</v>
      </c>
      <c r="U442" s="1">
        <v>18</v>
      </c>
      <c r="V442" s="1">
        <v>29</v>
      </c>
      <c r="W442" s="1">
        <v>69</v>
      </c>
      <c r="X442" s="3">
        <v>12.178947368420999</v>
      </c>
      <c r="Y442" s="3">
        <f>(Table1[[#This Row],[AVG_goals]] - X$519) / X$516</f>
        <v>-0.15489755224524837</v>
      </c>
      <c r="Z442" s="3">
        <v>12.0368421052631</v>
      </c>
      <c r="AA442" s="3">
        <f>(Table1[[#This Row],[AVG_assists]] - Z$519) / Z$516</f>
        <v>-0.77835417240587212</v>
      </c>
      <c r="AB442" s="3">
        <v>24.2157894736842</v>
      </c>
      <c r="AC442" s="3">
        <f>(Table1[[#This Row],[AVG_points]] - AB$519) / AB$516</f>
        <v>-0.55708859529190646</v>
      </c>
      <c r="AD442" s="1">
        <v>0.105769</v>
      </c>
      <c r="AE442" s="1">
        <v>3</v>
      </c>
      <c r="AF442" s="1">
        <v>104</v>
      </c>
      <c r="AG442" s="1">
        <v>3</v>
      </c>
      <c r="AH442" s="1">
        <v>35</v>
      </c>
      <c r="AI442" s="1">
        <v>87</v>
      </c>
      <c r="AJ442" s="7">
        <f>Table1[[#This Row],[z ppp]]+Table1[[#This Row],[z blocks]]+Table1[[#This Row],[z hits]]+Table1[[#This Row],[z faceoffWins]]+Table1[[#This Row],[z goals]]+Table1[[#This Row],[z assists]]+Table1[[#This Row],[z points]]</f>
        <v>-3.9204008986526997</v>
      </c>
    </row>
    <row r="443" spans="1:36" x14ac:dyDescent="0.3">
      <c r="A443" s="1">
        <v>8477953</v>
      </c>
      <c r="B443" s="1">
        <v>29</v>
      </c>
      <c r="C443" s="1" t="s">
        <v>340</v>
      </c>
      <c r="D443" s="1" t="s">
        <v>42</v>
      </c>
      <c r="E443" s="1" t="s">
        <v>351</v>
      </c>
      <c r="F443" s="1" t="s">
        <v>352</v>
      </c>
      <c r="G443" s="4">
        <v>0.167649203883495</v>
      </c>
      <c r="H443" s="3">
        <f>(Table1[[#This Row],[AVG_shp]] - G$519) / G$516</f>
        <v>1.1633261459563338</v>
      </c>
      <c r="I443" s="6">
        <v>1.92233009708737</v>
      </c>
      <c r="J443" s="3">
        <f>(Table1[[#This Row],[AVG_PPP]] - I$519) / I$516</f>
        <v>-0.67960166273500677</v>
      </c>
      <c r="K443" s="6">
        <v>20.5291262135922</v>
      </c>
      <c r="L443" s="3">
        <f>(Table1[[#This Row],[AVG_blocks]] - K$519) / K$516</f>
        <v>-1.0285848941706519</v>
      </c>
      <c r="M443" s="6">
        <v>83.019417475728105</v>
      </c>
      <c r="N443" s="3">
        <f>(Table1[[#This Row],[AVG_hits]] - M$519) / M$516</f>
        <v>-6.431525807889743E-2</v>
      </c>
      <c r="O443" s="6">
        <v>26.902912621359199</v>
      </c>
      <c r="P443" s="3">
        <f>(Table1[[#This Row],[AVG_faceoffWins]] - O$519) / O$516</f>
        <v>-0.47392788267840036</v>
      </c>
      <c r="Q443" s="1">
        <v>67</v>
      </c>
      <c r="R443" s="1">
        <v>6</v>
      </c>
      <c r="S443" s="1">
        <f>IF(ISERR(Table1[[#This Row],[AVG_shp]]/Table1[[#This Row],[shp]]), 0, Table1[[#This Row],[AVG_shp]]/Table1[[#This Row],[shp]])</f>
        <v>0.92207154343076592</v>
      </c>
      <c r="T443" s="7">
        <f>Table1[[#This Row],[r shp factor]]*Table1[[#This Row],[goals]]</f>
        <v>5.5324292605845953</v>
      </c>
      <c r="U443" s="1">
        <v>8</v>
      </c>
      <c r="V443" s="1">
        <v>14</v>
      </c>
      <c r="W443" s="1">
        <v>34</v>
      </c>
      <c r="X443" s="3">
        <v>8.8834951456310591</v>
      </c>
      <c r="Y443" s="3">
        <f>(Table1[[#This Row],[AVG_goals]] - X$519) / X$516</f>
        <v>-0.48186073118246125</v>
      </c>
      <c r="Z443" s="3">
        <v>14.3592233009708</v>
      </c>
      <c r="AA443" s="3">
        <f>(Table1[[#This Row],[AVG_assists]] - Z$519) / Z$516</f>
        <v>-0.61160144268312755</v>
      </c>
      <c r="AB443" s="3">
        <v>23.242718446601899</v>
      </c>
      <c r="AC443" s="3">
        <f>(Table1[[#This Row],[AVG_points]] - AB$519) / AB$516</f>
        <v>-0.60080026203574355</v>
      </c>
      <c r="AD443" s="1">
        <v>0.18181800000000001</v>
      </c>
      <c r="AE443" s="1">
        <v>0</v>
      </c>
      <c r="AF443" s="1">
        <v>66</v>
      </c>
      <c r="AG443" s="1">
        <v>39</v>
      </c>
      <c r="AH443" s="1">
        <v>14</v>
      </c>
      <c r="AI443" s="1">
        <v>88</v>
      </c>
      <c r="AJ443" s="7">
        <f>Table1[[#This Row],[z ppp]]+Table1[[#This Row],[z blocks]]+Table1[[#This Row],[z hits]]+Table1[[#This Row],[z faceoffWins]]+Table1[[#This Row],[z goals]]+Table1[[#This Row],[z assists]]+Table1[[#This Row],[z points]]</f>
        <v>-3.9406921335642897</v>
      </c>
    </row>
    <row r="444" spans="1:36" x14ac:dyDescent="0.3">
      <c r="A444" s="1">
        <v>8478421</v>
      </c>
      <c r="B444" s="1">
        <v>29</v>
      </c>
      <c r="C444" s="1" t="s">
        <v>375</v>
      </c>
      <c r="D444" s="1" t="s">
        <v>29</v>
      </c>
      <c r="E444" s="1" t="s">
        <v>384</v>
      </c>
      <c r="F444" s="1" t="s">
        <v>385</v>
      </c>
      <c r="G444" s="4">
        <v>8.2004388059701394E-2</v>
      </c>
      <c r="H444" s="3">
        <f>(Table1[[#This Row],[AVG_shp]] - G$519) / G$516</f>
        <v>-0.47236646462795528</v>
      </c>
      <c r="I444" s="6">
        <v>0.29353233830845699</v>
      </c>
      <c r="J444" s="3">
        <f>(Table1[[#This Row],[AVG_PPP]] - I$519) / I$516</f>
        <v>-0.84913441351953467</v>
      </c>
      <c r="K444" s="6">
        <v>26.721393034825802</v>
      </c>
      <c r="L444" s="3">
        <f>(Table1[[#This Row],[AVG_blocks]] - K$519) / K$516</f>
        <v>-0.87625807329513594</v>
      </c>
      <c r="M444" s="6">
        <v>149.46766169154199</v>
      </c>
      <c r="N444" s="3">
        <f>(Table1[[#This Row],[AVG_hits]] - M$519) / M$516</f>
        <v>1.1715963676601053</v>
      </c>
      <c r="O444" s="6">
        <v>8.22885572139303</v>
      </c>
      <c r="P444" s="3">
        <f>(Table1[[#This Row],[AVG_faceoffWins]] - O$519) / O$516</f>
        <v>-0.5623154434846277</v>
      </c>
      <c r="Q444" s="1">
        <v>81</v>
      </c>
      <c r="R444" s="1">
        <v>6</v>
      </c>
      <c r="S444" s="1">
        <f>IF(ISERR(Table1[[#This Row],[AVG_shp]]/Table1[[#This Row],[shp]]), 0, Table1[[#This Row],[AVG_shp]]/Table1[[#This Row],[shp]])</f>
        <v>1.175403673078983</v>
      </c>
      <c r="T444" s="7">
        <f>Table1[[#This Row],[r shp factor]]*Table1[[#This Row],[goals]]</f>
        <v>7.0524220384738978</v>
      </c>
      <c r="U444" s="1">
        <v>11</v>
      </c>
      <c r="V444" s="1">
        <v>17</v>
      </c>
      <c r="W444" s="1">
        <v>40</v>
      </c>
      <c r="X444" s="3">
        <v>5.6965174129353198</v>
      </c>
      <c r="Y444" s="3">
        <f>(Table1[[#This Row],[AVG_goals]] - X$519) / X$516</f>
        <v>-0.79806145273385098</v>
      </c>
      <c r="Z444" s="3">
        <v>8.318407960199</v>
      </c>
      <c r="AA444" s="3">
        <f>(Table1[[#This Row],[AVG_assists]] - Z$519) / Z$516</f>
        <v>-1.0453469663234733</v>
      </c>
      <c r="AB444" s="3">
        <v>14.0149253731343</v>
      </c>
      <c r="AC444" s="3">
        <f>(Table1[[#This Row],[AVG_points]] - AB$519) / AB$516</f>
        <v>-1.0153252087068643</v>
      </c>
      <c r="AD444" s="1">
        <v>6.9766999999999996E-2</v>
      </c>
      <c r="AE444" s="1">
        <v>0</v>
      </c>
      <c r="AF444" s="1">
        <v>86</v>
      </c>
      <c r="AG444" s="1">
        <v>16</v>
      </c>
      <c r="AH444" s="1">
        <v>30</v>
      </c>
      <c r="AI444" s="1">
        <v>222</v>
      </c>
      <c r="AJ444" s="7">
        <f>Table1[[#This Row],[z ppp]]+Table1[[#This Row],[z blocks]]+Table1[[#This Row],[z hits]]+Table1[[#This Row],[z faceoffWins]]+Table1[[#This Row],[z goals]]+Table1[[#This Row],[z assists]]+Table1[[#This Row],[z points]]</f>
        <v>-3.9748451904033812</v>
      </c>
    </row>
    <row r="445" spans="1:36" x14ac:dyDescent="0.3">
      <c r="A445" s="1">
        <v>8476525</v>
      </c>
      <c r="B445" s="1">
        <v>33</v>
      </c>
      <c r="C445" s="1" t="s">
        <v>995</v>
      </c>
      <c r="D445" s="1" t="s">
        <v>48</v>
      </c>
      <c r="E445" s="1" t="s">
        <v>1022</v>
      </c>
      <c r="F445" s="1" t="s">
        <v>150</v>
      </c>
      <c r="G445" s="4">
        <v>5.8550832432432399E-2</v>
      </c>
      <c r="H445" s="3">
        <f>(Table1[[#This Row],[AVG_shp]] - G$519) / G$516</f>
        <v>-0.92029559218168189</v>
      </c>
      <c r="I445" s="6">
        <v>1.3243243243243199</v>
      </c>
      <c r="J445" s="3">
        <f>(Table1[[#This Row],[AVG_PPP]] - I$519) / I$516</f>
        <v>-0.7418448498312068</v>
      </c>
      <c r="K445" s="6">
        <v>55.308108108108101</v>
      </c>
      <c r="L445" s="3">
        <f>(Table1[[#This Row],[AVG_blocks]] - K$519) / K$516</f>
        <v>-0.17303846856889843</v>
      </c>
      <c r="M445" s="6">
        <v>95.989189189189105</v>
      </c>
      <c r="N445" s="3">
        <f>(Table1[[#This Row],[AVG_hits]] - M$519) / M$516</f>
        <v>0.17691747625469825</v>
      </c>
      <c r="O445" s="6">
        <v>0</v>
      </c>
      <c r="P445" s="3">
        <f>(Table1[[#This Row],[AVG_faceoffWins]] - O$519) / O$516</f>
        <v>-0.60126404952864254</v>
      </c>
      <c r="Q445" s="1">
        <v>60</v>
      </c>
      <c r="R445" s="1">
        <v>4</v>
      </c>
      <c r="S445" s="1">
        <f>IF(ISERR(Table1[[#This Row],[AVG_shp]]/Table1[[#This Row],[shp]]), 0, Table1[[#This Row],[AVG_shp]]/Table1[[#This Row],[shp]])</f>
        <v>0.99535618850184271</v>
      </c>
      <c r="T445" s="7">
        <f>Table1[[#This Row],[r shp factor]]*Table1[[#This Row],[goals]]</f>
        <v>3.9814247540073708</v>
      </c>
      <c r="U445" s="1">
        <v>11</v>
      </c>
      <c r="V445" s="1">
        <v>15</v>
      </c>
      <c r="W445" s="1">
        <v>34</v>
      </c>
      <c r="X445" s="3">
        <v>4.8540540540540498</v>
      </c>
      <c r="Y445" s="3">
        <f>(Table1[[#This Row],[AVG_goals]] - X$519) / X$516</f>
        <v>-0.88164770412994653</v>
      </c>
      <c r="Z445" s="3">
        <v>11.2162162162162</v>
      </c>
      <c r="AA445" s="3">
        <f>(Table1[[#This Row],[AVG_assists]] - Z$519) / Z$516</f>
        <v>-0.83727714652081919</v>
      </c>
      <c r="AB445" s="3">
        <v>16.0702702702702</v>
      </c>
      <c r="AC445" s="3">
        <f>(Table1[[#This Row],[AVG_points]] - AB$519) / AB$516</f>
        <v>-0.92299633580162699</v>
      </c>
      <c r="AD445" s="1">
        <v>5.8824000000000001E-2</v>
      </c>
      <c r="AE445" s="1">
        <v>2</v>
      </c>
      <c r="AF445" s="1">
        <v>68</v>
      </c>
      <c r="AG445" s="1">
        <v>0</v>
      </c>
      <c r="AH445" s="1">
        <v>50</v>
      </c>
      <c r="AI445" s="1">
        <v>84</v>
      </c>
      <c r="AJ445" s="7">
        <f>Table1[[#This Row],[z ppp]]+Table1[[#This Row],[z blocks]]+Table1[[#This Row],[z hits]]+Table1[[#This Row],[z faceoffWins]]+Table1[[#This Row],[z goals]]+Table1[[#This Row],[z assists]]+Table1[[#This Row],[z points]]</f>
        <v>-3.9811510781264423</v>
      </c>
    </row>
    <row r="446" spans="1:36" x14ac:dyDescent="0.3">
      <c r="A446" s="1">
        <v>8480806</v>
      </c>
      <c r="B446" s="1">
        <v>26</v>
      </c>
      <c r="C446" s="1" t="s">
        <v>155</v>
      </c>
      <c r="D446" s="1" t="s">
        <v>26</v>
      </c>
      <c r="E446" s="1" t="s">
        <v>162</v>
      </c>
      <c r="F446" s="1" t="s">
        <v>163</v>
      </c>
      <c r="G446" s="4">
        <v>8.2720505376343997E-2</v>
      </c>
      <c r="H446" s="3">
        <f>(Table1[[#This Row],[AVG_shp]] - G$519) / G$516</f>
        <v>-0.45868965544952589</v>
      </c>
      <c r="I446" s="6">
        <v>0.67204301075268802</v>
      </c>
      <c r="J446" s="3">
        <f>(Table1[[#This Row],[AVG_PPP]] - I$519) / I$516</f>
        <v>-0.80973728446842452</v>
      </c>
      <c r="K446" s="6">
        <v>49.661290322580598</v>
      </c>
      <c r="L446" s="3">
        <f>(Table1[[#This Row],[AVG_blocks]] - K$519) / K$516</f>
        <v>-0.31194750239528124</v>
      </c>
      <c r="M446" s="6">
        <v>39.559139784946197</v>
      </c>
      <c r="N446" s="3">
        <f>(Table1[[#This Row],[AVG_hits]] - M$519) / M$516</f>
        <v>-0.87265960321209379</v>
      </c>
      <c r="O446" s="6">
        <v>323.56989247311799</v>
      </c>
      <c r="P446" s="3">
        <f>(Table1[[#This Row],[AVG_faceoffWins]] - O$519) / O$516</f>
        <v>0.93024855639492432</v>
      </c>
      <c r="Q446" s="1">
        <v>79</v>
      </c>
      <c r="R446" s="1">
        <v>4</v>
      </c>
      <c r="S446" s="1">
        <f>IF(ISERR(Table1[[#This Row],[AVG_shp]]/Table1[[#This Row],[shp]]), 0, Table1[[#This Row],[AVG_shp]]/Table1[[#This Row],[shp]])</f>
        <v>1.2408013766382766</v>
      </c>
      <c r="T446" s="7">
        <f>Table1[[#This Row],[r shp factor]]*Table1[[#This Row],[goals]]</f>
        <v>4.9632055065531064</v>
      </c>
      <c r="U446" s="1">
        <v>11</v>
      </c>
      <c r="V446" s="1">
        <v>15</v>
      </c>
      <c r="W446" s="1">
        <v>34</v>
      </c>
      <c r="X446" s="3">
        <v>4.2473118279569801</v>
      </c>
      <c r="Y446" s="3">
        <f>(Table1[[#This Row],[AVG_goals]] - X$519) / X$516</f>
        <v>-0.94184653379836381</v>
      </c>
      <c r="Z446" s="3">
        <v>9.4354838709677402</v>
      </c>
      <c r="AA446" s="3">
        <f>(Table1[[#This Row],[AVG_assists]] - Z$519) / Z$516</f>
        <v>-0.96513814540618004</v>
      </c>
      <c r="AB446" s="3">
        <v>13.6827956989247</v>
      </c>
      <c r="AC446" s="3">
        <f>(Table1[[#This Row],[AVG_points]] - AB$519) / AB$516</f>
        <v>-1.0302449229216841</v>
      </c>
      <c r="AD446" s="1">
        <v>6.6667000000000004E-2</v>
      </c>
      <c r="AE446" s="1">
        <v>1</v>
      </c>
      <c r="AF446" s="1">
        <v>60</v>
      </c>
      <c r="AG446" s="1">
        <v>442</v>
      </c>
      <c r="AH446" s="1">
        <v>68</v>
      </c>
      <c r="AI446" s="1">
        <v>48</v>
      </c>
      <c r="AJ446" s="7">
        <f>Table1[[#This Row],[z ppp]]+Table1[[#This Row],[z blocks]]+Table1[[#This Row],[z hits]]+Table1[[#This Row],[z faceoffWins]]+Table1[[#This Row],[z goals]]+Table1[[#This Row],[z assists]]+Table1[[#This Row],[z points]]</f>
        <v>-4.0013254358071038</v>
      </c>
    </row>
    <row r="447" spans="1:36" x14ac:dyDescent="0.3">
      <c r="A447" s="1">
        <v>8481624</v>
      </c>
      <c r="B447" s="1">
        <v>31</v>
      </c>
      <c r="C447" s="1" t="s">
        <v>219</v>
      </c>
      <c r="D447" s="1" t="s">
        <v>42</v>
      </c>
      <c r="E447" s="1" t="s">
        <v>232</v>
      </c>
      <c r="F447" s="1" t="s">
        <v>233</v>
      </c>
      <c r="G447" s="4">
        <v>0.117658833333333</v>
      </c>
      <c r="H447" s="3">
        <f>(Table1[[#This Row],[AVG_shp]] - G$519) / G$516</f>
        <v>0.20858207974802473</v>
      </c>
      <c r="I447" s="6">
        <v>0.67647058823529405</v>
      </c>
      <c r="J447" s="3">
        <f>(Table1[[#This Row],[AVG_PPP]] - I$519) / I$516</f>
        <v>-0.80927644187093672</v>
      </c>
      <c r="K447" s="6">
        <v>16.686274509803901</v>
      </c>
      <c r="L447" s="3">
        <f>(Table1[[#This Row],[AVG_blocks]] - K$519) / K$516</f>
        <v>-1.1231172197362866</v>
      </c>
      <c r="M447" s="6">
        <v>35</v>
      </c>
      <c r="N447" s="3">
        <f>(Table1[[#This Row],[AVG_hits]] - M$519) / M$516</f>
        <v>-0.9574578387423448</v>
      </c>
      <c r="O447" s="6">
        <v>3.9019607843137201</v>
      </c>
      <c r="P447" s="3">
        <f>(Table1[[#This Row],[AVG_faceoffWins]] - O$519) / O$516</f>
        <v>-0.58279539015084725</v>
      </c>
      <c r="Q447" s="1">
        <v>80</v>
      </c>
      <c r="R447" s="1">
        <v>20</v>
      </c>
      <c r="S447" s="1">
        <f>IF(ISERR(Table1[[#This Row],[AVG_shp]]/Table1[[#This Row],[shp]]), 0, Table1[[#This Row],[AVG_shp]]/Table1[[#This Row],[shp]])</f>
        <v>0.81184335210127101</v>
      </c>
      <c r="T447" s="7">
        <f>Table1[[#This Row],[r shp factor]]*Table1[[#This Row],[goals]]</f>
        <v>16.23686704202542</v>
      </c>
      <c r="U447" s="1">
        <v>14</v>
      </c>
      <c r="V447" s="1">
        <v>34</v>
      </c>
      <c r="W447" s="1">
        <v>88</v>
      </c>
      <c r="X447" s="3">
        <v>14.980392156862701</v>
      </c>
      <c r="Y447" s="3">
        <f>(Table1[[#This Row],[AVG_goals]] - X$519) / X$516</f>
        <v>0.12305194655541211</v>
      </c>
      <c r="Z447" s="3">
        <v>16.519607843137202</v>
      </c>
      <c r="AA447" s="3">
        <f>(Table1[[#This Row],[AVG_assists]] - Z$519) / Z$516</f>
        <v>-0.45648047446184897</v>
      </c>
      <c r="AB447" s="3">
        <v>31.5</v>
      </c>
      <c r="AC447" s="3">
        <f>(Table1[[#This Row],[AVG_points]] - AB$519) / AB$516</f>
        <v>-0.22987200559137291</v>
      </c>
      <c r="AD447" s="1">
        <v>0.144928</v>
      </c>
      <c r="AE447" s="1">
        <v>0</v>
      </c>
      <c r="AF447" s="1">
        <v>138</v>
      </c>
      <c r="AG447" s="1">
        <v>1</v>
      </c>
      <c r="AH447" s="1">
        <v>15</v>
      </c>
      <c r="AI447" s="1">
        <v>34</v>
      </c>
      <c r="AJ447" s="7">
        <f>Table1[[#This Row],[z ppp]]+Table1[[#This Row],[z blocks]]+Table1[[#This Row],[z hits]]+Table1[[#This Row],[z faceoffWins]]+Table1[[#This Row],[z goals]]+Table1[[#This Row],[z assists]]+Table1[[#This Row],[z points]]</f>
        <v>-4.0359474239982251</v>
      </c>
    </row>
    <row r="448" spans="1:36" x14ac:dyDescent="0.3">
      <c r="A448" s="1">
        <v>8474567</v>
      </c>
      <c r="B448" s="1">
        <v>35</v>
      </c>
      <c r="C448" s="1" t="s">
        <v>449</v>
      </c>
      <c r="D448" s="1" t="s">
        <v>48</v>
      </c>
      <c r="E448" s="1" t="s">
        <v>471</v>
      </c>
      <c r="F448" s="1" t="s">
        <v>472</v>
      </c>
      <c r="G448" s="4">
        <v>3.8987562499999899E-2</v>
      </c>
      <c r="H448" s="3">
        <f>(Table1[[#This Row],[AVG_shp]] - G$519) / G$516</f>
        <v>-1.2939258669338827</v>
      </c>
      <c r="I448" s="6">
        <v>0</v>
      </c>
      <c r="J448" s="3">
        <f>(Table1[[#This Row],[AVG_PPP]] - I$519) / I$516</f>
        <v>-0.87968660730137926</v>
      </c>
      <c r="K448" s="6">
        <v>73.828125</v>
      </c>
      <c r="L448" s="3">
        <f>(Table1[[#This Row],[AVG_blocks]] - K$519) / K$516</f>
        <v>0.28254514517802026</v>
      </c>
      <c r="M448" s="6">
        <v>98.3854166666666</v>
      </c>
      <c r="N448" s="3">
        <f>(Table1[[#This Row],[AVG_hits]] - M$519) / M$516</f>
        <v>0.22148637995230525</v>
      </c>
      <c r="O448" s="6">
        <v>0.23958333333333301</v>
      </c>
      <c r="P448" s="3">
        <f>(Table1[[#This Row],[AVG_faceoffWins]] - O$519) / O$516</f>
        <v>-0.60013005992174584</v>
      </c>
      <c r="Q448" s="1">
        <v>81</v>
      </c>
      <c r="R448" s="1">
        <v>4</v>
      </c>
      <c r="S448" s="1">
        <f>IF(ISERR(Table1[[#This Row],[AVG_shp]]/Table1[[#This Row],[shp]]), 0, Table1[[#This Row],[AVG_shp]]/Table1[[#This Row],[shp]])</f>
        <v>0.77000301186972731</v>
      </c>
      <c r="T448" s="7">
        <f>Table1[[#This Row],[r shp factor]]*Table1[[#This Row],[goals]]</f>
        <v>3.0800120474789092</v>
      </c>
      <c r="U448" s="1">
        <v>12</v>
      </c>
      <c r="V448" s="1">
        <v>16</v>
      </c>
      <c r="W448" s="1">
        <v>36</v>
      </c>
      <c r="X448" s="3">
        <v>2.9427083333333299</v>
      </c>
      <c r="Y448" s="3">
        <f>(Table1[[#This Row],[AVG_goals]] - X$519) / X$516</f>
        <v>-1.0712847040454874</v>
      </c>
      <c r="Z448" s="3">
        <v>9.7447916666666607</v>
      </c>
      <c r="AA448" s="3">
        <f>(Table1[[#This Row],[AVG_assists]] - Z$519) / Z$516</f>
        <v>-0.94292907854297603</v>
      </c>
      <c r="AB448" s="3">
        <v>12.6875</v>
      </c>
      <c r="AC448" s="3">
        <f>(Table1[[#This Row],[AVG_points]] - AB$519) / AB$516</f>
        <v>-1.0749549519864907</v>
      </c>
      <c r="AD448" s="1">
        <v>5.0632999999999997E-2</v>
      </c>
      <c r="AE448" s="1">
        <v>0</v>
      </c>
      <c r="AF448" s="1">
        <v>79</v>
      </c>
      <c r="AG448" s="1">
        <v>0</v>
      </c>
      <c r="AH448" s="1">
        <v>80</v>
      </c>
      <c r="AI448" s="1">
        <v>81</v>
      </c>
      <c r="AJ448" s="7">
        <f>Table1[[#This Row],[z ppp]]+Table1[[#This Row],[z blocks]]+Table1[[#This Row],[z hits]]+Table1[[#This Row],[z faceoffWins]]+Table1[[#This Row],[z goals]]+Table1[[#This Row],[z assists]]+Table1[[#This Row],[z points]]</f>
        <v>-4.0649538766677535</v>
      </c>
    </row>
    <row r="449" spans="1:36" x14ac:dyDescent="0.3">
      <c r="A449" s="1">
        <v>8479066</v>
      </c>
      <c r="B449" s="1">
        <v>31</v>
      </c>
      <c r="C449" s="1" t="s">
        <v>186</v>
      </c>
      <c r="D449" s="1" t="s">
        <v>29</v>
      </c>
      <c r="E449" s="1" t="s">
        <v>201</v>
      </c>
      <c r="F449" s="1" t="s">
        <v>202</v>
      </c>
      <c r="G449" s="4">
        <v>6.95963670886076E-2</v>
      </c>
      <c r="H449" s="3">
        <f>(Table1[[#This Row],[AVG_shp]] - G$519) / G$516</f>
        <v>-0.7093417913791924</v>
      </c>
      <c r="I449" s="6">
        <v>0.316455696202531</v>
      </c>
      <c r="J449" s="3">
        <f>(Table1[[#This Row],[AVG_PPP]] - I$519) / I$516</f>
        <v>-0.84674844515725378</v>
      </c>
      <c r="K449" s="6">
        <v>21.3628691983122</v>
      </c>
      <c r="L449" s="3">
        <f>(Table1[[#This Row],[AVG_blocks]] - K$519) / K$516</f>
        <v>-1.0080752129898982</v>
      </c>
      <c r="M449" s="6">
        <v>148.70464135021001</v>
      </c>
      <c r="N449" s="3">
        <f>(Table1[[#This Row],[AVG_hits]] - M$519) / M$516</f>
        <v>1.1574044846140352</v>
      </c>
      <c r="O449" s="6">
        <v>8.4599156118143402</v>
      </c>
      <c r="P449" s="3">
        <f>(Table1[[#This Row],[AVG_faceoffWins]] - O$519) / O$516</f>
        <v>-0.56122179681620987</v>
      </c>
      <c r="Q449" s="1">
        <v>80</v>
      </c>
      <c r="R449" s="1">
        <v>3</v>
      </c>
      <c r="S449" s="1">
        <f>IF(ISERR(Table1[[#This Row],[AVG_shp]]/Table1[[#This Row],[shp]]), 0, Table1[[#This Row],[AVG_shp]]/Table1[[#This Row],[shp]])</f>
        <v>1.5311047649017182</v>
      </c>
      <c r="T449" s="7">
        <f>Table1[[#This Row],[r shp factor]]*Table1[[#This Row],[goals]]</f>
        <v>4.5933142947051548</v>
      </c>
      <c r="U449" s="1">
        <v>10</v>
      </c>
      <c r="V449" s="1">
        <v>13</v>
      </c>
      <c r="W449" s="1">
        <v>29</v>
      </c>
      <c r="X449" s="3">
        <v>6.7468354430379698</v>
      </c>
      <c r="Y449" s="3">
        <f>(Table1[[#This Row],[AVG_goals]] - X$519) / X$516</f>
        <v>-0.69385259191574533</v>
      </c>
      <c r="Z449" s="3">
        <v>6.7763713080168699</v>
      </c>
      <c r="AA449" s="3">
        <f>(Table1[[#This Row],[AVG_assists]] - Z$519) / Z$516</f>
        <v>-1.15606902244378</v>
      </c>
      <c r="AB449" s="3">
        <v>13.523206751054801</v>
      </c>
      <c r="AC449" s="3">
        <f>(Table1[[#This Row],[AVG_points]] - AB$519) / AB$516</f>
        <v>-1.0374138743251655</v>
      </c>
      <c r="AD449" s="1">
        <v>4.5455000000000002E-2</v>
      </c>
      <c r="AE449" s="1">
        <v>0</v>
      </c>
      <c r="AF449" s="1">
        <v>66</v>
      </c>
      <c r="AG449" s="1">
        <v>5</v>
      </c>
      <c r="AH449" s="1">
        <v>19</v>
      </c>
      <c r="AI449" s="1">
        <v>120</v>
      </c>
      <c r="AJ449" s="7">
        <f>Table1[[#This Row],[z ppp]]+Table1[[#This Row],[z blocks]]+Table1[[#This Row],[z hits]]+Table1[[#This Row],[z faceoffWins]]+Table1[[#This Row],[z goals]]+Table1[[#This Row],[z assists]]+Table1[[#This Row],[z points]]</f>
        <v>-4.1459764590340171</v>
      </c>
    </row>
    <row r="450" spans="1:36" x14ac:dyDescent="0.3">
      <c r="A450" s="1">
        <v>8478970</v>
      </c>
      <c r="B450" s="1">
        <v>29</v>
      </c>
      <c r="C450" s="1" t="s">
        <v>119</v>
      </c>
      <c r="D450" s="1" t="s">
        <v>48</v>
      </c>
      <c r="E450" s="1" t="s">
        <v>145</v>
      </c>
      <c r="F450" s="1" t="s">
        <v>146</v>
      </c>
      <c r="G450" s="4">
        <v>7.1105554585152803E-2</v>
      </c>
      <c r="H450" s="3">
        <f>(Table1[[#This Row],[AVG_shp]] - G$519) / G$516</f>
        <v>-0.68051848418493044</v>
      </c>
      <c r="I450" s="6">
        <v>0</v>
      </c>
      <c r="J450" s="3">
        <f>(Table1[[#This Row],[AVG_PPP]] - I$519) / I$516</f>
        <v>-0.87968660730137926</v>
      </c>
      <c r="K450" s="6">
        <v>64.288209606986896</v>
      </c>
      <c r="L450" s="3">
        <f>(Table1[[#This Row],[AVG_blocks]] - K$519) / K$516</f>
        <v>4.7867760434837148E-2</v>
      </c>
      <c r="M450" s="6">
        <v>66.882096069868993</v>
      </c>
      <c r="N450" s="3">
        <f>(Table1[[#This Row],[AVG_hits]] - M$519) / M$516</f>
        <v>-0.36446319079194328</v>
      </c>
      <c r="O450" s="6">
        <v>0</v>
      </c>
      <c r="P450" s="3">
        <f>(Table1[[#This Row],[AVG_faceoffWins]] - O$519) / O$516</f>
        <v>-0.60126404952864254</v>
      </c>
      <c r="Q450" s="1">
        <v>79</v>
      </c>
      <c r="R450" s="1">
        <v>7</v>
      </c>
      <c r="S450" s="1">
        <f>IF(ISERR(Table1[[#This Row],[AVG_shp]]/Table1[[#This Row],[shp]]), 0, Table1[[#This Row],[AVG_shp]]/Table1[[#This Row],[shp]])</f>
        <v>1.1579954821372029</v>
      </c>
      <c r="T450" s="7">
        <f>Table1[[#This Row],[r shp factor]]*Table1[[#This Row],[goals]]</f>
        <v>8.1059683749604208</v>
      </c>
      <c r="U450" s="1">
        <v>11</v>
      </c>
      <c r="V450" s="1">
        <v>18</v>
      </c>
      <c r="W450" s="1">
        <v>43</v>
      </c>
      <c r="X450" s="3">
        <v>6.9737991266375499</v>
      </c>
      <c r="Y450" s="3">
        <f>(Table1[[#This Row],[AVG_goals]] - X$519) / X$516</f>
        <v>-0.67133405349488084</v>
      </c>
      <c r="Z450" s="3">
        <v>10.9213973799126</v>
      </c>
      <c r="AA450" s="3">
        <f>(Table1[[#This Row],[AVG_assists]] - Z$519) / Z$516</f>
        <v>-0.8584458701645391</v>
      </c>
      <c r="AB450" s="3">
        <v>17.895196506550199</v>
      </c>
      <c r="AC450" s="3">
        <f>(Table1[[#This Row],[AVG_points]] - AB$519) / AB$516</f>
        <v>-0.84101818081375967</v>
      </c>
      <c r="AD450" s="1">
        <v>6.1404E-2</v>
      </c>
      <c r="AE450" s="1">
        <v>0</v>
      </c>
      <c r="AF450" s="1">
        <v>114</v>
      </c>
      <c r="AG450" s="1">
        <v>0</v>
      </c>
      <c r="AH450" s="1">
        <v>64</v>
      </c>
      <c r="AI450" s="1">
        <v>64</v>
      </c>
      <c r="AJ450" s="7">
        <f>Table1[[#This Row],[z ppp]]+Table1[[#This Row],[z blocks]]+Table1[[#This Row],[z hits]]+Table1[[#This Row],[z faceoffWins]]+Table1[[#This Row],[z goals]]+Table1[[#This Row],[z assists]]+Table1[[#This Row],[z points]]</f>
        <v>-4.1683441916603075</v>
      </c>
    </row>
    <row r="451" spans="1:36" x14ac:dyDescent="0.3">
      <c r="A451" s="1">
        <v>8481704</v>
      </c>
      <c r="B451" s="1">
        <v>24</v>
      </c>
      <c r="C451" s="1" t="s">
        <v>600</v>
      </c>
      <c r="D451" s="1" t="s">
        <v>26</v>
      </c>
      <c r="E451" s="1" t="s">
        <v>614</v>
      </c>
      <c r="F451" s="1" t="s">
        <v>615</v>
      </c>
      <c r="G451" s="4">
        <v>0.37340120437956198</v>
      </c>
      <c r="H451" s="3">
        <f>(Table1[[#This Row],[AVG_shp]] - G$519) / G$516</f>
        <v>5.092892968970661</v>
      </c>
      <c r="I451" s="6">
        <v>3.94160583941605</v>
      </c>
      <c r="J451" s="3">
        <f>(Table1[[#This Row],[AVG_PPP]] - I$519) / I$516</f>
        <v>-0.46942617020111865</v>
      </c>
      <c r="K451" s="6">
        <v>20.890510948905099</v>
      </c>
      <c r="L451" s="3">
        <f>(Table1[[#This Row],[AVG_blocks]] - K$519) / K$516</f>
        <v>-1.0196950014330861</v>
      </c>
      <c r="M451" s="6">
        <v>75.007299270072906</v>
      </c>
      <c r="N451" s="3">
        <f>(Table1[[#This Row],[AVG_hits]] - M$519) / M$516</f>
        <v>-0.21333755586908881</v>
      </c>
      <c r="O451" s="6">
        <v>108.525547445255</v>
      </c>
      <c r="P451" s="3">
        <f>(Table1[[#This Row],[AVG_faceoffWins]] - O$519) / O$516</f>
        <v>-8.759374878836991E-2</v>
      </c>
      <c r="Q451" s="1">
        <v>48</v>
      </c>
      <c r="R451" s="1">
        <v>6</v>
      </c>
      <c r="S451" s="1">
        <f>IF(ISERR(Table1[[#This Row],[AVG_shp]]/Table1[[#This Row],[shp]]), 0, Table1[[#This Row],[AVG_shp]]/Table1[[#This Row],[shp]])</f>
        <v>0.45807611642451768</v>
      </c>
      <c r="T451" s="7">
        <f>Table1[[#This Row],[r shp factor]]*Table1[[#This Row],[goals]]</f>
        <v>2.7484566985471059</v>
      </c>
      <c r="U451" s="1">
        <v>10</v>
      </c>
      <c r="V451" s="1">
        <v>16</v>
      </c>
      <c r="W451" s="1">
        <v>38</v>
      </c>
      <c r="X451" s="3">
        <v>6.6423357664233498</v>
      </c>
      <c r="Y451" s="3">
        <f>(Table1[[#This Row],[AVG_goals]] - X$519) / X$516</f>
        <v>-0.7042206822881496</v>
      </c>
      <c r="Z451" s="3">
        <v>11.029197080291899</v>
      </c>
      <c r="AA451" s="3">
        <f>(Table1[[#This Row],[AVG_assists]] - Z$519) / Z$516</f>
        <v>-0.85070558431707977</v>
      </c>
      <c r="AB451" s="3">
        <v>17.671532846715301</v>
      </c>
      <c r="AC451" s="3">
        <f>(Table1[[#This Row],[AVG_points]] - AB$519) / AB$516</f>
        <v>-0.8510654549482336</v>
      </c>
      <c r="AD451" s="1">
        <v>0.81515099999999996</v>
      </c>
      <c r="AE451" s="1">
        <v>1</v>
      </c>
      <c r="AF451" s="1">
        <v>30</v>
      </c>
      <c r="AG451" s="1">
        <v>92</v>
      </c>
      <c r="AH451" s="1">
        <v>29</v>
      </c>
      <c r="AI451" s="1">
        <v>86</v>
      </c>
      <c r="AJ451" s="7">
        <f>Table1[[#This Row],[z ppp]]+Table1[[#This Row],[z blocks]]+Table1[[#This Row],[z hits]]+Table1[[#This Row],[z faceoffWins]]+Table1[[#This Row],[z goals]]+Table1[[#This Row],[z assists]]+Table1[[#This Row],[z points]]</f>
        <v>-4.1960441978451266</v>
      </c>
    </row>
    <row r="452" spans="1:36" x14ac:dyDescent="0.3">
      <c r="A452" s="1">
        <v>8479576</v>
      </c>
      <c r="B452" s="1">
        <v>29</v>
      </c>
      <c r="C452" s="1" t="s">
        <v>765</v>
      </c>
      <c r="D452" s="1" t="s">
        <v>48</v>
      </c>
      <c r="E452" s="1" t="s">
        <v>784</v>
      </c>
      <c r="F452" s="1" t="s">
        <v>785</v>
      </c>
      <c r="G452" s="4">
        <v>1.1529818181818099E-2</v>
      </c>
      <c r="H452" s="3">
        <f>(Table1[[#This Row],[AVG_shp]] - G$519) / G$516</f>
        <v>-1.818329230436537</v>
      </c>
      <c r="I452" s="6">
        <v>0</v>
      </c>
      <c r="J452" s="3">
        <f>(Table1[[#This Row],[AVG_PPP]] - I$519) / I$516</f>
        <v>-0.87968660730137926</v>
      </c>
      <c r="K452" s="6">
        <v>93.8</v>
      </c>
      <c r="L452" s="3">
        <f>(Table1[[#This Row],[AVG_blocks]] - K$519) / K$516</f>
        <v>0.77384377837663465</v>
      </c>
      <c r="M452" s="6">
        <v>100.05454545454501</v>
      </c>
      <c r="N452" s="3">
        <f>(Table1[[#This Row],[AVG_hits]] - M$519) / M$516</f>
        <v>0.25253152942374346</v>
      </c>
      <c r="O452" s="6">
        <v>0</v>
      </c>
      <c r="P452" s="3">
        <f>(Table1[[#This Row],[AVG_faceoffWins]] - O$519) / O$516</f>
        <v>-0.60126404952864254</v>
      </c>
      <c r="Q452" s="1">
        <v>51</v>
      </c>
      <c r="R452" s="1">
        <v>0</v>
      </c>
      <c r="S452" s="1">
        <f>IF(ISERR(Table1[[#This Row],[AVG_shp]]/Table1[[#This Row],[shp]]), 0, Table1[[#This Row],[AVG_shp]]/Table1[[#This Row],[shp]])</f>
        <v>0</v>
      </c>
      <c r="T452" s="7">
        <f>Table1[[#This Row],[r shp factor]]*Table1[[#This Row],[goals]]</f>
        <v>0</v>
      </c>
      <c r="U452" s="1">
        <v>3</v>
      </c>
      <c r="V452" s="1">
        <v>3</v>
      </c>
      <c r="W452" s="1">
        <v>6</v>
      </c>
      <c r="X452" s="3">
        <v>0.472727272727272</v>
      </c>
      <c r="Y452" s="3">
        <f>(Table1[[#This Row],[AVG_goals]] - X$519) / X$516</f>
        <v>-1.3163475375787723</v>
      </c>
      <c r="Z452" s="3">
        <v>6.7454545454545398</v>
      </c>
      <c r="AA452" s="3">
        <f>(Table1[[#This Row],[AVG_assists]] - Z$519) / Z$516</f>
        <v>-1.158288922674193</v>
      </c>
      <c r="AB452" s="3">
        <v>7.2181818181818098</v>
      </c>
      <c r="AC452" s="3">
        <f>(Table1[[#This Row],[AVG_points]] - AB$519) / AB$516</f>
        <v>-1.3206441226901879</v>
      </c>
      <c r="AD452" s="1">
        <v>0</v>
      </c>
      <c r="AE452" s="1">
        <v>0</v>
      </c>
      <c r="AF452" s="1">
        <v>28</v>
      </c>
      <c r="AG452" s="1">
        <v>0</v>
      </c>
      <c r="AH452" s="1">
        <v>83</v>
      </c>
      <c r="AI452" s="1">
        <v>87</v>
      </c>
      <c r="AJ452" s="7">
        <f>Table1[[#This Row],[z ppp]]+Table1[[#This Row],[z blocks]]+Table1[[#This Row],[z hits]]+Table1[[#This Row],[z faceoffWins]]+Table1[[#This Row],[z goals]]+Table1[[#This Row],[z assists]]+Table1[[#This Row],[z points]]</f>
        <v>-4.2498559319727978</v>
      </c>
    </row>
    <row r="453" spans="1:36" x14ac:dyDescent="0.3">
      <c r="A453" s="1">
        <v>8482070</v>
      </c>
      <c r="B453" s="1">
        <v>27</v>
      </c>
      <c r="C453" s="1" t="s">
        <v>826</v>
      </c>
      <c r="D453" s="1" t="s">
        <v>42</v>
      </c>
      <c r="E453" s="1" t="s">
        <v>829</v>
      </c>
      <c r="F453" s="1" t="s">
        <v>830</v>
      </c>
      <c r="G453" s="4">
        <v>0.1676200625</v>
      </c>
      <c r="H453" s="3">
        <f>(Table1[[#This Row],[AVG_shp]] - G$519) / G$516</f>
        <v>1.1627695875098418</v>
      </c>
      <c r="I453" s="6">
        <v>2.75</v>
      </c>
      <c r="J453" s="3">
        <f>(Table1[[#This Row],[AVG_PPP]] - I$519) / I$516</f>
        <v>-0.59345397826892832</v>
      </c>
      <c r="K453" s="6">
        <v>20.6875</v>
      </c>
      <c r="L453" s="3">
        <f>(Table1[[#This Row],[AVG_blocks]] - K$519) / K$516</f>
        <v>-1.0246889742934926</v>
      </c>
      <c r="M453" s="6">
        <v>118.9375</v>
      </c>
      <c r="N453" s="3">
        <f>(Table1[[#This Row],[AVG_hits]] - M$519) / M$516</f>
        <v>0.60374717592347282</v>
      </c>
      <c r="O453" s="6">
        <v>2.75</v>
      </c>
      <c r="P453" s="3">
        <f>(Table1[[#This Row],[AVG_faceoffWins]] - O$519) / O$516</f>
        <v>-0.58824782099730688</v>
      </c>
      <c r="Q453" s="1">
        <v>66</v>
      </c>
      <c r="R453" s="1">
        <v>12</v>
      </c>
      <c r="S453" s="1">
        <f>IF(ISERR(Table1[[#This Row],[AVG_shp]]/Table1[[#This Row],[shp]]), 0, Table1[[#This Row],[AVG_shp]]/Table1[[#This Row],[shp]])</f>
        <v>0.9498448045287895</v>
      </c>
      <c r="T453" s="7">
        <f>Table1[[#This Row],[r shp factor]]*Table1[[#This Row],[goals]]</f>
        <v>11.398137654345474</v>
      </c>
      <c r="U453" s="1">
        <v>6</v>
      </c>
      <c r="V453" s="1">
        <v>18</v>
      </c>
      <c r="W453" s="1">
        <v>48</v>
      </c>
      <c r="X453" s="3">
        <v>9.5</v>
      </c>
      <c r="Y453" s="3">
        <f>(Table1[[#This Row],[AVG_goals]] - X$519) / X$516</f>
        <v>-0.42069328787356119</v>
      </c>
      <c r="Z453" s="3">
        <v>5.0625</v>
      </c>
      <c r="AA453" s="3">
        <f>(Table1[[#This Row],[AVG_assists]] - Z$519) / Z$516</f>
        <v>-1.2791292330300157</v>
      </c>
      <c r="AB453" s="3">
        <v>14.5625</v>
      </c>
      <c r="AC453" s="3">
        <f>(Table1[[#This Row],[AVG_points]] - AB$519) / AB$516</f>
        <v>-0.99072741580093093</v>
      </c>
      <c r="AD453" s="1">
        <v>0.17647099999999999</v>
      </c>
      <c r="AE453" s="1">
        <v>4</v>
      </c>
      <c r="AF453" s="1">
        <v>68</v>
      </c>
      <c r="AG453" s="1">
        <v>4</v>
      </c>
      <c r="AH453" s="1">
        <v>21</v>
      </c>
      <c r="AI453" s="1">
        <v>133</v>
      </c>
      <c r="AJ453" s="7">
        <f>Table1[[#This Row],[z ppp]]+Table1[[#This Row],[z blocks]]+Table1[[#This Row],[z hits]]+Table1[[#This Row],[z faceoffWins]]+Table1[[#This Row],[z goals]]+Table1[[#This Row],[z assists]]+Table1[[#This Row],[z points]]</f>
        <v>-4.2931935343407632</v>
      </c>
    </row>
    <row r="454" spans="1:36" x14ac:dyDescent="0.3">
      <c r="A454" s="1">
        <v>8479336</v>
      </c>
      <c r="B454" s="1">
        <v>28</v>
      </c>
      <c r="C454" s="1" t="s">
        <v>765</v>
      </c>
      <c r="D454" s="1" t="s">
        <v>42</v>
      </c>
      <c r="E454" s="1" t="s">
        <v>774</v>
      </c>
      <c r="F454" s="1" t="s">
        <v>775</v>
      </c>
      <c r="G454" s="4">
        <v>8.4169490797546001E-2</v>
      </c>
      <c r="H454" s="3">
        <f>(Table1[[#This Row],[AVG_shp]] - G$519) / G$516</f>
        <v>-0.43101612117302357</v>
      </c>
      <c r="I454" s="6">
        <v>0.65644171779141103</v>
      </c>
      <c r="J454" s="3">
        <f>(Table1[[#This Row],[AVG_PPP]] - I$519) / I$516</f>
        <v>-0.8113611386868288</v>
      </c>
      <c r="K454" s="6">
        <v>17.0368098159509</v>
      </c>
      <c r="L454" s="3">
        <f>(Table1[[#This Row],[AVG_blocks]] - K$519) / K$516</f>
        <v>-1.1144942177999195</v>
      </c>
      <c r="M454" s="6">
        <v>144.723926380368</v>
      </c>
      <c r="N454" s="3">
        <f>(Table1[[#This Row],[AVG_hits]] - M$519) / M$516</f>
        <v>1.0833647267838324</v>
      </c>
      <c r="O454" s="6">
        <v>3.0429447852760698</v>
      </c>
      <c r="P454" s="3">
        <f>(Table1[[#This Row],[AVG_faceoffWins]] - O$519) / O$516</f>
        <v>-0.58686126235286451</v>
      </c>
      <c r="Q454" s="1">
        <v>56</v>
      </c>
      <c r="R454" s="1">
        <v>3</v>
      </c>
      <c r="S454" s="1">
        <f>IF(ISERR(Table1[[#This Row],[AVG_shp]]/Table1[[#This Row],[shp]]), 0, Table1[[#This Row],[AVG_shp]]/Table1[[#This Row],[shp]])</f>
        <v>2.4689651461542925</v>
      </c>
      <c r="T454" s="7">
        <f>Table1[[#This Row],[r shp factor]]*Table1[[#This Row],[goals]]</f>
        <v>7.4068954384628771</v>
      </c>
      <c r="U454" s="1">
        <v>6</v>
      </c>
      <c r="V454" s="1">
        <v>9</v>
      </c>
      <c r="W454" s="1">
        <v>21</v>
      </c>
      <c r="X454" s="3">
        <v>7.6809815950920202</v>
      </c>
      <c r="Y454" s="3">
        <f>(Table1[[#This Row],[AVG_goals]] - X$519) / X$516</f>
        <v>-0.60116989624341111</v>
      </c>
      <c r="Z454" s="3">
        <v>5.7361963190183998</v>
      </c>
      <c r="AA454" s="3">
        <f>(Table1[[#This Row],[AVG_assists]] - Z$519) / Z$516</f>
        <v>-1.2307561664515767</v>
      </c>
      <c r="AB454" s="3">
        <v>13.4171779141104</v>
      </c>
      <c r="AC454" s="3">
        <f>(Table1[[#This Row],[AVG_points]] - AB$519) / AB$516</f>
        <v>-1.0421768330987373</v>
      </c>
      <c r="AD454" s="1">
        <v>3.4091000000000003E-2</v>
      </c>
      <c r="AE454" s="1">
        <v>0</v>
      </c>
      <c r="AF454" s="1">
        <v>88</v>
      </c>
      <c r="AG454" s="1">
        <v>3</v>
      </c>
      <c r="AH454" s="1">
        <v>18</v>
      </c>
      <c r="AI454" s="1">
        <v>172</v>
      </c>
      <c r="AJ454" s="7">
        <f>Table1[[#This Row],[z ppp]]+Table1[[#This Row],[z blocks]]+Table1[[#This Row],[z hits]]+Table1[[#This Row],[z faceoffWins]]+Table1[[#This Row],[z goals]]+Table1[[#This Row],[z assists]]+Table1[[#This Row],[z points]]</f>
        <v>-4.3034547878495051</v>
      </c>
    </row>
    <row r="455" spans="1:36" x14ac:dyDescent="0.3">
      <c r="A455" s="1">
        <v>8480035</v>
      </c>
      <c r="B455" s="1">
        <v>26</v>
      </c>
      <c r="C455" s="1" t="s">
        <v>55</v>
      </c>
      <c r="D455" s="1" t="s">
        <v>48</v>
      </c>
      <c r="E455" s="1" t="s">
        <v>78</v>
      </c>
      <c r="F455" s="1" t="s">
        <v>79</v>
      </c>
      <c r="G455" s="4">
        <v>4.64549278350515E-2</v>
      </c>
      <c r="H455" s="3">
        <f>(Table1[[#This Row],[AVG_shp]] - G$519) / G$516</f>
        <v>-1.1513099457997067</v>
      </c>
      <c r="I455" s="6">
        <v>0</v>
      </c>
      <c r="J455" s="3">
        <f>(Table1[[#This Row],[AVG_PPP]] - I$519) / I$516</f>
        <v>-0.87968660730137926</v>
      </c>
      <c r="K455" s="6">
        <v>74.762886597938106</v>
      </c>
      <c r="L455" s="3">
        <f>(Table1[[#This Row],[AVG_blocks]] - K$519) / K$516</f>
        <v>0.30553983623399494</v>
      </c>
      <c r="M455" s="6">
        <v>70.041237113402005</v>
      </c>
      <c r="N455" s="3">
        <f>(Table1[[#This Row],[AVG_hits]] - M$519) / M$516</f>
        <v>-0.30570439002708438</v>
      </c>
      <c r="O455" s="6">
        <v>0</v>
      </c>
      <c r="P455" s="3">
        <f>(Table1[[#This Row],[AVG_faceoffWins]] - O$519) / O$516</f>
        <v>-0.60126404952864254</v>
      </c>
      <c r="Q455" s="1">
        <v>60</v>
      </c>
      <c r="R455" s="1">
        <v>3</v>
      </c>
      <c r="S455" s="1">
        <f>IF(ISERR(Table1[[#This Row],[AVG_shp]]/Table1[[#This Row],[shp]]), 0, Table1[[#This Row],[AVG_shp]]/Table1[[#This Row],[shp]])</f>
        <v>0.68133712468175611</v>
      </c>
      <c r="T455" s="7">
        <f>Table1[[#This Row],[r shp factor]]*Table1[[#This Row],[goals]]</f>
        <v>2.0440113740452683</v>
      </c>
      <c r="U455" s="1">
        <v>7</v>
      </c>
      <c r="V455" s="1">
        <v>10</v>
      </c>
      <c r="W455" s="1">
        <v>23</v>
      </c>
      <c r="X455" s="3">
        <v>3</v>
      </c>
      <c r="Y455" s="3">
        <f>(Table1[[#This Row],[AVG_goals]] - X$519) / X$516</f>
        <v>-1.0656004263823486</v>
      </c>
      <c r="Z455" s="3">
        <v>11.7422680412371</v>
      </c>
      <c r="AA455" s="3">
        <f>(Table1[[#This Row],[AVG_assists]] - Z$519) / Z$516</f>
        <v>-0.79950532079298653</v>
      </c>
      <c r="AB455" s="3">
        <v>14.7422680412371</v>
      </c>
      <c r="AC455" s="3">
        <f>(Table1[[#This Row],[AVG_points]] - AB$519) / AB$516</f>
        <v>-0.98265199222850153</v>
      </c>
      <c r="AD455" s="1">
        <v>6.8182000000000006E-2</v>
      </c>
      <c r="AE455" s="1">
        <v>0</v>
      </c>
      <c r="AF455" s="1">
        <v>59</v>
      </c>
      <c r="AG455" s="1">
        <v>0</v>
      </c>
      <c r="AH455" s="1">
        <v>53</v>
      </c>
      <c r="AI455" s="1">
        <v>50</v>
      </c>
      <c r="AJ455" s="7">
        <f>Table1[[#This Row],[z ppp]]+Table1[[#This Row],[z blocks]]+Table1[[#This Row],[z hits]]+Table1[[#This Row],[z faceoffWins]]+Table1[[#This Row],[z goals]]+Table1[[#This Row],[z assists]]+Table1[[#This Row],[z points]]</f>
        <v>-4.3288729500269483</v>
      </c>
    </row>
    <row r="456" spans="1:36" x14ac:dyDescent="0.3">
      <c r="A456" s="1">
        <v>8477478</v>
      </c>
      <c r="B456" s="1">
        <v>31</v>
      </c>
      <c r="C456" s="1" t="s">
        <v>119</v>
      </c>
      <c r="D456" s="1" t="s">
        <v>29</v>
      </c>
      <c r="E456" s="1" t="s">
        <v>122</v>
      </c>
      <c r="F456" s="1" t="s">
        <v>123</v>
      </c>
      <c r="G456" s="4">
        <v>0.107076369565217</v>
      </c>
      <c r="H456" s="3">
        <f>(Table1[[#This Row],[AVG_shp]] - G$519) / G$516</f>
        <v>6.472265852267664E-3</v>
      </c>
      <c r="I456" s="6">
        <v>0</v>
      </c>
      <c r="J456" s="3">
        <f>(Table1[[#This Row],[AVG_PPP]] - I$519) / I$516</f>
        <v>-0.87968660730137926</v>
      </c>
      <c r="K456" s="6">
        <v>17.188405797101399</v>
      </c>
      <c r="L456" s="3">
        <f>(Table1[[#This Row],[AVG_blocks]] - K$519) / K$516</f>
        <v>-1.110765028710881</v>
      </c>
      <c r="M456" s="6">
        <v>128.01449275362299</v>
      </c>
      <c r="N456" s="3">
        <f>(Table1[[#This Row],[AVG_hits]] - M$519) / M$516</f>
        <v>0.77257572818011011</v>
      </c>
      <c r="O456" s="6">
        <v>4.2536231884057898</v>
      </c>
      <c r="P456" s="3">
        <f>(Table1[[#This Row],[AVG_faceoffWins]] - O$519) / O$516</f>
        <v>-0.58113091079901402</v>
      </c>
      <c r="Q456" s="1">
        <v>43</v>
      </c>
      <c r="R456" s="1">
        <v>4</v>
      </c>
      <c r="S456" s="1">
        <f>IF(ISERR(Table1[[#This Row],[AVG_shp]]/Table1[[#This Row],[shp]]), 0, Table1[[#This Row],[AVG_shp]]/Table1[[#This Row],[shp]])</f>
        <v>1.2849215744689018</v>
      </c>
      <c r="T456" s="7">
        <f>Table1[[#This Row],[r shp factor]]*Table1[[#This Row],[goals]]</f>
        <v>5.139686297875607</v>
      </c>
      <c r="U456" s="1">
        <v>7</v>
      </c>
      <c r="V456" s="1">
        <v>11</v>
      </c>
      <c r="W456" s="1">
        <v>26</v>
      </c>
      <c r="X456" s="3">
        <v>9.4347826086956506</v>
      </c>
      <c r="Y456" s="3">
        <f>(Table1[[#This Row],[AVG_goals]] - X$519) / X$516</f>
        <v>-0.42716392805926828</v>
      </c>
      <c r="Z456" s="3">
        <v>6.3985507246376798</v>
      </c>
      <c r="AA456" s="3">
        <f>(Table1[[#This Row],[AVG_assists]] - Z$519) / Z$516</f>
        <v>-1.1831974773849252</v>
      </c>
      <c r="AB456" s="3">
        <v>15.8333333333333</v>
      </c>
      <c r="AC456" s="3">
        <f>(Table1[[#This Row],[AVG_points]] - AB$519) / AB$516</f>
        <v>-0.93363986349738615</v>
      </c>
      <c r="AD456" s="1">
        <v>8.3333000000000004E-2</v>
      </c>
      <c r="AE456" s="1">
        <v>0</v>
      </c>
      <c r="AF456" s="1">
        <v>48</v>
      </c>
      <c r="AG456" s="1">
        <v>6</v>
      </c>
      <c r="AH456" s="1">
        <v>12</v>
      </c>
      <c r="AI456" s="1">
        <v>156</v>
      </c>
      <c r="AJ456" s="7">
        <f>Table1[[#This Row],[z ppp]]+Table1[[#This Row],[z blocks]]+Table1[[#This Row],[z hits]]+Table1[[#This Row],[z faceoffWins]]+Table1[[#This Row],[z goals]]+Table1[[#This Row],[z assists]]+Table1[[#This Row],[z points]]</f>
        <v>-4.3430080875727439</v>
      </c>
    </row>
    <row r="457" spans="1:36" x14ac:dyDescent="0.3">
      <c r="A457" s="1">
        <v>8481178</v>
      </c>
      <c r="B457" s="1">
        <v>25</v>
      </c>
      <c r="C457" s="1" t="s">
        <v>670</v>
      </c>
      <c r="D457" s="1" t="s">
        <v>48</v>
      </c>
      <c r="E457" s="1" t="s">
        <v>699</v>
      </c>
      <c r="F457" s="1" t="s">
        <v>700</v>
      </c>
      <c r="G457" s="4">
        <v>7.3551923076923001E-2</v>
      </c>
      <c r="H457" s="3">
        <f>(Table1[[#This Row],[AVG_shp]] - G$519) / G$516</f>
        <v>-0.63379636999430067</v>
      </c>
      <c r="I457" s="6">
        <v>4.1538461538461497</v>
      </c>
      <c r="J457" s="3">
        <f>(Table1[[#This Row],[AVG_PPP]] - I$519) / I$516</f>
        <v>-0.44733522358802724</v>
      </c>
      <c r="K457" s="6">
        <v>77.825174825174798</v>
      </c>
      <c r="L457" s="3">
        <f>(Table1[[#This Row],[AVG_blocks]] - K$519) / K$516</f>
        <v>0.38087067124581009</v>
      </c>
      <c r="M457" s="6">
        <v>28.531468531468501</v>
      </c>
      <c r="N457" s="3">
        <f>(Table1[[#This Row],[AVG_hits]] - M$519) / M$516</f>
        <v>-1.0777700206180858</v>
      </c>
      <c r="O457" s="6">
        <v>0</v>
      </c>
      <c r="P457" s="3">
        <f>(Table1[[#This Row],[AVG_faceoffWins]] - O$519) / O$516</f>
        <v>-0.60126404952864254</v>
      </c>
      <c r="Q457" s="1">
        <v>63</v>
      </c>
      <c r="R457" s="1">
        <v>3</v>
      </c>
      <c r="S457" s="1">
        <f>IF(ISERR(Table1[[#This Row],[AVG_shp]]/Table1[[#This Row],[shp]]), 0, Table1[[#This Row],[AVG_shp]]/Table1[[#This Row],[shp]])</f>
        <v>0.90714129175667546</v>
      </c>
      <c r="T457" s="7">
        <f>Table1[[#This Row],[r shp factor]]*Table1[[#This Row],[goals]]</f>
        <v>2.7214238752700264</v>
      </c>
      <c r="U457" s="1">
        <v>12</v>
      </c>
      <c r="V457" s="1">
        <v>15</v>
      </c>
      <c r="W457" s="1">
        <v>33</v>
      </c>
      <c r="X457" s="3">
        <v>3.6293706293706198</v>
      </c>
      <c r="Y457" s="3">
        <f>(Table1[[#This Row],[AVG_goals]] - X$519) / X$516</f>
        <v>-1.0031564861286748</v>
      </c>
      <c r="Z457" s="3">
        <v>13.062937062936999</v>
      </c>
      <c r="AA457" s="3">
        <f>(Table1[[#This Row],[AVG_assists]] - Z$519) / Z$516</f>
        <v>-0.7046780095678733</v>
      </c>
      <c r="AB457" s="3">
        <v>16.692307692307601</v>
      </c>
      <c r="AC457" s="3">
        <f>(Table1[[#This Row],[AVG_points]] - AB$519) / AB$516</f>
        <v>-0.89505357341579894</v>
      </c>
      <c r="AD457" s="1">
        <v>8.1081E-2</v>
      </c>
      <c r="AE457" s="1">
        <v>0</v>
      </c>
      <c r="AF457" s="1">
        <v>37</v>
      </c>
      <c r="AG457" s="1">
        <v>0</v>
      </c>
      <c r="AH457" s="1">
        <v>91</v>
      </c>
      <c r="AI457" s="1">
        <v>24</v>
      </c>
      <c r="AJ457" s="7">
        <f>Table1[[#This Row],[z ppp]]+Table1[[#This Row],[z blocks]]+Table1[[#This Row],[z hits]]+Table1[[#This Row],[z faceoffWins]]+Table1[[#This Row],[z goals]]+Table1[[#This Row],[z assists]]+Table1[[#This Row],[z points]]</f>
        <v>-4.3483866916012923</v>
      </c>
    </row>
    <row r="458" spans="1:36" x14ac:dyDescent="0.3">
      <c r="A458" s="1">
        <v>8481013</v>
      </c>
      <c r="B458" s="1">
        <v>25</v>
      </c>
      <c r="C458" s="1" t="s">
        <v>305</v>
      </c>
      <c r="D458" s="1" t="s">
        <v>42</v>
      </c>
      <c r="E458" s="1" t="s">
        <v>308</v>
      </c>
      <c r="F458" s="1" t="s">
        <v>309</v>
      </c>
      <c r="G458" s="4">
        <v>0.14413422727272701</v>
      </c>
      <c r="H458" s="3">
        <f>(Table1[[#This Row],[AVG_shp]] - G$519) / G$516</f>
        <v>0.71422396609491334</v>
      </c>
      <c r="I458" s="6">
        <v>6.3506493506493502</v>
      </c>
      <c r="J458" s="3">
        <f>(Table1[[#This Row],[AVG_PPP]] - I$519) / I$516</f>
        <v>-0.2186818583197099</v>
      </c>
      <c r="K458" s="6">
        <v>20.519480519480499</v>
      </c>
      <c r="L458" s="3">
        <f>(Table1[[#This Row],[AVG_blocks]] - K$519) / K$516</f>
        <v>-1.0288221736616028</v>
      </c>
      <c r="M458" s="6">
        <v>28.824675324675301</v>
      </c>
      <c r="N458" s="3">
        <f>(Table1[[#This Row],[AVG_hits]] - M$519) / M$516</f>
        <v>-1.072316487740784</v>
      </c>
      <c r="O458" s="6">
        <v>3.7402597402597402</v>
      </c>
      <c r="P458" s="3">
        <f>(Table1[[#This Row],[AVG_faceoffWins]] - O$519) / O$516</f>
        <v>-0.58356074933017887</v>
      </c>
      <c r="Q458" s="1">
        <v>75</v>
      </c>
      <c r="R458" s="1">
        <v>12</v>
      </c>
      <c r="S458" s="1">
        <f>IF(ISERR(Table1[[#This Row],[AVG_shp]]/Table1[[#This Row],[shp]]), 0, Table1[[#This Row],[AVG_shp]]/Table1[[#This Row],[shp]])</f>
        <v>1.0569815147159587</v>
      </c>
      <c r="T458" s="7">
        <f>Table1[[#This Row],[r shp factor]]*Table1[[#This Row],[goals]]</f>
        <v>12.683778176591504</v>
      </c>
      <c r="U458" s="1">
        <v>12</v>
      </c>
      <c r="V458" s="1">
        <v>24</v>
      </c>
      <c r="W458" s="1">
        <v>60</v>
      </c>
      <c r="X458" s="3">
        <v>12.525974025974</v>
      </c>
      <c r="Y458" s="3">
        <f>(Table1[[#This Row],[AVG_goals]] - X$519) / X$516</f>
        <v>-0.12046678782851389</v>
      </c>
      <c r="Z458" s="3">
        <v>11.8116883116883</v>
      </c>
      <c r="AA458" s="3">
        <f>(Table1[[#This Row],[AVG_assists]] - Z$519) / Z$516</f>
        <v>-0.79452077320139225</v>
      </c>
      <c r="AB458" s="3">
        <v>24.337662337662302</v>
      </c>
      <c r="AC458" s="3">
        <f>(Table1[[#This Row],[AVG_points]] - AB$519) / AB$516</f>
        <v>-0.55161390139283806</v>
      </c>
      <c r="AD458" s="1">
        <v>0.13636400000000001</v>
      </c>
      <c r="AE458" s="1">
        <v>5</v>
      </c>
      <c r="AF458" s="1">
        <v>88</v>
      </c>
      <c r="AG458" s="1">
        <v>5</v>
      </c>
      <c r="AH458" s="1">
        <v>16</v>
      </c>
      <c r="AI458" s="1">
        <v>41</v>
      </c>
      <c r="AJ458" s="7">
        <f>Table1[[#This Row],[z ppp]]+Table1[[#This Row],[z blocks]]+Table1[[#This Row],[z hits]]+Table1[[#This Row],[z faceoffWins]]+Table1[[#This Row],[z goals]]+Table1[[#This Row],[z assists]]+Table1[[#This Row],[z points]]</f>
        <v>-4.3699827314750195</v>
      </c>
    </row>
    <row r="459" spans="1:36" x14ac:dyDescent="0.3">
      <c r="A459" s="1">
        <v>8476871</v>
      </c>
      <c r="B459" s="1">
        <v>33</v>
      </c>
      <c r="C459" s="1" t="s">
        <v>995</v>
      </c>
      <c r="D459" s="1" t="s">
        <v>29</v>
      </c>
      <c r="E459" s="1" t="s">
        <v>1010</v>
      </c>
      <c r="F459" s="1" t="s">
        <v>1011</v>
      </c>
      <c r="G459" s="4">
        <v>8.8473986301369795E-2</v>
      </c>
      <c r="H459" s="3">
        <f>(Table1[[#This Row],[AVG_shp]] - G$519) / G$516</f>
        <v>-0.34880645769048724</v>
      </c>
      <c r="I459" s="6">
        <v>0.83561643835616395</v>
      </c>
      <c r="J459" s="3">
        <f>(Table1[[#This Row],[AVG_PPP]] - I$519) / I$516</f>
        <v>-0.7927118109328638</v>
      </c>
      <c r="K459" s="6">
        <v>37.273972602739697</v>
      </c>
      <c r="L459" s="3">
        <f>(Table1[[#This Row],[AVG_blocks]] - K$519) / K$516</f>
        <v>-0.61666963112655016</v>
      </c>
      <c r="M459" s="6">
        <v>71.698630136986296</v>
      </c>
      <c r="N459" s="3">
        <f>(Table1[[#This Row],[AVG_hits]] - M$519) / M$516</f>
        <v>-0.27487752122956322</v>
      </c>
      <c r="O459" s="6">
        <v>5.7260273972602702</v>
      </c>
      <c r="P459" s="3">
        <f>(Table1[[#This Row],[AVG_faceoffWins]] - O$519) / O$516</f>
        <v>-0.5741617654633957</v>
      </c>
      <c r="Q459" s="1">
        <v>78</v>
      </c>
      <c r="R459" s="1">
        <v>12</v>
      </c>
      <c r="S459" s="1">
        <f>IF(ISERR(Table1[[#This Row],[AVG_shp]]/Table1[[#This Row],[shp]]), 0, Table1[[#This Row],[AVG_shp]]/Table1[[#This Row],[shp]])</f>
        <v>0.80363683375149686</v>
      </c>
      <c r="T459" s="7">
        <f>Table1[[#This Row],[r shp factor]]*Table1[[#This Row],[goals]]</f>
        <v>9.6436420050179628</v>
      </c>
      <c r="U459" s="1">
        <v>15</v>
      </c>
      <c r="V459" s="1">
        <v>27</v>
      </c>
      <c r="W459" s="1">
        <v>66</v>
      </c>
      <c r="X459" s="3">
        <v>8.3561643835616408</v>
      </c>
      <c r="Y459" s="3">
        <f>(Table1[[#This Row],[AVG_goals]] - X$519) / X$516</f>
        <v>-0.53418063469228383</v>
      </c>
      <c r="Z459" s="3">
        <v>11.3561643835616</v>
      </c>
      <c r="AA459" s="3">
        <f>(Table1[[#This Row],[AVG_assists]] - Z$519) / Z$516</f>
        <v>-0.82722852101193511</v>
      </c>
      <c r="AB459" s="3">
        <v>19.7123287671232</v>
      </c>
      <c r="AC459" s="3">
        <f>(Table1[[#This Row],[AVG_points]] - AB$519) / AB$516</f>
        <v>-0.7593901417570339</v>
      </c>
      <c r="AD459" s="1">
        <v>0.110092</v>
      </c>
      <c r="AE459" s="1">
        <v>0</v>
      </c>
      <c r="AF459" s="1">
        <v>109</v>
      </c>
      <c r="AG459" s="1">
        <v>6</v>
      </c>
      <c r="AH459" s="1">
        <v>45</v>
      </c>
      <c r="AI459" s="1">
        <v>96</v>
      </c>
      <c r="AJ459" s="7">
        <f>Table1[[#This Row],[z ppp]]+Table1[[#This Row],[z blocks]]+Table1[[#This Row],[z hits]]+Table1[[#This Row],[z faceoffWins]]+Table1[[#This Row],[z goals]]+Table1[[#This Row],[z assists]]+Table1[[#This Row],[z points]]</f>
        <v>-4.379220026213626</v>
      </c>
    </row>
    <row r="460" spans="1:36" x14ac:dyDescent="0.3">
      <c r="A460" s="1">
        <v>8481582</v>
      </c>
      <c r="B460" s="1">
        <v>24</v>
      </c>
      <c r="C460" s="1" t="s">
        <v>860</v>
      </c>
      <c r="D460" s="1" t="s">
        <v>42</v>
      </c>
      <c r="E460" s="1" t="s">
        <v>881</v>
      </c>
      <c r="F460" s="1" t="s">
        <v>292</v>
      </c>
      <c r="G460" s="4">
        <v>0.13227756428571399</v>
      </c>
      <c r="H460" s="3">
        <f>(Table1[[#This Row],[AVG_shp]] - G$519) / G$516</f>
        <v>0.48777878260655683</v>
      </c>
      <c r="I460" s="6">
        <v>2.1857142857142802</v>
      </c>
      <c r="J460" s="3">
        <f>(Table1[[#This Row],[AVG_PPP]] - I$519) / I$516</f>
        <v>-0.65218742682363973</v>
      </c>
      <c r="K460" s="6">
        <v>26.6142857142857</v>
      </c>
      <c r="L460" s="3">
        <f>(Table1[[#This Row],[AVG_blocks]] - K$519) / K$516</f>
        <v>-0.87889286247676845</v>
      </c>
      <c r="M460" s="6">
        <v>54.464285714285701</v>
      </c>
      <c r="N460" s="3">
        <f>(Table1[[#This Row],[AVG_hits]] - M$519) / M$516</f>
        <v>-0.59542965748806542</v>
      </c>
      <c r="O460" s="6">
        <v>2.8928571428571401</v>
      </c>
      <c r="P460" s="3">
        <f>(Table1[[#This Row],[AVG_faceoffWins]] - O$519) / O$516</f>
        <v>-0.58757165328139327</v>
      </c>
      <c r="Q460" s="1">
        <v>69</v>
      </c>
      <c r="R460" s="1">
        <v>15</v>
      </c>
      <c r="S460" s="1">
        <f>IF(ISERR(Table1[[#This Row],[AVG_shp]]/Table1[[#This Row],[shp]]), 0, Table1[[#This Row],[AVG_shp]]/Table1[[#This Row],[shp]])</f>
        <v>0.9876693194581756</v>
      </c>
      <c r="T460" s="7">
        <f>Table1[[#This Row],[r shp factor]]*Table1[[#This Row],[goals]]</f>
        <v>14.815039791872634</v>
      </c>
      <c r="U460" s="1">
        <v>7</v>
      </c>
      <c r="V460" s="1">
        <v>22</v>
      </c>
      <c r="W460" s="1">
        <v>59</v>
      </c>
      <c r="X460" s="3">
        <v>13.2071428571428</v>
      </c>
      <c r="Y460" s="3">
        <f>(Table1[[#This Row],[AVG_goals]] - X$519) / X$516</f>
        <v>-5.2883612174598991E-2</v>
      </c>
      <c r="Z460" s="3">
        <v>8.9714285714285698</v>
      </c>
      <c r="AA460" s="3">
        <f>(Table1[[#This Row],[AVG_assists]] - Z$519) / Z$516</f>
        <v>-0.99845846684328232</v>
      </c>
      <c r="AB460" s="3">
        <v>22.178571428571399</v>
      </c>
      <c r="AC460" s="3">
        <f>(Table1[[#This Row],[AVG_points]] - AB$519) / AB$516</f>
        <v>-0.64860318548530072</v>
      </c>
      <c r="AD460" s="1">
        <v>0.13392899999999999</v>
      </c>
      <c r="AE460" s="1">
        <v>2</v>
      </c>
      <c r="AF460" s="1">
        <v>112</v>
      </c>
      <c r="AG460" s="1">
        <v>3</v>
      </c>
      <c r="AH460" s="1">
        <v>33</v>
      </c>
      <c r="AI460" s="1">
        <v>79</v>
      </c>
      <c r="AJ460" s="7">
        <f>Table1[[#This Row],[z ppp]]+Table1[[#This Row],[z blocks]]+Table1[[#This Row],[z hits]]+Table1[[#This Row],[z faceoffWins]]+Table1[[#This Row],[z goals]]+Table1[[#This Row],[z assists]]+Table1[[#This Row],[z points]]</f>
        <v>-4.4140268645730485</v>
      </c>
    </row>
    <row r="461" spans="1:36" x14ac:dyDescent="0.3">
      <c r="A461" s="1">
        <v>8482095</v>
      </c>
      <c r="B461" s="1">
        <v>23</v>
      </c>
      <c r="C461" s="1" t="s">
        <v>634</v>
      </c>
      <c r="D461" s="1" t="s">
        <v>48</v>
      </c>
      <c r="E461" s="1" t="s">
        <v>662</v>
      </c>
      <c r="F461" s="1" t="s">
        <v>663</v>
      </c>
      <c r="G461" s="4">
        <v>4.2200812499999997E-2</v>
      </c>
      <c r="H461" s="3">
        <f>(Table1[[#This Row],[AVG_shp]] - G$519) / G$516</f>
        <v>-1.232557420631498</v>
      </c>
      <c r="I461" s="6">
        <v>0.82291666666666596</v>
      </c>
      <c r="J461" s="3">
        <f>(Table1[[#This Row],[AVG_PPP]] - I$519) / I$516</f>
        <v>-0.79403366149242627</v>
      </c>
      <c r="K461" s="6">
        <v>81.25</v>
      </c>
      <c r="L461" s="3">
        <f>(Table1[[#This Row],[AVG_blocks]] - K$519) / K$516</f>
        <v>0.46511974286957236</v>
      </c>
      <c r="M461" s="6">
        <v>87.90625</v>
      </c>
      <c r="N461" s="3">
        <f>(Table1[[#This Row],[AVG_hits]] - M$519) / M$516</f>
        <v>2.6577935579780734E-2</v>
      </c>
      <c r="O461" s="6">
        <v>0</v>
      </c>
      <c r="P461" s="3">
        <f>(Table1[[#This Row],[AVG_faceoffWins]] - O$519) / O$516</f>
        <v>-0.60126404952864254</v>
      </c>
      <c r="Q461" s="1">
        <v>79</v>
      </c>
      <c r="R461" s="1">
        <v>4</v>
      </c>
      <c r="S461" s="1">
        <f>IF(ISERR(Table1[[#This Row],[AVG_shp]]/Table1[[#This Row],[shp]]), 0, Table1[[#This Row],[AVG_shp]]/Table1[[#This Row],[shp]])</f>
        <v>0.82291666666666663</v>
      </c>
      <c r="T461" s="7">
        <f>Table1[[#This Row],[r shp factor]]*Table1[[#This Row],[goals]]</f>
        <v>3.2916666666666665</v>
      </c>
      <c r="U461" s="1">
        <v>6</v>
      </c>
      <c r="V461" s="1">
        <v>10</v>
      </c>
      <c r="W461" s="1">
        <v>24</v>
      </c>
      <c r="X461" s="3">
        <v>3.2916666666666599</v>
      </c>
      <c r="Y461" s="3">
        <f>(Table1[[#This Row],[AVG_goals]] - X$519) / X$516</f>
        <v>-1.0366622855518268</v>
      </c>
      <c r="Z461" s="3">
        <v>5.1979166666666599</v>
      </c>
      <c r="AA461" s="3">
        <f>(Table1[[#This Row],[AVG_assists]] - Z$519) / Z$516</f>
        <v>-1.2694059805087001</v>
      </c>
      <c r="AB461" s="3">
        <v>8.4895833333333304</v>
      </c>
      <c r="AC461" s="3">
        <f>(Table1[[#This Row],[AVG_points]] - AB$519) / AB$516</f>
        <v>-1.2635310468908278</v>
      </c>
      <c r="AD461" s="1">
        <v>5.1282000000000001E-2</v>
      </c>
      <c r="AE461" s="1">
        <v>1</v>
      </c>
      <c r="AF461" s="1">
        <v>78</v>
      </c>
      <c r="AG461" s="1">
        <v>0</v>
      </c>
      <c r="AH461" s="1">
        <v>97</v>
      </c>
      <c r="AI461" s="1">
        <v>105</v>
      </c>
      <c r="AJ461" s="7">
        <f>Table1[[#This Row],[z ppp]]+Table1[[#This Row],[z blocks]]+Table1[[#This Row],[z hits]]+Table1[[#This Row],[z faceoffWins]]+Table1[[#This Row],[z goals]]+Table1[[#This Row],[z assists]]+Table1[[#This Row],[z points]]</f>
        <v>-4.4731993455230707</v>
      </c>
    </row>
    <row r="462" spans="1:36" x14ac:dyDescent="0.3">
      <c r="A462" s="1">
        <v>8478115</v>
      </c>
      <c r="B462" s="1">
        <v>29</v>
      </c>
      <c r="C462" s="1" t="s">
        <v>573</v>
      </c>
      <c r="D462" s="1" t="s">
        <v>29</v>
      </c>
      <c r="E462" s="1" t="s">
        <v>580</v>
      </c>
      <c r="F462" s="1" t="s">
        <v>581</v>
      </c>
      <c r="G462" s="4">
        <v>0.15326723584905599</v>
      </c>
      <c r="H462" s="3">
        <f>(Table1[[#This Row],[AVG_shp]] - G$519) / G$516</f>
        <v>0.88865127377270037</v>
      </c>
      <c r="I462" s="6">
        <v>3.5188679245282999</v>
      </c>
      <c r="J462" s="3">
        <f>(Table1[[#This Row],[AVG_PPP]] - I$519) / I$516</f>
        <v>-0.51342667375385231</v>
      </c>
      <c r="K462" s="6">
        <v>12.9905660377358</v>
      </c>
      <c r="L462" s="3">
        <f>(Table1[[#This Row],[AVG_blocks]] - K$519) / K$516</f>
        <v>-1.2140298917326613</v>
      </c>
      <c r="M462" s="6">
        <v>40.367924528301799</v>
      </c>
      <c r="N462" s="3">
        <f>(Table1[[#This Row],[AVG_hits]] - M$519) / M$516</f>
        <v>-0.85761652000003763</v>
      </c>
      <c r="O462" s="6">
        <v>23.481132075471699</v>
      </c>
      <c r="P462" s="3">
        <f>(Table1[[#This Row],[AVG_faceoffWins]] - O$519) / O$516</f>
        <v>-0.49012376543089142</v>
      </c>
      <c r="Q462" s="1">
        <v>62</v>
      </c>
      <c r="R462" s="1">
        <v>8</v>
      </c>
      <c r="S462" s="1">
        <f>IF(ISERR(Table1[[#This Row],[AVG_shp]]/Table1[[#This Row],[shp]]), 0, Table1[[#This Row],[AVG_shp]]/Table1[[#This Row],[shp]])</f>
        <v>1.7817213718473879</v>
      </c>
      <c r="T462" s="7">
        <f>Table1[[#This Row],[r shp factor]]*Table1[[#This Row],[goals]]</f>
        <v>14.253770974779103</v>
      </c>
      <c r="U462" s="1">
        <v>7</v>
      </c>
      <c r="V462" s="1">
        <v>15</v>
      </c>
      <c r="W462" s="1">
        <v>38</v>
      </c>
      <c r="X462" s="3">
        <v>11.924528301886699</v>
      </c>
      <c r="Y462" s="3">
        <f>(Table1[[#This Row],[AVG_goals]] - X$519) / X$516</f>
        <v>-0.18014011719612721</v>
      </c>
      <c r="Z462" s="3">
        <v>12.9905660377358</v>
      </c>
      <c r="AA462" s="3">
        <f>(Table1[[#This Row],[AVG_assists]] - Z$519) / Z$516</f>
        <v>-0.70987442866885386</v>
      </c>
      <c r="AB462" s="3">
        <v>24.915094339622598</v>
      </c>
      <c r="AC462" s="3">
        <f>(Table1[[#This Row],[AVG_points]] - AB$519) / AB$516</f>
        <v>-0.52567487481160546</v>
      </c>
      <c r="AD462" s="1">
        <v>8.6022000000000001E-2</v>
      </c>
      <c r="AE462" s="1">
        <v>0</v>
      </c>
      <c r="AF462" s="1">
        <v>93</v>
      </c>
      <c r="AG462" s="1">
        <v>10</v>
      </c>
      <c r="AH462" s="1">
        <v>12</v>
      </c>
      <c r="AI462" s="1">
        <v>47</v>
      </c>
      <c r="AJ462" s="7">
        <f>Table1[[#This Row],[z ppp]]+Table1[[#This Row],[z blocks]]+Table1[[#This Row],[z hits]]+Table1[[#This Row],[z faceoffWins]]+Table1[[#This Row],[z goals]]+Table1[[#This Row],[z assists]]+Table1[[#This Row],[z points]]</f>
        <v>-4.4908862715940296</v>
      </c>
    </row>
    <row r="463" spans="1:36" x14ac:dyDescent="0.3">
      <c r="A463" s="1">
        <v>8481043</v>
      </c>
      <c r="B463" s="1">
        <v>27</v>
      </c>
      <c r="C463" s="1" t="s">
        <v>995</v>
      </c>
      <c r="D463" s="1" t="s">
        <v>29</v>
      </c>
      <c r="E463" s="1" t="s">
        <v>1002</v>
      </c>
      <c r="F463" s="1" t="s">
        <v>1003</v>
      </c>
      <c r="G463" s="4">
        <v>0.101059515151515</v>
      </c>
      <c r="H463" s="3">
        <f>(Table1[[#This Row],[AVG_shp]] - G$519) / G$516</f>
        <v>-0.10844098615007519</v>
      </c>
      <c r="I463" s="6">
        <v>0</v>
      </c>
      <c r="J463" s="3">
        <f>(Table1[[#This Row],[AVG_PPP]] - I$519) / I$516</f>
        <v>-0.87968660730137926</v>
      </c>
      <c r="K463" s="6">
        <v>20.1212121212121</v>
      </c>
      <c r="L463" s="3">
        <f>(Table1[[#This Row],[AVG_blocks]] - K$519) / K$516</f>
        <v>-1.0386193869786031</v>
      </c>
      <c r="M463" s="6">
        <v>138.10101010100999</v>
      </c>
      <c r="N463" s="3">
        <f>(Table1[[#This Row],[AVG_hits]] - M$519) / M$516</f>
        <v>0.96018104717643893</v>
      </c>
      <c r="O463" s="6">
        <v>0</v>
      </c>
      <c r="P463" s="3">
        <f>(Table1[[#This Row],[AVG_faceoffWins]] - O$519) / O$516</f>
        <v>-0.60126404952864254</v>
      </c>
      <c r="Q463" s="1">
        <v>73</v>
      </c>
      <c r="R463" s="1">
        <v>10</v>
      </c>
      <c r="S463" s="1">
        <f>IF(ISERR(Table1[[#This Row],[AVG_shp]]/Table1[[#This Row],[shp]]), 0, Table1[[#This Row],[AVG_shp]]/Table1[[#This Row],[shp]])</f>
        <v>0.85900630829103164</v>
      </c>
      <c r="T463" s="7">
        <f>Table1[[#This Row],[r shp factor]]*Table1[[#This Row],[goals]]</f>
        <v>8.5900630829103157</v>
      </c>
      <c r="U463" s="1">
        <v>7</v>
      </c>
      <c r="V463" s="1">
        <v>17</v>
      </c>
      <c r="W463" s="1">
        <v>44</v>
      </c>
      <c r="X463" s="3">
        <v>7.5454545454545396</v>
      </c>
      <c r="Y463" s="3">
        <f>(Table1[[#This Row],[AVG_goals]] - X$519) / X$516</f>
        <v>-0.6146164134391412</v>
      </c>
      <c r="Z463" s="3">
        <v>5.3434343434343399</v>
      </c>
      <c r="AA463" s="3">
        <f>(Table1[[#This Row],[AVG_assists]] - Z$519) / Z$516</f>
        <v>-1.2589574504100365</v>
      </c>
      <c r="AB463" s="3">
        <v>12.8888888888888</v>
      </c>
      <c r="AC463" s="3">
        <f>(Table1[[#This Row],[AVG_points]] - AB$519) / AB$516</f>
        <v>-1.0659082906924902</v>
      </c>
      <c r="AD463" s="1">
        <v>0.117647</v>
      </c>
      <c r="AE463" s="1">
        <v>0</v>
      </c>
      <c r="AF463" s="1">
        <v>85</v>
      </c>
      <c r="AG463" s="1">
        <v>0</v>
      </c>
      <c r="AH463" s="1">
        <v>26</v>
      </c>
      <c r="AI463" s="1">
        <v>177</v>
      </c>
      <c r="AJ463" s="7">
        <f>Table1[[#This Row],[z ppp]]+Table1[[#This Row],[z blocks]]+Table1[[#This Row],[z hits]]+Table1[[#This Row],[z faceoffWins]]+Table1[[#This Row],[z goals]]+Table1[[#This Row],[z assists]]+Table1[[#This Row],[z points]]</f>
        <v>-4.4988711511738542</v>
      </c>
    </row>
    <row r="464" spans="1:36" x14ac:dyDescent="0.3">
      <c r="A464" s="1">
        <v>8481598</v>
      </c>
      <c r="B464" s="1">
        <v>24</v>
      </c>
      <c r="C464" s="1" t="s">
        <v>792</v>
      </c>
      <c r="D464" s="1" t="s">
        <v>48</v>
      </c>
      <c r="E464" s="1" t="s">
        <v>816</v>
      </c>
      <c r="F464" s="1" t="s">
        <v>817</v>
      </c>
      <c r="G464" s="4">
        <v>5.5918507936507898E-2</v>
      </c>
      <c r="H464" s="3">
        <f>(Table1[[#This Row],[AVG_shp]] - G$519) / G$516</f>
        <v>-0.97056919818139875</v>
      </c>
      <c r="I464" s="6">
        <v>1.17460317460317</v>
      </c>
      <c r="J464" s="3">
        <f>(Table1[[#This Row],[AVG_PPP]] - I$519) / I$516</f>
        <v>-0.75742851466991434</v>
      </c>
      <c r="K464" s="6">
        <v>69.317460317460302</v>
      </c>
      <c r="L464" s="3">
        <f>(Table1[[#This Row],[AVG_blocks]] - K$519) / K$516</f>
        <v>0.17158493771883002</v>
      </c>
      <c r="M464" s="6">
        <v>33.809523809523803</v>
      </c>
      <c r="N464" s="3">
        <f>(Table1[[#This Row],[AVG_hits]] - M$519) / M$516</f>
        <v>-0.97960023514933448</v>
      </c>
      <c r="O464" s="6">
        <v>0</v>
      </c>
      <c r="P464" s="3">
        <f>(Table1[[#This Row],[AVG_faceoffWins]] - O$519) / O$516</f>
        <v>-0.60126404952864254</v>
      </c>
      <c r="Q464" s="1">
        <v>68</v>
      </c>
      <c r="R464" s="1">
        <v>8</v>
      </c>
      <c r="S464" s="1">
        <f>IF(ISERR(Table1[[#This Row],[AVG_shp]]/Table1[[#This Row],[shp]]), 0, Table1[[#This Row],[AVG_shp]]/Table1[[#This Row],[shp]])</f>
        <v>0.67801377326803469</v>
      </c>
      <c r="T464" s="7">
        <f>Table1[[#This Row],[r shp factor]]*Table1[[#This Row],[goals]]</f>
        <v>5.4241101861442775</v>
      </c>
      <c r="U464" s="1">
        <v>21</v>
      </c>
      <c r="V464" s="1">
        <v>29</v>
      </c>
      <c r="W464" s="1">
        <v>66</v>
      </c>
      <c r="X464" s="3">
        <v>4.6825396825396801</v>
      </c>
      <c r="Y464" s="3">
        <f>(Table1[[#This Row],[AVG_goals]] - X$519) / X$516</f>
        <v>-0.89866475682940272</v>
      </c>
      <c r="Z464" s="3">
        <v>14.079365079364999</v>
      </c>
      <c r="AA464" s="3">
        <f>(Table1[[#This Row],[AVG_assists]] - Z$519) / Z$516</f>
        <v>-0.6316959570868661</v>
      </c>
      <c r="AB464" s="3">
        <v>18.761904761904699</v>
      </c>
      <c r="AC464" s="3">
        <f>(Table1[[#This Row],[AVG_points]] - AB$519) / AB$516</f>
        <v>-0.80208447364565583</v>
      </c>
      <c r="AD464" s="1">
        <v>8.2474000000000006E-2</v>
      </c>
      <c r="AE464" s="1">
        <v>2</v>
      </c>
      <c r="AF464" s="1">
        <v>97</v>
      </c>
      <c r="AG464" s="1">
        <v>0</v>
      </c>
      <c r="AH464" s="1">
        <v>103</v>
      </c>
      <c r="AI464" s="1">
        <v>43</v>
      </c>
      <c r="AJ464" s="7">
        <f>Table1[[#This Row],[z ppp]]+Table1[[#This Row],[z blocks]]+Table1[[#This Row],[z hits]]+Table1[[#This Row],[z faceoffWins]]+Table1[[#This Row],[z goals]]+Table1[[#This Row],[z assists]]+Table1[[#This Row],[z points]]</f>
        <v>-4.4991530491909861</v>
      </c>
    </row>
    <row r="465" spans="1:36" x14ac:dyDescent="0.3">
      <c r="A465" s="1">
        <v>8479414</v>
      </c>
      <c r="B465" s="1">
        <v>28</v>
      </c>
      <c r="C465" s="1" t="s">
        <v>275</v>
      </c>
      <c r="D465" s="1" t="s">
        <v>42</v>
      </c>
      <c r="E465" s="1" t="s">
        <v>276</v>
      </c>
      <c r="F465" s="1" t="s">
        <v>277</v>
      </c>
      <c r="G465" s="4">
        <v>9.1421403846153798E-2</v>
      </c>
      <c r="H465" s="3">
        <f>(Table1[[#This Row],[AVG_shp]] - G$519) / G$516</f>
        <v>-0.29251502835016857</v>
      </c>
      <c r="I465" s="6">
        <v>0.37820512820512803</v>
      </c>
      <c r="J465" s="3">
        <f>(Table1[[#This Row],[AVG_PPP]] - I$519) / I$516</f>
        <v>-0.84032128069784873</v>
      </c>
      <c r="K465" s="6">
        <v>30.032051282051199</v>
      </c>
      <c r="L465" s="3">
        <f>(Table1[[#This Row],[AVG_blocks]] - K$519) / K$516</f>
        <v>-0.79481745383153724</v>
      </c>
      <c r="M465" s="6">
        <v>128.980769230769</v>
      </c>
      <c r="N465" s="3">
        <f>(Table1[[#This Row],[AVG_hits]] - M$519) / M$516</f>
        <v>0.79054809668851189</v>
      </c>
      <c r="O465" s="6">
        <v>10.9038461538461</v>
      </c>
      <c r="P465" s="3">
        <f>(Table1[[#This Row],[AVG_faceoffWins]] - O$519) / O$516</f>
        <v>-0.5496542482890111</v>
      </c>
      <c r="Q465" s="1">
        <v>59</v>
      </c>
      <c r="R465" s="1">
        <v>4</v>
      </c>
      <c r="S465" s="1">
        <f>IF(ISERR(Table1[[#This Row],[AVG_shp]]/Table1[[#This Row],[shp]]), 0, Table1[[#This Row],[AVG_shp]]/Table1[[#This Row],[shp]])</f>
        <v>1.0056364479441398</v>
      </c>
      <c r="T465" s="7">
        <f>Table1[[#This Row],[r shp factor]]*Table1[[#This Row],[goals]]</f>
        <v>4.022545791776559</v>
      </c>
      <c r="U465" s="1">
        <v>6</v>
      </c>
      <c r="V465" s="1">
        <v>10</v>
      </c>
      <c r="W465" s="1">
        <v>24</v>
      </c>
      <c r="X465" s="3">
        <v>4.8974358974358898</v>
      </c>
      <c r="Y465" s="3">
        <f>(Table1[[#This Row],[AVG_goals]] - X$519) / X$516</f>
        <v>-0.87734351021015899</v>
      </c>
      <c r="Z465" s="3">
        <v>7.1730769230769198</v>
      </c>
      <c r="AA465" s="3">
        <f>(Table1[[#This Row],[AVG_assists]] - Z$519) / Z$516</f>
        <v>-1.1275845753900975</v>
      </c>
      <c r="AB465" s="3">
        <v>12.0705128205128</v>
      </c>
      <c r="AC465" s="3">
        <f>(Table1[[#This Row],[AVG_points]] - AB$519) / AB$516</f>
        <v>-1.1026708506458427</v>
      </c>
      <c r="AD465" s="1">
        <v>9.0909000000000004E-2</v>
      </c>
      <c r="AE465" s="1">
        <v>1</v>
      </c>
      <c r="AF465" s="1">
        <v>44</v>
      </c>
      <c r="AG465" s="1">
        <v>8</v>
      </c>
      <c r="AH465" s="1">
        <v>27</v>
      </c>
      <c r="AI465" s="1">
        <v>138</v>
      </c>
      <c r="AJ465" s="7">
        <f>Table1[[#This Row],[z ppp]]+Table1[[#This Row],[z blocks]]+Table1[[#This Row],[z hits]]+Table1[[#This Row],[z faceoffWins]]+Table1[[#This Row],[z goals]]+Table1[[#This Row],[z assists]]+Table1[[#This Row],[z points]]</f>
        <v>-4.5018438223759842</v>
      </c>
    </row>
    <row r="466" spans="1:36" x14ac:dyDescent="0.3">
      <c r="A466" s="1">
        <v>8482142</v>
      </c>
      <c r="B466" s="1">
        <v>23</v>
      </c>
      <c r="C466" s="1" t="s">
        <v>670</v>
      </c>
      <c r="D466" s="1" t="s">
        <v>48</v>
      </c>
      <c r="E466" s="1" t="s">
        <v>689</v>
      </c>
      <c r="F466" s="1" t="s">
        <v>690</v>
      </c>
      <c r="G466" s="4">
        <v>0.101757428571428</v>
      </c>
      <c r="H466" s="3">
        <f>(Table1[[#This Row],[AVG_shp]] - G$519) / G$516</f>
        <v>-9.5111845176405668E-2</v>
      </c>
      <c r="I466" s="6">
        <v>4.9821428571428497</v>
      </c>
      <c r="J466" s="3">
        <f>(Table1[[#This Row],[AVG_PPP]] - I$519) / I$516</f>
        <v>-0.36112229885947222</v>
      </c>
      <c r="K466" s="6">
        <v>77.232142857142804</v>
      </c>
      <c r="L466" s="3">
        <f>(Table1[[#This Row],[AVG_blocks]] - K$519) / K$516</f>
        <v>0.36628236667564812</v>
      </c>
      <c r="M466" s="6">
        <v>19.6428571428571</v>
      </c>
      <c r="N466" s="3">
        <f>(Table1[[#This Row],[AVG_hits]] - M$519) / M$516</f>
        <v>-1.2430947523925111</v>
      </c>
      <c r="O466" s="6">
        <v>0</v>
      </c>
      <c r="P466" s="3">
        <f>(Table1[[#This Row],[AVG_faceoffWins]] - O$519) / O$516</f>
        <v>-0.60126404952864254</v>
      </c>
      <c r="Q466" s="1">
        <v>70</v>
      </c>
      <c r="R466" s="1">
        <v>7</v>
      </c>
      <c r="S466" s="1">
        <f>IF(ISERR(Table1[[#This Row],[AVG_shp]]/Table1[[#This Row],[shp]]), 0, Table1[[#This Row],[AVG_shp]]/Table1[[#This Row],[shp]])</f>
        <v>0.91581777296062494</v>
      </c>
      <c r="T466" s="7">
        <f>Table1[[#This Row],[r shp factor]]*Table1[[#This Row],[goals]]</f>
        <v>6.4107244107243746</v>
      </c>
      <c r="U466" s="1">
        <v>13</v>
      </c>
      <c r="V466" s="1">
        <v>20</v>
      </c>
      <c r="W466" s="1">
        <v>47</v>
      </c>
      <c r="X466" s="3">
        <v>5.2857142857142803</v>
      </c>
      <c r="Y466" s="3">
        <f>(Table1[[#This Row],[AVG_goals]] - X$519) / X$516</f>
        <v>-0.83881989415947888</v>
      </c>
      <c r="Z466" s="3">
        <v>10.25</v>
      </c>
      <c r="AA466" s="3">
        <f>(Table1[[#This Row],[AVG_assists]] - Z$519) / Z$516</f>
        <v>-0.90665386721345076</v>
      </c>
      <c r="AB466" s="3">
        <v>15.535714285714199</v>
      </c>
      <c r="AC466" s="3">
        <f>(Table1[[#This Row],[AVG_points]] - AB$519) / AB$516</f>
        <v>-0.94700931368557273</v>
      </c>
      <c r="AD466" s="1">
        <v>0.111111</v>
      </c>
      <c r="AE466" s="1">
        <v>7</v>
      </c>
      <c r="AF466" s="1">
        <v>63</v>
      </c>
      <c r="AG466" s="1">
        <v>0</v>
      </c>
      <c r="AH466" s="1">
        <v>102</v>
      </c>
      <c r="AI466" s="1">
        <v>18</v>
      </c>
      <c r="AJ466" s="7">
        <f>Table1[[#This Row],[z ppp]]+Table1[[#This Row],[z blocks]]+Table1[[#This Row],[z hits]]+Table1[[#This Row],[z faceoffWins]]+Table1[[#This Row],[z goals]]+Table1[[#This Row],[z assists]]+Table1[[#This Row],[z points]]</f>
        <v>-4.5316818091634801</v>
      </c>
    </row>
    <row r="467" spans="1:36" x14ac:dyDescent="0.3">
      <c r="A467" s="1">
        <v>8480879</v>
      </c>
      <c r="B467" s="1">
        <v>25</v>
      </c>
      <c r="C467" s="1" t="s">
        <v>305</v>
      </c>
      <c r="D467" s="1" t="s">
        <v>48</v>
      </c>
      <c r="E467" s="1" t="s">
        <v>326</v>
      </c>
      <c r="F467" s="1" t="s">
        <v>327</v>
      </c>
      <c r="G467" s="4">
        <v>8.1881160305343495E-2</v>
      </c>
      <c r="H467" s="3">
        <f>(Table1[[#This Row],[AVG_shp]] - G$519) / G$516</f>
        <v>-0.47471993722618949</v>
      </c>
      <c r="I467" s="6">
        <v>0</v>
      </c>
      <c r="J467" s="3">
        <f>(Table1[[#This Row],[AVG_PPP]] - I$519) / I$516</f>
        <v>-0.87968660730137926</v>
      </c>
      <c r="K467" s="6">
        <v>104.923664122137</v>
      </c>
      <c r="L467" s="3">
        <f>(Table1[[#This Row],[AVG_blocks]] - K$519) / K$516</f>
        <v>1.0474806291663765</v>
      </c>
      <c r="M467" s="6">
        <v>46.572519083969397</v>
      </c>
      <c r="N467" s="3">
        <f>(Table1[[#This Row],[AVG_hits]] - M$519) / M$516</f>
        <v>-0.74221346255519494</v>
      </c>
      <c r="O467" s="6">
        <v>0</v>
      </c>
      <c r="P467" s="3">
        <f>(Table1[[#This Row],[AVG_faceoffWins]] - O$519) / O$516</f>
        <v>-0.60126404952864254</v>
      </c>
      <c r="Q467" s="1">
        <v>40</v>
      </c>
      <c r="R467" s="1">
        <v>2</v>
      </c>
      <c r="S467" s="1">
        <f>IF(ISERR(Table1[[#This Row],[AVG_shp]]/Table1[[#This Row],[shp]]), 0, Table1[[#This Row],[AVG_shp]]/Table1[[#This Row],[shp]])</f>
        <v>0.64480970433786278</v>
      </c>
      <c r="T467" s="7">
        <f>Table1[[#This Row],[r shp factor]]*Table1[[#This Row],[goals]]</f>
        <v>1.2896194086757256</v>
      </c>
      <c r="U467" s="1">
        <v>6</v>
      </c>
      <c r="V467" s="1">
        <v>8</v>
      </c>
      <c r="W467" s="1">
        <v>18</v>
      </c>
      <c r="X467" s="3">
        <v>2.8091603053435099</v>
      </c>
      <c r="Y467" s="3">
        <f>(Table1[[#This Row],[AVG_goals]] - X$519) / X$516</f>
        <v>-1.0845348696738575</v>
      </c>
      <c r="Z467" s="3">
        <v>7.4732824427480899</v>
      </c>
      <c r="AA467" s="3">
        <f>(Table1[[#This Row],[AVG_assists]] - Z$519) / Z$516</f>
        <v>-1.1060290745207633</v>
      </c>
      <c r="AB467" s="3">
        <v>10.282442748091601</v>
      </c>
      <c r="AC467" s="3">
        <f>(Table1[[#This Row],[AVG_points]] - AB$519) / AB$516</f>
        <v>-1.1829933769003351</v>
      </c>
      <c r="AD467" s="1">
        <v>0.12698499999999999</v>
      </c>
      <c r="AE467" s="1">
        <v>0</v>
      </c>
      <c r="AF467" s="1">
        <v>32</v>
      </c>
      <c r="AG467" s="1">
        <v>0</v>
      </c>
      <c r="AH467" s="1">
        <v>50</v>
      </c>
      <c r="AI467" s="1">
        <v>30</v>
      </c>
      <c r="AJ467" s="7">
        <f>Table1[[#This Row],[z ppp]]+Table1[[#This Row],[z blocks]]+Table1[[#This Row],[z hits]]+Table1[[#This Row],[z faceoffWins]]+Table1[[#This Row],[z goals]]+Table1[[#This Row],[z assists]]+Table1[[#This Row],[z points]]</f>
        <v>-4.5492408113137959</v>
      </c>
    </row>
    <row r="468" spans="1:36" x14ac:dyDescent="0.3">
      <c r="A468" s="1">
        <v>8481641</v>
      </c>
      <c r="B468" s="1">
        <v>29</v>
      </c>
      <c r="C468" s="1" t="s">
        <v>244</v>
      </c>
      <c r="D468" s="1" t="s">
        <v>29</v>
      </c>
      <c r="E468" s="1" t="s">
        <v>251</v>
      </c>
      <c r="F468" s="1" t="s">
        <v>252</v>
      </c>
      <c r="G468" s="4">
        <v>0.122613970731707</v>
      </c>
      <c r="H468" s="3">
        <f>(Table1[[#This Row],[AVG_shp]] - G$519) / G$516</f>
        <v>0.30321806616459518</v>
      </c>
      <c r="I468" s="6">
        <v>0</v>
      </c>
      <c r="J468" s="3">
        <f>(Table1[[#This Row],[AVG_PPP]] - I$519) / I$516</f>
        <v>-0.87968660730137926</v>
      </c>
      <c r="K468" s="6">
        <v>29.9414634146341</v>
      </c>
      <c r="L468" s="3">
        <f>(Table1[[#This Row],[AVG_blocks]] - K$519) / K$516</f>
        <v>-0.79704587231735291</v>
      </c>
      <c r="M468" s="6">
        <v>105.19024390243899</v>
      </c>
      <c r="N468" s="3">
        <f>(Table1[[#This Row],[AVG_hits]] - M$519) / M$516</f>
        <v>0.34805353294616848</v>
      </c>
      <c r="O468" s="6">
        <v>10.4341463414634</v>
      </c>
      <c r="P468" s="3">
        <f>(Table1[[#This Row],[AVG_faceoffWins]] - O$519) / O$516</f>
        <v>-0.55187741923413791</v>
      </c>
      <c r="Q468" s="1">
        <v>79</v>
      </c>
      <c r="R468" s="1">
        <v>16</v>
      </c>
      <c r="S468" s="1">
        <f>IF(ISERR(Table1[[#This Row],[AVG_shp]]/Table1[[#This Row],[shp]]), 0, Table1[[#This Row],[AVG_shp]]/Table1[[#This Row],[shp]])</f>
        <v>0.64372399006545178</v>
      </c>
      <c r="T468" s="7">
        <f>Table1[[#This Row],[r shp factor]]*Table1[[#This Row],[goals]]</f>
        <v>10.299583841047228</v>
      </c>
      <c r="U468" s="1">
        <v>7</v>
      </c>
      <c r="V468" s="1">
        <v>23</v>
      </c>
      <c r="W468" s="1">
        <v>62</v>
      </c>
      <c r="X468" s="3">
        <v>9.7170731707317</v>
      </c>
      <c r="Y468" s="3">
        <f>(Table1[[#This Row],[AVG_goals]] - X$519) / X$516</f>
        <v>-0.3991560513530058</v>
      </c>
      <c r="Z468" s="3">
        <v>4.6780487804878002</v>
      </c>
      <c r="AA468" s="3">
        <f>(Table1[[#This Row],[AVG_assists]] - Z$519) / Z$516</f>
        <v>-1.3067337840905326</v>
      </c>
      <c r="AB468" s="3">
        <v>14.395121951219499</v>
      </c>
      <c r="AC468" s="3">
        <f>(Table1[[#This Row],[AVG_points]] - AB$519) / AB$516</f>
        <v>-0.9982462641531058</v>
      </c>
      <c r="AD468" s="1">
        <v>0.19047600000000001</v>
      </c>
      <c r="AE468" s="1">
        <v>0</v>
      </c>
      <c r="AF468" s="1">
        <v>84</v>
      </c>
      <c r="AG468" s="1">
        <v>23</v>
      </c>
      <c r="AH468" s="1">
        <v>38</v>
      </c>
      <c r="AI468" s="1">
        <v>114</v>
      </c>
      <c r="AJ468" s="7">
        <f>Table1[[#This Row],[z ppp]]+Table1[[#This Row],[z blocks]]+Table1[[#This Row],[z hits]]+Table1[[#This Row],[z faceoffWins]]+Table1[[#This Row],[z goals]]+Table1[[#This Row],[z assists]]+Table1[[#This Row],[z points]]</f>
        <v>-4.5846924655033456</v>
      </c>
    </row>
    <row r="469" spans="1:36" x14ac:dyDescent="0.3">
      <c r="A469" s="1">
        <v>8475762</v>
      </c>
      <c r="B469" s="1">
        <v>33</v>
      </c>
      <c r="C469" s="1" t="s">
        <v>934</v>
      </c>
      <c r="D469" s="1" t="s">
        <v>48</v>
      </c>
      <c r="E469" s="1" t="s">
        <v>953</v>
      </c>
      <c r="F469" s="1" t="s">
        <v>954</v>
      </c>
      <c r="G469" s="4">
        <v>6.9052405594405494E-2</v>
      </c>
      <c r="H469" s="3">
        <f>(Table1[[#This Row],[AVG_shp]] - G$519) / G$516</f>
        <v>-0.7197306723400595</v>
      </c>
      <c r="I469" s="6">
        <v>0.37762237762237699</v>
      </c>
      <c r="J469" s="3">
        <f>(Table1[[#This Row],[AVG_PPP]] - I$519) / I$516</f>
        <v>-0.84038193605471101</v>
      </c>
      <c r="K469" s="6">
        <v>78.216783216783199</v>
      </c>
      <c r="L469" s="3">
        <f>(Table1[[#This Row],[AVG_blocks]] - K$519) / K$516</f>
        <v>0.3905040515641986</v>
      </c>
      <c r="M469" s="6">
        <v>81.216783216783199</v>
      </c>
      <c r="N469" s="3">
        <f>(Table1[[#This Row],[AVG_hits]] - M$519) / M$516</f>
        <v>-9.7843557643134946E-2</v>
      </c>
      <c r="O469" s="6">
        <v>0</v>
      </c>
      <c r="P469" s="3">
        <f>(Table1[[#This Row],[AVG_faceoffWins]] - O$519) / O$516</f>
        <v>-0.60126404952864254</v>
      </c>
      <c r="Q469" s="1">
        <v>54</v>
      </c>
      <c r="R469" s="1">
        <v>2</v>
      </c>
      <c r="S469" s="1">
        <f>IF(ISERR(Table1[[#This Row],[AVG_shp]]/Table1[[#This Row],[shp]]), 0, Table1[[#This Row],[AVG_shp]]/Table1[[#This Row],[shp]])</f>
        <v>1.3465232556141626</v>
      </c>
      <c r="T469" s="7">
        <f>Table1[[#This Row],[r shp factor]]*Table1[[#This Row],[goals]]</f>
        <v>2.6930465112283253</v>
      </c>
      <c r="U469" s="1">
        <v>9</v>
      </c>
      <c r="V469" s="1">
        <v>11</v>
      </c>
      <c r="W469" s="1">
        <v>24</v>
      </c>
      <c r="X469" s="3">
        <v>2.6433566433566398</v>
      </c>
      <c r="Y469" s="3">
        <f>(Table1[[#This Row],[AVG_goals]] - X$519) / X$516</f>
        <v>-1.1009853258594315</v>
      </c>
      <c r="Z469" s="3">
        <v>7.0209790209790199</v>
      </c>
      <c r="AA469" s="3">
        <f>(Table1[[#This Row],[AVG_assists]] - Z$519) / Z$516</f>
        <v>-1.1385055819874657</v>
      </c>
      <c r="AB469" s="3">
        <v>9.6643356643356597</v>
      </c>
      <c r="AC469" s="3">
        <f>(Table1[[#This Row],[AVG_points]] - AB$519) / AB$516</f>
        <v>-1.2107595831742575</v>
      </c>
      <c r="AD469" s="1">
        <v>5.1282000000000001E-2</v>
      </c>
      <c r="AE469" s="1">
        <v>1</v>
      </c>
      <c r="AF469" s="1">
        <v>39</v>
      </c>
      <c r="AG469" s="1">
        <v>0</v>
      </c>
      <c r="AH469" s="1">
        <v>77</v>
      </c>
      <c r="AI469" s="1">
        <v>65</v>
      </c>
      <c r="AJ469" s="7">
        <f>Table1[[#This Row],[z ppp]]+Table1[[#This Row],[z blocks]]+Table1[[#This Row],[z hits]]+Table1[[#This Row],[z faceoffWins]]+Table1[[#This Row],[z goals]]+Table1[[#This Row],[z assists]]+Table1[[#This Row],[z points]]</f>
        <v>-4.599235982683445</v>
      </c>
    </row>
    <row r="470" spans="1:36" x14ac:dyDescent="0.3">
      <c r="A470" s="1">
        <v>8479619</v>
      </c>
      <c r="B470" s="1">
        <v>29</v>
      </c>
      <c r="C470" s="1" t="s">
        <v>902</v>
      </c>
      <c r="D470" s="1" t="s">
        <v>29</v>
      </c>
      <c r="E470" s="1" t="s">
        <v>903</v>
      </c>
      <c r="F470" s="1" t="s">
        <v>904</v>
      </c>
      <c r="G470" s="4">
        <v>0.14813699999999999</v>
      </c>
      <c r="H470" s="3">
        <f>(Table1[[#This Row],[AVG_shp]] - G$519) / G$516</f>
        <v>0.79067115917802089</v>
      </c>
      <c r="I470" s="6">
        <v>1.8676470588235199</v>
      </c>
      <c r="J470" s="3">
        <f>(Table1[[#This Row],[AVG_PPP]] - I$519) / I$516</f>
        <v>-0.68529332448254998</v>
      </c>
      <c r="K470" s="6">
        <v>16.323529411764699</v>
      </c>
      <c r="L470" s="3">
        <f>(Table1[[#This Row],[AVG_blocks]] - K$519) / K$516</f>
        <v>-1.1320405767503956</v>
      </c>
      <c r="M470" s="6">
        <v>50.235294117647001</v>
      </c>
      <c r="N470" s="3">
        <f>(Table1[[#This Row],[AVG_hits]] - M$519) / M$516</f>
        <v>-0.67408726448913103</v>
      </c>
      <c r="O470" s="6">
        <v>4.125</v>
      </c>
      <c r="P470" s="3">
        <f>(Table1[[#This Row],[AVG_faceoffWins]] - O$519) / O$516</f>
        <v>-0.58173970673163899</v>
      </c>
      <c r="Q470" s="1">
        <v>53</v>
      </c>
      <c r="R470" s="1">
        <v>7</v>
      </c>
      <c r="S470" s="1">
        <f>IF(ISERR(Table1[[#This Row],[AVG_shp]]/Table1[[#This Row],[shp]]), 0, Table1[[#This Row],[AVG_shp]]/Table1[[#This Row],[shp]])</f>
        <v>1.5871878113850406</v>
      </c>
      <c r="T470" s="7">
        <f>Table1[[#This Row],[r shp factor]]*Table1[[#This Row],[goals]]</f>
        <v>11.110314679695284</v>
      </c>
      <c r="U470" s="1">
        <v>12</v>
      </c>
      <c r="V470" s="1">
        <v>19</v>
      </c>
      <c r="W470" s="1">
        <v>45</v>
      </c>
      <c r="X470" s="3">
        <v>14.2867647058823</v>
      </c>
      <c r="Y470" s="3">
        <f>(Table1[[#This Row],[AVG_goals]] - X$519) / X$516</f>
        <v>5.4232670462656035E-2</v>
      </c>
      <c r="Z470" s="3">
        <v>9.0955882352941106</v>
      </c>
      <c r="AA470" s="3">
        <f>(Table1[[#This Row],[AVG_assists]] - Z$519) / Z$516</f>
        <v>-0.98954349504222616</v>
      </c>
      <c r="AB470" s="3">
        <v>23.3823529411764</v>
      </c>
      <c r="AC470" s="3">
        <f>(Table1[[#This Row],[AVG_points]] - AB$519) / AB$516</f>
        <v>-0.59452769166532959</v>
      </c>
      <c r="AD470" s="1">
        <v>9.3332999999999999E-2</v>
      </c>
      <c r="AE470" s="1">
        <v>2</v>
      </c>
      <c r="AF470" s="1">
        <v>75</v>
      </c>
      <c r="AG470" s="1">
        <v>5</v>
      </c>
      <c r="AH470" s="1">
        <v>11</v>
      </c>
      <c r="AI470" s="1">
        <v>48</v>
      </c>
      <c r="AJ470" s="7">
        <f>Table1[[#This Row],[z ppp]]+Table1[[#This Row],[z blocks]]+Table1[[#This Row],[z hits]]+Table1[[#This Row],[z faceoffWins]]+Table1[[#This Row],[z goals]]+Table1[[#This Row],[z assists]]+Table1[[#This Row],[z points]]</f>
        <v>-4.602999388698616</v>
      </c>
    </row>
    <row r="471" spans="1:36" x14ac:dyDescent="0.3">
      <c r="A471" s="1">
        <v>8482111</v>
      </c>
      <c r="B471" s="1">
        <v>24</v>
      </c>
      <c r="C471" s="1" t="s">
        <v>132</v>
      </c>
      <c r="D471" s="1" t="s">
        <v>48</v>
      </c>
      <c r="E471" s="1" t="s">
        <v>559</v>
      </c>
      <c r="F471" s="1" t="s">
        <v>560</v>
      </c>
      <c r="G471" s="4">
        <v>0.126265731543624</v>
      </c>
      <c r="H471" s="3">
        <f>(Table1[[#This Row],[AVG_shp]] - G$519) / G$516</f>
        <v>0.37296143729826825</v>
      </c>
      <c r="I471" s="6">
        <v>1.2617449664429501</v>
      </c>
      <c r="J471" s="3">
        <f>(Table1[[#This Row],[AVG_PPP]] - I$519) / I$516</f>
        <v>-0.74835839678740579</v>
      </c>
      <c r="K471" s="6">
        <v>63.489932885906001</v>
      </c>
      <c r="L471" s="3">
        <f>(Table1[[#This Row],[AVG_blocks]] - K$519) / K$516</f>
        <v>2.8230532483965447E-2</v>
      </c>
      <c r="M471" s="6">
        <v>65.7651006711409</v>
      </c>
      <c r="N471" s="3">
        <f>(Table1[[#This Row],[AVG_hits]] - M$519) / M$516</f>
        <v>-0.38523887291081677</v>
      </c>
      <c r="O471" s="6">
        <v>0</v>
      </c>
      <c r="P471" s="3">
        <f>(Table1[[#This Row],[AVG_faceoffWins]] - O$519) / O$516</f>
        <v>-0.60126404952864254</v>
      </c>
      <c r="Q471" s="1">
        <v>62</v>
      </c>
      <c r="R471" s="1">
        <v>6</v>
      </c>
      <c r="S471" s="1">
        <f>IF(ISERR(Table1[[#This Row],[AVG_shp]]/Table1[[#This Row],[shp]]), 0, Table1[[#This Row],[AVG_shp]]/Table1[[#This Row],[shp]])</f>
        <v>0.84054434887480278</v>
      </c>
      <c r="T471" s="7">
        <f>Table1[[#This Row],[r shp factor]]*Table1[[#This Row],[goals]]</f>
        <v>5.0432660932488167</v>
      </c>
      <c r="U471" s="1">
        <v>7</v>
      </c>
      <c r="V471" s="1">
        <v>13</v>
      </c>
      <c r="W471" s="1">
        <v>32</v>
      </c>
      <c r="X471" s="3">
        <v>5.7986577181207997</v>
      </c>
      <c r="Y471" s="3">
        <f>(Table1[[#This Row],[AVG_goals]] - X$519) / X$516</f>
        <v>-0.78792745089637672</v>
      </c>
      <c r="Z471" s="3">
        <v>7.7248322147651001</v>
      </c>
      <c r="AA471" s="3">
        <f>(Table1[[#This Row],[AVG_assists]] - Z$519) / Z$516</f>
        <v>-1.0879671770069108</v>
      </c>
      <c r="AB471" s="3">
        <v>13.5234899328859</v>
      </c>
      <c r="AC471" s="3">
        <f>(Table1[[#This Row],[AVG_points]] - AB$519) / AB$516</f>
        <v>-1.0374011534142715</v>
      </c>
      <c r="AD471" s="1">
        <v>0.15021899999999999</v>
      </c>
      <c r="AE471" s="1">
        <v>1</v>
      </c>
      <c r="AF471" s="1">
        <v>73</v>
      </c>
      <c r="AG471" s="1">
        <v>0</v>
      </c>
      <c r="AH471" s="1">
        <v>83</v>
      </c>
      <c r="AI471" s="1">
        <v>80</v>
      </c>
      <c r="AJ471" s="7">
        <f>Table1[[#This Row],[z ppp]]+Table1[[#This Row],[z blocks]]+Table1[[#This Row],[z hits]]+Table1[[#This Row],[z faceoffWins]]+Table1[[#This Row],[z goals]]+Table1[[#This Row],[z assists]]+Table1[[#This Row],[z points]]</f>
        <v>-4.6199265680604586</v>
      </c>
    </row>
    <row r="472" spans="1:36" x14ac:dyDescent="0.3">
      <c r="A472" s="1">
        <v>8477931</v>
      </c>
      <c r="B472" s="1">
        <v>33</v>
      </c>
      <c r="C472" s="1" t="s">
        <v>375</v>
      </c>
      <c r="D472" s="1" t="s">
        <v>29</v>
      </c>
      <c r="E472" s="1" t="s">
        <v>394</v>
      </c>
      <c r="F472" s="1" t="s">
        <v>395</v>
      </c>
      <c r="G472" s="4">
        <v>6.1153596273291901E-2</v>
      </c>
      <c r="H472" s="3">
        <f>(Table1[[#This Row],[AVG_shp]] - G$519) / G$516</f>
        <v>-0.87058655211148173</v>
      </c>
      <c r="I472" s="6">
        <v>0.36645962732919202</v>
      </c>
      <c r="J472" s="3">
        <f>(Table1[[#This Row],[AVG_PPP]] - I$519) / I$516</f>
        <v>-0.84154380636876591</v>
      </c>
      <c r="K472" s="6">
        <v>25.975155279503099</v>
      </c>
      <c r="L472" s="3">
        <f>(Table1[[#This Row],[AVG_blocks]] - K$519) / K$516</f>
        <v>-0.89461516742031177</v>
      </c>
      <c r="M472" s="6">
        <v>66.0807453416149</v>
      </c>
      <c r="N472" s="3">
        <f>(Table1[[#This Row],[AVG_hits]] - M$519) / M$516</f>
        <v>-0.37936800420021011</v>
      </c>
      <c r="O472" s="6">
        <v>258.658385093167</v>
      </c>
      <c r="P472" s="3">
        <f>(Table1[[#This Row],[AVG_faceoffWins]] - O$519) / O$516</f>
        <v>0.62301109662367959</v>
      </c>
      <c r="Q472" s="1">
        <v>59</v>
      </c>
      <c r="R472" s="1">
        <v>1</v>
      </c>
      <c r="S472" s="1">
        <f>IF(ISERR(Table1[[#This Row],[AVG_shp]]/Table1[[#This Row],[shp]]), 0, Table1[[#This Row],[AVG_shp]]/Table1[[#This Row],[shp]])</f>
        <v>2.8741644157208204</v>
      </c>
      <c r="T472" s="7">
        <f>Table1[[#This Row],[r shp factor]]*Table1[[#This Row],[goals]]</f>
        <v>2.8741644157208204</v>
      </c>
      <c r="U472" s="1">
        <v>8</v>
      </c>
      <c r="V472" s="1">
        <v>9</v>
      </c>
      <c r="W472" s="1">
        <v>19</v>
      </c>
      <c r="X472" s="3">
        <v>3.6832298136645898</v>
      </c>
      <c r="Y472" s="3">
        <f>(Table1[[#This Row],[AVG_goals]] - X$519) / X$516</f>
        <v>-0.99781276729399149</v>
      </c>
      <c r="Z472" s="3">
        <v>8.3354037267080692</v>
      </c>
      <c r="AA472" s="3">
        <f>(Table1[[#This Row],[AVG_assists]] - Z$519) / Z$516</f>
        <v>-1.044126628135946</v>
      </c>
      <c r="AB472" s="3">
        <v>12.018633540372599</v>
      </c>
      <c r="AC472" s="3">
        <f>(Table1[[#This Row],[AVG_points]] - AB$519) / AB$516</f>
        <v>-1.1050013380833306</v>
      </c>
      <c r="AD472" s="1">
        <v>2.1277000000000001E-2</v>
      </c>
      <c r="AE472" s="1">
        <v>1</v>
      </c>
      <c r="AF472" s="1">
        <v>47</v>
      </c>
      <c r="AG472" s="1">
        <v>236</v>
      </c>
      <c r="AH472" s="1">
        <v>24</v>
      </c>
      <c r="AI472" s="1">
        <v>83</v>
      </c>
      <c r="AJ472" s="7">
        <f>Table1[[#This Row],[z ppp]]+Table1[[#This Row],[z blocks]]+Table1[[#This Row],[z hits]]+Table1[[#This Row],[z faceoffWins]]+Table1[[#This Row],[z goals]]+Table1[[#This Row],[z assists]]+Table1[[#This Row],[z points]]</f>
        <v>-4.6394566148788767</v>
      </c>
    </row>
    <row r="473" spans="1:36" x14ac:dyDescent="0.3">
      <c r="A473" s="1">
        <v>8481577</v>
      </c>
      <c r="B473" s="1">
        <v>24</v>
      </c>
      <c r="C473" s="1" t="s">
        <v>701</v>
      </c>
      <c r="D473" s="1" t="s">
        <v>65</v>
      </c>
      <c r="E473" s="1" t="s">
        <v>720</v>
      </c>
      <c r="F473" s="1" t="s">
        <v>721</v>
      </c>
      <c r="G473" s="4">
        <v>0.114376413533834</v>
      </c>
      <c r="H473" s="3">
        <f>(Table1[[#This Row],[AVG_shp]] - G$519) / G$516</f>
        <v>0.14589258991454349</v>
      </c>
      <c r="I473" s="6">
        <v>6.3007518796992397</v>
      </c>
      <c r="J473" s="3">
        <f>(Table1[[#This Row],[AVG_PPP]] - I$519) / I$516</f>
        <v>-0.22387541624411736</v>
      </c>
      <c r="K473" s="6">
        <v>19.827067669172902</v>
      </c>
      <c r="L473" s="3">
        <f>(Table1[[#This Row],[AVG_blocks]] - K$519) / K$516</f>
        <v>-1.0458552007041451</v>
      </c>
      <c r="M473" s="6">
        <v>39.428571428571402</v>
      </c>
      <c r="N473" s="3">
        <f>(Table1[[#This Row],[AVG_hits]] - M$519) / M$516</f>
        <v>-0.87508812410834402</v>
      </c>
      <c r="O473" s="6">
        <v>5.5488721804511201</v>
      </c>
      <c r="P473" s="3">
        <f>(Table1[[#This Row],[AVG_faceoffWins]] - O$519) / O$516</f>
        <v>-0.57500027193157965</v>
      </c>
      <c r="Q473" s="1">
        <v>61</v>
      </c>
      <c r="R473" s="1">
        <v>11</v>
      </c>
      <c r="S473" s="1">
        <f>IF(ISERR(Table1[[#This Row],[AVG_shp]]/Table1[[#This Row],[shp]]), 0, Table1[[#This Row],[AVG_shp]]/Table1[[#This Row],[shp]])</f>
        <v>0.90461188998342268</v>
      </c>
      <c r="T473" s="7">
        <f>Table1[[#This Row],[r shp factor]]*Table1[[#This Row],[goals]]</f>
        <v>9.9507307898176496</v>
      </c>
      <c r="U473" s="1">
        <v>13</v>
      </c>
      <c r="V473" s="1">
        <v>24</v>
      </c>
      <c r="W473" s="1">
        <v>59</v>
      </c>
      <c r="X473" s="3">
        <v>8.3684210526315699</v>
      </c>
      <c r="Y473" s="3">
        <f>(Table1[[#This Row],[AVG_goals]] - X$519) / X$516</f>
        <v>-0.53296457109573969</v>
      </c>
      <c r="Z473" s="3">
        <v>13</v>
      </c>
      <c r="AA473" s="3">
        <f>(Table1[[#This Row],[AVG_assists]] - Z$519) / Z$516</f>
        <v>-0.70919704678057294</v>
      </c>
      <c r="AB473" s="3">
        <v>21.368421052631501</v>
      </c>
      <c r="AC473" s="3">
        <f>(Table1[[#This Row],[AVG_points]] - AB$519) / AB$516</f>
        <v>-0.68499623620808614</v>
      </c>
      <c r="AD473" s="1">
        <v>0.12643699999999999</v>
      </c>
      <c r="AE473" s="1">
        <v>8</v>
      </c>
      <c r="AF473" s="1">
        <v>104</v>
      </c>
      <c r="AG473" s="1">
        <v>5</v>
      </c>
      <c r="AH473" s="1">
        <v>23</v>
      </c>
      <c r="AI473" s="1">
        <v>63</v>
      </c>
      <c r="AJ473" s="7">
        <f>Table1[[#This Row],[z ppp]]+Table1[[#This Row],[z blocks]]+Table1[[#This Row],[z hits]]+Table1[[#This Row],[z faceoffWins]]+Table1[[#This Row],[z goals]]+Table1[[#This Row],[z assists]]+Table1[[#This Row],[z points]]</f>
        <v>-4.6469768670725848</v>
      </c>
    </row>
    <row r="474" spans="1:36" x14ac:dyDescent="0.3">
      <c r="A474" s="1">
        <v>8483565</v>
      </c>
      <c r="B474" s="1">
        <v>27</v>
      </c>
      <c r="C474" s="1" t="s">
        <v>132</v>
      </c>
      <c r="D474" s="1" t="s">
        <v>48</v>
      </c>
      <c r="E474" s="1" t="s">
        <v>561</v>
      </c>
      <c r="F474" s="1" t="s">
        <v>562</v>
      </c>
      <c r="G474" s="4">
        <v>6.4232777777777694E-2</v>
      </c>
      <c r="H474" s="3">
        <f>(Table1[[#This Row],[AVG_shp]] - G$519) / G$516</f>
        <v>-0.81177862094729358</v>
      </c>
      <c r="I474" s="6">
        <v>4.6666666666666599</v>
      </c>
      <c r="J474" s="3">
        <f>(Table1[[#This Row],[AVG_PPP]] - I$519) / I$516</f>
        <v>-0.39395850954934208</v>
      </c>
      <c r="K474" s="6">
        <v>59.1111111111111</v>
      </c>
      <c r="L474" s="3">
        <f>(Table1[[#This Row],[AVG_blocks]] - K$519) / K$516</f>
        <v>-7.9486402104152393E-2</v>
      </c>
      <c r="M474" s="6">
        <v>52.1111111111111</v>
      </c>
      <c r="N474" s="3">
        <f>(Table1[[#This Row],[AVG_hits]] - M$519) / M$516</f>
        <v>-0.63919779438588153</v>
      </c>
      <c r="O474" s="6">
        <v>0</v>
      </c>
      <c r="P474" s="3">
        <f>(Table1[[#This Row],[AVG_faceoffWins]] - O$519) / O$516</f>
        <v>-0.60126404952864254</v>
      </c>
      <c r="Q474" s="1">
        <v>60</v>
      </c>
      <c r="R474" s="1">
        <v>4</v>
      </c>
      <c r="S474" s="1">
        <f>IF(ISERR(Table1[[#This Row],[AVG_shp]]/Table1[[#This Row],[shp]]), 0, Table1[[#This Row],[AVG_shp]]/Table1[[#This Row],[shp]])</f>
        <v>1.3488896822230139</v>
      </c>
      <c r="T474" s="7">
        <f>Table1[[#This Row],[r shp factor]]*Table1[[#This Row],[goals]]</f>
        <v>5.3955587288920555</v>
      </c>
      <c r="U474" s="1">
        <v>12</v>
      </c>
      <c r="V474" s="1">
        <v>16</v>
      </c>
      <c r="W474" s="1">
        <v>36</v>
      </c>
      <c r="X474" s="3">
        <v>3.6666666666666599</v>
      </c>
      <c r="Y474" s="3">
        <f>(Table1[[#This Row],[AVG_goals]] - X$519) / X$516</f>
        <v>-0.99945610448401212</v>
      </c>
      <c r="Z474" s="3">
        <v>10</v>
      </c>
      <c r="AA474" s="3">
        <f>(Table1[[#This Row],[AVG_assists]] - Z$519) / Z$516</f>
        <v>-0.9246044872528032</v>
      </c>
      <c r="AB474" s="3">
        <v>13.6666666666666</v>
      </c>
      <c r="AC474" s="3">
        <f>(Table1[[#This Row],[AVG_points]] - AB$519) / AB$516</f>
        <v>-1.0309694608673681</v>
      </c>
      <c r="AD474" s="1">
        <v>4.7619000000000002E-2</v>
      </c>
      <c r="AE474" s="1">
        <v>6</v>
      </c>
      <c r="AF474" s="1">
        <v>84</v>
      </c>
      <c r="AG474" s="1">
        <v>0</v>
      </c>
      <c r="AH474" s="1">
        <v>74</v>
      </c>
      <c r="AI474" s="1">
        <v>53</v>
      </c>
      <c r="AJ474" s="7">
        <f>Table1[[#This Row],[z ppp]]+Table1[[#This Row],[z blocks]]+Table1[[#This Row],[z hits]]+Table1[[#This Row],[z faceoffWins]]+Table1[[#This Row],[z goals]]+Table1[[#This Row],[z assists]]+Table1[[#This Row],[z points]]</f>
        <v>-4.6689368081722016</v>
      </c>
    </row>
    <row r="475" spans="1:36" x14ac:dyDescent="0.3">
      <c r="A475" s="1">
        <v>8480995</v>
      </c>
      <c r="B475" s="1">
        <v>26</v>
      </c>
      <c r="C475" s="1" t="s">
        <v>826</v>
      </c>
      <c r="D475" s="1" t="s">
        <v>42</v>
      </c>
      <c r="E475" s="1" t="s">
        <v>841</v>
      </c>
      <c r="F475" s="1" t="s">
        <v>842</v>
      </c>
      <c r="G475" s="4">
        <v>0.13114372955974801</v>
      </c>
      <c r="H475" s="3">
        <f>(Table1[[#This Row],[AVG_shp]] - G$519) / G$516</f>
        <v>0.466124172633408</v>
      </c>
      <c r="I475" s="6">
        <v>0.660377358490566</v>
      </c>
      <c r="J475" s="3">
        <f>(Table1[[#This Row],[AVG_PPP]] - I$519) / I$516</f>
        <v>-0.81095149912892117</v>
      </c>
      <c r="K475" s="6">
        <v>41.119496855345901</v>
      </c>
      <c r="L475" s="3">
        <f>(Table1[[#This Row],[AVG_blocks]] - K$519) / K$516</f>
        <v>-0.52207156213014638</v>
      </c>
      <c r="M475" s="6">
        <v>42.578616352201202</v>
      </c>
      <c r="N475" s="3">
        <f>(Table1[[#This Row],[AVG_hits]] - M$519) / M$516</f>
        <v>-0.81649850765332166</v>
      </c>
      <c r="O475" s="6">
        <v>113.012578616352</v>
      </c>
      <c r="P475" s="3">
        <f>(Table1[[#This Row],[AVG_faceoffWins]] - O$519) / O$516</f>
        <v>-6.635584946101529E-2</v>
      </c>
      <c r="Q475" s="1">
        <v>68</v>
      </c>
      <c r="R475" s="1">
        <v>7</v>
      </c>
      <c r="S475" s="1">
        <f>IF(ISERR(Table1[[#This Row],[AVG_shp]]/Table1[[#This Row],[shp]]), 0, Table1[[#This Row],[AVG_shp]]/Table1[[#This Row],[shp]])</f>
        <v>1.2739698425287107</v>
      </c>
      <c r="T475" s="7">
        <f>Table1[[#This Row],[r shp factor]]*Table1[[#This Row],[goals]]</f>
        <v>8.9177888977009747</v>
      </c>
      <c r="U475" s="1">
        <v>12</v>
      </c>
      <c r="V475" s="1">
        <v>19</v>
      </c>
      <c r="W475" s="1">
        <v>45</v>
      </c>
      <c r="X475" s="3">
        <v>6.5345911949685496</v>
      </c>
      <c r="Y475" s="3">
        <f>(Table1[[#This Row],[AVG_goals]] - X$519) / X$516</f>
        <v>-0.71491071971380671</v>
      </c>
      <c r="Z475" s="3">
        <v>10.3899371069182</v>
      </c>
      <c r="AA475" s="3">
        <f>(Table1[[#This Row],[AVG_assists]] - Z$519) / Z$516</f>
        <v>-0.89660603587067123</v>
      </c>
      <c r="AB475" s="3">
        <v>16.924528301886699</v>
      </c>
      <c r="AC475" s="3">
        <f>(Table1[[#This Row],[AVG_points]] - AB$519) / AB$516</f>
        <v>-0.884621909524409</v>
      </c>
      <c r="AD475" s="1">
        <v>0.102941</v>
      </c>
      <c r="AE475" s="1">
        <v>1</v>
      </c>
      <c r="AF475" s="1">
        <v>68</v>
      </c>
      <c r="AG475" s="1">
        <v>139</v>
      </c>
      <c r="AH475" s="1">
        <v>53</v>
      </c>
      <c r="AI475" s="1">
        <v>46</v>
      </c>
      <c r="AJ475" s="7">
        <f>Table1[[#This Row],[z ppp]]+Table1[[#This Row],[z blocks]]+Table1[[#This Row],[z hits]]+Table1[[#This Row],[z faceoffWins]]+Table1[[#This Row],[z goals]]+Table1[[#This Row],[z assists]]+Table1[[#This Row],[z points]]</f>
        <v>-4.7120160834822915</v>
      </c>
    </row>
    <row r="476" spans="1:36" x14ac:dyDescent="0.3">
      <c r="A476" s="1">
        <v>8479442</v>
      </c>
      <c r="B476" s="1">
        <v>31</v>
      </c>
      <c r="C476" s="1" t="s">
        <v>340</v>
      </c>
      <c r="D476" s="1" t="s">
        <v>48</v>
      </c>
      <c r="E476" s="1" t="s">
        <v>371</v>
      </c>
      <c r="F476" s="1" t="s">
        <v>372</v>
      </c>
      <c r="G476" s="4">
        <v>7.0378820895522304E-2</v>
      </c>
      <c r="H476" s="3">
        <f>(Table1[[#This Row],[AVG_shp]] - G$519) / G$516</f>
        <v>-0.69439805079450712</v>
      </c>
      <c r="I476" s="6">
        <v>0</v>
      </c>
      <c r="J476" s="3">
        <f>(Table1[[#This Row],[AVG_PPP]] - I$519) / I$516</f>
        <v>-0.87968660730137926</v>
      </c>
      <c r="K476" s="6">
        <v>79.432835820895505</v>
      </c>
      <c r="L476" s="3">
        <f>(Table1[[#This Row],[AVG_blocks]] - K$519) / K$516</f>
        <v>0.42041836768614466</v>
      </c>
      <c r="M476" s="6">
        <v>57.9701492537313</v>
      </c>
      <c r="N476" s="3">
        <f>(Table1[[#This Row],[AVG_hits]] - M$519) / M$516</f>
        <v>-0.530221952487124</v>
      </c>
      <c r="O476" s="6">
        <v>0</v>
      </c>
      <c r="P476" s="3">
        <f>(Table1[[#This Row],[AVG_faceoffWins]] - O$519) / O$516</f>
        <v>-0.60126404952864254</v>
      </c>
      <c r="Q476" s="1">
        <v>66</v>
      </c>
      <c r="R476" s="1">
        <v>3</v>
      </c>
      <c r="S476" s="1">
        <f>IF(ISERR(Table1[[#This Row],[AVG_shp]]/Table1[[#This Row],[shp]]), 0, Table1[[#This Row],[AVG_shp]]/Table1[[#This Row],[shp]])</f>
        <v>1.290289135494038</v>
      </c>
      <c r="T476" s="7">
        <f>Table1[[#This Row],[r shp factor]]*Table1[[#This Row],[goals]]</f>
        <v>3.8708674064821142</v>
      </c>
      <c r="U476" s="1">
        <v>4</v>
      </c>
      <c r="V476" s="1">
        <v>7</v>
      </c>
      <c r="W476" s="1">
        <v>17</v>
      </c>
      <c r="X476" s="3">
        <v>2.46268656716417</v>
      </c>
      <c r="Y476" s="3">
        <f>(Table1[[#This Row],[AVG_goals]] - X$519) / X$516</f>
        <v>-1.1189107753750394</v>
      </c>
      <c r="Z476" s="3">
        <v>7.3582089552238799</v>
      </c>
      <c r="AA476" s="3">
        <f>(Table1[[#This Row],[AVG_assists]] - Z$519) / Z$516</f>
        <v>-1.1142916363253643</v>
      </c>
      <c r="AB476" s="3">
        <v>9.8208955223880601</v>
      </c>
      <c r="AC476" s="3">
        <f>(Table1[[#This Row],[AVG_points]] - AB$519) / AB$516</f>
        <v>-1.203726702582623</v>
      </c>
      <c r="AD476" s="1">
        <v>5.4545000000000003E-2</v>
      </c>
      <c r="AE476" s="1">
        <v>0</v>
      </c>
      <c r="AF476" s="1">
        <v>55</v>
      </c>
      <c r="AG476" s="1">
        <v>0</v>
      </c>
      <c r="AH476" s="1">
        <v>66</v>
      </c>
      <c r="AI476" s="1">
        <v>35</v>
      </c>
      <c r="AJ476" s="7">
        <f>Table1[[#This Row],[z ppp]]+Table1[[#This Row],[z blocks]]+Table1[[#This Row],[z hits]]+Table1[[#This Row],[z faceoffWins]]+Table1[[#This Row],[z goals]]+Table1[[#This Row],[z assists]]+Table1[[#This Row],[z points]]</f>
        <v>-5.0276833559140277</v>
      </c>
    </row>
    <row r="477" spans="1:36" x14ac:dyDescent="0.3">
      <c r="A477" s="1">
        <v>8479370</v>
      </c>
      <c r="B477" s="1">
        <v>27</v>
      </c>
      <c r="C477" s="1" t="s">
        <v>132</v>
      </c>
      <c r="D477" s="1" t="s">
        <v>26</v>
      </c>
      <c r="E477" s="1" t="s">
        <v>133</v>
      </c>
      <c r="F477" s="1" t="s">
        <v>134</v>
      </c>
      <c r="G477" s="4">
        <v>7.76512810457516E-2</v>
      </c>
      <c r="H477" s="3">
        <f>(Table1[[#This Row],[AVG_shp]] - G$519) / G$516</f>
        <v>-0.55550453792885168</v>
      </c>
      <c r="I477" s="6">
        <v>0</v>
      </c>
      <c r="J477" s="3">
        <f>(Table1[[#This Row],[AVG_PPP]] - I$519) / I$516</f>
        <v>-0.87968660730137926</v>
      </c>
      <c r="K477" s="6">
        <v>24.803921568627398</v>
      </c>
      <c r="L477" s="3">
        <f>(Table1[[#This Row],[AVG_blocks]] - K$519) / K$516</f>
        <v>-0.92342696006919278</v>
      </c>
      <c r="M477" s="6">
        <v>52.398692810457497</v>
      </c>
      <c r="N477" s="3">
        <f>(Table1[[#This Row],[AVG_hits]] - M$519) / M$516</f>
        <v>-0.63384888607736967</v>
      </c>
      <c r="O477" s="6">
        <v>119.90849673202599</v>
      </c>
      <c r="P477" s="3">
        <f>(Table1[[#This Row],[AVG_faceoffWins]] - O$519) / O$516</f>
        <v>-3.3716269051200655E-2</v>
      </c>
      <c r="Q477" s="1">
        <v>39</v>
      </c>
      <c r="R477" s="1">
        <v>4</v>
      </c>
      <c r="S477" s="1">
        <f>IF(ISERR(Table1[[#This Row],[AVG_shp]]/Table1[[#This Row],[shp]]), 0, Table1[[#This Row],[AVG_shp]]/Table1[[#This Row],[shp]])</f>
        <v>0.85416494566821322</v>
      </c>
      <c r="T477" s="7">
        <f>Table1[[#This Row],[r shp factor]]*Table1[[#This Row],[goals]]</f>
        <v>3.4166597826728529</v>
      </c>
      <c r="U477" s="1">
        <v>5</v>
      </c>
      <c r="V477" s="1">
        <v>9</v>
      </c>
      <c r="W477" s="1">
        <v>22</v>
      </c>
      <c r="X477" s="3">
        <v>5.1111111111111098</v>
      </c>
      <c r="Y477" s="3">
        <f>(Table1[[#This Row],[AVG_goals]] - X$519) / X$516</f>
        <v>-0.85614340703761438</v>
      </c>
      <c r="Z477" s="3">
        <v>10.4705882352941</v>
      </c>
      <c r="AA477" s="3">
        <f>(Table1[[#This Row],[AVG_assists]] - Z$519) / Z$516</f>
        <v>-0.89081508482578797</v>
      </c>
      <c r="AB477" s="3">
        <v>15.5816993464052</v>
      </c>
      <c r="AC477" s="3">
        <f>(Table1[[#This Row],[AVG_points]] - AB$519) / AB$516</f>
        <v>-0.94494360255845455</v>
      </c>
      <c r="AD477" s="1">
        <v>9.0909000000000004E-2</v>
      </c>
      <c r="AE477" s="1">
        <v>0</v>
      </c>
      <c r="AF477" s="1">
        <v>44</v>
      </c>
      <c r="AG477" s="1">
        <v>57</v>
      </c>
      <c r="AH477" s="1">
        <v>17</v>
      </c>
      <c r="AI477" s="1">
        <v>46</v>
      </c>
      <c r="AJ477" s="7">
        <f>Table1[[#This Row],[z ppp]]+Table1[[#This Row],[z blocks]]+Table1[[#This Row],[z hits]]+Table1[[#This Row],[z faceoffWins]]+Table1[[#This Row],[z goals]]+Table1[[#This Row],[z assists]]+Table1[[#This Row],[z points]]</f>
        <v>-5.1625808169209986</v>
      </c>
    </row>
    <row r="478" spans="1:36" x14ac:dyDescent="0.3">
      <c r="A478" s="1">
        <v>8479982</v>
      </c>
      <c r="B478" s="1">
        <v>27</v>
      </c>
      <c r="C478" s="1" t="s">
        <v>86</v>
      </c>
      <c r="D478" s="1" t="s">
        <v>48</v>
      </c>
      <c r="E478" s="1" t="s">
        <v>117</v>
      </c>
      <c r="F478" s="1" t="s">
        <v>118</v>
      </c>
      <c r="G478" s="4">
        <v>9.0162466666666594E-2</v>
      </c>
      <c r="H478" s="3">
        <f>(Table1[[#This Row],[AVG_shp]] - G$519) / G$516</f>
        <v>-0.31655891497506056</v>
      </c>
      <c r="I478" s="6">
        <v>1.31666666666666</v>
      </c>
      <c r="J478" s="3">
        <f>(Table1[[#This Row],[AVG_PPP]] - I$519) / I$516</f>
        <v>-0.74264189400705494</v>
      </c>
      <c r="K478" s="6">
        <v>60.883333333333297</v>
      </c>
      <c r="L478" s="3">
        <f>(Table1[[#This Row],[AVG_blocks]] - K$519) / K$516</f>
        <v>-3.5890577700986602E-2</v>
      </c>
      <c r="M478" s="6">
        <v>43.424999999999997</v>
      </c>
      <c r="N478" s="3">
        <f>(Table1[[#This Row],[AVG_hits]] - M$519) / M$516</f>
        <v>-0.80075609937007963</v>
      </c>
      <c r="O478" s="6">
        <v>0</v>
      </c>
      <c r="P478" s="3">
        <f>(Table1[[#This Row],[AVG_faceoffWins]] - O$519) / O$516</f>
        <v>-0.60126404952864254</v>
      </c>
      <c r="Q478" s="1">
        <v>68</v>
      </c>
      <c r="R478" s="1">
        <v>3</v>
      </c>
      <c r="S478" s="1">
        <f>IF(ISERR(Table1[[#This Row],[AVG_shp]]/Table1[[#This Row],[shp]]), 0, Table1[[#This Row],[AVG_shp]]/Table1[[#This Row],[shp]])</f>
        <v>0.95136186496714847</v>
      </c>
      <c r="T478" s="7">
        <f>Table1[[#This Row],[r shp factor]]*Table1[[#This Row],[goals]]</f>
        <v>2.8540855949014454</v>
      </c>
      <c r="U478" s="1">
        <v>12</v>
      </c>
      <c r="V478" s="1">
        <v>15</v>
      </c>
      <c r="W478" s="1">
        <v>33</v>
      </c>
      <c r="X478" s="3">
        <v>2.3583333333333298</v>
      </c>
      <c r="Y478" s="3">
        <f>(Table1[[#This Row],[AVG_goals]] - X$519) / X$516</f>
        <v>-1.1292643362094985</v>
      </c>
      <c r="Z478" s="3">
        <v>11.375</v>
      </c>
      <c r="AA478" s="3">
        <f>(Table1[[#This Row],[AVG_assists]] - Z$519) / Z$516</f>
        <v>-0.82587607703636434</v>
      </c>
      <c r="AB478" s="3">
        <v>13.733333333333301</v>
      </c>
      <c r="AC478" s="3">
        <f>(Table1[[#This Row],[AVG_points]] - AB$519) / AB$516</f>
        <v>-1.0279747040252134</v>
      </c>
      <c r="AD478" s="1">
        <v>9.4771999999999995E-2</v>
      </c>
      <c r="AE478" s="1">
        <v>0</v>
      </c>
      <c r="AF478" s="1">
        <v>69</v>
      </c>
      <c r="AG478" s="1">
        <v>0</v>
      </c>
      <c r="AH478" s="1">
        <v>90</v>
      </c>
      <c r="AI478" s="1">
        <v>55</v>
      </c>
      <c r="AJ478" s="7">
        <f>Table1[[#This Row],[z ppp]]+Table1[[#This Row],[z blocks]]+Table1[[#This Row],[z hits]]+Table1[[#This Row],[z faceoffWins]]+Table1[[#This Row],[z goals]]+Table1[[#This Row],[z assists]]+Table1[[#This Row],[z points]]</f>
        <v>-5.1636677378778399</v>
      </c>
    </row>
    <row r="479" spans="1:36" x14ac:dyDescent="0.3">
      <c r="A479" s="1">
        <v>8482117</v>
      </c>
      <c r="B479" s="1">
        <v>23</v>
      </c>
      <c r="C479" s="1" t="s">
        <v>219</v>
      </c>
      <c r="D479" s="1" t="s">
        <v>29</v>
      </c>
      <c r="E479" s="1" t="s">
        <v>234</v>
      </c>
      <c r="F479" s="1" t="s">
        <v>235</v>
      </c>
      <c r="G479" s="4">
        <v>9.7975765822784805E-2</v>
      </c>
      <c r="H479" s="3">
        <f>(Table1[[#This Row],[AVG_shp]] - G$519) / G$516</f>
        <v>-0.16733615617736491</v>
      </c>
      <c r="I479" s="6">
        <v>2.14556962025316</v>
      </c>
      <c r="J479" s="3">
        <f>(Table1[[#This Row],[AVG_PPP]] - I$519) / I$516</f>
        <v>-0.65636586796420859</v>
      </c>
      <c r="K479" s="6">
        <v>25.3164556962025</v>
      </c>
      <c r="L479" s="3">
        <f>(Table1[[#This Row],[AVG_blocks]] - K$519) / K$516</f>
        <v>-0.91081886411699564</v>
      </c>
      <c r="M479" s="6">
        <v>22.759493670885998</v>
      </c>
      <c r="N479" s="3">
        <f>(Table1[[#This Row],[AVG_hits]] - M$519) / M$516</f>
        <v>-1.1851265191660108</v>
      </c>
      <c r="O479" s="6">
        <v>99.018987341772103</v>
      </c>
      <c r="P479" s="3">
        <f>(Table1[[#This Row],[AVG_faceoffWins]] - O$519) / O$516</f>
        <v>-0.13258995200793766</v>
      </c>
      <c r="Q479" s="1">
        <v>70</v>
      </c>
      <c r="R479" s="1">
        <v>8</v>
      </c>
      <c r="S479" s="1">
        <f>IF(ISERR(Table1[[#This Row],[AVG_shp]]/Table1[[#This Row],[shp]]), 0, Table1[[#This Row],[AVG_shp]]/Table1[[#This Row],[shp]])</f>
        <v>0.88178277418783746</v>
      </c>
      <c r="T479" s="7">
        <f>Table1[[#This Row],[r shp factor]]*Table1[[#This Row],[goals]]</f>
        <v>7.0542621935026997</v>
      </c>
      <c r="U479" s="1">
        <v>14</v>
      </c>
      <c r="V479" s="1">
        <v>22</v>
      </c>
      <c r="W479" s="1">
        <v>52</v>
      </c>
      <c r="X479" s="3">
        <v>6.62025316455696</v>
      </c>
      <c r="Y479" s="3">
        <f>(Table1[[#This Row],[AVG_goals]] - X$519) / X$516</f>
        <v>-0.70641164037745463</v>
      </c>
      <c r="Z479" s="3">
        <v>11.8924050632911</v>
      </c>
      <c r="AA479" s="3">
        <f>(Table1[[#This Row],[AVG_assists]] - Z$519) / Z$516</f>
        <v>-0.78872511024606151</v>
      </c>
      <c r="AB479" s="3">
        <v>18.5126582278481</v>
      </c>
      <c r="AC479" s="3">
        <f>(Table1[[#This Row],[AVG_points]] - AB$519) / AB$516</f>
        <v>-0.81328096509439063</v>
      </c>
      <c r="AD479" s="1">
        <v>0.111111</v>
      </c>
      <c r="AE479" s="1">
        <v>2</v>
      </c>
      <c r="AF479" s="1">
        <v>72</v>
      </c>
      <c r="AG479" s="1">
        <v>142</v>
      </c>
      <c r="AH479" s="1">
        <v>29</v>
      </c>
      <c r="AI479" s="1">
        <v>24</v>
      </c>
      <c r="AJ479" s="7">
        <f>Table1[[#This Row],[z ppp]]+Table1[[#This Row],[z blocks]]+Table1[[#This Row],[z hits]]+Table1[[#This Row],[z faceoffWins]]+Table1[[#This Row],[z goals]]+Table1[[#This Row],[z assists]]+Table1[[#This Row],[z points]]</f>
        <v>-5.1933189189730591</v>
      </c>
    </row>
    <row r="480" spans="1:36" x14ac:dyDescent="0.3">
      <c r="A480" s="1">
        <v>8476873</v>
      </c>
      <c r="B480" s="1">
        <v>31</v>
      </c>
      <c r="C480" s="1" t="s">
        <v>119</v>
      </c>
      <c r="D480" s="1" t="s">
        <v>26</v>
      </c>
      <c r="E480" s="1" t="s">
        <v>128</v>
      </c>
      <c r="F480" s="1" t="s">
        <v>129</v>
      </c>
      <c r="G480" s="4">
        <v>0.274630042253521</v>
      </c>
      <c r="H480" s="3">
        <f>(Table1[[#This Row],[AVG_shp]] - G$519) / G$516</f>
        <v>3.2065060525601972</v>
      </c>
      <c r="I480" s="6">
        <v>0.22535211267605601</v>
      </c>
      <c r="J480" s="3">
        <f>(Table1[[#This Row],[AVG_PPP]] - I$519) / I$516</f>
        <v>-0.85623092451254845</v>
      </c>
      <c r="K480" s="6">
        <v>27.760563380281599</v>
      </c>
      <c r="L480" s="3">
        <f>(Table1[[#This Row],[AVG_blocks]] - K$519) / K$516</f>
        <v>-0.85069497667136051</v>
      </c>
      <c r="M480" s="6">
        <v>29.056338028169002</v>
      </c>
      <c r="N480" s="3">
        <f>(Table1[[#This Row],[AVG_hits]] - M$519) / M$516</f>
        <v>-1.0680076511134671</v>
      </c>
      <c r="O480" s="6">
        <v>178.26760563380199</v>
      </c>
      <c r="P480" s="3">
        <f>(Table1[[#This Row],[AVG_faceoffWins]] - O$519) / O$516</f>
        <v>0.2425075485308435</v>
      </c>
      <c r="Q480" s="1">
        <v>60</v>
      </c>
      <c r="R480" s="1">
        <v>12</v>
      </c>
      <c r="S480" s="1">
        <f>IF(ISERR(Table1[[#This Row],[AVG_shp]]/Table1[[#This Row],[shp]]), 0, Table1[[#This Row],[AVG_shp]]/Table1[[#This Row],[shp]])</f>
        <v>0.58451697968785399</v>
      </c>
      <c r="T480" s="7">
        <f>Table1[[#This Row],[r shp factor]]*Table1[[#This Row],[goals]]</f>
        <v>7.0142037562542479</v>
      </c>
      <c r="U480" s="1">
        <v>5</v>
      </c>
      <c r="V480" s="1">
        <v>17</v>
      </c>
      <c r="W480" s="1">
        <v>46</v>
      </c>
      <c r="X480" s="3">
        <v>9.1126760563380191</v>
      </c>
      <c r="Y480" s="3">
        <f>(Table1[[#This Row],[AVG_goals]] - X$519) / X$516</f>
        <v>-0.45912220728632841</v>
      </c>
      <c r="Z480" s="3">
        <v>5.6760563380281601</v>
      </c>
      <c r="AA480" s="3">
        <f>(Table1[[#This Row],[AVG_assists]] - Z$519) / Z$516</f>
        <v>-1.2350743662432955</v>
      </c>
      <c r="AB480" s="3">
        <v>14.7887323943661</v>
      </c>
      <c r="AC480" s="3">
        <f>(Table1[[#This Row],[AVG_points]] - AB$519) / AB$516</f>
        <v>-0.98056475063676207</v>
      </c>
      <c r="AD480" s="1">
        <v>0.46984100000000001</v>
      </c>
      <c r="AE480" s="1">
        <v>0</v>
      </c>
      <c r="AF480" s="1">
        <v>66</v>
      </c>
      <c r="AG480" s="1">
        <v>219</v>
      </c>
      <c r="AH480" s="1">
        <v>34</v>
      </c>
      <c r="AI480" s="1">
        <v>27</v>
      </c>
      <c r="AJ480" s="7">
        <f>Table1[[#This Row],[z ppp]]+Table1[[#This Row],[z blocks]]+Table1[[#This Row],[z hits]]+Table1[[#This Row],[z faceoffWins]]+Table1[[#This Row],[z goals]]+Table1[[#This Row],[z assists]]+Table1[[#This Row],[z points]]</f>
        <v>-5.2071873279329175</v>
      </c>
    </row>
    <row r="481" spans="1:36" x14ac:dyDescent="0.3">
      <c r="A481" s="1">
        <v>8481532</v>
      </c>
      <c r="B481" s="1">
        <v>24</v>
      </c>
      <c r="C481" s="1" t="s">
        <v>416</v>
      </c>
      <c r="D481" s="1" t="s">
        <v>45</v>
      </c>
      <c r="E481" s="1" t="s">
        <v>435</v>
      </c>
      <c r="F481" s="1" t="s">
        <v>436</v>
      </c>
      <c r="G481" s="4">
        <v>9.9732739130434706E-2</v>
      </c>
      <c r="H481" s="3">
        <f>(Table1[[#This Row],[AVG_shp]] - G$519) / G$516</f>
        <v>-0.13378049692731175</v>
      </c>
      <c r="I481" s="6">
        <v>0.73913043478260798</v>
      </c>
      <c r="J481" s="3">
        <f>(Table1[[#This Row],[AVG_PPP]] - I$519) / I$516</f>
        <v>-0.80275451728475222</v>
      </c>
      <c r="K481" s="6">
        <v>24.347826086956498</v>
      </c>
      <c r="L481" s="3">
        <f>(Table1[[#This Row],[AVG_blocks]] - K$519) / K$516</f>
        <v>-0.93464669215508744</v>
      </c>
      <c r="M481" s="6">
        <v>35.565217391304301</v>
      </c>
      <c r="N481" s="3">
        <f>(Table1[[#This Row],[AVG_hits]] - M$519) / M$516</f>
        <v>-0.94694501401346187</v>
      </c>
      <c r="O481" s="6">
        <v>44.739130434782602</v>
      </c>
      <c r="P481" s="3">
        <f>(Table1[[#This Row],[AVG_faceoffWins]] - O$519) / O$516</f>
        <v>-0.38950596006232807</v>
      </c>
      <c r="Q481" s="1">
        <v>68</v>
      </c>
      <c r="R481" s="1">
        <v>9</v>
      </c>
      <c r="S481" s="1">
        <f>IF(ISERR(Table1[[#This Row],[AVG_shp]]/Table1[[#This Row],[shp]]), 0, Table1[[#This Row],[AVG_shp]]/Table1[[#This Row],[shp]])</f>
        <v>0.87543221033702034</v>
      </c>
      <c r="T481" s="7">
        <f>Table1[[#This Row],[r shp factor]]*Table1[[#This Row],[goals]]</f>
        <v>7.8788898930331834</v>
      </c>
      <c r="U481" s="1">
        <v>16</v>
      </c>
      <c r="V481" s="1">
        <v>25</v>
      </c>
      <c r="W481" s="1">
        <v>59</v>
      </c>
      <c r="X481" s="3">
        <v>6.8695652173913002</v>
      </c>
      <c r="Y481" s="3">
        <f>(Table1[[#This Row],[AVG_goals]] - X$519) / X$516</f>
        <v>-0.6816757753637398</v>
      </c>
      <c r="Z481" s="3">
        <v>12.478260869565201</v>
      </c>
      <c r="AA481" s="3">
        <f>(Table1[[#This Row],[AVG_assists]] - Z$519) / Z$516</f>
        <v>-0.74665921034096194</v>
      </c>
      <c r="AB481" s="3">
        <v>19.347826086956498</v>
      </c>
      <c r="AC481" s="3">
        <f>(Table1[[#This Row],[AVG_points]] - AB$519) / AB$516</f>
        <v>-0.77576409518822032</v>
      </c>
      <c r="AD481" s="1">
        <v>0.113924</v>
      </c>
      <c r="AE481" s="1">
        <v>1</v>
      </c>
      <c r="AF481" s="1">
        <v>79</v>
      </c>
      <c r="AG481" s="1">
        <v>54</v>
      </c>
      <c r="AH481" s="1">
        <v>30</v>
      </c>
      <c r="AI481" s="1">
        <v>46</v>
      </c>
      <c r="AJ481" s="7">
        <f>Table1[[#This Row],[z ppp]]+Table1[[#This Row],[z blocks]]+Table1[[#This Row],[z hits]]+Table1[[#This Row],[z faceoffWins]]+Table1[[#This Row],[z goals]]+Table1[[#This Row],[z assists]]+Table1[[#This Row],[z points]]</f>
        <v>-5.2779512644085518</v>
      </c>
    </row>
    <row r="482" spans="1:36" x14ac:dyDescent="0.3">
      <c r="A482" s="1">
        <v>8477015</v>
      </c>
      <c r="B482" s="1">
        <v>31</v>
      </c>
      <c r="C482" s="1" t="s">
        <v>510</v>
      </c>
      <c r="D482" s="1" t="s">
        <v>42</v>
      </c>
      <c r="E482" s="1" t="s">
        <v>513</v>
      </c>
      <c r="F482" s="1" t="s">
        <v>514</v>
      </c>
      <c r="G482" s="4">
        <v>7.1950885350318405E-2</v>
      </c>
      <c r="H482" s="3">
        <f>(Table1[[#This Row],[AVG_shp]] - G$519) / G$516</f>
        <v>-0.6643738842721264</v>
      </c>
      <c r="I482" s="6">
        <v>0</v>
      </c>
      <c r="J482" s="3">
        <f>(Table1[[#This Row],[AVG_PPP]] - I$519) / I$516</f>
        <v>-0.87968660730137926</v>
      </c>
      <c r="K482" s="6">
        <v>30.203821656050899</v>
      </c>
      <c r="L482" s="3">
        <f>(Table1[[#This Row],[AVG_blocks]] - K$519) / K$516</f>
        <v>-0.79059198426645805</v>
      </c>
      <c r="M482" s="6">
        <v>24.547770700636899</v>
      </c>
      <c r="N482" s="3">
        <f>(Table1[[#This Row],[AVG_hits]] - M$519) / M$516</f>
        <v>-1.1518652585082736</v>
      </c>
      <c r="O482" s="6">
        <v>16.095541401273799</v>
      </c>
      <c r="P482" s="3">
        <f>(Table1[[#This Row],[AVG_faceoffWins]] - O$519) / O$516</f>
        <v>-0.52508105126880456</v>
      </c>
      <c r="Q482" s="1">
        <v>82</v>
      </c>
      <c r="R482" s="1">
        <v>13</v>
      </c>
      <c r="S482" s="1">
        <f>IF(ISERR(Table1[[#This Row],[AVG_shp]]/Table1[[#This Row],[shp]]), 0, Table1[[#This Row],[AVG_shp]]/Table1[[#This Row],[shp]])</f>
        <v>0.68076643565032413</v>
      </c>
      <c r="T482" s="7">
        <f>Table1[[#This Row],[r shp factor]]*Table1[[#This Row],[goals]]</f>
        <v>8.8499636634542131</v>
      </c>
      <c r="U482" s="1">
        <v>17</v>
      </c>
      <c r="V482" s="1">
        <v>30</v>
      </c>
      <c r="W482" s="1">
        <v>73</v>
      </c>
      <c r="X482" s="3">
        <v>8.5987261146496792</v>
      </c>
      <c r="Y482" s="3">
        <f>(Table1[[#This Row],[AVG_goals]] - X$519) / X$516</f>
        <v>-0.51011451286032616</v>
      </c>
      <c r="Z482" s="3">
        <v>12.4968152866242</v>
      </c>
      <c r="AA482" s="3">
        <f>(Table1[[#This Row],[AVG_assists]] - Z$519) / Z$516</f>
        <v>-0.74532695717825093</v>
      </c>
      <c r="AB482" s="3">
        <v>21.095541401273799</v>
      </c>
      <c r="AC482" s="3">
        <f>(Table1[[#This Row],[AVG_points]] - AB$519) / AB$516</f>
        <v>-0.69725435925290424</v>
      </c>
      <c r="AD482" s="1">
        <v>0.10569099999999999</v>
      </c>
      <c r="AE482" s="1">
        <v>0</v>
      </c>
      <c r="AF482" s="1">
        <v>123</v>
      </c>
      <c r="AG482" s="1">
        <v>16</v>
      </c>
      <c r="AH482" s="1">
        <v>37</v>
      </c>
      <c r="AI482" s="1">
        <v>19</v>
      </c>
      <c r="AJ482" s="7">
        <f>Table1[[#This Row],[z ppp]]+Table1[[#This Row],[z blocks]]+Table1[[#This Row],[z hits]]+Table1[[#This Row],[z faceoffWins]]+Table1[[#This Row],[z goals]]+Table1[[#This Row],[z assists]]+Table1[[#This Row],[z points]]</f>
        <v>-5.299920730636396</v>
      </c>
    </row>
    <row r="483" spans="1:36" x14ac:dyDescent="0.3">
      <c r="A483" s="1">
        <v>8477406</v>
      </c>
      <c r="B483" s="1">
        <v>33</v>
      </c>
      <c r="C483" s="1" t="s">
        <v>340</v>
      </c>
      <c r="D483" s="1" t="s">
        <v>26</v>
      </c>
      <c r="E483" s="1" t="s">
        <v>349</v>
      </c>
      <c r="F483" s="1" t="s">
        <v>350</v>
      </c>
      <c r="G483" s="4">
        <v>7.2490612903225796E-2</v>
      </c>
      <c r="H483" s="3">
        <f>(Table1[[#This Row],[AVG_shp]] - G$519) / G$516</f>
        <v>-0.65406586549098156</v>
      </c>
      <c r="I483" s="6">
        <v>0</v>
      </c>
      <c r="J483" s="3">
        <f>(Table1[[#This Row],[AVG_PPP]] - I$519) / I$516</f>
        <v>-0.87968660730137926</v>
      </c>
      <c r="K483" s="6">
        <v>27.027649769585199</v>
      </c>
      <c r="L483" s="3">
        <f>(Table1[[#This Row],[AVG_blocks]] - K$519) / K$516</f>
        <v>-0.86872430317114102</v>
      </c>
      <c r="M483" s="6">
        <v>40.341013824884698</v>
      </c>
      <c r="N483" s="3">
        <f>(Table1[[#This Row],[AVG_hits]] - M$519) / M$516</f>
        <v>-0.85811704866866556</v>
      </c>
      <c r="O483" s="6">
        <v>54.138248847926199</v>
      </c>
      <c r="P483" s="3">
        <f>(Table1[[#This Row],[AVG_faceoffWins]] - O$519) / O$516</f>
        <v>-0.34501829705921455</v>
      </c>
      <c r="Q483" s="1">
        <v>80</v>
      </c>
      <c r="R483" s="1">
        <v>2</v>
      </c>
      <c r="S483" s="1">
        <f>IF(ISERR(Table1[[#This Row],[AVG_shp]]/Table1[[#This Row],[shp]]), 0, Table1[[#This Row],[AVG_shp]]/Table1[[#This Row],[shp]])</f>
        <v>1.8484958410655292</v>
      </c>
      <c r="T483" s="7">
        <f>Table1[[#This Row],[r shp factor]]*Table1[[#This Row],[goals]]</f>
        <v>3.6969916821310584</v>
      </c>
      <c r="U483" s="1">
        <v>16</v>
      </c>
      <c r="V483" s="1">
        <v>18</v>
      </c>
      <c r="W483" s="1">
        <v>38</v>
      </c>
      <c r="X483" s="3">
        <v>5.0875576036866299</v>
      </c>
      <c r="Y483" s="3">
        <f>(Table1[[#This Row],[AVG_goals]] - X$519) / X$516</f>
        <v>-0.85848030320299396</v>
      </c>
      <c r="Z483" s="3">
        <v>13.078341013824801</v>
      </c>
      <c r="AA483" s="3">
        <f>(Table1[[#This Row],[AVG_assists]] - Z$519) / Z$516</f>
        <v>-0.70357196768990626</v>
      </c>
      <c r="AB483" s="3">
        <v>18.165898617511498</v>
      </c>
      <c r="AC483" s="3">
        <f>(Table1[[#This Row],[AVG_points]] - AB$519) / AB$516</f>
        <v>-0.82885787582895953</v>
      </c>
      <c r="AD483" s="1">
        <v>3.9216000000000001E-2</v>
      </c>
      <c r="AE483" s="1">
        <v>0</v>
      </c>
      <c r="AF483" s="1">
        <v>51</v>
      </c>
      <c r="AG483" s="1">
        <v>97</v>
      </c>
      <c r="AH483" s="1">
        <v>35</v>
      </c>
      <c r="AI483" s="1">
        <v>45</v>
      </c>
      <c r="AJ483" s="7">
        <f>Table1[[#This Row],[z ppp]]+Table1[[#This Row],[z blocks]]+Table1[[#This Row],[z hits]]+Table1[[#This Row],[z faceoffWins]]+Table1[[#This Row],[z goals]]+Table1[[#This Row],[z assists]]+Table1[[#This Row],[z points]]</f>
        <v>-5.3424564029222603</v>
      </c>
    </row>
    <row r="484" spans="1:36" x14ac:dyDescent="0.3">
      <c r="A484" s="1">
        <v>8480878</v>
      </c>
      <c r="B484" s="1">
        <v>25</v>
      </c>
      <c r="C484" s="1" t="s">
        <v>275</v>
      </c>
      <c r="D484" s="1" t="s">
        <v>48</v>
      </c>
      <c r="E484" s="1" t="s">
        <v>301</v>
      </c>
      <c r="F484" s="1" t="s">
        <v>302</v>
      </c>
      <c r="G484" s="4">
        <v>3.4469765822784798E-2</v>
      </c>
      <c r="H484" s="3">
        <f>(Table1[[#This Row],[AVG_shp]] - G$519) / G$516</f>
        <v>-1.3802092755671231</v>
      </c>
      <c r="I484" s="6">
        <v>1.88607594936708</v>
      </c>
      <c r="J484" s="3">
        <f>(Table1[[#This Row],[AVG_PPP]] - I$519) / I$516</f>
        <v>-0.68337516092239192</v>
      </c>
      <c r="K484" s="6">
        <v>48.025316455696199</v>
      </c>
      <c r="L484" s="3">
        <f>(Table1[[#This Row],[AVG_blocks]] - K$519) / K$516</f>
        <v>-0.35219168201031276</v>
      </c>
      <c r="M484" s="6">
        <v>40.7151898734177</v>
      </c>
      <c r="N484" s="3">
        <f>(Table1[[#This Row],[AVG_hits]] - M$519) / M$516</f>
        <v>-0.85115751897886582</v>
      </c>
      <c r="O484" s="6">
        <v>0</v>
      </c>
      <c r="P484" s="3">
        <f>(Table1[[#This Row],[AVG_faceoffWins]] - O$519) / O$516</f>
        <v>-0.60126404952864254</v>
      </c>
      <c r="Q484" s="1">
        <v>39</v>
      </c>
      <c r="R484" s="1">
        <v>0</v>
      </c>
      <c r="S484" s="1">
        <f>IF(ISERR(Table1[[#This Row],[AVG_shp]]/Table1[[#This Row],[shp]]), 0, Table1[[#This Row],[AVG_shp]]/Table1[[#This Row],[shp]])</f>
        <v>0</v>
      </c>
      <c r="T484" s="7">
        <f>Table1[[#This Row],[r shp factor]]*Table1[[#This Row],[goals]]</f>
        <v>0</v>
      </c>
      <c r="U484" s="1">
        <v>5</v>
      </c>
      <c r="V484" s="1">
        <v>5</v>
      </c>
      <c r="W484" s="1">
        <v>10</v>
      </c>
      <c r="X484" s="3">
        <v>3.0253164556962</v>
      </c>
      <c r="Y484" s="3">
        <f>(Table1[[#This Row],[AVG_goals]] - X$519) / X$516</f>
        <v>-1.0630886166900071</v>
      </c>
      <c r="Z484" s="3">
        <v>11.379746835442999</v>
      </c>
      <c r="AA484" s="3">
        <f>(Table1[[#This Row],[AVG_assists]] - Z$519) / Z$516</f>
        <v>-0.82553524247865784</v>
      </c>
      <c r="AB484" s="3">
        <v>14.4050632911392</v>
      </c>
      <c r="AC484" s="3">
        <f>(Table1[[#This Row],[AVG_points]] - AB$519) / AB$516</f>
        <v>-0.99779968571693545</v>
      </c>
      <c r="AD484" s="1">
        <v>0</v>
      </c>
      <c r="AE484" s="1">
        <v>0</v>
      </c>
      <c r="AF484" s="1">
        <v>52</v>
      </c>
      <c r="AG484" s="1">
        <v>0</v>
      </c>
      <c r="AH484" s="1">
        <v>34</v>
      </c>
      <c r="AI484" s="1">
        <v>23</v>
      </c>
      <c r="AJ484" s="7">
        <f>Table1[[#This Row],[z ppp]]+Table1[[#This Row],[z blocks]]+Table1[[#This Row],[z hits]]+Table1[[#This Row],[z faceoffWins]]+Table1[[#This Row],[z goals]]+Table1[[#This Row],[z assists]]+Table1[[#This Row],[z points]]</f>
        <v>-5.3744119563258135</v>
      </c>
    </row>
    <row r="485" spans="1:36" x14ac:dyDescent="0.3">
      <c r="A485" s="1">
        <v>8479378</v>
      </c>
      <c r="B485" s="1">
        <v>27</v>
      </c>
      <c r="C485" s="1" t="s">
        <v>995</v>
      </c>
      <c r="D485" s="1" t="s">
        <v>48</v>
      </c>
      <c r="E485" s="1" t="s">
        <v>1030</v>
      </c>
      <c r="F485" s="1" t="s">
        <v>1031</v>
      </c>
      <c r="G485" s="4">
        <v>3.6215420560747599E-2</v>
      </c>
      <c r="H485" s="3">
        <f>(Table1[[#This Row],[AVG_shp]] - G$519) / G$516</f>
        <v>-1.3468697846936553</v>
      </c>
      <c r="I485" s="6">
        <v>0</v>
      </c>
      <c r="J485" s="3">
        <f>(Table1[[#This Row],[AVG_PPP]] - I$519) / I$516</f>
        <v>-0.87968660730137926</v>
      </c>
      <c r="K485" s="6">
        <v>57.644859813084103</v>
      </c>
      <c r="L485" s="3">
        <f>(Table1[[#This Row],[AVG_blocks]] - K$519) / K$516</f>
        <v>-0.11555548718736855</v>
      </c>
      <c r="M485" s="6">
        <v>70.140186915887796</v>
      </c>
      <c r="N485" s="3">
        <f>(Table1[[#This Row],[AVG_hits]] - M$519) / M$516</f>
        <v>-0.30386396199621613</v>
      </c>
      <c r="O485" s="6">
        <v>0</v>
      </c>
      <c r="P485" s="3">
        <f>(Table1[[#This Row],[AVG_faceoffWins]] - O$519) / O$516</f>
        <v>-0.60126404952864254</v>
      </c>
      <c r="Q485" s="1">
        <v>63</v>
      </c>
      <c r="R485" s="1">
        <v>1</v>
      </c>
      <c r="S485" s="1">
        <f>IF(ISERR(Table1[[#This Row],[AVG_shp]]/Table1[[#This Row],[shp]]), 0, Table1[[#This Row],[AVG_shp]]/Table1[[#This Row],[shp]])</f>
        <v>1.7745698040350648</v>
      </c>
      <c r="T485" s="7">
        <f>Table1[[#This Row],[r shp factor]]*Table1[[#This Row],[goals]]</f>
        <v>1.7745698040350648</v>
      </c>
      <c r="U485" s="1">
        <v>13</v>
      </c>
      <c r="V485" s="1">
        <v>14</v>
      </c>
      <c r="W485" s="1">
        <v>29</v>
      </c>
      <c r="X485" s="3">
        <v>1</v>
      </c>
      <c r="Y485" s="3">
        <f>(Table1[[#This Row],[AVG_goals]] - X$519) / X$516</f>
        <v>-1.2640333920773603</v>
      </c>
      <c r="Z485" s="3">
        <v>8.2429906542056006</v>
      </c>
      <c r="AA485" s="3">
        <f>(Table1[[#This Row],[AVG_assists]] - Z$519) / Z$516</f>
        <v>-1.0507621159405898</v>
      </c>
      <c r="AB485" s="3">
        <v>9.2429906542056006</v>
      </c>
      <c r="AC485" s="3">
        <f>(Table1[[#This Row],[AVG_points]] - AB$519) / AB$516</f>
        <v>-1.2296869709541693</v>
      </c>
      <c r="AD485" s="1">
        <v>2.0407999999999999E-2</v>
      </c>
      <c r="AE485" s="1">
        <v>0</v>
      </c>
      <c r="AF485" s="1">
        <v>49</v>
      </c>
      <c r="AG485" s="1">
        <v>0</v>
      </c>
      <c r="AH485" s="1">
        <v>76</v>
      </c>
      <c r="AI485" s="1">
        <v>88</v>
      </c>
      <c r="AJ485" s="7">
        <f>Table1[[#This Row],[z ppp]]+Table1[[#This Row],[z blocks]]+Table1[[#This Row],[z hits]]+Table1[[#This Row],[z faceoffWins]]+Table1[[#This Row],[z goals]]+Table1[[#This Row],[z assists]]+Table1[[#This Row],[z points]]</f>
        <v>-5.4448525849857266</v>
      </c>
    </row>
    <row r="486" spans="1:36" x14ac:dyDescent="0.3">
      <c r="A486" s="1">
        <v>8477380</v>
      </c>
      <c r="B486" s="1">
        <v>32</v>
      </c>
      <c r="C486" s="1" t="s">
        <v>600</v>
      </c>
      <c r="D486" s="1" t="s">
        <v>26</v>
      </c>
      <c r="E486" s="1" t="s">
        <v>601</v>
      </c>
      <c r="F486" s="1" t="s">
        <v>602</v>
      </c>
      <c r="G486" s="4">
        <v>0.10284740000000001</v>
      </c>
      <c r="H486" s="3">
        <f>(Table1[[#This Row],[AVG_shp]] - G$519) / G$516</f>
        <v>-7.4294960998251794E-2</v>
      </c>
      <c r="I486" s="6">
        <v>0.91200000000000003</v>
      </c>
      <c r="J486" s="3">
        <f>(Table1[[#This Row],[AVG_PPP]] - I$519) / I$516</f>
        <v>-0.78476145905498107</v>
      </c>
      <c r="K486" s="6">
        <v>19.239999999999998</v>
      </c>
      <c r="L486" s="3">
        <f>(Table1[[#This Row],[AVG_blocks]] - K$519) / K$516</f>
        <v>-1.0602967863569568</v>
      </c>
      <c r="M486" s="6">
        <v>27.744</v>
      </c>
      <c r="N486" s="3">
        <f>(Table1[[#This Row],[AVG_hits]] - M$519) / M$516</f>
        <v>-1.0924166305388026</v>
      </c>
      <c r="O486" s="6">
        <v>113.85599999999999</v>
      </c>
      <c r="P486" s="3">
        <f>(Table1[[#This Row],[AVG_faceoffWins]] - O$519) / O$516</f>
        <v>-6.2363789287277975E-2</v>
      </c>
      <c r="Q486" s="1">
        <v>51</v>
      </c>
      <c r="R486" s="1">
        <v>12</v>
      </c>
      <c r="S486" s="1">
        <f>IF(ISERR(Table1[[#This Row],[AVG_shp]]/Table1[[#This Row],[shp]]), 0, Table1[[#This Row],[AVG_shp]]/Table1[[#This Row],[shp]])</f>
        <v>0.625653348257738</v>
      </c>
      <c r="T486" s="7">
        <f>Table1[[#This Row],[r shp factor]]*Table1[[#This Row],[goals]]</f>
        <v>7.5078401790928559</v>
      </c>
      <c r="U486" s="1">
        <v>7</v>
      </c>
      <c r="V486" s="1">
        <v>19</v>
      </c>
      <c r="W486" s="1">
        <v>50</v>
      </c>
      <c r="X486" s="3">
        <v>7.7679999999999998</v>
      </c>
      <c r="Y486" s="3">
        <f>(Table1[[#This Row],[AVG_goals]] - X$519) / X$516</f>
        <v>-0.59253623616544127</v>
      </c>
      <c r="Z486" s="3">
        <v>8.92</v>
      </c>
      <c r="AA486" s="3">
        <f>(Table1[[#This Row],[AVG_assists]] - Z$519) / Z$516</f>
        <v>-1.0021511658228062</v>
      </c>
      <c r="AB486" s="3">
        <v>16.687999999999999</v>
      </c>
      <c r="AC486" s="3">
        <f>(Table1[[#This Row],[AVG_points]] - AB$519) / AB$516</f>
        <v>-0.89524708078098025</v>
      </c>
      <c r="AD486" s="1">
        <v>0.164384</v>
      </c>
      <c r="AE486" s="1">
        <v>0</v>
      </c>
      <c r="AF486" s="1">
        <v>73</v>
      </c>
      <c r="AG486" s="1">
        <v>81</v>
      </c>
      <c r="AH486" s="1">
        <v>19</v>
      </c>
      <c r="AI486" s="1">
        <v>27</v>
      </c>
      <c r="AJ486" s="7">
        <f>Table1[[#This Row],[z ppp]]+Table1[[#This Row],[z blocks]]+Table1[[#This Row],[z hits]]+Table1[[#This Row],[z faceoffWins]]+Table1[[#This Row],[z goals]]+Table1[[#This Row],[z assists]]+Table1[[#This Row],[z points]]</f>
        <v>-5.489773148007246</v>
      </c>
    </row>
    <row r="487" spans="1:36" x14ac:dyDescent="0.3">
      <c r="A487" s="1">
        <v>8476278</v>
      </c>
      <c r="B487" s="1">
        <v>32</v>
      </c>
      <c r="C487" s="1" t="s">
        <v>275</v>
      </c>
      <c r="D487" s="1" t="s">
        <v>26</v>
      </c>
      <c r="E487" s="1" t="s">
        <v>280</v>
      </c>
      <c r="F487" s="1" t="s">
        <v>281</v>
      </c>
      <c r="G487" s="4">
        <v>7.4999987500000004E-2</v>
      </c>
      <c r="H487" s="3">
        <f>(Table1[[#This Row],[AVG_shp]] - G$519) / G$516</f>
        <v>-0.6061404254552849</v>
      </c>
      <c r="I487" s="6">
        <v>0.66874999999999996</v>
      </c>
      <c r="J487" s="3">
        <f>(Table1[[#This Row],[AVG_PPP]] - I$519) / I$516</f>
        <v>-0.81008003615030599</v>
      </c>
      <c r="K487" s="6">
        <v>20.737500000000001</v>
      </c>
      <c r="L487" s="3">
        <f>(Table1[[#This Row],[AVG_blocks]] - K$519) / K$516</f>
        <v>-1.0234589980564128</v>
      </c>
      <c r="M487" s="6">
        <v>61.681249999999999</v>
      </c>
      <c r="N487" s="3">
        <f>(Table1[[#This Row],[AVG_hits]] - M$519) / M$516</f>
        <v>-0.4611969148697927</v>
      </c>
      <c r="O487" s="6">
        <v>74.21875</v>
      </c>
      <c r="P487" s="3">
        <f>(Table1[[#This Row],[AVG_faceoffWins]] - O$519) / O$516</f>
        <v>-0.24997379087043586</v>
      </c>
      <c r="Q487" s="1">
        <v>63</v>
      </c>
      <c r="R487" s="1">
        <v>6</v>
      </c>
      <c r="S487" s="1">
        <f>IF(ISERR(Table1[[#This Row],[AVG_shp]]/Table1[[#This Row],[shp]]), 0, Table1[[#This Row],[AVG_shp]]/Table1[[#This Row],[shp]])</f>
        <v>0.78750065625065624</v>
      </c>
      <c r="T487" s="7">
        <f>Table1[[#This Row],[r shp factor]]*Table1[[#This Row],[goals]]</f>
        <v>4.7250039375039377</v>
      </c>
      <c r="U487" s="1">
        <v>11</v>
      </c>
      <c r="V487" s="1">
        <v>17</v>
      </c>
      <c r="W487" s="1">
        <v>40</v>
      </c>
      <c r="X487" s="3">
        <v>5.2249999999999996</v>
      </c>
      <c r="Y487" s="3">
        <f>(Table1[[#This Row],[AVG_goals]] - X$519) / X$516</f>
        <v>-0.84484375204664841</v>
      </c>
      <c r="Z487" s="3">
        <v>8.0812500000000007</v>
      </c>
      <c r="AA487" s="3">
        <f>(Table1[[#This Row],[AVG_assists]] - Z$519) / Z$516</f>
        <v>-1.0623754960548339</v>
      </c>
      <c r="AB487" s="3">
        <v>13.30625</v>
      </c>
      <c r="AC487" s="3">
        <f>(Table1[[#This Row],[AVG_points]] - AB$519) / AB$516</f>
        <v>-1.047159865045256</v>
      </c>
      <c r="AD487" s="1">
        <v>9.5238000000000003E-2</v>
      </c>
      <c r="AE487" s="1">
        <v>1</v>
      </c>
      <c r="AF487" s="1">
        <v>63</v>
      </c>
      <c r="AG487" s="1">
        <v>151</v>
      </c>
      <c r="AH487" s="1">
        <v>23</v>
      </c>
      <c r="AI487" s="1">
        <v>84</v>
      </c>
      <c r="AJ487" s="7">
        <f>Table1[[#This Row],[z ppp]]+Table1[[#This Row],[z blocks]]+Table1[[#This Row],[z hits]]+Table1[[#This Row],[z faceoffWins]]+Table1[[#This Row],[z goals]]+Table1[[#This Row],[z assists]]+Table1[[#This Row],[z points]]</f>
        <v>-5.499088853093685</v>
      </c>
    </row>
    <row r="488" spans="1:36" x14ac:dyDescent="0.3">
      <c r="A488" s="1">
        <v>8481567</v>
      </c>
      <c r="B488" s="1">
        <v>24</v>
      </c>
      <c r="C488" s="1" t="s">
        <v>860</v>
      </c>
      <c r="D488" s="1" t="s">
        <v>48</v>
      </c>
      <c r="E488" s="1" t="s">
        <v>900</v>
      </c>
      <c r="F488" s="1" t="s">
        <v>901</v>
      </c>
      <c r="G488" s="4">
        <v>4.6178319327730998E-2</v>
      </c>
      <c r="H488" s="3">
        <f>(Table1[[#This Row],[AVG_shp]] - G$519) / G$516</f>
        <v>-1.1565927698340273</v>
      </c>
      <c r="I488" s="6">
        <v>1.71428571428571</v>
      </c>
      <c r="J488" s="3">
        <f>(Table1[[#This Row],[AVG_PPP]] - I$519) / I$516</f>
        <v>-0.7012558775149168</v>
      </c>
      <c r="K488" s="6">
        <v>64.310924369747895</v>
      </c>
      <c r="L488" s="3">
        <f>(Table1[[#This Row],[AVG_blocks]] - K$519) / K$516</f>
        <v>4.842653280337586E-2</v>
      </c>
      <c r="M488" s="6">
        <v>33.092436974789898</v>
      </c>
      <c r="N488" s="3">
        <f>(Table1[[#This Row],[AVG_hits]] - M$519) / M$516</f>
        <v>-0.99293777274978023</v>
      </c>
      <c r="O488" s="6">
        <v>0</v>
      </c>
      <c r="P488" s="3">
        <f>(Table1[[#This Row],[AVG_faceoffWins]] - O$519) / O$516</f>
        <v>-0.60126404952864254</v>
      </c>
      <c r="Q488" s="1">
        <v>60</v>
      </c>
      <c r="R488" s="1">
        <v>2</v>
      </c>
      <c r="S488" s="1">
        <f>IF(ISERR(Table1[[#This Row],[AVG_shp]]/Table1[[#This Row],[shp]]), 0, Table1[[#This Row],[AVG_shp]]/Table1[[#This Row],[shp]])</f>
        <v>1.2006218950582652</v>
      </c>
      <c r="T488" s="7">
        <f>Table1[[#This Row],[r shp factor]]*Table1[[#This Row],[goals]]</f>
        <v>2.4012437901165304</v>
      </c>
      <c r="U488" s="1">
        <v>10</v>
      </c>
      <c r="V488" s="1">
        <v>12</v>
      </c>
      <c r="W488" s="1">
        <v>26</v>
      </c>
      <c r="X488" s="3">
        <v>2.2941176470588198</v>
      </c>
      <c r="Y488" s="3">
        <f>(Table1[[#This Row],[AVG_goals]] - X$519) / X$516</f>
        <v>-1.1356355907452944</v>
      </c>
      <c r="Z488" s="3">
        <v>8.6050420168067205</v>
      </c>
      <c r="AA488" s="3">
        <f>(Table1[[#This Row],[AVG_assists]] - Z$519) / Z$516</f>
        <v>-1.0247659301614596</v>
      </c>
      <c r="AB488" s="3">
        <v>10.8991596638655</v>
      </c>
      <c r="AC488" s="3">
        <f>(Table1[[#This Row],[AVG_points]] - AB$519) / AB$516</f>
        <v>-1.1552896188525521</v>
      </c>
      <c r="AD488" s="1">
        <v>3.8462000000000003E-2</v>
      </c>
      <c r="AE488" s="1">
        <v>0</v>
      </c>
      <c r="AF488" s="1">
        <v>52</v>
      </c>
      <c r="AG488" s="1">
        <v>0</v>
      </c>
      <c r="AH488" s="1">
        <v>66</v>
      </c>
      <c r="AI488" s="1">
        <v>43</v>
      </c>
      <c r="AJ488" s="7">
        <f>Table1[[#This Row],[z ppp]]+Table1[[#This Row],[z blocks]]+Table1[[#This Row],[z hits]]+Table1[[#This Row],[z faceoffWins]]+Table1[[#This Row],[z goals]]+Table1[[#This Row],[z assists]]+Table1[[#This Row],[z points]]</f>
        <v>-5.5627223067492695</v>
      </c>
    </row>
    <row r="489" spans="1:36" x14ac:dyDescent="0.3">
      <c r="A489" s="1">
        <v>8480001</v>
      </c>
      <c r="B489" s="1">
        <v>26</v>
      </c>
      <c r="C489" s="1" t="s">
        <v>600</v>
      </c>
      <c r="D489" s="1" t="s">
        <v>48</v>
      </c>
      <c r="E489" s="1" t="s">
        <v>632</v>
      </c>
      <c r="F489" s="1" t="s">
        <v>633</v>
      </c>
      <c r="G489" s="4">
        <v>2.5565366197183099E-2</v>
      </c>
      <c r="H489" s="3">
        <f>(Table1[[#This Row],[AVG_shp]] - G$519) / G$516</f>
        <v>-1.5502704815979946</v>
      </c>
      <c r="I489" s="6">
        <v>0</v>
      </c>
      <c r="J489" s="3">
        <f>(Table1[[#This Row],[AVG_PPP]] - I$519) / I$516</f>
        <v>-0.87968660730137926</v>
      </c>
      <c r="K489" s="6">
        <v>59.964788732394297</v>
      </c>
      <c r="L489" s="3">
        <f>(Table1[[#This Row],[AVG_blocks]] - K$519) / K$516</f>
        <v>-5.8486338338047353E-2</v>
      </c>
      <c r="M489" s="6">
        <v>36.0774647887323</v>
      </c>
      <c r="N489" s="3">
        <f>(Table1[[#This Row],[AVG_hits]] - M$519) / M$516</f>
        <v>-0.93741741067033035</v>
      </c>
      <c r="O489" s="6">
        <v>0</v>
      </c>
      <c r="P489" s="3">
        <f>(Table1[[#This Row],[AVG_faceoffWins]] - O$519) / O$516</f>
        <v>-0.60126404952864254</v>
      </c>
      <c r="Q489" s="1">
        <v>51</v>
      </c>
      <c r="R489" s="1">
        <v>2</v>
      </c>
      <c r="S489" s="1">
        <f>IF(ISERR(Table1[[#This Row],[AVG_shp]]/Table1[[#This Row],[shp]]), 0, Table1[[#This Row],[AVG_shp]]/Table1[[#This Row],[shp]])</f>
        <v>0.49852513937020976</v>
      </c>
      <c r="T489" s="7">
        <f>Table1[[#This Row],[r shp factor]]*Table1[[#This Row],[goals]]</f>
        <v>0.99705027874041952</v>
      </c>
      <c r="U489" s="1">
        <v>14</v>
      </c>
      <c r="V489" s="1">
        <v>16</v>
      </c>
      <c r="W489" s="1">
        <v>34</v>
      </c>
      <c r="X489" s="3">
        <v>1.1971830985915399</v>
      </c>
      <c r="Y489" s="3">
        <f>(Table1[[#This Row],[AVG_goals]] - X$519) / X$516</f>
        <v>-1.2444695785581348</v>
      </c>
      <c r="Z489" s="3">
        <v>11.5774647887323</v>
      </c>
      <c r="AA489" s="3">
        <f>(Table1[[#This Row],[AVG_assists]] - Z$519) / Z$516</f>
        <v>-0.81133860306083916</v>
      </c>
      <c r="AB489" s="3">
        <v>12.7746478873239</v>
      </c>
      <c r="AC489" s="3">
        <f>(Table1[[#This Row],[AVG_points]] - AB$519) / AB$516</f>
        <v>-1.0710401510088541</v>
      </c>
      <c r="AD489" s="1">
        <v>5.1282000000000001E-2</v>
      </c>
      <c r="AE489" s="1">
        <v>0</v>
      </c>
      <c r="AF489" s="1">
        <v>42</v>
      </c>
      <c r="AG489" s="1">
        <v>0</v>
      </c>
      <c r="AH489" s="1">
        <v>49</v>
      </c>
      <c r="AI489" s="1">
        <v>19</v>
      </c>
      <c r="AJ489" s="7">
        <f>Table1[[#This Row],[z ppp]]+Table1[[#This Row],[z blocks]]+Table1[[#This Row],[z hits]]+Table1[[#This Row],[z faceoffWins]]+Table1[[#This Row],[z goals]]+Table1[[#This Row],[z assists]]+Table1[[#This Row],[z points]]</f>
        <v>-5.6037027384662279</v>
      </c>
    </row>
    <row r="490" spans="1:36" x14ac:dyDescent="0.3">
      <c r="A490" s="1">
        <v>8480990</v>
      </c>
      <c r="B490" s="1">
        <v>25</v>
      </c>
      <c r="C490" s="1" t="s">
        <v>1032</v>
      </c>
      <c r="D490" s="1" t="s">
        <v>48</v>
      </c>
      <c r="E490" s="1" t="s">
        <v>1052</v>
      </c>
      <c r="F490" s="1" t="s">
        <v>1053</v>
      </c>
      <c r="G490" s="4">
        <v>5.2783134020618502E-2</v>
      </c>
      <c r="H490" s="3">
        <f>(Table1[[#This Row],[AVG_shp]] - G$519) / G$516</f>
        <v>-1.0304503234580349</v>
      </c>
      <c r="I490" s="6">
        <v>2.9587628865979299</v>
      </c>
      <c r="J490" s="3">
        <f>(Table1[[#This Row],[AVG_PPP]] - I$519) / I$516</f>
        <v>-0.57172497831426339</v>
      </c>
      <c r="K490" s="6">
        <v>59.0927835051546</v>
      </c>
      <c r="L490" s="3">
        <f>(Table1[[#This Row],[AVG_blocks]] - K$519) / K$516</f>
        <v>-7.993725250033358E-2</v>
      </c>
      <c r="M490" s="6">
        <v>26.2886597938144</v>
      </c>
      <c r="N490" s="3">
        <f>(Table1[[#This Row],[AVG_hits]] - M$519) / M$516</f>
        <v>-1.1194853951308112</v>
      </c>
      <c r="O490" s="6">
        <v>0</v>
      </c>
      <c r="P490" s="3">
        <f>(Table1[[#This Row],[AVG_faceoffWins]] - O$519) / O$516</f>
        <v>-0.60126404952864254</v>
      </c>
      <c r="Q490" s="1">
        <v>66</v>
      </c>
      <c r="R490" s="1">
        <v>2</v>
      </c>
      <c r="S490" s="1">
        <f>IF(ISERR(Table1[[#This Row],[AVG_shp]]/Table1[[#This Row],[shp]]), 0, Table1[[#This Row],[AVG_shp]]/Table1[[#This Row],[shp]])</f>
        <v>1.8209871669295004</v>
      </c>
      <c r="T490" s="7">
        <f>Table1[[#This Row],[r shp factor]]*Table1[[#This Row],[goals]]</f>
        <v>3.6419743338590007</v>
      </c>
      <c r="U490" s="1">
        <v>10</v>
      </c>
      <c r="V490" s="1">
        <v>12</v>
      </c>
      <c r="W490" s="1">
        <v>26</v>
      </c>
      <c r="X490" s="3">
        <v>2.3195876288659698</v>
      </c>
      <c r="Y490" s="3">
        <f>(Table1[[#This Row],[AVG_goals]] - X$519) / X$516</f>
        <v>-1.133108548732199</v>
      </c>
      <c r="Z490" s="3">
        <v>8.7216494845360799</v>
      </c>
      <c r="AA490" s="3">
        <f>(Table1[[#This Row],[AVG_assists]] - Z$519) / Z$516</f>
        <v>-1.0163932247736163</v>
      </c>
      <c r="AB490" s="3">
        <v>11.041237113402</v>
      </c>
      <c r="AC490" s="3">
        <f>(Table1[[#This Row],[AVG_points]] - AB$519) / AB$516</f>
        <v>-1.1489073076408256</v>
      </c>
      <c r="AD490" s="1">
        <v>2.8986000000000001E-2</v>
      </c>
      <c r="AE490" s="1">
        <v>2</v>
      </c>
      <c r="AF490" s="1">
        <v>69</v>
      </c>
      <c r="AG490" s="1">
        <v>0</v>
      </c>
      <c r="AH490" s="1">
        <v>69</v>
      </c>
      <c r="AI490" s="1">
        <v>33</v>
      </c>
      <c r="AJ490" s="7">
        <f>Table1[[#This Row],[z ppp]]+Table1[[#This Row],[z blocks]]+Table1[[#This Row],[z hits]]+Table1[[#This Row],[z faceoffWins]]+Table1[[#This Row],[z goals]]+Table1[[#This Row],[z assists]]+Table1[[#This Row],[z points]]</f>
        <v>-5.6708207566206923</v>
      </c>
    </row>
    <row r="491" spans="1:36" x14ac:dyDescent="0.3">
      <c r="A491" s="1">
        <v>8478450</v>
      </c>
      <c r="B491" s="1">
        <v>28</v>
      </c>
      <c r="C491" s="1" t="s">
        <v>701</v>
      </c>
      <c r="D491" s="1" t="s">
        <v>48</v>
      </c>
      <c r="E491" s="1" t="s">
        <v>732</v>
      </c>
      <c r="F491" s="1" t="s">
        <v>733</v>
      </c>
      <c r="G491" s="4">
        <v>1.15739351851851E-2</v>
      </c>
      <c r="H491" s="3">
        <f>(Table1[[#This Row],[AVG_shp]] - G$519) / G$516</f>
        <v>-1.8174866592229217</v>
      </c>
      <c r="I491" s="6">
        <v>0</v>
      </c>
      <c r="J491" s="3">
        <f>(Table1[[#This Row],[AVG_PPP]] - I$519) / I$516</f>
        <v>-0.87968660730137926</v>
      </c>
      <c r="K491" s="6">
        <v>59.824074074073998</v>
      </c>
      <c r="L491" s="3">
        <f>(Table1[[#This Row],[AVG_blocks]] - K$519) / K$516</f>
        <v>-6.1947852056903133E-2</v>
      </c>
      <c r="M491" s="6">
        <v>70.9722222222222</v>
      </c>
      <c r="N491" s="3">
        <f>(Table1[[#This Row],[AVG_hits]] - M$519) / M$516</f>
        <v>-0.2883884273111435</v>
      </c>
      <c r="O491" s="6">
        <v>0</v>
      </c>
      <c r="P491" s="3">
        <f>(Table1[[#This Row],[AVG_faceoffWins]] - O$519) / O$516</f>
        <v>-0.60126404952864254</v>
      </c>
      <c r="Q491" s="1">
        <v>55</v>
      </c>
      <c r="R491" s="1">
        <v>1</v>
      </c>
      <c r="S491" s="1">
        <f>IF(ISERR(Table1[[#This Row],[AVG_shp]]/Table1[[#This Row],[shp]]), 0, Table1[[#This Row],[AVG_shp]]/Table1[[#This Row],[shp]])</f>
        <v>0.50925925925925553</v>
      </c>
      <c r="T491" s="7">
        <f>Table1[[#This Row],[r shp factor]]*Table1[[#This Row],[goals]]</f>
        <v>0.50925925925925553</v>
      </c>
      <c r="U491" s="1">
        <v>6</v>
      </c>
      <c r="V491" s="1">
        <v>7</v>
      </c>
      <c r="W491" s="1">
        <v>15</v>
      </c>
      <c r="X491" s="3">
        <v>0.50925925925925897</v>
      </c>
      <c r="Y491" s="3">
        <f>(Table1[[#This Row],[AVG_goals]] - X$519) / X$516</f>
        <v>-1.3127229623636363</v>
      </c>
      <c r="Z491" s="3">
        <v>6.2037037037036997</v>
      </c>
      <c r="AA491" s="3">
        <f>(Table1[[#This Row],[AVG_assists]] - Z$519) / Z$516</f>
        <v>-1.1971879767392679</v>
      </c>
      <c r="AB491" s="3">
        <v>6.7129629629629601</v>
      </c>
      <c r="AC491" s="3">
        <f>(Table1[[#This Row],[AVG_points]] - AB$519) / AB$516</f>
        <v>-1.3433392370419601</v>
      </c>
      <c r="AD491" s="1">
        <v>2.2727000000000001E-2</v>
      </c>
      <c r="AE491" s="1">
        <v>0</v>
      </c>
      <c r="AF491" s="1">
        <v>44</v>
      </c>
      <c r="AG491" s="1">
        <v>0</v>
      </c>
      <c r="AH491" s="1">
        <v>66</v>
      </c>
      <c r="AI491" s="1">
        <v>75</v>
      </c>
      <c r="AJ491" s="7">
        <f>Table1[[#This Row],[z ppp]]+Table1[[#This Row],[z blocks]]+Table1[[#This Row],[z hits]]+Table1[[#This Row],[z faceoffWins]]+Table1[[#This Row],[z goals]]+Table1[[#This Row],[z assists]]+Table1[[#This Row],[z points]]</f>
        <v>-5.684537112342932</v>
      </c>
    </row>
    <row r="492" spans="1:36" x14ac:dyDescent="0.3">
      <c r="A492" s="1">
        <v>8479402</v>
      </c>
      <c r="B492" s="1">
        <v>27</v>
      </c>
      <c r="C492" s="1" t="s">
        <v>186</v>
      </c>
      <c r="D492" s="1" t="s">
        <v>48</v>
      </c>
      <c r="E492" s="1" t="s">
        <v>209</v>
      </c>
      <c r="F492" s="1" t="s">
        <v>210</v>
      </c>
      <c r="G492" s="4">
        <v>4.3115466666666602E-2</v>
      </c>
      <c r="H492" s="3">
        <f>(Table1[[#This Row],[AVG_shp]] - G$519) / G$516</f>
        <v>-1.2150888436106215</v>
      </c>
      <c r="I492" s="6">
        <v>9.3333333333333296E-2</v>
      </c>
      <c r="J492" s="3">
        <f>(Table1[[#This Row],[AVG_PPP]] - I$519) / I$516</f>
        <v>-0.86997204534633843</v>
      </c>
      <c r="K492" s="6">
        <v>73.106666666666598</v>
      </c>
      <c r="L492" s="3">
        <f>(Table1[[#This Row],[AVG_blocks]] - K$519) / K$516</f>
        <v>0.26479761305715277</v>
      </c>
      <c r="M492" s="6">
        <v>24.04</v>
      </c>
      <c r="N492" s="3">
        <f>(Table1[[#This Row],[AVG_hits]] - M$519) / M$516</f>
        <v>-1.1613095970236536</v>
      </c>
      <c r="O492" s="6">
        <v>0</v>
      </c>
      <c r="P492" s="3">
        <f>(Table1[[#This Row],[AVG_faceoffWins]] - O$519) / O$516</f>
        <v>-0.60126404952864254</v>
      </c>
      <c r="Q492" s="1">
        <v>64</v>
      </c>
      <c r="R492" s="1">
        <v>2</v>
      </c>
      <c r="S492" s="1">
        <f>IF(ISERR(Table1[[#This Row],[AVG_shp]]/Table1[[#This Row],[shp]]), 0, Table1[[#This Row],[AVG_shp]]/Table1[[#This Row],[shp]])</f>
        <v>1.5305998319665803</v>
      </c>
      <c r="T492" s="7">
        <f>Table1[[#This Row],[r shp factor]]*Table1[[#This Row],[goals]]</f>
        <v>3.0611996639331607</v>
      </c>
      <c r="U492" s="1">
        <v>5</v>
      </c>
      <c r="V492" s="1">
        <v>7</v>
      </c>
      <c r="W492" s="1">
        <v>16</v>
      </c>
      <c r="X492" s="3">
        <v>2.86666666666666</v>
      </c>
      <c r="Y492" s="3">
        <f>(Table1[[#This Row],[AVG_goals]] - X$519) / X$516</f>
        <v>-1.0788292907620167</v>
      </c>
      <c r="Z492" s="3">
        <v>6.92</v>
      </c>
      <c r="AA492" s="3">
        <f>(Table1[[#This Row],[AVG_assists]] - Z$519) / Z$516</f>
        <v>-1.1457561261376263</v>
      </c>
      <c r="AB492" s="3">
        <v>9.78666666666666</v>
      </c>
      <c r="AC492" s="3">
        <f>(Table1[[#This Row],[AVG_points]] - AB$519) / AB$516</f>
        <v>-1.205264309080684</v>
      </c>
      <c r="AD492" s="1">
        <v>2.8169E-2</v>
      </c>
      <c r="AE492" s="1">
        <v>0</v>
      </c>
      <c r="AF492" s="1">
        <v>71</v>
      </c>
      <c r="AG492" s="1">
        <v>0</v>
      </c>
      <c r="AH492" s="1">
        <v>43</v>
      </c>
      <c r="AI492" s="1">
        <v>22</v>
      </c>
      <c r="AJ492" s="7">
        <f>Table1[[#This Row],[z ppp]]+Table1[[#This Row],[z blocks]]+Table1[[#This Row],[z hits]]+Table1[[#This Row],[z faceoffWins]]+Table1[[#This Row],[z goals]]+Table1[[#This Row],[z assists]]+Table1[[#This Row],[z points]]</f>
        <v>-5.7975978048218089</v>
      </c>
    </row>
    <row r="493" spans="1:36" x14ac:dyDescent="0.3">
      <c r="A493" s="1">
        <v>8482176</v>
      </c>
      <c r="B493" s="1">
        <v>23</v>
      </c>
      <c r="C493" s="1" t="s">
        <v>219</v>
      </c>
      <c r="D493" s="1" t="s">
        <v>48</v>
      </c>
      <c r="E493" s="1" t="s">
        <v>238</v>
      </c>
      <c r="F493" s="1" t="s">
        <v>239</v>
      </c>
      <c r="G493" s="4">
        <v>3.5250428571428502E-2</v>
      </c>
      <c r="H493" s="3">
        <f>(Table1[[#This Row],[AVG_shp]] - G$519) / G$516</f>
        <v>-1.3652997416153883</v>
      </c>
      <c r="I493" s="6">
        <v>0</v>
      </c>
      <c r="J493" s="3">
        <f>(Table1[[#This Row],[AVG_PPP]] - I$519) / I$516</f>
        <v>-0.87968660730137926</v>
      </c>
      <c r="K493" s="6">
        <v>70.030612244897895</v>
      </c>
      <c r="L493" s="3">
        <f>(Table1[[#This Row],[AVG_blocks]] - K$519) / K$516</f>
        <v>0.18912813620234981</v>
      </c>
      <c r="M493" s="6">
        <v>39.051020408163197</v>
      </c>
      <c r="N493" s="3">
        <f>(Table1[[#This Row],[AVG_hits]] - M$519) / M$516</f>
        <v>-0.88211042696884723</v>
      </c>
      <c r="O493" s="6">
        <v>0</v>
      </c>
      <c r="P493" s="3">
        <f>(Table1[[#This Row],[AVG_faceoffWins]] - O$519) / O$516</f>
        <v>-0.60126404952864254</v>
      </c>
      <c r="Q493" s="1">
        <v>57</v>
      </c>
      <c r="R493" s="1">
        <v>4</v>
      </c>
      <c r="S493" s="1">
        <f>IF(ISERR(Table1[[#This Row],[AVG_shp]]/Table1[[#This Row],[shp]]), 0, Table1[[#This Row],[AVG_shp]]/Table1[[#This Row],[shp]])</f>
        <v>0.58163265306122336</v>
      </c>
      <c r="T493" s="7">
        <f>Table1[[#This Row],[r shp factor]]*Table1[[#This Row],[goals]]</f>
        <v>2.3265306122448934</v>
      </c>
      <c r="U493" s="1">
        <v>4</v>
      </c>
      <c r="V493" s="1">
        <v>8</v>
      </c>
      <c r="W493" s="1">
        <v>20</v>
      </c>
      <c r="X493" s="3">
        <v>2.3265306122448899</v>
      </c>
      <c r="Y493" s="3">
        <f>(Table1[[#This Row],[AVG_goals]] - X$519) / X$516</f>
        <v>-1.1324196903408739</v>
      </c>
      <c r="Z493" s="3">
        <v>4.8877551020408099</v>
      </c>
      <c r="AA493" s="3">
        <f>(Table1[[#This Row],[AVG_assists]] - Z$519) / Z$516</f>
        <v>-1.291676350098339</v>
      </c>
      <c r="AB493" s="3">
        <v>7.21428571428571</v>
      </c>
      <c r="AC493" s="3">
        <f>(Table1[[#This Row],[AVG_points]] - AB$519) / AB$516</f>
        <v>-1.320819140947197</v>
      </c>
      <c r="AD493" s="1">
        <v>6.0606E-2</v>
      </c>
      <c r="AE493" s="1">
        <v>0</v>
      </c>
      <c r="AF493" s="1">
        <v>66</v>
      </c>
      <c r="AG493" s="1">
        <v>0</v>
      </c>
      <c r="AH493" s="1">
        <v>93</v>
      </c>
      <c r="AI493" s="1">
        <v>54</v>
      </c>
      <c r="AJ493" s="7">
        <f>Table1[[#This Row],[z ppp]]+Table1[[#This Row],[z blocks]]+Table1[[#This Row],[z hits]]+Table1[[#This Row],[z faceoffWins]]+Table1[[#This Row],[z goals]]+Table1[[#This Row],[z assists]]+Table1[[#This Row],[z points]]</f>
        <v>-5.9188481289829298</v>
      </c>
    </row>
    <row r="494" spans="1:36" x14ac:dyDescent="0.3">
      <c r="A494" s="1">
        <v>8477527</v>
      </c>
      <c r="B494" s="1">
        <v>31</v>
      </c>
      <c r="C494" s="1" t="s">
        <v>22</v>
      </c>
      <c r="D494" s="1" t="s">
        <v>29</v>
      </c>
      <c r="E494" s="1" t="s">
        <v>30</v>
      </c>
      <c r="F494" s="1" t="s">
        <v>31</v>
      </c>
      <c r="G494" s="4">
        <v>4.97890472440944E-2</v>
      </c>
      <c r="H494" s="3">
        <f>(Table1[[#This Row],[AVG_shp]] - G$519) / G$516</f>
        <v>-1.0876330678974016</v>
      </c>
      <c r="I494" s="6">
        <v>0</v>
      </c>
      <c r="J494" s="3">
        <f>(Table1[[#This Row],[AVG_PPP]] - I$519) / I$516</f>
        <v>-0.87968660730137926</v>
      </c>
      <c r="K494" s="6">
        <v>21.858267716535401</v>
      </c>
      <c r="L494" s="3">
        <f>(Table1[[#This Row],[AVG_blocks]] - K$519) / K$516</f>
        <v>-0.99588864488391515</v>
      </c>
      <c r="M494" s="6">
        <v>124.07874015748</v>
      </c>
      <c r="N494" s="3">
        <f>(Table1[[#This Row],[AVG_hits]] - M$519) / M$516</f>
        <v>0.6993722530994555</v>
      </c>
      <c r="O494" s="6">
        <v>1.7322834645669201</v>
      </c>
      <c r="P494" s="3">
        <f>(Table1[[#This Row],[AVG_faceoffWins]] - O$519) / O$516</f>
        <v>-0.59306485045378543</v>
      </c>
      <c r="Q494" s="1">
        <v>43</v>
      </c>
      <c r="R494" s="1">
        <v>1</v>
      </c>
      <c r="S494" s="1">
        <f>IF(ISERR(Table1[[#This Row],[AVG_shp]]/Table1[[#This Row],[shp]]), 0, Table1[[#This Row],[AVG_shp]]/Table1[[#This Row],[shp]])</f>
        <v>0.44810187329872292</v>
      </c>
      <c r="T494" s="7">
        <f>Table1[[#This Row],[r shp factor]]*Table1[[#This Row],[goals]]</f>
        <v>0.44810187329872292</v>
      </c>
      <c r="U494" s="1">
        <v>3</v>
      </c>
      <c r="V494" s="1">
        <v>4</v>
      </c>
      <c r="W494" s="1">
        <v>9</v>
      </c>
      <c r="X494" s="3">
        <v>0.87401574803149595</v>
      </c>
      <c r="Y494" s="3">
        <f>(Table1[[#This Row],[AVG_goals]] - X$519) / X$516</f>
        <v>-1.2765331064518493</v>
      </c>
      <c r="Z494" s="3">
        <v>2.8740157480314901</v>
      </c>
      <c r="AA494" s="3">
        <f>(Table1[[#This Row],[AVG_assists]] - Z$519) / Z$516</f>
        <v>-1.4362678301067893</v>
      </c>
      <c r="AB494" s="3">
        <v>3.7480314960629899</v>
      </c>
      <c r="AC494" s="3">
        <f>(Table1[[#This Row],[AVG_points]] - AB$519) / AB$516</f>
        <v>-1.4765279689971722</v>
      </c>
      <c r="AD494" s="1">
        <v>0.111111</v>
      </c>
      <c r="AE494" s="1">
        <v>0</v>
      </c>
      <c r="AF494" s="1">
        <v>9</v>
      </c>
      <c r="AG494" s="1">
        <v>0</v>
      </c>
      <c r="AH494" s="1">
        <v>20</v>
      </c>
      <c r="AI494" s="1">
        <v>134</v>
      </c>
      <c r="AJ494" s="7">
        <f>Table1[[#This Row],[z ppp]]+Table1[[#This Row],[z blocks]]+Table1[[#This Row],[z hits]]+Table1[[#This Row],[z faceoffWins]]+Table1[[#This Row],[z goals]]+Table1[[#This Row],[z assists]]+Table1[[#This Row],[z points]]</f>
        <v>-5.9585967550954351</v>
      </c>
    </row>
    <row r="495" spans="1:36" x14ac:dyDescent="0.3">
      <c r="A495" s="1">
        <v>8478424</v>
      </c>
      <c r="B495" s="1">
        <v>28</v>
      </c>
      <c r="C495" s="1" t="s">
        <v>22</v>
      </c>
      <c r="D495" s="1" t="s">
        <v>26</v>
      </c>
      <c r="E495" s="1" t="s">
        <v>27</v>
      </c>
      <c r="F495" s="1" t="s">
        <v>28</v>
      </c>
      <c r="G495" s="4">
        <v>4.8040821705426298E-2</v>
      </c>
      <c r="H495" s="3">
        <f>(Table1[[#This Row],[AVG_shp]] - G$519) / G$516</f>
        <v>-1.1210216573610934</v>
      </c>
      <c r="I495" s="6">
        <v>0</v>
      </c>
      <c r="J495" s="3">
        <f>(Table1[[#This Row],[AVG_PPP]] - I$519) / I$516</f>
        <v>-0.87968660730137926</v>
      </c>
      <c r="K495" s="6">
        <v>26.116279069767401</v>
      </c>
      <c r="L495" s="3">
        <f>(Table1[[#This Row],[AVG_blocks]] - K$519) / K$516</f>
        <v>-0.89114358925007686</v>
      </c>
      <c r="M495" s="6">
        <v>93.906976744185997</v>
      </c>
      <c r="N495" s="3">
        <f>(Table1[[#This Row],[AVG_hits]] - M$519) / M$516</f>
        <v>0.13818913063160457</v>
      </c>
      <c r="O495" s="6">
        <v>57.271317829457303</v>
      </c>
      <c r="P495" s="3">
        <f>(Table1[[#This Row],[AVG_faceoffWins]] - O$519) / O$516</f>
        <v>-0.33018893637992447</v>
      </c>
      <c r="Q495" s="1">
        <v>62</v>
      </c>
      <c r="R495" s="1">
        <v>2</v>
      </c>
      <c r="S495" s="1">
        <f>IF(ISERR(Table1[[#This Row],[AVG_shp]]/Table1[[#This Row],[shp]]), 0, Table1[[#This Row],[AVG_shp]]/Table1[[#This Row],[shp]])</f>
        <v>1.1770095478593272</v>
      </c>
      <c r="T495" s="7">
        <f>Table1[[#This Row],[r shp factor]]*Table1[[#This Row],[goals]]</f>
        <v>2.3540190957186544</v>
      </c>
      <c r="U495" s="1">
        <v>4</v>
      </c>
      <c r="V495" s="1">
        <v>6</v>
      </c>
      <c r="W495" s="1">
        <v>14</v>
      </c>
      <c r="X495" s="3">
        <v>1.47286821705426</v>
      </c>
      <c r="Y495" s="3">
        <f>(Table1[[#This Row],[AVG_goals]] - X$519) / X$516</f>
        <v>-1.2171170707308658</v>
      </c>
      <c r="Z495" s="3">
        <v>3.6589147286821699</v>
      </c>
      <c r="AA495" s="3">
        <f>(Table1[[#This Row],[AVG_assists]] - Z$519) / Z$516</f>
        <v>-1.3799101366230473</v>
      </c>
      <c r="AB495" s="3">
        <v>5.1317829457364299</v>
      </c>
      <c r="AC495" s="3">
        <f>(Table1[[#This Row],[AVG_points]] - AB$519) / AB$516</f>
        <v>-1.4143679821709372</v>
      </c>
      <c r="AD495" s="1">
        <v>4.0815999999999998E-2</v>
      </c>
      <c r="AE495" s="1">
        <v>0</v>
      </c>
      <c r="AF495" s="1">
        <v>49</v>
      </c>
      <c r="AG495" s="1">
        <v>117</v>
      </c>
      <c r="AH495" s="1">
        <v>41</v>
      </c>
      <c r="AI495" s="1">
        <v>136</v>
      </c>
      <c r="AJ495" s="7">
        <f>Table1[[#This Row],[z ppp]]+Table1[[#This Row],[z blocks]]+Table1[[#This Row],[z hits]]+Table1[[#This Row],[z faceoffWins]]+Table1[[#This Row],[z goals]]+Table1[[#This Row],[z assists]]+Table1[[#This Row],[z points]]</f>
        <v>-5.9742251918246261</v>
      </c>
    </row>
    <row r="496" spans="1:36" x14ac:dyDescent="0.3">
      <c r="A496" s="1">
        <v>8477810</v>
      </c>
      <c r="B496" s="1">
        <v>34</v>
      </c>
      <c r="C496" s="1" t="s">
        <v>186</v>
      </c>
      <c r="D496" s="1" t="s">
        <v>48</v>
      </c>
      <c r="E496" s="1" t="s">
        <v>211</v>
      </c>
      <c r="F496" s="1" t="s">
        <v>212</v>
      </c>
      <c r="G496" s="4">
        <v>7.0444636363636307E-2</v>
      </c>
      <c r="H496" s="3">
        <f>(Table1[[#This Row],[AVG_shp]] - G$519) / G$516</f>
        <v>-0.69314107016093662</v>
      </c>
      <c r="I496" s="6">
        <v>0</v>
      </c>
      <c r="J496" s="3">
        <f>(Table1[[#This Row],[AVG_PPP]] - I$519) / I$516</f>
        <v>-0.87968660730137926</v>
      </c>
      <c r="K496" s="6">
        <v>61.752066115702398</v>
      </c>
      <c r="L496" s="3">
        <f>(Table1[[#This Row],[AVG_blocks]] - K$519) / K$516</f>
        <v>-1.4520164127260118E-2</v>
      </c>
      <c r="M496" s="6">
        <v>45.909090909090899</v>
      </c>
      <c r="N496" s="3">
        <f>(Table1[[#This Row],[AVG_hits]] - M$519) / M$516</f>
        <v>-0.75455296984920417</v>
      </c>
      <c r="O496" s="6">
        <v>0</v>
      </c>
      <c r="P496" s="3">
        <f>(Table1[[#This Row],[AVG_faceoffWins]] - O$519) / O$516</f>
        <v>-0.60126404952864254</v>
      </c>
      <c r="Q496" s="1">
        <v>53</v>
      </c>
      <c r="R496" s="1">
        <v>2</v>
      </c>
      <c r="S496" s="1">
        <f>IF(ISERR(Table1[[#This Row],[AVG_shp]]/Table1[[#This Row],[shp]]), 0, Table1[[#This Row],[AVG_shp]]/Table1[[#This Row],[shp]])</f>
        <v>1.4793388429752055</v>
      </c>
      <c r="T496" s="7">
        <f>Table1[[#This Row],[r shp factor]]*Table1[[#This Row],[goals]]</f>
        <v>2.9586776859504109</v>
      </c>
      <c r="U496" s="1">
        <v>7</v>
      </c>
      <c r="V496" s="1">
        <v>9</v>
      </c>
      <c r="W496" s="1">
        <v>20</v>
      </c>
      <c r="X496" s="3">
        <v>1.2231404958677601</v>
      </c>
      <c r="Y496" s="3">
        <f>(Table1[[#This Row],[AVG_goals]] - X$519) / X$516</f>
        <v>-1.2418941768965128</v>
      </c>
      <c r="Z496" s="3">
        <v>4.8842975206611499</v>
      </c>
      <c r="AA496" s="3">
        <f>(Table1[[#This Row],[AVG_assists]] - Z$519) / Z$516</f>
        <v>-1.2919246130167448</v>
      </c>
      <c r="AB496" s="3">
        <v>6.1074380165289197</v>
      </c>
      <c r="AC496" s="3">
        <f>(Table1[[#This Row],[AVG_points]] - AB$519) / AB$516</f>
        <v>-1.3705402366883774</v>
      </c>
      <c r="AD496" s="1">
        <v>4.7619000000000002E-2</v>
      </c>
      <c r="AE496" s="1">
        <v>0</v>
      </c>
      <c r="AF496" s="1">
        <v>42</v>
      </c>
      <c r="AG496" s="1">
        <v>0</v>
      </c>
      <c r="AH496" s="1">
        <v>90</v>
      </c>
      <c r="AI496" s="1">
        <v>55</v>
      </c>
      <c r="AJ496" s="7">
        <f>Table1[[#This Row],[z ppp]]+Table1[[#This Row],[z blocks]]+Table1[[#This Row],[z hits]]+Table1[[#This Row],[z faceoffWins]]+Table1[[#This Row],[z goals]]+Table1[[#This Row],[z assists]]+Table1[[#This Row],[z points]]</f>
        <v>-6.1543828174081217</v>
      </c>
    </row>
    <row r="497" spans="1:36" x14ac:dyDescent="0.3">
      <c r="A497" s="1">
        <v>8477851</v>
      </c>
      <c r="B497" s="1">
        <v>33</v>
      </c>
      <c r="C497" s="1" t="s">
        <v>132</v>
      </c>
      <c r="D497" s="1" t="s">
        <v>48</v>
      </c>
      <c r="E497" s="1" t="s">
        <v>567</v>
      </c>
      <c r="F497" s="1" t="s">
        <v>568</v>
      </c>
      <c r="G497" s="4">
        <v>8.9573E-2</v>
      </c>
      <c r="H497" s="3">
        <f>(Table1[[#This Row],[AVG_shp]] - G$519) / G$516</f>
        <v>-0.3278168791796427</v>
      </c>
      <c r="I497" s="6">
        <v>0</v>
      </c>
      <c r="J497" s="3">
        <f>(Table1[[#This Row],[AVG_PPP]] - I$519) / I$516</f>
        <v>-0.87968660730137926</v>
      </c>
      <c r="K497" s="6">
        <v>57.396396396396398</v>
      </c>
      <c r="L497" s="3">
        <f>(Table1[[#This Row],[AVG_blocks]] - K$519) / K$516</f>
        <v>-0.12166756915355989</v>
      </c>
      <c r="M497" s="6">
        <v>32.567567567567501</v>
      </c>
      <c r="N497" s="3">
        <f>(Table1[[#This Row],[AVG_hits]] - M$519) / M$516</f>
        <v>-1.002700140590141</v>
      </c>
      <c r="O497" s="6">
        <v>0</v>
      </c>
      <c r="P497" s="3">
        <f>(Table1[[#This Row],[AVG_faceoffWins]] - O$519) / O$516</f>
        <v>-0.60126404952864254</v>
      </c>
      <c r="Q497" s="1">
        <v>37</v>
      </c>
      <c r="R497" s="1">
        <v>4</v>
      </c>
      <c r="S497" s="1">
        <f>IF(ISERR(Table1[[#This Row],[AVG_shp]]/Table1[[#This Row],[shp]]), 0, Table1[[#This Row],[AVG_shp]]/Table1[[#This Row],[shp]])</f>
        <v>0.41341321013352289</v>
      </c>
      <c r="T497" s="7">
        <f>Table1[[#This Row],[r shp factor]]*Table1[[#This Row],[goals]]</f>
        <v>1.6536528405340916</v>
      </c>
      <c r="U497" s="1">
        <v>6</v>
      </c>
      <c r="V497" s="1">
        <v>10</v>
      </c>
      <c r="W497" s="1">
        <v>24</v>
      </c>
      <c r="X497" s="3">
        <v>2.2702702702702702</v>
      </c>
      <c r="Y497" s="3">
        <f>(Table1[[#This Row],[AVG_goals]] - X$519) / X$516</f>
        <v>-1.1380016435953935</v>
      </c>
      <c r="Z497" s="3">
        <v>6.6126126126126099</v>
      </c>
      <c r="AA497" s="3">
        <f>(Table1[[#This Row],[AVG_assists]] - Z$519) / Z$516</f>
        <v>-1.1678273029211477</v>
      </c>
      <c r="AB497" s="3">
        <v>8.8828828828828801</v>
      </c>
      <c r="AC497" s="3">
        <f>(Table1[[#This Row],[AVG_points]] - AB$519) / AB$516</f>
        <v>-1.2458634991353883</v>
      </c>
      <c r="AD497" s="1">
        <v>0.216667</v>
      </c>
      <c r="AE497" s="1">
        <v>0</v>
      </c>
      <c r="AF497" s="1">
        <v>38</v>
      </c>
      <c r="AG497" s="1">
        <v>0</v>
      </c>
      <c r="AH497" s="1">
        <v>57</v>
      </c>
      <c r="AI497" s="1">
        <v>27</v>
      </c>
      <c r="AJ497" s="7">
        <f>Table1[[#This Row],[z ppp]]+Table1[[#This Row],[z blocks]]+Table1[[#This Row],[z hits]]+Table1[[#This Row],[z faceoffWins]]+Table1[[#This Row],[z goals]]+Table1[[#This Row],[z assists]]+Table1[[#This Row],[z points]]</f>
        <v>-6.1570108122256517</v>
      </c>
    </row>
    <row r="498" spans="1:36" x14ac:dyDescent="0.3">
      <c r="A498" s="1">
        <v>8475413</v>
      </c>
      <c r="B498" s="1">
        <v>35</v>
      </c>
      <c r="C498" s="1" t="s">
        <v>600</v>
      </c>
      <c r="D498" s="1" t="s">
        <v>26</v>
      </c>
      <c r="E498" s="1" t="s">
        <v>607</v>
      </c>
      <c r="F498" s="1" t="s">
        <v>608</v>
      </c>
      <c r="G498" s="4">
        <v>6.8990999999999997E-2</v>
      </c>
      <c r="H498" s="3">
        <f>(Table1[[#This Row],[AVG_shp]] - G$519) / G$516</f>
        <v>-0.72090343073823571</v>
      </c>
      <c r="I498" s="6">
        <v>0</v>
      </c>
      <c r="J498" s="3">
        <f>(Table1[[#This Row],[AVG_PPP]] - I$519) / I$516</f>
        <v>-0.87968660730137926</v>
      </c>
      <c r="K498" s="6">
        <v>21.2222222222222</v>
      </c>
      <c r="L498" s="3">
        <f>(Table1[[#This Row],[AVG_blocks]] - K$519) / K$516</f>
        <v>-1.011535061758055</v>
      </c>
      <c r="M498" s="6">
        <v>49.148148148148103</v>
      </c>
      <c r="N498" s="3">
        <f>(Table1[[#This Row],[AVG_hits]] - M$519) / M$516</f>
        <v>-0.69430775877661177</v>
      </c>
      <c r="O498" s="6">
        <v>152.29629629629599</v>
      </c>
      <c r="P498" s="3">
        <f>(Table1[[#This Row],[AVG_faceoffWins]] - O$519) / O$516</f>
        <v>0.11958082213266541</v>
      </c>
      <c r="Q498" s="1">
        <v>52</v>
      </c>
      <c r="R498" s="1">
        <v>2</v>
      </c>
      <c r="S498" s="1">
        <f>IF(ISERR(Table1[[#This Row],[AVG_shp]]/Table1[[#This Row],[shp]]), 0, Table1[[#This Row],[AVG_shp]]/Table1[[#This Row],[shp]])</f>
        <v>1.1728376172990616</v>
      </c>
      <c r="T498" s="7">
        <f>Table1[[#This Row],[r shp factor]]*Table1[[#This Row],[goals]]</f>
        <v>2.3456752345981231</v>
      </c>
      <c r="U498" s="1">
        <v>5</v>
      </c>
      <c r="V498" s="1">
        <v>7</v>
      </c>
      <c r="W498" s="1">
        <v>16</v>
      </c>
      <c r="X498" s="3">
        <v>1.9629629629629599</v>
      </c>
      <c r="Y498" s="3">
        <f>(Table1[[#This Row],[AVG_goals]] - X$519) / X$516</f>
        <v>-1.1684915937797624</v>
      </c>
      <c r="Z498" s="3">
        <v>4.8148148148148104</v>
      </c>
      <c r="AA498" s="3">
        <f>(Table1[[#This Row],[AVG_assists]] - Z$519) / Z$516</f>
        <v>-1.2969136436245599</v>
      </c>
      <c r="AB498" s="3">
        <v>6.7777777777777697</v>
      </c>
      <c r="AC498" s="3">
        <f>(Table1[[#This Row],[AVG_points]] - AB$519) / AB$516</f>
        <v>-1.340427667889867</v>
      </c>
      <c r="AD498" s="1">
        <v>5.8824000000000001E-2</v>
      </c>
      <c r="AE498" s="1">
        <v>0</v>
      </c>
      <c r="AF498" s="1">
        <v>34</v>
      </c>
      <c r="AG498" s="1">
        <v>158</v>
      </c>
      <c r="AH498" s="1">
        <v>22</v>
      </c>
      <c r="AI498" s="1">
        <v>51</v>
      </c>
      <c r="AJ498" s="7">
        <f>Table1[[#This Row],[z ppp]]+Table1[[#This Row],[z blocks]]+Table1[[#This Row],[z hits]]+Table1[[#This Row],[z faceoffWins]]+Table1[[#This Row],[z goals]]+Table1[[#This Row],[z assists]]+Table1[[#This Row],[z points]]</f>
        <v>-6.2717815109975694</v>
      </c>
    </row>
    <row r="499" spans="1:36" x14ac:dyDescent="0.3">
      <c r="A499" s="1">
        <v>8477392</v>
      </c>
      <c r="B499" s="1">
        <v>30</v>
      </c>
      <c r="C499" s="1" t="s">
        <v>155</v>
      </c>
      <c r="D499" s="1" t="s">
        <v>42</v>
      </c>
      <c r="E499" s="1" t="s">
        <v>158</v>
      </c>
      <c r="F499" s="1" t="s">
        <v>159</v>
      </c>
      <c r="G499" s="4">
        <v>0.102987583941605</v>
      </c>
      <c r="H499" s="3">
        <f>(Table1[[#This Row],[AVG_shp]] - G$519) / G$516</f>
        <v>-7.1617649649043894E-2</v>
      </c>
      <c r="I499" s="6">
        <v>0.35766423357664201</v>
      </c>
      <c r="J499" s="3">
        <f>(Table1[[#This Row],[AVG_PPP]] - I$519) / I$516</f>
        <v>-0.84245927134228149</v>
      </c>
      <c r="K499" s="6">
        <v>23.3868613138686</v>
      </c>
      <c r="L499" s="3">
        <f>(Table1[[#This Row],[AVG_blocks]] - K$519) / K$516</f>
        <v>-0.95828596886646789</v>
      </c>
      <c r="M499" s="6">
        <v>38.021897810218903</v>
      </c>
      <c r="N499" s="3">
        <f>(Table1[[#This Row],[AVG_hits]] - M$519) / M$516</f>
        <v>-0.90125170900150897</v>
      </c>
      <c r="O499" s="6">
        <v>1.6715328467153201</v>
      </c>
      <c r="P499" s="3">
        <f>(Table1[[#This Row],[AVG_faceoffWins]] - O$519) / O$516</f>
        <v>-0.59335239369937676</v>
      </c>
      <c r="Q499" s="1">
        <v>43</v>
      </c>
      <c r="R499" s="1">
        <v>2</v>
      </c>
      <c r="S499" s="1">
        <f>IF(ISERR(Table1[[#This Row],[AVG_shp]]/Table1[[#This Row],[shp]]), 0, Table1[[#This Row],[AVG_shp]]/Table1[[#This Row],[shp]])</f>
        <v>2.6261623812118775</v>
      </c>
      <c r="T499" s="7">
        <f>Table1[[#This Row],[r shp factor]]*Table1[[#This Row],[goals]]</f>
        <v>5.252324762423755</v>
      </c>
      <c r="U499" s="1">
        <v>2</v>
      </c>
      <c r="V499" s="1">
        <v>4</v>
      </c>
      <c r="W499" s="1">
        <v>10</v>
      </c>
      <c r="X499" s="3">
        <v>5.5182481751824799</v>
      </c>
      <c r="Y499" s="3">
        <f>(Table1[[#This Row],[AVG_goals]] - X$519) / X$516</f>
        <v>-0.81574869950359352</v>
      </c>
      <c r="Z499" s="3">
        <v>7.1313868613138602</v>
      </c>
      <c r="AA499" s="3">
        <f>(Table1[[#This Row],[AVG_assists]] - Z$519) / Z$516</f>
        <v>-1.1305780252226008</v>
      </c>
      <c r="AB499" s="3">
        <v>12.649635036496299</v>
      </c>
      <c r="AC499" s="3">
        <f>(Table1[[#This Row],[AVG_points]] - AB$519) / AB$516</f>
        <v>-1.0766558973644496</v>
      </c>
      <c r="AD499" s="1">
        <v>3.9216000000000001E-2</v>
      </c>
      <c r="AE499" s="1">
        <v>0</v>
      </c>
      <c r="AF499" s="1">
        <v>51</v>
      </c>
      <c r="AG499" s="1">
        <v>2</v>
      </c>
      <c r="AH499" s="1">
        <v>17</v>
      </c>
      <c r="AI499" s="1">
        <v>28</v>
      </c>
      <c r="AJ499" s="7">
        <f>Table1[[#This Row],[z ppp]]+Table1[[#This Row],[z blocks]]+Table1[[#This Row],[z hits]]+Table1[[#This Row],[z faceoffWins]]+Table1[[#This Row],[z goals]]+Table1[[#This Row],[z assists]]+Table1[[#This Row],[z points]]</f>
        <v>-6.3183319650002794</v>
      </c>
    </row>
    <row r="500" spans="1:36" x14ac:dyDescent="0.3">
      <c r="A500" s="1">
        <v>8479981</v>
      </c>
      <c r="B500" s="1">
        <v>27</v>
      </c>
      <c r="C500" s="1" t="s">
        <v>375</v>
      </c>
      <c r="D500" s="1" t="s">
        <v>29</v>
      </c>
      <c r="E500" s="1" t="s">
        <v>382</v>
      </c>
      <c r="F500" s="1" t="s">
        <v>383</v>
      </c>
      <c r="G500" s="4">
        <v>8.5154224137931001E-2</v>
      </c>
      <c r="H500" s="3">
        <f>(Table1[[#This Row],[AVG_shp]] - G$519) / G$516</f>
        <v>-0.41220913288341549</v>
      </c>
      <c r="I500" s="6">
        <v>0</v>
      </c>
      <c r="J500" s="3">
        <f>(Table1[[#This Row],[AVG_PPP]] - I$519) / I$516</f>
        <v>-0.87968660730137926</v>
      </c>
      <c r="K500" s="6">
        <v>13.818965517241301</v>
      </c>
      <c r="L500" s="3">
        <f>(Table1[[#This Row],[AVG_blocks]] - K$519) / K$516</f>
        <v>-1.1936516582406382</v>
      </c>
      <c r="M500" s="6">
        <v>101.31034482758599</v>
      </c>
      <c r="N500" s="3">
        <f>(Table1[[#This Row],[AVG_hits]] - M$519) / M$516</f>
        <v>0.27588891174518237</v>
      </c>
      <c r="O500" s="6">
        <v>1.38793103448275</v>
      </c>
      <c r="P500" s="3">
        <f>(Table1[[#This Row],[AVG_faceoffWins]] - O$519) / O$516</f>
        <v>-0.59469473042662047</v>
      </c>
      <c r="Q500" s="1">
        <v>42</v>
      </c>
      <c r="R500" s="1">
        <v>4</v>
      </c>
      <c r="S500" s="1">
        <f>IF(ISERR(Table1[[#This Row],[AVG_shp]]/Table1[[#This Row],[shp]]), 0, Table1[[#This Row],[AVG_shp]]/Table1[[#This Row],[shp]])</f>
        <v>0.91541042686143215</v>
      </c>
      <c r="T500" s="7">
        <f>Table1[[#This Row],[r shp factor]]*Table1[[#This Row],[goals]]</f>
        <v>3.6616417074457286</v>
      </c>
      <c r="U500" s="1">
        <v>0</v>
      </c>
      <c r="V500" s="1">
        <v>4</v>
      </c>
      <c r="W500" s="1">
        <v>12</v>
      </c>
      <c r="X500" s="3">
        <v>3.0258620689655098</v>
      </c>
      <c r="Y500" s="3">
        <f>(Table1[[#This Row],[AVG_goals]] - X$519) / X$516</f>
        <v>-1.0630344828604312</v>
      </c>
      <c r="Z500" s="3">
        <v>1.8793103448275801</v>
      </c>
      <c r="AA500" s="3">
        <f>(Table1[[#This Row],[AVG_assists]] - Z$519) / Z$516</f>
        <v>-1.5076901450828066</v>
      </c>
      <c r="AB500" s="3">
        <v>4.9051724137930997</v>
      </c>
      <c r="AC500" s="3">
        <f>(Table1[[#This Row],[AVG_points]] - AB$519) / AB$516</f>
        <v>-1.4245476337865564</v>
      </c>
      <c r="AD500" s="1">
        <v>9.3022999999999995E-2</v>
      </c>
      <c r="AE500" s="1">
        <v>0</v>
      </c>
      <c r="AF500" s="1">
        <v>43</v>
      </c>
      <c r="AG500" s="1">
        <v>3</v>
      </c>
      <c r="AH500" s="1">
        <v>21</v>
      </c>
      <c r="AI500" s="1">
        <v>127</v>
      </c>
      <c r="AJ500" s="7">
        <f>Table1[[#This Row],[z ppp]]+Table1[[#This Row],[z blocks]]+Table1[[#This Row],[z hits]]+Table1[[#This Row],[z faceoffWins]]+Table1[[#This Row],[z goals]]+Table1[[#This Row],[z assists]]+Table1[[#This Row],[z points]]</f>
        <v>-6.3874163459532491</v>
      </c>
    </row>
    <row r="501" spans="1:36" x14ac:dyDescent="0.3">
      <c r="A501" s="1">
        <v>8481592</v>
      </c>
      <c r="B501" s="1">
        <v>24</v>
      </c>
      <c r="C501" s="1" t="s">
        <v>826</v>
      </c>
      <c r="D501" s="1" t="s">
        <v>56</v>
      </c>
      <c r="E501" s="1" t="s">
        <v>847</v>
      </c>
      <c r="F501" s="1" t="s">
        <v>848</v>
      </c>
      <c r="G501" s="4">
        <v>0.181427441860465</v>
      </c>
      <c r="H501" s="3">
        <f>(Table1[[#This Row],[AVG_shp]] - G$519) / G$516</f>
        <v>1.4264706437175223</v>
      </c>
      <c r="I501" s="6">
        <v>0.837209302325581</v>
      </c>
      <c r="J501" s="3">
        <f>(Table1[[#This Row],[AVG_PPP]] - I$519) / I$516</f>
        <v>-0.79254601833589744</v>
      </c>
      <c r="K501" s="6">
        <v>15.1860465116279</v>
      </c>
      <c r="L501" s="3">
        <f>(Table1[[#This Row],[AVG_blocks]] - K$519) / K$516</f>
        <v>-1.160022115495456</v>
      </c>
      <c r="M501" s="6">
        <v>32.476744186046503</v>
      </c>
      <c r="N501" s="3">
        <f>(Table1[[#This Row],[AVG_hits]] - M$519) / M$516</f>
        <v>-1.0043894203361363</v>
      </c>
      <c r="O501" s="6">
        <v>8.5697674418604599</v>
      </c>
      <c r="P501" s="3">
        <f>(Table1[[#This Row],[AVG_faceoffWins]] - O$519) / O$516</f>
        <v>-0.56070184898913134</v>
      </c>
      <c r="Q501" s="1">
        <v>49</v>
      </c>
      <c r="R501" s="1">
        <v>7</v>
      </c>
      <c r="S501" s="1">
        <f>IF(ISERR(Table1[[#This Row],[AVG_shp]]/Table1[[#This Row],[shp]]), 0, Table1[[#This Row],[AVG_shp]]/Table1[[#This Row],[shp]])</f>
        <v>0.7023006811381628</v>
      </c>
      <c r="T501" s="7">
        <f>Table1[[#This Row],[r shp factor]]*Table1[[#This Row],[goals]]</f>
        <v>4.9161047679671395</v>
      </c>
      <c r="U501" s="1">
        <v>12</v>
      </c>
      <c r="V501" s="1">
        <v>19</v>
      </c>
      <c r="W501" s="1">
        <v>45</v>
      </c>
      <c r="X501" s="3">
        <v>4.9767441860465098</v>
      </c>
      <c r="Y501" s="3">
        <f>(Table1[[#This Row],[AVG_goals]] - X$519) / X$516</f>
        <v>-0.86947482075355842</v>
      </c>
      <c r="Z501" s="3">
        <v>8.2558139534883708</v>
      </c>
      <c r="AA501" s="3">
        <f>(Table1[[#This Row],[AVG_assists]] - Z$519) / Z$516</f>
        <v>-1.0498413712482861</v>
      </c>
      <c r="AB501" s="3">
        <v>13.232558139534801</v>
      </c>
      <c r="AC501" s="3">
        <f>(Table1[[#This Row],[AVG_points]] - AB$519) / AB$516</f>
        <v>-1.0504702030953432</v>
      </c>
      <c r="AD501" s="1">
        <v>0.25833299999999998</v>
      </c>
      <c r="AE501" s="1">
        <v>0</v>
      </c>
      <c r="AF501" s="1">
        <v>54</v>
      </c>
      <c r="AG501" s="1">
        <v>13</v>
      </c>
      <c r="AH501" s="1">
        <v>19</v>
      </c>
      <c r="AI501" s="1">
        <v>47</v>
      </c>
      <c r="AJ501" s="7">
        <f>Table1[[#This Row],[z ppp]]+Table1[[#This Row],[z blocks]]+Table1[[#This Row],[z hits]]+Table1[[#This Row],[z faceoffWins]]+Table1[[#This Row],[z goals]]+Table1[[#This Row],[z assists]]+Table1[[#This Row],[z points]]</f>
        <v>-6.487445798253809</v>
      </c>
    </row>
    <row r="502" spans="1:36" x14ac:dyDescent="0.3">
      <c r="A502" s="1">
        <v>8481527</v>
      </c>
      <c r="B502" s="1">
        <v>24</v>
      </c>
      <c r="C502" s="1" t="s">
        <v>960</v>
      </c>
      <c r="D502" s="1" t="s">
        <v>48</v>
      </c>
      <c r="E502" s="1" t="s">
        <v>987</v>
      </c>
      <c r="F502" s="1" t="s">
        <v>988</v>
      </c>
      <c r="G502" s="4">
        <v>1.06907894736842E-2</v>
      </c>
      <c r="H502" s="3">
        <f>(Table1[[#This Row],[AVG_shp]] - G$519) / G$516</f>
        <v>-1.8343534701381705</v>
      </c>
      <c r="I502" s="6">
        <v>0.34210526315789402</v>
      </c>
      <c r="J502" s="3">
        <f>(Table1[[#This Row],[AVG_PPP]] - I$519) / I$516</f>
        <v>-0.84407872043609844</v>
      </c>
      <c r="K502" s="6">
        <v>32.710526315789402</v>
      </c>
      <c r="L502" s="3">
        <f>(Table1[[#This Row],[AVG_blocks]] - K$519) / K$516</f>
        <v>-0.72892824096934028</v>
      </c>
      <c r="M502" s="6">
        <v>49.052631578947299</v>
      </c>
      <c r="N502" s="3">
        <f>(Table1[[#This Row],[AVG_hits]] - M$519) / M$516</f>
        <v>-0.69608432999710279</v>
      </c>
      <c r="O502" s="6">
        <v>0</v>
      </c>
      <c r="P502" s="3">
        <f>(Table1[[#This Row],[AVG_faceoffWins]] - O$519) / O$516</f>
        <v>-0.60126404952864254</v>
      </c>
      <c r="Q502" s="1">
        <v>40</v>
      </c>
      <c r="R502" s="1">
        <v>0</v>
      </c>
      <c r="S502" s="1">
        <f>IF(ISERR(Table1[[#This Row],[AVG_shp]]/Table1[[#This Row],[shp]]), 0, Table1[[#This Row],[AVG_shp]]/Table1[[#This Row],[shp]])</f>
        <v>0</v>
      </c>
      <c r="T502" s="7">
        <f>Table1[[#This Row],[r shp factor]]*Table1[[#This Row],[goals]]</f>
        <v>0</v>
      </c>
      <c r="U502" s="1">
        <v>10</v>
      </c>
      <c r="V502" s="1">
        <v>10</v>
      </c>
      <c r="W502" s="1">
        <v>20</v>
      </c>
      <c r="X502" s="3">
        <v>0.34210526315789402</v>
      </c>
      <c r="Y502" s="3">
        <f>(Table1[[#This Row],[AVG_goals]] - X$519) / X$516</f>
        <v>-1.3293073939507194</v>
      </c>
      <c r="Z502" s="3">
        <v>8.2631578947368407</v>
      </c>
      <c r="AA502" s="3">
        <f>(Table1[[#This Row],[AVG_assists]] - Z$519) / Z$516</f>
        <v>-1.0493140580525155</v>
      </c>
      <c r="AB502" s="3">
        <v>8.6052631578947292</v>
      </c>
      <c r="AC502" s="3">
        <f>(Table1[[#This Row],[AVG_points]] - AB$519) / AB$516</f>
        <v>-1.2583345526992629</v>
      </c>
      <c r="AD502" s="1">
        <v>0</v>
      </c>
      <c r="AE502" s="1">
        <v>0</v>
      </c>
      <c r="AF502" s="1">
        <v>34</v>
      </c>
      <c r="AG502" s="1">
        <v>0</v>
      </c>
      <c r="AH502" s="1">
        <v>40</v>
      </c>
      <c r="AI502" s="1">
        <v>59</v>
      </c>
      <c r="AJ502" s="7">
        <f>Table1[[#This Row],[z ppp]]+Table1[[#This Row],[z blocks]]+Table1[[#This Row],[z hits]]+Table1[[#This Row],[z faceoffWins]]+Table1[[#This Row],[z goals]]+Table1[[#This Row],[z assists]]+Table1[[#This Row],[z points]]</f>
        <v>-6.5073113456336822</v>
      </c>
    </row>
    <row r="503" spans="1:36" x14ac:dyDescent="0.3">
      <c r="A503" s="1">
        <v>8480196</v>
      </c>
      <c r="B503" s="1">
        <v>28</v>
      </c>
      <c r="C503" s="1" t="s">
        <v>86</v>
      </c>
      <c r="D503" s="1" t="s">
        <v>48</v>
      </c>
      <c r="E503" s="1" t="s">
        <v>105</v>
      </c>
      <c r="F503" s="1" t="s">
        <v>106</v>
      </c>
      <c r="G503" s="4">
        <v>3.2064300699300698E-2</v>
      </c>
      <c r="H503" s="3">
        <f>(Table1[[#This Row],[AVG_shp]] - G$519) / G$516</f>
        <v>-1.4261501943449306</v>
      </c>
      <c r="I503" s="6">
        <v>0</v>
      </c>
      <c r="J503" s="3">
        <f>(Table1[[#This Row],[AVG_PPP]] - I$519) / I$516</f>
        <v>-0.87968660730137926</v>
      </c>
      <c r="K503" s="6">
        <v>55.657342657342603</v>
      </c>
      <c r="L503" s="3">
        <f>(Table1[[#This Row],[AVG_blocks]] - K$519) / K$516</f>
        <v>-0.16444746463438326</v>
      </c>
      <c r="M503" s="6">
        <v>23.342657342657301</v>
      </c>
      <c r="N503" s="3">
        <f>(Table1[[#This Row],[AVG_hits]] - M$519) / M$516</f>
        <v>-1.1742799005659774</v>
      </c>
      <c r="O503" s="6">
        <v>0</v>
      </c>
      <c r="P503" s="3">
        <f>(Table1[[#This Row],[AVG_faceoffWins]] - O$519) / O$516</f>
        <v>-0.60126404952864254</v>
      </c>
      <c r="Q503" s="1">
        <v>48</v>
      </c>
      <c r="R503" s="1">
        <v>0</v>
      </c>
      <c r="S503" s="1">
        <f>IF(ISERR(Table1[[#This Row],[AVG_shp]]/Table1[[#This Row],[shp]]), 0, Table1[[#This Row],[AVG_shp]]/Table1[[#This Row],[shp]])</f>
        <v>0</v>
      </c>
      <c r="T503" s="7">
        <f>Table1[[#This Row],[r shp factor]]*Table1[[#This Row],[goals]]</f>
        <v>0</v>
      </c>
      <c r="U503" s="1">
        <v>7</v>
      </c>
      <c r="V503" s="1">
        <v>7</v>
      </c>
      <c r="W503" s="1">
        <v>14</v>
      </c>
      <c r="X503" s="3">
        <v>0.66433566433566404</v>
      </c>
      <c r="Y503" s="3">
        <f>(Table1[[#This Row],[AVG_goals]] - X$519) / X$516</f>
        <v>-1.2973368268793204</v>
      </c>
      <c r="Z503" s="3">
        <v>7.4125874125874098</v>
      </c>
      <c r="AA503" s="3">
        <f>(Table1[[#This Row],[AVG_assists]] - Z$519) / Z$516</f>
        <v>-1.110387128219529</v>
      </c>
      <c r="AB503" s="3">
        <v>8.0769230769230695</v>
      </c>
      <c r="AC503" s="3">
        <f>(Table1[[#This Row],[AVG_points]] - AB$519) / AB$516</f>
        <v>-1.282068303786368</v>
      </c>
      <c r="AD503" s="1">
        <v>0</v>
      </c>
      <c r="AE503" s="1">
        <v>0</v>
      </c>
      <c r="AF503" s="1">
        <v>20</v>
      </c>
      <c r="AG503" s="1">
        <v>0</v>
      </c>
      <c r="AH503" s="1">
        <v>51</v>
      </c>
      <c r="AI503" s="1">
        <v>15</v>
      </c>
      <c r="AJ503" s="7">
        <f>Table1[[#This Row],[z ppp]]+Table1[[#This Row],[z blocks]]+Table1[[#This Row],[z hits]]+Table1[[#This Row],[z faceoffWins]]+Table1[[#This Row],[z goals]]+Table1[[#This Row],[z assists]]+Table1[[#This Row],[z points]]</f>
        <v>-6.5094702809155995</v>
      </c>
    </row>
    <row r="504" spans="1:36" x14ac:dyDescent="0.3">
      <c r="A504" s="1">
        <v>8481161</v>
      </c>
      <c r="B504" s="1">
        <v>26</v>
      </c>
      <c r="C504" s="1" t="s">
        <v>155</v>
      </c>
      <c r="D504" s="1" t="s">
        <v>48</v>
      </c>
      <c r="E504" s="1" t="s">
        <v>176</v>
      </c>
      <c r="F504" s="1" t="s">
        <v>177</v>
      </c>
      <c r="G504" s="4">
        <v>1.1272961538461501E-2</v>
      </c>
      <c r="H504" s="3">
        <f>(Table1[[#This Row],[AVG_shp]] - G$519) / G$516</f>
        <v>-1.8232348223217747</v>
      </c>
      <c r="I504" s="6">
        <v>0.23076923076923</v>
      </c>
      <c r="J504" s="3">
        <f>(Table1[[#This Row],[AVG_PPP]] - I$519) / I$516</f>
        <v>-0.8556670859839709</v>
      </c>
      <c r="K504" s="6">
        <v>49.538461538461497</v>
      </c>
      <c r="L504" s="3">
        <f>(Table1[[#This Row],[AVG_blocks]] - K$519) / K$516</f>
        <v>-0.31496903210919952</v>
      </c>
      <c r="M504" s="6">
        <v>38.461538461538403</v>
      </c>
      <c r="N504" s="3">
        <f>(Table1[[#This Row],[AVG_hits]] - M$519) / M$516</f>
        <v>-0.89307456303586852</v>
      </c>
      <c r="O504" s="6">
        <v>0</v>
      </c>
      <c r="P504" s="3">
        <f>(Table1[[#This Row],[AVG_faceoffWins]] - O$519) / O$516</f>
        <v>-0.60126404952864254</v>
      </c>
      <c r="Q504" s="1">
        <v>68</v>
      </c>
      <c r="R504" s="1">
        <v>1</v>
      </c>
      <c r="S504" s="1">
        <f>IF(ISERR(Table1[[#This Row],[AVG_shp]]/Table1[[#This Row],[shp]]), 0, Table1[[#This Row],[AVG_shp]]/Table1[[#This Row],[shp]])</f>
        <v>0.65384615384615163</v>
      </c>
      <c r="T504" s="7">
        <f>Table1[[#This Row],[r shp factor]]*Table1[[#This Row],[goals]]</f>
        <v>0.65384615384615163</v>
      </c>
      <c r="U504" s="1">
        <v>7</v>
      </c>
      <c r="V504" s="1">
        <v>8</v>
      </c>
      <c r="W504" s="1">
        <v>17</v>
      </c>
      <c r="X504" s="3">
        <v>0.65384615384615297</v>
      </c>
      <c r="Y504" s="3">
        <f>(Table1[[#This Row],[AVG_goals]] - X$519) / X$516</f>
        <v>-1.2983775592168816</v>
      </c>
      <c r="Z504" s="3">
        <v>5.7307692307692299</v>
      </c>
      <c r="AA504" s="3">
        <f>(Table1[[#This Row],[AVG_assists]] - Z$519) / Z$516</f>
        <v>-1.2311458448479002</v>
      </c>
      <c r="AB504" s="3">
        <v>6.3846153846153797</v>
      </c>
      <c r="AC504" s="3">
        <f>(Table1[[#This Row],[AVG_points]] - AB$519) / AB$516</f>
        <v>-1.3580890543948732</v>
      </c>
      <c r="AD504" s="1">
        <v>1.7240999999999999E-2</v>
      </c>
      <c r="AE504" s="1">
        <v>0</v>
      </c>
      <c r="AF504" s="1">
        <v>58</v>
      </c>
      <c r="AG504" s="1">
        <v>0</v>
      </c>
      <c r="AH504" s="1">
        <v>65</v>
      </c>
      <c r="AI504" s="1">
        <v>50</v>
      </c>
      <c r="AJ504" s="7">
        <f>Table1[[#This Row],[z ppp]]+Table1[[#This Row],[z blocks]]+Table1[[#This Row],[z hits]]+Table1[[#This Row],[z faceoffWins]]+Table1[[#This Row],[z goals]]+Table1[[#This Row],[z assists]]+Table1[[#This Row],[z points]]</f>
        <v>-6.5525871891173368</v>
      </c>
    </row>
    <row r="505" spans="1:36" x14ac:dyDescent="0.3">
      <c r="A505" s="1">
        <v>8481006</v>
      </c>
      <c r="B505" s="1">
        <v>25</v>
      </c>
      <c r="C505" s="1" t="s">
        <v>792</v>
      </c>
      <c r="D505" s="1" t="s">
        <v>48</v>
      </c>
      <c r="E505" s="1" t="s">
        <v>824</v>
      </c>
      <c r="F505" s="1" t="s">
        <v>825</v>
      </c>
      <c r="G505" s="4">
        <v>6.9134000000000001E-2</v>
      </c>
      <c r="H505" s="3">
        <f>(Table1[[#This Row],[AVG_shp]] - G$519) / G$516</f>
        <v>-0.71817233673022474</v>
      </c>
      <c r="I505" s="6">
        <v>0</v>
      </c>
      <c r="J505" s="3">
        <f>(Table1[[#This Row],[AVG_PPP]] - I$519) / I$516</f>
        <v>-0.87968660730137926</v>
      </c>
      <c r="K505" s="6">
        <v>31.7777777777777</v>
      </c>
      <c r="L505" s="3">
        <f>(Table1[[#This Row],[AVG_blocks]] - K$519) / K$516</f>
        <v>-0.75187341170784905</v>
      </c>
      <c r="M505" s="6">
        <v>67.133333333333297</v>
      </c>
      <c r="N505" s="3">
        <f>(Table1[[#This Row],[AVG_hits]] - M$519) / M$516</f>
        <v>-0.3597902749248828</v>
      </c>
      <c r="O505" s="6">
        <v>0</v>
      </c>
      <c r="P505" s="3">
        <f>(Table1[[#This Row],[AVG_faceoffWins]] - O$519) / O$516</f>
        <v>-0.60126404952864254</v>
      </c>
      <c r="Q505" s="1">
        <v>38</v>
      </c>
      <c r="R505" s="1">
        <v>3</v>
      </c>
      <c r="S505" s="1">
        <f>IF(ISERR(Table1[[#This Row],[AVG_shp]]/Table1[[#This Row],[shp]]), 0, Table1[[#This Row],[AVG_shp]]/Table1[[#This Row],[shp]])</f>
        <v>0.76047476047476048</v>
      </c>
      <c r="T505" s="7">
        <f>Table1[[#This Row],[r shp factor]]*Table1[[#This Row],[goals]]</f>
        <v>2.2814242814242816</v>
      </c>
      <c r="U505" s="1">
        <v>4</v>
      </c>
      <c r="V505" s="1">
        <v>7</v>
      </c>
      <c r="W505" s="1">
        <v>17</v>
      </c>
      <c r="X505" s="3">
        <v>1.8444444444444399</v>
      </c>
      <c r="Y505" s="3">
        <f>(Table1[[#This Row],[AVG_goals]] - X$519) / X$516</f>
        <v>-1.1802505843394671</v>
      </c>
      <c r="Z505" s="3">
        <v>2.8444444444444401</v>
      </c>
      <c r="AA505" s="3">
        <f>(Table1[[#This Row],[AVG_assists]] - Z$519) / Z$516</f>
        <v>-1.4383911230458271</v>
      </c>
      <c r="AB505" s="3">
        <v>4.6888888888888802</v>
      </c>
      <c r="AC505" s="3">
        <f>(Table1[[#This Row],[AVG_points]] - AB$519) / AB$516</f>
        <v>-1.4342633822773354</v>
      </c>
      <c r="AD505" s="1">
        <v>9.0909000000000004E-2</v>
      </c>
      <c r="AE505" s="1">
        <v>0</v>
      </c>
      <c r="AF505" s="1">
        <v>33</v>
      </c>
      <c r="AG505" s="1">
        <v>0</v>
      </c>
      <c r="AH505" s="1">
        <v>39</v>
      </c>
      <c r="AI505" s="1">
        <v>81</v>
      </c>
      <c r="AJ505" s="7">
        <f>Table1[[#This Row],[z ppp]]+Table1[[#This Row],[z blocks]]+Table1[[#This Row],[z hits]]+Table1[[#This Row],[z faceoffWins]]+Table1[[#This Row],[z goals]]+Table1[[#This Row],[z assists]]+Table1[[#This Row],[z points]]</f>
        <v>-6.6455194331253837</v>
      </c>
    </row>
    <row r="506" spans="1:36" x14ac:dyDescent="0.3">
      <c r="A506" s="1">
        <v>8481655</v>
      </c>
      <c r="B506" s="1">
        <v>24</v>
      </c>
      <c r="C506" s="1" t="s">
        <v>375</v>
      </c>
      <c r="D506" s="1" t="s">
        <v>42</v>
      </c>
      <c r="E506" s="1" t="s">
        <v>978</v>
      </c>
      <c r="F506" s="1" t="s">
        <v>979</v>
      </c>
      <c r="G506" s="4">
        <v>2.8532608695652099E-2</v>
      </c>
      <c r="H506" s="3">
        <f>(Table1[[#This Row],[AVG_shp]] - G$519) / G$516</f>
        <v>-1.4936004242002061</v>
      </c>
      <c r="I506" s="6">
        <v>0</v>
      </c>
      <c r="J506" s="3">
        <f>(Table1[[#This Row],[AVG_PPP]] - I$519) / I$516</f>
        <v>-0.87968660730137926</v>
      </c>
      <c r="K506" s="6">
        <v>15.6086956521739</v>
      </c>
      <c r="L506" s="3">
        <f>(Table1[[#This Row],[AVG_blocks]] - K$519) / K$516</f>
        <v>-1.1496251475055794</v>
      </c>
      <c r="M506" s="6">
        <v>37.869565217391298</v>
      </c>
      <c r="N506" s="3">
        <f>(Table1[[#This Row],[AVG_hits]] - M$519) / M$516</f>
        <v>-0.90408503627262748</v>
      </c>
      <c r="O506" s="6">
        <v>100.95652173913</v>
      </c>
      <c r="P506" s="3">
        <f>(Table1[[#This Row],[AVG_faceoffWins]] - O$519) / O$516</f>
        <v>-0.12341926455217984</v>
      </c>
      <c r="Q506" s="1">
        <v>42</v>
      </c>
      <c r="R506" s="1">
        <v>1</v>
      </c>
      <c r="S506" s="1">
        <f>IF(ISERR(Table1[[#This Row],[AVG_shp]]/Table1[[#This Row],[shp]]), 0, Table1[[#This Row],[AVG_shp]]/Table1[[#This Row],[shp]])</f>
        <v>0.91304347826086718</v>
      </c>
      <c r="T506" s="7">
        <f>Table1[[#This Row],[r shp factor]]*Table1[[#This Row],[goals]]</f>
        <v>0.91304347826086718</v>
      </c>
      <c r="U506" s="1">
        <v>7</v>
      </c>
      <c r="V506" s="1">
        <v>8</v>
      </c>
      <c r="W506" s="1">
        <v>17</v>
      </c>
      <c r="X506" s="3">
        <v>0.91304347826086896</v>
      </c>
      <c r="Y506" s="3">
        <f>(Table1[[#This Row],[AVG_goals]] - X$519) / X$516</f>
        <v>-1.2726609123249695</v>
      </c>
      <c r="Z506" s="3">
        <v>6.3913043478260798</v>
      </c>
      <c r="AA506" s="3">
        <f>(Table1[[#This Row],[AVG_assists]] - Z$519) / Z$516</f>
        <v>-1.1837177852121534</v>
      </c>
      <c r="AB506" s="3">
        <v>7.3043478260869499</v>
      </c>
      <c r="AC506" s="3">
        <f>(Table1[[#This Row],[AVG_points]] - AB$519) / AB$516</f>
        <v>-1.3167734290641639</v>
      </c>
      <c r="AD506" s="1">
        <v>3.125E-2</v>
      </c>
      <c r="AE506" s="1">
        <v>0</v>
      </c>
      <c r="AF506" s="1">
        <v>32</v>
      </c>
      <c r="AG506" s="1">
        <v>110</v>
      </c>
      <c r="AH506" s="1">
        <v>17</v>
      </c>
      <c r="AI506" s="1">
        <v>41</v>
      </c>
      <c r="AJ506" s="7">
        <f>Table1[[#This Row],[z ppp]]+Table1[[#This Row],[z blocks]]+Table1[[#This Row],[z hits]]+Table1[[#This Row],[z faceoffWins]]+Table1[[#This Row],[z goals]]+Table1[[#This Row],[z assists]]+Table1[[#This Row],[z points]]</f>
        <v>-6.8299681822330527</v>
      </c>
    </row>
    <row r="507" spans="1:36" x14ac:dyDescent="0.3">
      <c r="A507" s="1">
        <v>8479026</v>
      </c>
      <c r="B507" s="1">
        <v>28</v>
      </c>
      <c r="C507" s="1" t="s">
        <v>860</v>
      </c>
      <c r="D507" s="1" t="s">
        <v>48</v>
      </c>
      <c r="E507" s="1" t="s">
        <v>894</v>
      </c>
      <c r="F507" s="1" t="s">
        <v>895</v>
      </c>
      <c r="G507" s="4">
        <v>4.0173403846153803E-2</v>
      </c>
      <c r="H507" s="3">
        <f>(Table1[[#This Row],[AVG_shp]] - G$519) / G$516</f>
        <v>-1.2712780054308588</v>
      </c>
      <c r="I507" s="6">
        <v>0</v>
      </c>
      <c r="J507" s="3">
        <f>(Table1[[#This Row],[AVG_PPP]] - I$519) / I$516</f>
        <v>-0.87968660730137926</v>
      </c>
      <c r="K507" s="6">
        <v>30.923076923076898</v>
      </c>
      <c r="L507" s="3">
        <f>(Table1[[#This Row],[AVG_blocks]] - K$519) / K$516</f>
        <v>-0.77289864652972684</v>
      </c>
      <c r="M507" s="6">
        <v>59.942307692307601</v>
      </c>
      <c r="N507" s="3">
        <f>(Table1[[#This Row],[AVG_hits]] - M$519) / M$516</f>
        <v>-0.49354056879067332</v>
      </c>
      <c r="O507" s="6">
        <v>0</v>
      </c>
      <c r="P507" s="3">
        <f>(Table1[[#This Row],[AVG_faceoffWins]] - O$519) / O$516</f>
        <v>-0.60126404952864254</v>
      </c>
      <c r="Q507" s="1">
        <v>36</v>
      </c>
      <c r="R507" s="1">
        <v>2</v>
      </c>
      <c r="S507" s="1">
        <f>IF(ISERR(Table1[[#This Row],[AVG_shp]]/Table1[[#This Row],[shp]]), 0, Table1[[#This Row],[AVG_shp]]/Table1[[#This Row],[shp]])</f>
        <v>0.92399383242453192</v>
      </c>
      <c r="T507" s="7">
        <f>Table1[[#This Row],[r shp factor]]*Table1[[#This Row],[goals]]</f>
        <v>1.8479876648490638</v>
      </c>
      <c r="U507" s="1">
        <v>3</v>
      </c>
      <c r="V507" s="1">
        <v>5</v>
      </c>
      <c r="W507" s="1">
        <v>12</v>
      </c>
      <c r="X507" s="3">
        <v>1.59615384615384</v>
      </c>
      <c r="Y507" s="3">
        <f>(Table1[[#This Row],[AVG_goals]] - X$519) / X$516</f>
        <v>-1.2048851042259632</v>
      </c>
      <c r="Z507" s="3">
        <v>2.5</v>
      </c>
      <c r="AA507" s="3">
        <f>(Table1[[#This Row],[AVG_assists]] - Z$519) / Z$516</f>
        <v>-1.463123088433379</v>
      </c>
      <c r="AB507" s="3">
        <v>4.0961538461538396</v>
      </c>
      <c r="AC507" s="3">
        <f>(Table1[[#This Row],[AVG_points]] - AB$519) / AB$516</f>
        <v>-1.4608898421495566</v>
      </c>
      <c r="AD507" s="1">
        <v>4.3478000000000003E-2</v>
      </c>
      <c r="AE507" s="1">
        <v>0</v>
      </c>
      <c r="AF507" s="1">
        <v>46</v>
      </c>
      <c r="AG507" s="1">
        <v>0</v>
      </c>
      <c r="AH507" s="1">
        <v>42</v>
      </c>
      <c r="AI507" s="1">
        <v>76</v>
      </c>
      <c r="AJ507" s="7">
        <f>Table1[[#This Row],[z ppp]]+Table1[[#This Row],[z blocks]]+Table1[[#This Row],[z hits]]+Table1[[#This Row],[z faceoffWins]]+Table1[[#This Row],[z goals]]+Table1[[#This Row],[z assists]]+Table1[[#This Row],[z points]]</f>
        <v>-6.8762879069593215</v>
      </c>
    </row>
    <row r="508" spans="1:36" x14ac:dyDescent="0.3">
      <c r="A508" s="1">
        <v>8482624</v>
      </c>
      <c r="B508" s="1">
        <v>28</v>
      </c>
      <c r="C508" s="1" t="s">
        <v>186</v>
      </c>
      <c r="D508" s="1" t="s">
        <v>48</v>
      </c>
      <c r="E508" s="1" t="s">
        <v>213</v>
      </c>
      <c r="F508" s="1" t="s">
        <v>214</v>
      </c>
      <c r="G508" s="4">
        <v>5.8110414634146297E-2</v>
      </c>
      <c r="H508" s="3">
        <f>(Table1[[#This Row],[AVG_shp]] - G$519) / G$516</f>
        <v>-0.92870693770560142</v>
      </c>
      <c r="I508" s="6">
        <v>1.09756097560975</v>
      </c>
      <c r="J508" s="3">
        <f>(Table1[[#This Row],[AVG_PPP]] - I$519) / I$516</f>
        <v>-0.76544742054785186</v>
      </c>
      <c r="K508" s="6">
        <v>41.682926829268197</v>
      </c>
      <c r="L508" s="3">
        <f>(Table1[[#This Row],[AVG_blocks]] - K$519) / K$516</f>
        <v>-0.5082114525464867</v>
      </c>
      <c r="M508" s="6">
        <v>13.439024390243899</v>
      </c>
      <c r="N508" s="3">
        <f>(Table1[[#This Row],[AVG_hits]] - M$519) / M$516</f>
        <v>-1.3584836405953735</v>
      </c>
      <c r="O508" s="6">
        <v>0</v>
      </c>
      <c r="P508" s="3">
        <f>(Table1[[#This Row],[AVG_faceoffWins]] - O$519) / O$516</f>
        <v>-0.60126404952864254</v>
      </c>
      <c r="Q508" s="1">
        <v>44</v>
      </c>
      <c r="R508" s="1">
        <v>2</v>
      </c>
      <c r="S508" s="1">
        <f>IF(ISERR(Table1[[#This Row],[AVG_shp]]/Table1[[#This Row],[shp]]), 0, Table1[[#This Row],[AVG_shp]]/Table1[[#This Row],[shp]])</f>
        <v>1.5108526502560005</v>
      </c>
      <c r="T508" s="7">
        <f>Table1[[#This Row],[r shp factor]]*Table1[[#This Row],[goals]]</f>
        <v>3.0217053005120009</v>
      </c>
      <c r="U508" s="1">
        <v>7</v>
      </c>
      <c r="V508" s="1">
        <v>9</v>
      </c>
      <c r="W508" s="1">
        <v>20</v>
      </c>
      <c r="X508" s="3">
        <v>2.2926829268292601</v>
      </c>
      <c r="Y508" s="3">
        <f>(Table1[[#This Row],[AVG_goals]] - X$519) / X$516</f>
        <v>-1.1357779386403415</v>
      </c>
      <c r="Z508" s="3">
        <v>5.6097560975609699</v>
      </c>
      <c r="AA508" s="3">
        <f>(Table1[[#This Row],[AVG_assists]] - Z$519) / Z$516</f>
        <v>-1.2398348879438725</v>
      </c>
      <c r="AB508" s="3">
        <v>7.9024390243902403</v>
      </c>
      <c r="AC508" s="3">
        <f>(Table1[[#This Row],[AVG_points]] - AB$519) / AB$516</f>
        <v>-1.2899063634389076</v>
      </c>
      <c r="AD508" s="1">
        <v>3.8462000000000003E-2</v>
      </c>
      <c r="AE508" s="1">
        <v>0</v>
      </c>
      <c r="AF508" s="1">
        <v>52</v>
      </c>
      <c r="AG508" s="1">
        <v>0</v>
      </c>
      <c r="AH508" s="1">
        <v>55</v>
      </c>
      <c r="AI508" s="1">
        <v>19</v>
      </c>
      <c r="AJ508" s="7">
        <f>Table1[[#This Row],[z ppp]]+Table1[[#This Row],[z blocks]]+Table1[[#This Row],[z hits]]+Table1[[#This Row],[z faceoffWins]]+Table1[[#This Row],[z goals]]+Table1[[#This Row],[z assists]]+Table1[[#This Row],[z points]]</f>
        <v>-6.8989257532414756</v>
      </c>
    </row>
    <row r="509" spans="1:36" x14ac:dyDescent="0.3">
      <c r="A509" s="1">
        <v>8477938</v>
      </c>
      <c r="B509" s="1">
        <v>29</v>
      </c>
      <c r="C509" s="1" t="s">
        <v>995</v>
      </c>
      <c r="D509" s="1" t="s">
        <v>48</v>
      </c>
      <c r="E509" s="1" t="s">
        <v>1020</v>
      </c>
      <c r="F509" s="1" t="s">
        <v>1021</v>
      </c>
      <c r="G509" s="4">
        <v>1.0434782608695599E-2</v>
      </c>
      <c r="H509" s="3">
        <f>(Table1[[#This Row],[AVG_shp]] - G$519) / G$516</f>
        <v>-1.839242832480688</v>
      </c>
      <c r="I509" s="6">
        <v>0</v>
      </c>
      <c r="J509" s="3">
        <f>(Table1[[#This Row],[AVG_PPP]] - I$519) / I$516</f>
        <v>-0.87968660730137926</v>
      </c>
      <c r="K509" s="6">
        <v>43.630434782608603</v>
      </c>
      <c r="L509" s="3">
        <f>(Table1[[#This Row],[AVG_blocks]] - K$519) / K$516</f>
        <v>-0.4603036824638293</v>
      </c>
      <c r="M509" s="6">
        <v>37.891304347826001</v>
      </c>
      <c r="N509" s="3">
        <f>(Table1[[#This Row],[AVG_hits]] - M$519) / M$516</f>
        <v>-0.90368069685997954</v>
      </c>
      <c r="O509" s="6">
        <v>0</v>
      </c>
      <c r="P509" s="3">
        <f>(Table1[[#This Row],[AVG_faceoffWins]] - O$519) / O$516</f>
        <v>-0.60126404952864254</v>
      </c>
      <c r="Q509" s="1">
        <v>39</v>
      </c>
      <c r="R509" s="1">
        <v>0</v>
      </c>
      <c r="S509" s="1">
        <f>IF(ISERR(Table1[[#This Row],[AVG_shp]]/Table1[[#This Row],[shp]]), 0, Table1[[#This Row],[AVG_shp]]/Table1[[#This Row],[shp]])</f>
        <v>0</v>
      </c>
      <c r="T509" s="7">
        <f>Table1[[#This Row],[r shp factor]]*Table1[[#This Row],[goals]]</f>
        <v>0</v>
      </c>
      <c r="U509" s="1">
        <v>7</v>
      </c>
      <c r="V509" s="1">
        <v>7</v>
      </c>
      <c r="W509" s="1">
        <v>14</v>
      </c>
      <c r="X509" s="3">
        <v>0.26086956521739102</v>
      </c>
      <c r="Y509" s="3">
        <f>(Table1[[#This Row],[AVG_goals]] - X$519) / X$516</f>
        <v>-1.3373673141820386</v>
      </c>
      <c r="Z509" s="3">
        <v>4.3260869565217304</v>
      </c>
      <c r="AA509" s="3">
        <f>(Table1[[#This Row],[AVG_assists]] - Z$519) / Z$516</f>
        <v>-1.3320055159720221</v>
      </c>
      <c r="AB509" s="3">
        <v>4.5869565217391299</v>
      </c>
      <c r="AC509" s="3">
        <f>(Table1[[#This Row],[AVG_points]] - AB$519) / AB$516</f>
        <v>-1.4388423220867141</v>
      </c>
      <c r="AD509" s="1">
        <v>0</v>
      </c>
      <c r="AE509" s="1">
        <v>0</v>
      </c>
      <c r="AF509" s="1">
        <v>38</v>
      </c>
      <c r="AG509" s="1">
        <v>0</v>
      </c>
      <c r="AH509" s="1">
        <v>56</v>
      </c>
      <c r="AI509" s="1">
        <v>48</v>
      </c>
      <c r="AJ509" s="7">
        <f>Table1[[#This Row],[z ppp]]+Table1[[#This Row],[z blocks]]+Table1[[#This Row],[z hits]]+Table1[[#This Row],[z faceoffWins]]+Table1[[#This Row],[z goals]]+Table1[[#This Row],[z assists]]+Table1[[#This Row],[z points]]</f>
        <v>-6.9531501883946047</v>
      </c>
    </row>
    <row r="510" spans="1:36" x14ac:dyDescent="0.3">
      <c r="A510" s="1">
        <v>8479421</v>
      </c>
      <c r="B510" s="1">
        <v>27</v>
      </c>
      <c r="C510" s="1" t="s">
        <v>416</v>
      </c>
      <c r="D510" s="1" t="s">
        <v>48</v>
      </c>
      <c r="E510" s="1" t="s">
        <v>447</v>
      </c>
      <c r="F510" s="1" t="s">
        <v>448</v>
      </c>
      <c r="G510" s="4">
        <v>5.0868440000000001E-2</v>
      </c>
      <c r="H510" s="3">
        <f>(Table1[[#This Row],[AVG_shp]] - G$519) / G$516</f>
        <v>-1.0670182211285617</v>
      </c>
      <c r="I510" s="6">
        <v>0</v>
      </c>
      <c r="J510" s="3">
        <f>(Table1[[#This Row],[AVG_PPP]] - I$519) / I$516</f>
        <v>-0.87968660730137926</v>
      </c>
      <c r="K510" s="6">
        <v>46.6666666666666</v>
      </c>
      <c r="L510" s="3">
        <f>(Table1[[#This Row],[AVG_blocks]] - K$519) / K$516</f>
        <v>-0.38561382111071407</v>
      </c>
      <c r="M510" s="6">
        <v>24.1733333333333</v>
      </c>
      <c r="N510" s="3">
        <f>(Table1[[#This Row],[AVG_hits]] - M$519) / M$516</f>
        <v>-1.1588296486260714</v>
      </c>
      <c r="O510" s="6">
        <v>0</v>
      </c>
      <c r="P510" s="3">
        <f>(Table1[[#This Row],[AVG_faceoffWins]] - O$519) / O$516</f>
        <v>-0.60126404952864254</v>
      </c>
      <c r="Q510" s="1">
        <v>49</v>
      </c>
      <c r="R510" s="1">
        <v>1</v>
      </c>
      <c r="S510" s="1">
        <f>IF(ISERR(Table1[[#This Row],[AVG_shp]]/Table1[[#This Row],[shp]]), 0, Table1[[#This Row],[AVG_shp]]/Table1[[#This Row],[shp]])</f>
        <v>1.5260684606846069</v>
      </c>
      <c r="T510" s="7">
        <f>Table1[[#This Row],[r shp factor]]*Table1[[#This Row],[goals]]</f>
        <v>1.5260684606846069</v>
      </c>
      <c r="U510" s="1">
        <v>7</v>
      </c>
      <c r="V510" s="1">
        <v>8</v>
      </c>
      <c r="W510" s="1">
        <v>17</v>
      </c>
      <c r="X510" s="3">
        <v>0.97333333333333305</v>
      </c>
      <c r="Y510" s="3">
        <f>(Table1[[#This Row],[AVG_goals]] - X$519) / X$516</f>
        <v>-1.2666791649532938</v>
      </c>
      <c r="Z510" s="3">
        <v>4.5733333333333297</v>
      </c>
      <c r="AA510" s="3">
        <f>(Table1[[#This Row],[AVG_assists]] - Z$519) / Z$516</f>
        <v>-1.3142526129070158</v>
      </c>
      <c r="AB510" s="3">
        <v>5.5466666666666598</v>
      </c>
      <c r="AC510" s="3">
        <f>(Table1[[#This Row],[AVG_points]] - AB$519) / AB$516</f>
        <v>-1.3957308442416303</v>
      </c>
      <c r="AD510" s="1">
        <v>3.3333000000000002E-2</v>
      </c>
      <c r="AE510" s="1">
        <v>0</v>
      </c>
      <c r="AF510" s="1">
        <v>30</v>
      </c>
      <c r="AG510" s="1">
        <v>0</v>
      </c>
      <c r="AH510" s="1">
        <v>60</v>
      </c>
      <c r="AI510" s="1">
        <v>31</v>
      </c>
      <c r="AJ510" s="7">
        <f>Table1[[#This Row],[z ppp]]+Table1[[#This Row],[z blocks]]+Table1[[#This Row],[z hits]]+Table1[[#This Row],[z faceoffWins]]+Table1[[#This Row],[z goals]]+Table1[[#This Row],[z assists]]+Table1[[#This Row],[z points]]</f>
        <v>-7.0020567486687462</v>
      </c>
    </row>
    <row r="511" spans="1:36" x14ac:dyDescent="0.3">
      <c r="A511" s="1">
        <v>8481019</v>
      </c>
      <c r="B511" s="1">
        <v>25</v>
      </c>
      <c r="C511" s="1" t="s">
        <v>995</v>
      </c>
      <c r="D511" s="1" t="s">
        <v>26</v>
      </c>
      <c r="E511" s="1" t="s">
        <v>999</v>
      </c>
      <c r="F511" s="1" t="s">
        <v>333</v>
      </c>
      <c r="G511" s="4">
        <v>5.5647446280991698E-2</v>
      </c>
      <c r="H511" s="3">
        <f>(Table1[[#This Row],[AVG_shp]] - G$519) / G$516</f>
        <v>-0.97574608533651619</v>
      </c>
      <c r="I511" s="6">
        <v>0</v>
      </c>
      <c r="J511" s="3">
        <f>(Table1[[#This Row],[AVG_PPP]] - I$519) / I$516</f>
        <v>-0.87968660730137926</v>
      </c>
      <c r="K511" s="6">
        <v>19.611570247933798</v>
      </c>
      <c r="L511" s="3">
        <f>(Table1[[#This Row],[AVG_blocks]] - K$519) / K$516</f>
        <v>-1.0511563348496673</v>
      </c>
      <c r="M511" s="6">
        <v>24.8264462809917</v>
      </c>
      <c r="N511" s="3">
        <f>(Table1[[#This Row],[AVG_hits]] - M$519) / M$516</f>
        <v>-1.146682000566176</v>
      </c>
      <c r="O511" s="6">
        <v>102.77685950413201</v>
      </c>
      <c r="P511" s="3">
        <f>(Table1[[#This Row],[AVG_faceoffWins]] - O$519) / O$516</f>
        <v>-0.11480328915091187</v>
      </c>
      <c r="Q511" s="1">
        <v>36</v>
      </c>
      <c r="R511" s="1">
        <v>2</v>
      </c>
      <c r="S511" s="1">
        <f>IF(ISERR(Table1[[#This Row],[AVG_shp]]/Table1[[#This Row],[shp]]), 0, Table1[[#This Row],[AVG_shp]]/Table1[[#This Row],[shp]])</f>
        <v>0.83470752067727205</v>
      </c>
      <c r="T511" s="7">
        <f>Table1[[#This Row],[r shp factor]]*Table1[[#This Row],[goals]]</f>
        <v>1.6694150413545441</v>
      </c>
      <c r="U511" s="1">
        <v>4</v>
      </c>
      <c r="V511" s="1">
        <v>6</v>
      </c>
      <c r="W511" s="1">
        <v>14</v>
      </c>
      <c r="X511" s="3">
        <v>1.5619834710743801</v>
      </c>
      <c r="Y511" s="3">
        <f>(Table1[[#This Row],[AVG_goals]] - X$519) / X$516</f>
        <v>-1.2082753686589272</v>
      </c>
      <c r="Z511" s="3">
        <v>4.7603305785123897</v>
      </c>
      <c r="AA511" s="3">
        <f>(Table1[[#This Row],[AVG_assists]] - Z$519) / Z$516</f>
        <v>-1.300825746920556</v>
      </c>
      <c r="AB511" s="3">
        <v>6.3223140495867698</v>
      </c>
      <c r="AC511" s="3">
        <f>(Table1[[#This Row],[AVG_points]] - AB$519) / AB$516</f>
        <v>-1.3608877146351563</v>
      </c>
      <c r="AD511" s="1">
        <v>6.6667000000000004E-2</v>
      </c>
      <c r="AE511" s="1">
        <v>0</v>
      </c>
      <c r="AF511" s="1">
        <v>30</v>
      </c>
      <c r="AG511" s="1">
        <v>99</v>
      </c>
      <c r="AH511" s="1">
        <v>18</v>
      </c>
      <c r="AI511" s="1">
        <v>19</v>
      </c>
      <c r="AJ511" s="7">
        <f>Table1[[#This Row],[z ppp]]+Table1[[#This Row],[z blocks]]+Table1[[#This Row],[z hits]]+Table1[[#This Row],[z faceoffWins]]+Table1[[#This Row],[z goals]]+Table1[[#This Row],[z assists]]+Table1[[#This Row],[z points]]</f>
        <v>-7.0623170620827747</v>
      </c>
    </row>
    <row r="512" spans="1:36" x14ac:dyDescent="0.3">
      <c r="A512" s="1">
        <v>8482451</v>
      </c>
      <c r="B512" s="1">
        <v>24</v>
      </c>
      <c r="C512" s="1" t="s">
        <v>155</v>
      </c>
      <c r="D512" s="1" t="s">
        <v>29</v>
      </c>
      <c r="E512" s="1" t="s">
        <v>170</v>
      </c>
      <c r="F512" s="1" t="s">
        <v>171</v>
      </c>
      <c r="G512" s="4">
        <v>8.9015151515151505E-2</v>
      </c>
      <c r="H512" s="3">
        <f>(Table1[[#This Row],[AVG_shp]] - G$519) / G$516</f>
        <v>-0.33847098165759826</v>
      </c>
      <c r="I512" s="6">
        <v>3.03030303030303E-2</v>
      </c>
      <c r="J512" s="3">
        <f>(Table1[[#This Row],[AVG_PPP]] - I$519) / I$516</f>
        <v>-0.87653252874454779</v>
      </c>
      <c r="K512" s="6">
        <v>32.984848484848399</v>
      </c>
      <c r="L512" s="3">
        <f>(Table1[[#This Row],[AVG_blocks]] - K$519) / K$516</f>
        <v>-0.72218004598440444</v>
      </c>
      <c r="M512" s="6">
        <v>20.1212121212121</v>
      </c>
      <c r="N512" s="3">
        <f>(Table1[[#This Row],[AVG_hits]] - M$519) / M$516</f>
        <v>-1.2341975349271568</v>
      </c>
      <c r="O512" s="6">
        <v>1.6818181818181801</v>
      </c>
      <c r="P512" s="3">
        <f>(Table1[[#This Row],[AVG_faceoffWins]] - O$519) / O$516</f>
        <v>-0.59330371141856941</v>
      </c>
      <c r="Q512" s="1">
        <v>47</v>
      </c>
      <c r="R512" s="1">
        <v>4</v>
      </c>
      <c r="S512" s="1">
        <f>IF(ISERR(Table1[[#This Row],[AVG_shp]]/Table1[[#This Row],[shp]]), 0, Table1[[#This Row],[AVG_shp]]/Table1[[#This Row],[shp]])</f>
        <v>0.71212121212121204</v>
      </c>
      <c r="T512" s="7">
        <f>Table1[[#This Row],[r shp factor]]*Table1[[#This Row],[goals]]</f>
        <v>2.8484848484848482</v>
      </c>
      <c r="U512" s="1">
        <v>3</v>
      </c>
      <c r="V512" s="1">
        <v>7</v>
      </c>
      <c r="W512" s="1">
        <v>18</v>
      </c>
      <c r="X512" s="3">
        <v>2.8484848484848402</v>
      </c>
      <c r="Y512" s="3">
        <f>(Table1[[#This Row],[AVG_goals]] - X$519) / X$516</f>
        <v>-1.0806332268137897</v>
      </c>
      <c r="Z512" s="3">
        <v>2.6818181818181799</v>
      </c>
      <c r="AA512" s="3">
        <f>(Table1[[#This Row],[AVG_assists]] - Z$519) / Z$516</f>
        <v>-1.4500680920411229</v>
      </c>
      <c r="AB512" s="3">
        <v>5.5303030303030303</v>
      </c>
      <c r="AC512" s="3">
        <f>(Table1[[#This Row],[AVG_points]] - AB$519) / AB$516</f>
        <v>-1.3964659209210675</v>
      </c>
      <c r="AD512" s="1">
        <v>0.125</v>
      </c>
      <c r="AE512" s="1">
        <v>0</v>
      </c>
      <c r="AF512" s="1">
        <v>32</v>
      </c>
      <c r="AG512" s="1">
        <v>2</v>
      </c>
      <c r="AH512" s="1">
        <v>39</v>
      </c>
      <c r="AI512" s="1">
        <v>25</v>
      </c>
      <c r="AJ512" s="7">
        <f>Table1[[#This Row],[z ppp]]+Table1[[#This Row],[z blocks]]+Table1[[#This Row],[z hits]]+Table1[[#This Row],[z faceoffWins]]+Table1[[#This Row],[z goals]]+Table1[[#This Row],[z assists]]+Table1[[#This Row],[z points]]</f>
        <v>-7.3533810608506593</v>
      </c>
    </row>
    <row r="515" spans="7:28" x14ac:dyDescent="0.3">
      <c r="G515" s="5" t="s">
        <v>1062</v>
      </c>
      <c r="I515" t="s">
        <v>1062</v>
      </c>
      <c r="K515" t="s">
        <v>1062</v>
      </c>
      <c r="M515" t="s">
        <v>1062</v>
      </c>
      <c r="O515" t="s">
        <v>1062</v>
      </c>
      <c r="X515" s="1" t="s">
        <v>1062</v>
      </c>
      <c r="Z515" s="1" t="s">
        <v>1062</v>
      </c>
      <c r="AB515" s="1" t="s">
        <v>1062</v>
      </c>
    </row>
    <row r="516" spans="7:28" x14ac:dyDescent="0.3">
      <c r="G516" s="5">
        <f>_xlfn.STDEV.P(Table1[AVG_shp])</f>
        <v>5.2359969880404512E-2</v>
      </c>
      <c r="I516">
        <f>_xlfn.STDEV.P(Table1[AVG_PPP])</f>
        <v>9.6075699311283813</v>
      </c>
      <c r="K516">
        <f>_xlfn.STDEV.P(Table1[AVG_blocks])</f>
        <v>40.651191862620315</v>
      </c>
      <c r="M516">
        <f>_xlfn.STDEV.P(Table1[AVG_hits])</f>
        <v>53.764559562324472</v>
      </c>
      <c r="O516">
        <f>_xlfn.STDEV.P(Table1[AVG_faceoffWins])</f>
        <v>211.27471704876478</v>
      </c>
      <c r="X516" s="1">
        <f>_xlfn.STDEV.P(Table1[AVG_goals])</f>
        <v>10.078970462367476</v>
      </c>
      <c r="Z516" s="1">
        <f>_xlfn.STDEV.P(Table1[AVG_assists])</f>
        <v>13.927095523827788</v>
      </c>
      <c r="AB516" s="1">
        <f>_xlfn.STDEV.P(Table1[AVG_points])</f>
        <v>22.261128425616377</v>
      </c>
    </row>
    <row r="518" spans="7:28" x14ac:dyDescent="0.3">
      <c r="G518" s="5" t="s">
        <v>1063</v>
      </c>
      <c r="I518" t="s">
        <v>1063</v>
      </c>
      <c r="K518" t="s">
        <v>1063</v>
      </c>
      <c r="M518" t="s">
        <v>1063</v>
      </c>
      <c r="O518" t="s">
        <v>1063</v>
      </c>
      <c r="X518" s="1" t="s">
        <v>1063</v>
      </c>
      <c r="Z518" s="1" t="s">
        <v>1063</v>
      </c>
      <c r="AB518" s="1" t="s">
        <v>1063</v>
      </c>
    </row>
    <row r="519" spans="7:28" x14ac:dyDescent="0.3">
      <c r="G519" s="5">
        <f>AVERAGE(Table1[AVG_shp])</f>
        <v>0.1067374819201343</v>
      </c>
      <c r="I519">
        <f>AVERAGE(Table1[AVG_PPP])</f>
        <v>8.4516505971250719</v>
      </c>
      <c r="K519">
        <f>AVERAGE(Table1[AVG_blocks])</f>
        <v>62.342328093516386</v>
      </c>
      <c r="M519">
        <f>AVERAGE(Table1[AVG_hits])</f>
        <v>86.477298999477256</v>
      </c>
      <c r="O519">
        <f>AVERAGE(Table1[AVG_faceoffWins])</f>
        <v>127.03189193575844</v>
      </c>
      <c r="X519" s="1">
        <f>AVERAGE(Table1[AVG_goals])</f>
        <v>13.740155222193881</v>
      </c>
      <c r="Z519" s="1">
        <f>AVERAGE(Table1[AVG_assists])</f>
        <v>22.877055015729603</v>
      </c>
      <c r="AB519" s="1">
        <f>AVERAGE(Table1[AVG_points])</f>
        <v>36.617210237923558</v>
      </c>
    </row>
  </sheetData>
  <conditionalFormatting sqref="J2:J51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1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1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51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A5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C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BANGERS_PREDICTION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</dc:creator>
  <cp:lastModifiedBy>Michael Harris</cp:lastModifiedBy>
  <dcterms:created xsi:type="dcterms:W3CDTF">2025-10-04T00:42:03Z</dcterms:created>
  <dcterms:modified xsi:type="dcterms:W3CDTF">2025-10-04T02:35:49Z</dcterms:modified>
</cp:coreProperties>
</file>