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G:\My Drive\Data Analytics Reflect Activity\Module 1 excel-challenge\"/>
    </mc:Choice>
  </mc:AlternateContent>
  <xr:revisionPtr revIDLastSave="0" documentId="13_ncr:1_{FC428FE2-93AD-4630-87B9-3ACFCCED27BE}" xr6:coauthVersionLast="47" xr6:coauthVersionMax="47" xr10:uidLastSave="{00000000-0000-0000-0000-000000000000}"/>
  <bookViews>
    <workbookView xWindow="-120" yWindow="-120" windowWidth="20730" windowHeight="11160" tabRatio="775" activeTab="5" xr2:uid="{00000000-000D-0000-FFFF-FFFF00000000}"/>
  </bookViews>
  <sheets>
    <sheet name="Bonus Statistical Analysis" sheetId="11" r:id="rId1"/>
    <sheet name="Bonus" sheetId="7" r:id="rId2"/>
    <sheet name="Pivet- outcome-date" sheetId="6" r:id="rId3"/>
    <sheet name="Pivet- Sub-category" sheetId="4" r:id="rId4"/>
    <sheet name="Pivet-Parent Category" sheetId="3" r:id="rId5"/>
    <sheet name="Crowdfunding" sheetId="1" r:id="rId6"/>
  </sheets>
  <definedNames>
    <definedName name="_xlnm._FilterDatabase" localSheetId="5" hidden="1">Crowdfunding!$A$1:$V$1001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 l="1"/>
  <c r="J6" i="11"/>
  <c r="L6" i="7"/>
  <c r="L7" i="7"/>
  <c r="K8" i="11"/>
  <c r="J8" i="11"/>
  <c r="K7" i="11"/>
  <c r="K6" i="11"/>
  <c r="K5" i="11"/>
  <c r="K4" i="11"/>
  <c r="K3" i="11"/>
  <c r="K2" i="11"/>
  <c r="J7" i="11"/>
  <c r="J5" i="11"/>
  <c r="J4" i="11"/>
  <c r="J3" i="11"/>
  <c r="J2" i="11"/>
  <c r="N6" i="7"/>
  <c r="N7" i="7"/>
  <c r="N8" i="7"/>
  <c r="N9" i="7"/>
  <c r="N10" i="7"/>
  <c r="N11" i="7"/>
  <c r="N12" i="7"/>
  <c r="N13" i="7"/>
  <c r="N14" i="7"/>
  <c r="N15" i="7"/>
  <c r="N16" i="7"/>
  <c r="N17" i="7"/>
  <c r="M17" i="7"/>
  <c r="L17" i="7"/>
  <c r="L8" i="7"/>
  <c r="L9" i="7"/>
  <c r="L10" i="7"/>
  <c r="L11" i="7"/>
  <c r="L12" i="7"/>
  <c r="L13" i="7"/>
  <c r="L14" i="7"/>
  <c r="L15" i="7"/>
  <c r="L16" i="7"/>
  <c r="M7" i="7"/>
  <c r="M8" i="7"/>
  <c r="M9" i="7"/>
  <c r="M10" i="7"/>
  <c r="M11" i="7"/>
  <c r="M12" i="7"/>
  <c r="M13" i="7"/>
  <c r="M14" i="7"/>
  <c r="M15" i="7"/>
  <c r="M16" i="7"/>
  <c r="M6" i="7"/>
  <c r="V3" i="1" a="1"/>
  <c r="V3" i="1" s="1"/>
  <c r="V4" i="1" a="1"/>
  <c r="V4" i="1" s="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V499" i="1" a="1"/>
  <c r="V499" i="1" s="1"/>
  <c r="V500" i="1" a="1"/>
  <c r="V500" i="1" s="1"/>
  <c r="V501" i="1" a="1"/>
  <c r="V501" i="1" s="1"/>
  <c r="V502" i="1" a="1"/>
  <c r="V502" i="1" s="1"/>
  <c r="V503" i="1" a="1"/>
  <c r="V503" i="1" s="1"/>
  <c r="V504" i="1" a="1"/>
  <c r="V504" i="1" s="1"/>
  <c r="V505" i="1" a="1"/>
  <c r="V505" i="1" s="1"/>
  <c r="V506" i="1" a="1"/>
  <c r="V506" i="1" s="1"/>
  <c r="V507" i="1" a="1"/>
  <c r="V507" i="1" s="1"/>
  <c r="V508" i="1" a="1"/>
  <c r="V508" i="1" s="1"/>
  <c r="V509" i="1" a="1"/>
  <c r="V509" i="1" s="1"/>
  <c r="V510" i="1" a="1"/>
  <c r="V510" i="1" s="1"/>
  <c r="V511" i="1" a="1"/>
  <c r="V511" i="1" s="1"/>
  <c r="V512" i="1" a="1"/>
  <c r="V512" i="1" s="1"/>
  <c r="V513" i="1" a="1"/>
  <c r="V513" i="1" s="1"/>
  <c r="V514" i="1" a="1"/>
  <c r="V514" i="1" s="1"/>
  <c r="V515" i="1" a="1"/>
  <c r="V515" i="1" s="1"/>
  <c r="V516" i="1" a="1"/>
  <c r="V516" i="1" s="1"/>
  <c r="V517" i="1" a="1"/>
  <c r="V517" i="1" s="1"/>
  <c r="V518" i="1" a="1"/>
  <c r="V518" i="1" s="1"/>
  <c r="V519" i="1" a="1"/>
  <c r="V519" i="1" s="1"/>
  <c r="V520" i="1" a="1"/>
  <c r="V520" i="1" s="1"/>
  <c r="V521" i="1" a="1"/>
  <c r="V521" i="1" s="1"/>
  <c r="V522" i="1" a="1"/>
  <c r="V522" i="1" s="1"/>
  <c r="V523" i="1" a="1"/>
  <c r="V523" i="1" s="1"/>
  <c r="V524" i="1" a="1"/>
  <c r="V524" i="1" s="1"/>
  <c r="V525" i="1" a="1"/>
  <c r="V525" i="1" s="1"/>
  <c r="V526" i="1" a="1"/>
  <c r="V526" i="1" s="1"/>
  <c r="V527" i="1" a="1"/>
  <c r="V527" i="1" s="1"/>
  <c r="V528" i="1" a="1"/>
  <c r="V528" i="1" s="1"/>
  <c r="V529" i="1" a="1"/>
  <c r="V529" i="1" s="1"/>
  <c r="V530" i="1" a="1"/>
  <c r="V530" i="1" s="1"/>
  <c r="V531" i="1" a="1"/>
  <c r="V531" i="1" s="1"/>
  <c r="V532" i="1" a="1"/>
  <c r="V532" i="1" s="1"/>
  <c r="V533" i="1" a="1"/>
  <c r="V533" i="1" s="1"/>
  <c r="V534" i="1" a="1"/>
  <c r="V534" i="1" s="1"/>
  <c r="V535" i="1" a="1"/>
  <c r="V535" i="1" s="1"/>
  <c r="V536" i="1" a="1"/>
  <c r="V536" i="1" s="1"/>
  <c r="V537" i="1" a="1"/>
  <c r="V537" i="1" s="1"/>
  <c r="V538" i="1" a="1"/>
  <c r="V538" i="1" s="1"/>
  <c r="V539" i="1" a="1"/>
  <c r="V539" i="1" s="1"/>
  <c r="V540" i="1" a="1"/>
  <c r="V540" i="1" s="1"/>
  <c r="V541" i="1" a="1"/>
  <c r="V541" i="1" s="1"/>
  <c r="V542" i="1" a="1"/>
  <c r="V542" i="1" s="1"/>
  <c r="V543" i="1" a="1"/>
  <c r="V543" i="1" s="1"/>
  <c r="V544" i="1" a="1"/>
  <c r="V544" i="1" s="1"/>
  <c r="V545" i="1" a="1"/>
  <c r="V545" i="1" s="1"/>
  <c r="V546" i="1" a="1"/>
  <c r="V546" i="1" s="1"/>
  <c r="V547" i="1" a="1"/>
  <c r="V547" i="1" s="1"/>
  <c r="V548" i="1" a="1"/>
  <c r="V548" i="1" s="1"/>
  <c r="V549" i="1" a="1"/>
  <c r="V549" i="1" s="1"/>
  <c r="V550" i="1" a="1"/>
  <c r="V550" i="1" s="1"/>
  <c r="V551" i="1" a="1"/>
  <c r="V551" i="1" s="1"/>
  <c r="V552" i="1" a="1"/>
  <c r="V552" i="1" s="1"/>
  <c r="V553" i="1" a="1"/>
  <c r="V553" i="1" s="1"/>
  <c r="V554" i="1" a="1"/>
  <c r="V554" i="1" s="1"/>
  <c r="V555" i="1" a="1"/>
  <c r="V555" i="1" s="1"/>
  <c r="V556" i="1" a="1"/>
  <c r="V556" i="1" s="1"/>
  <c r="V557" i="1" a="1"/>
  <c r="V557" i="1" s="1"/>
  <c r="V558" i="1" a="1"/>
  <c r="V558" i="1" s="1"/>
  <c r="V559" i="1" a="1"/>
  <c r="V559" i="1" s="1"/>
  <c r="V560" i="1" a="1"/>
  <c r="V560" i="1" s="1"/>
  <c r="V561" i="1" a="1"/>
  <c r="V561" i="1" s="1"/>
  <c r="V562" i="1" a="1"/>
  <c r="V562" i="1" s="1"/>
  <c r="V563" i="1" a="1"/>
  <c r="V563" i="1" s="1"/>
  <c r="V564" i="1" a="1"/>
  <c r="V564" i="1" s="1"/>
  <c r="V565" i="1" a="1"/>
  <c r="V565" i="1" s="1"/>
  <c r="V566" i="1" a="1"/>
  <c r="V566" i="1" s="1"/>
  <c r="V567" i="1" a="1"/>
  <c r="V567" i="1" s="1"/>
  <c r="V568" i="1" a="1"/>
  <c r="V568" i="1" s="1"/>
  <c r="V569" i="1" a="1"/>
  <c r="V569" i="1" s="1"/>
  <c r="V570" i="1" a="1"/>
  <c r="V570" i="1" s="1"/>
  <c r="V571" i="1" a="1"/>
  <c r="V571" i="1" s="1"/>
  <c r="V572" i="1" a="1"/>
  <c r="V572" i="1" s="1"/>
  <c r="V573" i="1" a="1"/>
  <c r="V573" i="1" s="1"/>
  <c r="V574" i="1" a="1"/>
  <c r="V574" i="1" s="1"/>
  <c r="V575" i="1" a="1"/>
  <c r="V575" i="1" s="1"/>
  <c r="V576" i="1" a="1"/>
  <c r="V576" i="1" s="1"/>
  <c r="V577" i="1" a="1"/>
  <c r="V577" i="1" s="1"/>
  <c r="V578" i="1" a="1"/>
  <c r="V578" i="1" s="1"/>
  <c r="V579" i="1" a="1"/>
  <c r="V579" i="1" s="1"/>
  <c r="V580" i="1" a="1"/>
  <c r="V580" i="1" s="1"/>
  <c r="V581" i="1" a="1"/>
  <c r="V581" i="1" s="1"/>
  <c r="V582" i="1" a="1"/>
  <c r="V582" i="1" s="1"/>
  <c r="V583" i="1" a="1"/>
  <c r="V583" i="1" s="1"/>
  <c r="V584" i="1" a="1"/>
  <c r="V584" i="1" s="1"/>
  <c r="V585" i="1" a="1"/>
  <c r="V585" i="1" s="1"/>
  <c r="V586" i="1" a="1"/>
  <c r="V586" i="1" s="1"/>
  <c r="V587" i="1" a="1"/>
  <c r="V587" i="1" s="1"/>
  <c r="V588" i="1" a="1"/>
  <c r="V588" i="1" s="1"/>
  <c r="V589" i="1" a="1"/>
  <c r="V589" i="1" s="1"/>
  <c r="V590" i="1" a="1"/>
  <c r="V590" i="1" s="1"/>
  <c r="V591" i="1" a="1"/>
  <c r="V591" i="1" s="1"/>
  <c r="V592" i="1" a="1"/>
  <c r="V592" i="1" s="1"/>
  <c r="V593" i="1" a="1"/>
  <c r="V593" i="1" s="1"/>
  <c r="V594" i="1" a="1"/>
  <c r="V594" i="1" s="1"/>
  <c r="V595" i="1" a="1"/>
  <c r="V595" i="1" s="1"/>
  <c r="V596" i="1" a="1"/>
  <c r="V596" i="1" s="1"/>
  <c r="V597" i="1" a="1"/>
  <c r="V597" i="1" s="1"/>
  <c r="V598" i="1" a="1"/>
  <c r="V598" i="1" s="1"/>
  <c r="V599" i="1" a="1"/>
  <c r="V599" i="1" s="1"/>
  <c r="V600" i="1" a="1"/>
  <c r="V600" i="1" s="1"/>
  <c r="V601" i="1" a="1"/>
  <c r="V601" i="1" s="1"/>
  <c r="V602" i="1" a="1"/>
  <c r="V602" i="1" s="1"/>
  <c r="V603" i="1" a="1"/>
  <c r="V603" i="1" s="1"/>
  <c r="V604" i="1" a="1"/>
  <c r="V604" i="1" s="1"/>
  <c r="V605" i="1" a="1"/>
  <c r="V605" i="1" s="1"/>
  <c r="V606" i="1" a="1"/>
  <c r="V606" i="1" s="1"/>
  <c r="V607" i="1" a="1"/>
  <c r="V607" i="1" s="1"/>
  <c r="V608" i="1" a="1"/>
  <c r="V608" i="1" s="1"/>
  <c r="V609" i="1" a="1"/>
  <c r="V609" i="1" s="1"/>
  <c r="V610" i="1" a="1"/>
  <c r="V610" i="1" s="1"/>
  <c r="V611" i="1" a="1"/>
  <c r="V611" i="1" s="1"/>
  <c r="V612" i="1" a="1"/>
  <c r="V612" i="1" s="1"/>
  <c r="V613" i="1" a="1"/>
  <c r="V613" i="1" s="1"/>
  <c r="V614" i="1" a="1"/>
  <c r="V614" i="1" s="1"/>
  <c r="V615" i="1" a="1"/>
  <c r="V615" i="1" s="1"/>
  <c r="V616" i="1" a="1"/>
  <c r="V616" i="1" s="1"/>
  <c r="V617" i="1" a="1"/>
  <c r="V617" i="1" s="1"/>
  <c r="V618" i="1" a="1"/>
  <c r="V618" i="1" s="1"/>
  <c r="V619" i="1" a="1"/>
  <c r="V619" i="1" s="1"/>
  <c r="V620" i="1" a="1"/>
  <c r="V620" i="1" s="1"/>
  <c r="V621" i="1" a="1"/>
  <c r="V621" i="1" s="1"/>
  <c r="V622" i="1" a="1"/>
  <c r="V622" i="1" s="1"/>
  <c r="V623" i="1" a="1"/>
  <c r="V623" i="1" s="1"/>
  <c r="V624" i="1" a="1"/>
  <c r="V624" i="1" s="1"/>
  <c r="V625" i="1" a="1"/>
  <c r="V625" i="1" s="1"/>
  <c r="V626" i="1" a="1"/>
  <c r="V626" i="1" s="1"/>
  <c r="V627" i="1" a="1"/>
  <c r="V627" i="1" s="1"/>
  <c r="V628" i="1" a="1"/>
  <c r="V628" i="1" s="1"/>
  <c r="V629" i="1" a="1"/>
  <c r="V629" i="1" s="1"/>
  <c r="V630" i="1" a="1"/>
  <c r="V630" i="1" s="1"/>
  <c r="V631" i="1" a="1"/>
  <c r="V631" i="1" s="1"/>
  <c r="V632" i="1" a="1"/>
  <c r="V632" i="1" s="1"/>
  <c r="V633" i="1" a="1"/>
  <c r="V633" i="1" s="1"/>
  <c r="V634" i="1" a="1"/>
  <c r="V634" i="1" s="1"/>
  <c r="V635" i="1" a="1"/>
  <c r="V635" i="1" s="1"/>
  <c r="V636" i="1" a="1"/>
  <c r="V636" i="1" s="1"/>
  <c r="V637" i="1" a="1"/>
  <c r="V637" i="1" s="1"/>
  <c r="V638" i="1" a="1"/>
  <c r="V638" i="1" s="1"/>
  <c r="V639" i="1" a="1"/>
  <c r="V639" i="1" s="1"/>
  <c r="V640" i="1" a="1"/>
  <c r="V640" i="1" s="1"/>
  <c r="V641" i="1" a="1"/>
  <c r="V641" i="1" s="1"/>
  <c r="V642" i="1" a="1"/>
  <c r="V642" i="1" s="1"/>
  <c r="V643" i="1" a="1"/>
  <c r="V643" i="1" s="1"/>
  <c r="V644" i="1" a="1"/>
  <c r="V644" i="1" s="1"/>
  <c r="V645" i="1" a="1"/>
  <c r="V645" i="1" s="1"/>
  <c r="V646" i="1" a="1"/>
  <c r="V646" i="1" s="1"/>
  <c r="V647" i="1" a="1"/>
  <c r="V647" i="1" s="1"/>
  <c r="V648" i="1" a="1"/>
  <c r="V648" i="1" s="1"/>
  <c r="V649" i="1" a="1"/>
  <c r="V649" i="1" s="1"/>
  <c r="V650" i="1" a="1"/>
  <c r="V650" i="1" s="1"/>
  <c r="V651" i="1" a="1"/>
  <c r="V651" i="1" s="1"/>
  <c r="V652" i="1" a="1"/>
  <c r="V652" i="1" s="1"/>
  <c r="V653" i="1" a="1"/>
  <c r="V653" i="1" s="1"/>
  <c r="V654" i="1" a="1"/>
  <c r="V654" i="1" s="1"/>
  <c r="V655" i="1" a="1"/>
  <c r="V655" i="1" s="1"/>
  <c r="V656" i="1" a="1"/>
  <c r="V656" i="1" s="1"/>
  <c r="V657" i="1" a="1"/>
  <c r="V657" i="1" s="1"/>
  <c r="V658" i="1" a="1"/>
  <c r="V658" i="1" s="1"/>
  <c r="V659" i="1" a="1"/>
  <c r="V659" i="1" s="1"/>
  <c r="V660" i="1" a="1"/>
  <c r="V660" i="1" s="1"/>
  <c r="V661" i="1" a="1"/>
  <c r="V661" i="1" s="1"/>
  <c r="V662" i="1" a="1"/>
  <c r="V662" i="1" s="1"/>
  <c r="V663" i="1" a="1"/>
  <c r="V663" i="1" s="1"/>
  <c r="V664" i="1" a="1"/>
  <c r="V664" i="1" s="1"/>
  <c r="V665" i="1" a="1"/>
  <c r="V665" i="1" s="1"/>
  <c r="V666" i="1" a="1"/>
  <c r="V666" i="1" s="1"/>
  <c r="V667" i="1" a="1"/>
  <c r="V667" i="1" s="1"/>
  <c r="V668" i="1" a="1"/>
  <c r="V668" i="1" s="1"/>
  <c r="V669" i="1" a="1"/>
  <c r="V669" i="1" s="1"/>
  <c r="V670" i="1" a="1"/>
  <c r="V670" i="1" s="1"/>
  <c r="V671" i="1" a="1"/>
  <c r="V671" i="1" s="1"/>
  <c r="V672" i="1" a="1"/>
  <c r="V672" i="1" s="1"/>
  <c r="V673" i="1" a="1"/>
  <c r="V673" i="1" s="1"/>
  <c r="V674" i="1" a="1"/>
  <c r="V674" i="1" s="1"/>
  <c r="V675" i="1" a="1"/>
  <c r="V675" i="1" s="1"/>
  <c r="V676" i="1" a="1"/>
  <c r="V676" i="1" s="1"/>
  <c r="V677" i="1" a="1"/>
  <c r="V677" i="1" s="1"/>
  <c r="V678" i="1" a="1"/>
  <c r="V678" i="1" s="1"/>
  <c r="V679" i="1" a="1"/>
  <c r="V679" i="1" s="1"/>
  <c r="V680" i="1" a="1"/>
  <c r="V680" i="1" s="1"/>
  <c r="V681" i="1" a="1"/>
  <c r="V681" i="1" s="1"/>
  <c r="V682" i="1" a="1"/>
  <c r="V682" i="1" s="1"/>
  <c r="V683" i="1" a="1"/>
  <c r="V683" i="1" s="1"/>
  <c r="V684" i="1" a="1"/>
  <c r="V684" i="1" s="1"/>
  <c r="V685" i="1" a="1"/>
  <c r="V685" i="1" s="1"/>
  <c r="V686" i="1" a="1"/>
  <c r="V686" i="1" s="1"/>
  <c r="V687" i="1" a="1"/>
  <c r="V687" i="1" s="1"/>
  <c r="V688" i="1" a="1"/>
  <c r="V688" i="1" s="1"/>
  <c r="V689" i="1" a="1"/>
  <c r="V689" i="1" s="1"/>
  <c r="V690" i="1" a="1"/>
  <c r="V690" i="1" s="1"/>
  <c r="V691" i="1" a="1"/>
  <c r="V691" i="1" s="1"/>
  <c r="V692" i="1" a="1"/>
  <c r="V692" i="1" s="1"/>
  <c r="V693" i="1" a="1"/>
  <c r="V693" i="1" s="1"/>
  <c r="V694" i="1" a="1"/>
  <c r="V694" i="1" s="1"/>
  <c r="V695" i="1" a="1"/>
  <c r="V695" i="1" s="1"/>
  <c r="V696" i="1" a="1"/>
  <c r="V696" i="1" s="1"/>
  <c r="V697" i="1" a="1"/>
  <c r="V697" i="1" s="1"/>
  <c r="V698" i="1" a="1"/>
  <c r="V698" i="1" s="1"/>
  <c r="V699" i="1" a="1"/>
  <c r="V699" i="1" s="1"/>
  <c r="V700" i="1" a="1"/>
  <c r="V700" i="1" s="1"/>
  <c r="V701" i="1" a="1"/>
  <c r="V701" i="1" s="1"/>
  <c r="V702" i="1" a="1"/>
  <c r="V702" i="1" s="1"/>
  <c r="V703" i="1" a="1"/>
  <c r="V703" i="1" s="1"/>
  <c r="V704" i="1" a="1"/>
  <c r="V704" i="1" s="1"/>
  <c r="V705" i="1" a="1"/>
  <c r="V705" i="1" s="1"/>
  <c r="V706" i="1" a="1"/>
  <c r="V706" i="1" s="1"/>
  <c r="V707" i="1" a="1"/>
  <c r="V707" i="1" s="1"/>
  <c r="V708" i="1" a="1"/>
  <c r="V708" i="1" s="1"/>
  <c r="V709" i="1" a="1"/>
  <c r="V709" i="1" s="1"/>
  <c r="V710" i="1" a="1"/>
  <c r="V710" i="1" s="1"/>
  <c r="V711" i="1" a="1"/>
  <c r="V711" i="1" s="1"/>
  <c r="V712" i="1" a="1"/>
  <c r="V712" i="1" s="1"/>
  <c r="V713" i="1" a="1"/>
  <c r="V713" i="1" s="1"/>
  <c r="V714" i="1" a="1"/>
  <c r="V714" i="1" s="1"/>
  <c r="V715" i="1" a="1"/>
  <c r="V715" i="1" s="1"/>
  <c r="V716" i="1" a="1"/>
  <c r="V716" i="1" s="1"/>
  <c r="V717" i="1" a="1"/>
  <c r="V717" i="1" s="1"/>
  <c r="V718" i="1" a="1"/>
  <c r="V718" i="1" s="1"/>
  <c r="V719" i="1" a="1"/>
  <c r="V719" i="1" s="1"/>
  <c r="V720" i="1" a="1"/>
  <c r="V720" i="1" s="1"/>
  <c r="V721" i="1" a="1"/>
  <c r="V721" i="1" s="1"/>
  <c r="V722" i="1" a="1"/>
  <c r="V722" i="1" s="1"/>
  <c r="V723" i="1" a="1"/>
  <c r="V723" i="1" s="1"/>
  <c r="V724" i="1" a="1"/>
  <c r="V724" i="1" s="1"/>
  <c r="V725" i="1" a="1"/>
  <c r="V725" i="1" s="1"/>
  <c r="V726" i="1" a="1"/>
  <c r="V726" i="1" s="1"/>
  <c r="V727" i="1" a="1"/>
  <c r="V727" i="1" s="1"/>
  <c r="V728" i="1" a="1"/>
  <c r="V728" i="1" s="1"/>
  <c r="V729" i="1" a="1"/>
  <c r="V729" i="1" s="1"/>
  <c r="V730" i="1" a="1"/>
  <c r="V730" i="1" s="1"/>
  <c r="V731" i="1" a="1"/>
  <c r="V731" i="1" s="1"/>
  <c r="V732" i="1" a="1"/>
  <c r="V732" i="1" s="1"/>
  <c r="V733" i="1" a="1"/>
  <c r="V733" i="1" s="1"/>
  <c r="V734" i="1" a="1"/>
  <c r="V734" i="1" s="1"/>
  <c r="V735" i="1" a="1"/>
  <c r="V735" i="1" s="1"/>
  <c r="V736" i="1" a="1"/>
  <c r="V736" i="1" s="1"/>
  <c r="V737" i="1" a="1"/>
  <c r="V737" i="1" s="1"/>
  <c r="V738" i="1" a="1"/>
  <c r="V738" i="1" s="1"/>
  <c r="V739" i="1" a="1"/>
  <c r="V739" i="1" s="1"/>
  <c r="V740" i="1" a="1"/>
  <c r="V740" i="1" s="1"/>
  <c r="V741" i="1" a="1"/>
  <c r="V741" i="1" s="1"/>
  <c r="V742" i="1" a="1"/>
  <c r="V742" i="1" s="1"/>
  <c r="V743" i="1" a="1"/>
  <c r="V743" i="1" s="1"/>
  <c r="V744" i="1" a="1"/>
  <c r="V744" i="1" s="1"/>
  <c r="V745" i="1" a="1"/>
  <c r="V745" i="1" s="1"/>
  <c r="V746" i="1" a="1"/>
  <c r="V746" i="1" s="1"/>
  <c r="V747" i="1" a="1"/>
  <c r="V747" i="1" s="1"/>
  <c r="V748" i="1" a="1"/>
  <c r="V748" i="1" s="1"/>
  <c r="V749" i="1" a="1"/>
  <c r="V749" i="1" s="1"/>
  <c r="V750" i="1" a="1"/>
  <c r="V750" i="1" s="1"/>
  <c r="V751" i="1" a="1"/>
  <c r="V751" i="1" s="1"/>
  <c r="V752" i="1" a="1"/>
  <c r="V752" i="1" s="1"/>
  <c r="V753" i="1" a="1"/>
  <c r="V753" i="1" s="1"/>
  <c r="V754" i="1" a="1"/>
  <c r="V754" i="1" s="1"/>
  <c r="V755" i="1" a="1"/>
  <c r="V755" i="1" s="1"/>
  <c r="V756" i="1" a="1"/>
  <c r="V756" i="1" s="1"/>
  <c r="V757" i="1" a="1"/>
  <c r="V757" i="1" s="1"/>
  <c r="V758" i="1" a="1"/>
  <c r="V758" i="1" s="1"/>
  <c r="V759" i="1" a="1"/>
  <c r="V759" i="1" s="1"/>
  <c r="V760" i="1" a="1"/>
  <c r="V760" i="1" s="1"/>
  <c r="V761" i="1" a="1"/>
  <c r="V761" i="1" s="1"/>
  <c r="V762" i="1" a="1"/>
  <c r="V762" i="1" s="1"/>
  <c r="V763" i="1" a="1"/>
  <c r="V763" i="1" s="1"/>
  <c r="V764" i="1" a="1"/>
  <c r="V764" i="1" s="1"/>
  <c r="V765" i="1" a="1"/>
  <c r="V765" i="1" s="1"/>
  <c r="V766" i="1" a="1"/>
  <c r="V766" i="1" s="1"/>
  <c r="V767" i="1" a="1"/>
  <c r="V767" i="1" s="1"/>
  <c r="V768" i="1" a="1"/>
  <c r="V768" i="1" s="1"/>
  <c r="V769" i="1" a="1"/>
  <c r="V769" i="1" s="1"/>
  <c r="V770" i="1" a="1"/>
  <c r="V770" i="1" s="1"/>
  <c r="V771" i="1" a="1"/>
  <c r="V771" i="1" s="1"/>
  <c r="V772" i="1" a="1"/>
  <c r="V772" i="1" s="1"/>
  <c r="V773" i="1" a="1"/>
  <c r="V773" i="1" s="1"/>
  <c r="V774" i="1" a="1"/>
  <c r="V774" i="1" s="1"/>
  <c r="V775" i="1" a="1"/>
  <c r="V775" i="1" s="1"/>
  <c r="V776" i="1" a="1"/>
  <c r="V776" i="1" s="1"/>
  <c r="V777" i="1" a="1"/>
  <c r="V777" i="1" s="1"/>
  <c r="V778" i="1" a="1"/>
  <c r="V778" i="1" s="1"/>
  <c r="V779" i="1" a="1"/>
  <c r="V779" i="1" s="1"/>
  <c r="V780" i="1" a="1"/>
  <c r="V780" i="1" s="1"/>
  <c r="V781" i="1" a="1"/>
  <c r="V781" i="1" s="1"/>
  <c r="V782" i="1" a="1"/>
  <c r="V782" i="1" s="1"/>
  <c r="V783" i="1" a="1"/>
  <c r="V783" i="1" s="1"/>
  <c r="V784" i="1" a="1"/>
  <c r="V784" i="1" s="1"/>
  <c r="V785" i="1" a="1"/>
  <c r="V785" i="1" s="1"/>
  <c r="V786" i="1" a="1"/>
  <c r="V786" i="1" s="1"/>
  <c r="V787" i="1" a="1"/>
  <c r="V787" i="1" s="1"/>
  <c r="V788" i="1" a="1"/>
  <c r="V788" i="1" s="1"/>
  <c r="V789" i="1" a="1"/>
  <c r="V789" i="1" s="1"/>
  <c r="V790" i="1" a="1"/>
  <c r="V790" i="1" s="1"/>
  <c r="V791" i="1" a="1"/>
  <c r="V791" i="1" s="1"/>
  <c r="V792" i="1" a="1"/>
  <c r="V792" i="1" s="1"/>
  <c r="V793" i="1" a="1"/>
  <c r="V793" i="1" s="1"/>
  <c r="V794" i="1" a="1"/>
  <c r="V794" i="1" s="1"/>
  <c r="V795" i="1" a="1"/>
  <c r="V795" i="1" s="1"/>
  <c r="V796" i="1" a="1"/>
  <c r="V796" i="1" s="1"/>
  <c r="V797" i="1" a="1"/>
  <c r="V797" i="1" s="1"/>
  <c r="V798" i="1" a="1"/>
  <c r="V798" i="1" s="1"/>
  <c r="V799" i="1" a="1"/>
  <c r="V799" i="1" s="1"/>
  <c r="V800" i="1" a="1"/>
  <c r="V800" i="1" s="1"/>
  <c r="V801" i="1" a="1"/>
  <c r="V801" i="1" s="1"/>
  <c r="V802" i="1" a="1"/>
  <c r="V802" i="1" s="1"/>
  <c r="V803" i="1" a="1"/>
  <c r="V803" i="1" s="1"/>
  <c r="V804" i="1" a="1"/>
  <c r="V804" i="1" s="1"/>
  <c r="V805" i="1" a="1"/>
  <c r="V805" i="1" s="1"/>
  <c r="V806" i="1" a="1"/>
  <c r="V806" i="1" s="1"/>
  <c r="V807" i="1" a="1"/>
  <c r="V807" i="1" s="1"/>
  <c r="V808" i="1" a="1"/>
  <c r="V808" i="1" s="1"/>
  <c r="V809" i="1" a="1"/>
  <c r="V809" i="1" s="1"/>
  <c r="V810" i="1" a="1"/>
  <c r="V810" i="1" s="1"/>
  <c r="V811" i="1" a="1"/>
  <c r="V811" i="1" s="1"/>
  <c r="V812" i="1" a="1"/>
  <c r="V812" i="1" s="1"/>
  <c r="V813" i="1" a="1"/>
  <c r="V813" i="1" s="1"/>
  <c r="V814" i="1" a="1"/>
  <c r="V814" i="1" s="1"/>
  <c r="V815" i="1" a="1"/>
  <c r="V815" i="1" s="1"/>
  <c r="V816" i="1" a="1"/>
  <c r="V816" i="1" s="1"/>
  <c r="V817" i="1" a="1"/>
  <c r="V817" i="1" s="1"/>
  <c r="V818" i="1" a="1"/>
  <c r="V818" i="1" s="1"/>
  <c r="V819" i="1" a="1"/>
  <c r="V819" i="1" s="1"/>
  <c r="V820" i="1" a="1"/>
  <c r="V820" i="1" s="1"/>
  <c r="V821" i="1" a="1"/>
  <c r="V821" i="1" s="1"/>
  <c r="V822" i="1" a="1"/>
  <c r="V822" i="1" s="1"/>
  <c r="V823" i="1" a="1"/>
  <c r="V823" i="1" s="1"/>
  <c r="V824" i="1" a="1"/>
  <c r="V824" i="1" s="1"/>
  <c r="V825" i="1" a="1"/>
  <c r="V825" i="1" s="1"/>
  <c r="V826" i="1" a="1"/>
  <c r="V826" i="1" s="1"/>
  <c r="V827" i="1" a="1"/>
  <c r="V827" i="1" s="1"/>
  <c r="V828" i="1" a="1"/>
  <c r="V828" i="1" s="1"/>
  <c r="V829" i="1" a="1"/>
  <c r="V829" i="1" s="1"/>
  <c r="V830" i="1" a="1"/>
  <c r="V830" i="1" s="1"/>
  <c r="V831" i="1" a="1"/>
  <c r="V831" i="1" s="1"/>
  <c r="V832" i="1" a="1"/>
  <c r="V832" i="1" s="1"/>
  <c r="V833" i="1" a="1"/>
  <c r="V833" i="1" s="1"/>
  <c r="V834" i="1" a="1"/>
  <c r="V834" i="1" s="1"/>
  <c r="V835" i="1" a="1"/>
  <c r="V835" i="1" s="1"/>
  <c r="V836" i="1" a="1"/>
  <c r="V836" i="1" s="1"/>
  <c r="V837" i="1" a="1"/>
  <c r="V837" i="1" s="1"/>
  <c r="V838" i="1" a="1"/>
  <c r="V838" i="1" s="1"/>
  <c r="V839" i="1" a="1"/>
  <c r="V839" i="1" s="1"/>
  <c r="V840" i="1" a="1"/>
  <c r="V840" i="1" s="1"/>
  <c r="V841" i="1" a="1"/>
  <c r="V841" i="1" s="1"/>
  <c r="V842" i="1" a="1"/>
  <c r="V842" i="1" s="1"/>
  <c r="V843" i="1" a="1"/>
  <c r="V843" i="1" s="1"/>
  <c r="V844" i="1" a="1"/>
  <c r="V844" i="1" s="1"/>
  <c r="V845" i="1" a="1"/>
  <c r="V845" i="1" s="1"/>
  <c r="V846" i="1" a="1"/>
  <c r="V846" i="1" s="1"/>
  <c r="V847" i="1" a="1"/>
  <c r="V847" i="1" s="1"/>
  <c r="V848" i="1" a="1"/>
  <c r="V848" i="1" s="1"/>
  <c r="V849" i="1" a="1"/>
  <c r="V849" i="1" s="1"/>
  <c r="V850" i="1" a="1"/>
  <c r="V850" i="1" s="1"/>
  <c r="V851" i="1" a="1"/>
  <c r="V851" i="1" s="1"/>
  <c r="V852" i="1" a="1"/>
  <c r="V852" i="1" s="1"/>
  <c r="V853" i="1" a="1"/>
  <c r="V853" i="1" s="1"/>
  <c r="V854" i="1" a="1"/>
  <c r="V854" i="1" s="1"/>
  <c r="V855" i="1" a="1"/>
  <c r="V855" i="1" s="1"/>
  <c r="V856" i="1" a="1"/>
  <c r="V856" i="1" s="1"/>
  <c r="V857" i="1" a="1"/>
  <c r="V857" i="1" s="1"/>
  <c r="V858" i="1" a="1"/>
  <c r="V858" i="1" s="1"/>
  <c r="V859" i="1" a="1"/>
  <c r="V859" i="1" s="1"/>
  <c r="V860" i="1" a="1"/>
  <c r="V860" i="1" s="1"/>
  <c r="V861" i="1" a="1"/>
  <c r="V861" i="1" s="1"/>
  <c r="V862" i="1" a="1"/>
  <c r="V862" i="1" s="1"/>
  <c r="V863" i="1" a="1"/>
  <c r="V863" i="1" s="1"/>
  <c r="V864" i="1" a="1"/>
  <c r="V864" i="1" s="1"/>
  <c r="V865" i="1" a="1"/>
  <c r="V865" i="1" s="1"/>
  <c r="V866" i="1" a="1"/>
  <c r="V866" i="1" s="1"/>
  <c r="V867" i="1" a="1"/>
  <c r="V867" i="1" s="1"/>
  <c r="V868" i="1" a="1"/>
  <c r="V868" i="1" s="1"/>
  <c r="V869" i="1" a="1"/>
  <c r="V869" i="1" s="1"/>
  <c r="V870" i="1" a="1"/>
  <c r="V870" i="1" s="1"/>
  <c r="V871" i="1" a="1"/>
  <c r="V871" i="1" s="1"/>
  <c r="V872" i="1" a="1"/>
  <c r="V872" i="1" s="1"/>
  <c r="V873" i="1" a="1"/>
  <c r="V873" i="1" s="1"/>
  <c r="V874" i="1" a="1"/>
  <c r="V874" i="1" s="1"/>
  <c r="V875" i="1" a="1"/>
  <c r="V875" i="1" s="1"/>
  <c r="V876" i="1" a="1"/>
  <c r="V876" i="1" s="1"/>
  <c r="V877" i="1" a="1"/>
  <c r="V877" i="1" s="1"/>
  <c r="V878" i="1" a="1"/>
  <c r="V878" i="1" s="1"/>
  <c r="V879" i="1" a="1"/>
  <c r="V879" i="1" s="1"/>
  <c r="V880" i="1" a="1"/>
  <c r="V880" i="1" s="1"/>
  <c r="V881" i="1" a="1"/>
  <c r="V881" i="1" s="1"/>
  <c r="V882" i="1" a="1"/>
  <c r="V882" i="1" s="1"/>
  <c r="V883" i="1" a="1"/>
  <c r="V883" i="1" s="1"/>
  <c r="V884" i="1" a="1"/>
  <c r="V884" i="1" s="1"/>
  <c r="V885" i="1" a="1"/>
  <c r="V885" i="1" s="1"/>
  <c r="V886" i="1" a="1"/>
  <c r="V886" i="1" s="1"/>
  <c r="V887" i="1" a="1"/>
  <c r="V887" i="1" s="1"/>
  <c r="V888" i="1" a="1"/>
  <c r="V888" i="1" s="1"/>
  <c r="V889" i="1" a="1"/>
  <c r="V889" i="1" s="1"/>
  <c r="V890" i="1" a="1"/>
  <c r="V890" i="1" s="1"/>
  <c r="V891" i="1" a="1"/>
  <c r="V891" i="1" s="1"/>
  <c r="V892" i="1" a="1"/>
  <c r="V892" i="1" s="1"/>
  <c r="V893" i="1" a="1"/>
  <c r="V893" i="1" s="1"/>
  <c r="V894" i="1" a="1"/>
  <c r="V894" i="1" s="1"/>
  <c r="V895" i="1" a="1"/>
  <c r="V895" i="1" s="1"/>
  <c r="V896" i="1" a="1"/>
  <c r="V896" i="1" s="1"/>
  <c r="V897" i="1" a="1"/>
  <c r="V897" i="1" s="1"/>
  <c r="V898" i="1" a="1"/>
  <c r="V898" i="1" s="1"/>
  <c r="V899" i="1" a="1"/>
  <c r="V899" i="1" s="1"/>
  <c r="V900" i="1" a="1"/>
  <c r="V900" i="1" s="1"/>
  <c r="V901" i="1" a="1"/>
  <c r="V901" i="1" s="1"/>
  <c r="V902" i="1" a="1"/>
  <c r="V902" i="1" s="1"/>
  <c r="V903" i="1" a="1"/>
  <c r="V903" i="1" s="1"/>
  <c r="V904" i="1" a="1"/>
  <c r="V904" i="1" s="1"/>
  <c r="V905" i="1" a="1"/>
  <c r="V905" i="1" s="1"/>
  <c r="V906" i="1" a="1"/>
  <c r="V906" i="1" s="1"/>
  <c r="V907" i="1" a="1"/>
  <c r="V907" i="1" s="1"/>
  <c r="V908" i="1" a="1"/>
  <c r="V908" i="1" s="1"/>
  <c r="V909" i="1" a="1"/>
  <c r="V909" i="1" s="1"/>
  <c r="V910" i="1" a="1"/>
  <c r="V910" i="1" s="1"/>
  <c r="V911" i="1" a="1"/>
  <c r="V911" i="1" s="1"/>
  <c r="V912" i="1" a="1"/>
  <c r="V912" i="1" s="1"/>
  <c r="V913" i="1" a="1"/>
  <c r="V913" i="1" s="1"/>
  <c r="V914" i="1" a="1"/>
  <c r="V914" i="1" s="1"/>
  <c r="V915" i="1" a="1"/>
  <c r="V915" i="1" s="1"/>
  <c r="V916" i="1" a="1"/>
  <c r="V916" i="1" s="1"/>
  <c r="V917" i="1" a="1"/>
  <c r="V917" i="1" s="1"/>
  <c r="V918" i="1" a="1"/>
  <c r="V918" i="1" s="1"/>
  <c r="V919" i="1" a="1"/>
  <c r="V919" i="1" s="1"/>
  <c r="V920" i="1" a="1"/>
  <c r="V920" i="1" s="1"/>
  <c r="V921" i="1" a="1"/>
  <c r="V921" i="1" s="1"/>
  <c r="V922" i="1" a="1"/>
  <c r="V922" i="1" s="1"/>
  <c r="V923" i="1" a="1"/>
  <c r="V923" i="1" s="1"/>
  <c r="V924" i="1" a="1"/>
  <c r="V924" i="1" s="1"/>
  <c r="V925" i="1" a="1"/>
  <c r="V925" i="1" s="1"/>
  <c r="V926" i="1" a="1"/>
  <c r="V926" i="1" s="1"/>
  <c r="V927" i="1" a="1"/>
  <c r="V927" i="1" s="1"/>
  <c r="V928" i="1" a="1"/>
  <c r="V928" i="1" s="1"/>
  <c r="V929" i="1" a="1"/>
  <c r="V929" i="1" s="1"/>
  <c r="V930" i="1" a="1"/>
  <c r="V930" i="1" s="1"/>
  <c r="V931" i="1" a="1"/>
  <c r="V931" i="1" s="1"/>
  <c r="V932" i="1" a="1"/>
  <c r="V932" i="1" s="1"/>
  <c r="V933" i="1" a="1"/>
  <c r="V933" i="1" s="1"/>
  <c r="V934" i="1" a="1"/>
  <c r="V934" i="1" s="1"/>
  <c r="V935" i="1" a="1"/>
  <c r="V935" i="1" s="1"/>
  <c r="V936" i="1" a="1"/>
  <c r="V936" i="1" s="1"/>
  <c r="V937" i="1" a="1"/>
  <c r="V937" i="1" s="1"/>
  <c r="V938" i="1" a="1"/>
  <c r="V938" i="1" s="1"/>
  <c r="V939" i="1" a="1"/>
  <c r="V939" i="1" s="1"/>
  <c r="V940" i="1" a="1"/>
  <c r="V940" i="1" s="1"/>
  <c r="V941" i="1" a="1"/>
  <c r="V941" i="1" s="1"/>
  <c r="V942" i="1" a="1"/>
  <c r="V942" i="1" s="1"/>
  <c r="V943" i="1" a="1"/>
  <c r="V943" i="1" s="1"/>
  <c r="V944" i="1" a="1"/>
  <c r="V944" i="1" s="1"/>
  <c r="V945" i="1" a="1"/>
  <c r="V945" i="1" s="1"/>
  <c r="V946" i="1" a="1"/>
  <c r="V946" i="1" s="1"/>
  <c r="V947" i="1" a="1"/>
  <c r="V947" i="1" s="1"/>
  <c r="V948" i="1" a="1"/>
  <c r="V948" i="1" s="1"/>
  <c r="V949" i="1" a="1"/>
  <c r="V949" i="1" s="1"/>
  <c r="V950" i="1" a="1"/>
  <c r="V950" i="1" s="1"/>
  <c r="V951" i="1" a="1"/>
  <c r="V951" i="1" s="1"/>
  <c r="V952" i="1" a="1"/>
  <c r="V952" i="1" s="1"/>
  <c r="V953" i="1" a="1"/>
  <c r="V953" i="1" s="1"/>
  <c r="V954" i="1" a="1"/>
  <c r="V954" i="1" s="1"/>
  <c r="V955" i="1" a="1"/>
  <c r="V955" i="1" s="1"/>
  <c r="V956" i="1" a="1"/>
  <c r="V956" i="1" s="1"/>
  <c r="V957" i="1" a="1"/>
  <c r="V957" i="1" s="1"/>
  <c r="V958" i="1" a="1"/>
  <c r="V958" i="1" s="1"/>
  <c r="V959" i="1" a="1"/>
  <c r="V959" i="1" s="1"/>
  <c r="V960" i="1" a="1"/>
  <c r="V960" i="1" s="1"/>
  <c r="V961" i="1" a="1"/>
  <c r="V961" i="1" s="1"/>
  <c r="V962" i="1" a="1"/>
  <c r="V962" i="1" s="1"/>
  <c r="V963" i="1" a="1"/>
  <c r="V963" i="1" s="1"/>
  <c r="V964" i="1" a="1"/>
  <c r="V964" i="1" s="1"/>
  <c r="V965" i="1" a="1"/>
  <c r="V965" i="1" s="1"/>
  <c r="V966" i="1" a="1"/>
  <c r="V966" i="1" s="1"/>
  <c r="V967" i="1" a="1"/>
  <c r="V967" i="1" s="1"/>
  <c r="V968" i="1" a="1"/>
  <c r="V968" i="1" s="1"/>
  <c r="V969" i="1" a="1"/>
  <c r="V969" i="1" s="1"/>
  <c r="V970" i="1" a="1"/>
  <c r="V970" i="1" s="1"/>
  <c r="V971" i="1" a="1"/>
  <c r="V971" i="1" s="1"/>
  <c r="V972" i="1" a="1"/>
  <c r="V972" i="1" s="1"/>
  <c r="V973" i="1" a="1"/>
  <c r="V973" i="1" s="1"/>
  <c r="V974" i="1" a="1"/>
  <c r="V974" i="1" s="1"/>
  <c r="V975" i="1" a="1"/>
  <c r="V975" i="1" s="1"/>
  <c r="V976" i="1" a="1"/>
  <c r="V976" i="1" s="1"/>
  <c r="V977" i="1" a="1"/>
  <c r="V977" i="1" s="1"/>
  <c r="V978" i="1" a="1"/>
  <c r="V978" i="1" s="1"/>
  <c r="V979" i="1" a="1"/>
  <c r="V979" i="1" s="1"/>
  <c r="V980" i="1" a="1"/>
  <c r="V980" i="1" s="1"/>
  <c r="V981" i="1" a="1"/>
  <c r="V981" i="1" s="1"/>
  <c r="V982" i="1" a="1"/>
  <c r="V982" i="1" s="1"/>
  <c r="V983" i="1" a="1"/>
  <c r="V983" i="1" s="1"/>
  <c r="V984" i="1" a="1"/>
  <c r="V984" i="1" s="1"/>
  <c r="V985" i="1" a="1"/>
  <c r="V985" i="1" s="1"/>
  <c r="V986" i="1" a="1"/>
  <c r="V986" i="1" s="1"/>
  <c r="V987" i="1" a="1"/>
  <c r="V987" i="1" s="1"/>
  <c r="V988" i="1" a="1"/>
  <c r="V988" i="1" s="1"/>
  <c r="V989" i="1" a="1"/>
  <c r="V989" i="1" s="1"/>
  <c r="V990" i="1" a="1"/>
  <c r="V990" i="1" s="1"/>
  <c r="V991" i="1" a="1"/>
  <c r="V991" i="1" s="1"/>
  <c r="V992" i="1" a="1"/>
  <c r="V992" i="1" s="1"/>
  <c r="V993" i="1" a="1"/>
  <c r="V993" i="1" s="1"/>
  <c r="V994" i="1" a="1"/>
  <c r="V994" i="1" s="1"/>
  <c r="V995" i="1" a="1"/>
  <c r="V995" i="1" s="1"/>
  <c r="V996" i="1" a="1"/>
  <c r="V996" i="1" s="1"/>
  <c r="V997" i="1" a="1"/>
  <c r="V997" i="1" s="1"/>
  <c r="V998" i="1" a="1"/>
  <c r="V998" i="1" s="1"/>
  <c r="V999" i="1" a="1"/>
  <c r="V999" i="1" s="1"/>
  <c r="V1000" i="1" a="1"/>
  <c r="V1000" i="1" s="1"/>
  <c r="V1001" i="1" a="1"/>
  <c r="V1001" i="1" s="1"/>
  <c r="V2" i="1" a="1"/>
  <c r="V2" i="1" s="1"/>
  <c r="S3" i="1"/>
  <c r="U3" i="1" s="1"/>
  <c r="T3" i="1"/>
  <c r="S4" i="1"/>
  <c r="U4" i="1" s="1"/>
  <c r="T4" i="1"/>
  <c r="S5" i="1"/>
  <c r="U5" i="1" s="1"/>
  <c r="T5" i="1"/>
  <c r="S6" i="1"/>
  <c r="U6" i="1" s="1"/>
  <c r="T6" i="1"/>
  <c r="S7" i="1"/>
  <c r="U7" i="1" s="1"/>
  <c r="T7" i="1"/>
  <c r="S8" i="1"/>
  <c r="U8" i="1" s="1"/>
  <c r="T8" i="1"/>
  <c r="S9" i="1"/>
  <c r="U9" i="1" s="1"/>
  <c r="T9" i="1"/>
  <c r="S10" i="1"/>
  <c r="U10" i="1" s="1"/>
  <c r="T10" i="1"/>
  <c r="S11" i="1"/>
  <c r="U11" i="1" s="1"/>
  <c r="T11" i="1"/>
  <c r="S12" i="1"/>
  <c r="U12" i="1" s="1"/>
  <c r="T12" i="1"/>
  <c r="S13" i="1"/>
  <c r="U13" i="1" s="1"/>
  <c r="T13" i="1"/>
  <c r="S14" i="1"/>
  <c r="U14" i="1" s="1"/>
  <c r="T14" i="1"/>
  <c r="S15" i="1"/>
  <c r="U15" i="1" s="1"/>
  <c r="T15" i="1"/>
  <c r="S16" i="1"/>
  <c r="U16" i="1" s="1"/>
  <c r="T16" i="1"/>
  <c r="S17" i="1"/>
  <c r="U17" i="1" s="1"/>
  <c r="T17" i="1"/>
  <c r="S18" i="1"/>
  <c r="U18" i="1" s="1"/>
  <c r="T18" i="1"/>
  <c r="S19" i="1"/>
  <c r="U19" i="1" s="1"/>
  <c r="T19" i="1"/>
  <c r="S20" i="1"/>
  <c r="U20" i="1" s="1"/>
  <c r="T20" i="1"/>
  <c r="S21" i="1"/>
  <c r="U21" i="1" s="1"/>
  <c r="T21" i="1"/>
  <c r="S22" i="1"/>
  <c r="U22" i="1" s="1"/>
  <c r="T22" i="1"/>
  <c r="S23" i="1"/>
  <c r="U23" i="1" s="1"/>
  <c r="T23" i="1"/>
  <c r="S24" i="1"/>
  <c r="U24" i="1" s="1"/>
  <c r="T24" i="1"/>
  <c r="S25" i="1"/>
  <c r="U25" i="1" s="1"/>
  <c r="T25" i="1"/>
  <c r="S26" i="1"/>
  <c r="U26" i="1" s="1"/>
  <c r="T26" i="1"/>
  <c r="S27" i="1"/>
  <c r="U27" i="1" s="1"/>
  <c r="T27" i="1"/>
  <c r="S28" i="1"/>
  <c r="U28" i="1" s="1"/>
  <c r="T28" i="1"/>
  <c r="S29" i="1"/>
  <c r="U29" i="1" s="1"/>
  <c r="T29" i="1"/>
  <c r="S30" i="1"/>
  <c r="U30" i="1" s="1"/>
  <c r="T30" i="1"/>
  <c r="S31" i="1"/>
  <c r="U31" i="1" s="1"/>
  <c r="T31" i="1"/>
  <c r="S32" i="1"/>
  <c r="U32" i="1" s="1"/>
  <c r="T32" i="1"/>
  <c r="S33" i="1"/>
  <c r="U33" i="1" s="1"/>
  <c r="T33" i="1"/>
  <c r="S34" i="1"/>
  <c r="U34" i="1" s="1"/>
  <c r="T34" i="1"/>
  <c r="S35" i="1"/>
  <c r="U35" i="1" s="1"/>
  <c r="T35" i="1"/>
  <c r="S36" i="1"/>
  <c r="U36" i="1" s="1"/>
  <c r="T36" i="1"/>
  <c r="S37" i="1"/>
  <c r="U37" i="1" s="1"/>
  <c r="T37" i="1"/>
  <c r="S38" i="1"/>
  <c r="U38" i="1" s="1"/>
  <c r="T38" i="1"/>
  <c r="S39" i="1"/>
  <c r="U39" i="1" s="1"/>
  <c r="T39" i="1"/>
  <c r="S40" i="1"/>
  <c r="U40" i="1" s="1"/>
  <c r="T40" i="1"/>
  <c r="S41" i="1"/>
  <c r="U41" i="1" s="1"/>
  <c r="T41" i="1"/>
  <c r="S42" i="1"/>
  <c r="U42" i="1" s="1"/>
  <c r="T42" i="1"/>
  <c r="S43" i="1"/>
  <c r="U43" i="1" s="1"/>
  <c r="T43" i="1"/>
  <c r="S44" i="1"/>
  <c r="U44" i="1" s="1"/>
  <c r="T44" i="1"/>
  <c r="S45" i="1"/>
  <c r="U45" i="1" s="1"/>
  <c r="T45" i="1"/>
  <c r="S46" i="1"/>
  <c r="U46" i="1" s="1"/>
  <c r="T46" i="1"/>
  <c r="S47" i="1"/>
  <c r="U47" i="1" s="1"/>
  <c r="T47" i="1"/>
  <c r="S48" i="1"/>
  <c r="U48" i="1" s="1"/>
  <c r="T48" i="1"/>
  <c r="S49" i="1"/>
  <c r="U49" i="1" s="1"/>
  <c r="T49" i="1"/>
  <c r="S50" i="1"/>
  <c r="U50" i="1" s="1"/>
  <c r="T50" i="1"/>
  <c r="S51" i="1"/>
  <c r="U51" i="1" s="1"/>
  <c r="T51" i="1"/>
  <c r="S52" i="1"/>
  <c r="U52" i="1" s="1"/>
  <c r="T52" i="1"/>
  <c r="S53" i="1"/>
  <c r="U53" i="1" s="1"/>
  <c r="T53" i="1"/>
  <c r="S54" i="1"/>
  <c r="U54" i="1" s="1"/>
  <c r="T54" i="1"/>
  <c r="S55" i="1"/>
  <c r="U55" i="1" s="1"/>
  <c r="T55" i="1"/>
  <c r="S56" i="1"/>
  <c r="U56" i="1" s="1"/>
  <c r="T56" i="1"/>
  <c r="S57" i="1"/>
  <c r="U57" i="1" s="1"/>
  <c r="T57" i="1"/>
  <c r="S58" i="1"/>
  <c r="U58" i="1" s="1"/>
  <c r="T58" i="1"/>
  <c r="S59" i="1"/>
  <c r="U59" i="1" s="1"/>
  <c r="T59" i="1"/>
  <c r="S60" i="1"/>
  <c r="U60" i="1" s="1"/>
  <c r="T60" i="1"/>
  <c r="S61" i="1"/>
  <c r="U61" i="1" s="1"/>
  <c r="T61" i="1"/>
  <c r="S62" i="1"/>
  <c r="U62" i="1" s="1"/>
  <c r="T62" i="1"/>
  <c r="S63" i="1"/>
  <c r="U63" i="1" s="1"/>
  <c r="T63" i="1"/>
  <c r="S64" i="1"/>
  <c r="U64" i="1" s="1"/>
  <c r="T64" i="1"/>
  <c r="S65" i="1"/>
  <c r="U65" i="1" s="1"/>
  <c r="T65" i="1"/>
  <c r="S66" i="1"/>
  <c r="U66" i="1" s="1"/>
  <c r="T66" i="1"/>
  <c r="S67" i="1"/>
  <c r="U67" i="1" s="1"/>
  <c r="T67" i="1"/>
  <c r="S68" i="1"/>
  <c r="U68" i="1" s="1"/>
  <c r="T68" i="1"/>
  <c r="S69" i="1"/>
  <c r="U69" i="1" s="1"/>
  <c r="T69" i="1"/>
  <c r="S70" i="1"/>
  <c r="U70" i="1" s="1"/>
  <c r="T70" i="1"/>
  <c r="S71" i="1"/>
  <c r="U71" i="1" s="1"/>
  <c r="T71" i="1"/>
  <c r="S72" i="1"/>
  <c r="U72" i="1" s="1"/>
  <c r="T72" i="1"/>
  <c r="S73" i="1"/>
  <c r="U73" i="1" s="1"/>
  <c r="T73" i="1"/>
  <c r="S74" i="1"/>
  <c r="U74" i="1" s="1"/>
  <c r="T74" i="1"/>
  <c r="S75" i="1"/>
  <c r="U75" i="1" s="1"/>
  <c r="T75" i="1"/>
  <c r="S76" i="1"/>
  <c r="U76" i="1" s="1"/>
  <c r="T76" i="1"/>
  <c r="S77" i="1"/>
  <c r="U77" i="1" s="1"/>
  <c r="T77" i="1"/>
  <c r="S78" i="1"/>
  <c r="U78" i="1" s="1"/>
  <c r="T78" i="1"/>
  <c r="S79" i="1"/>
  <c r="U79" i="1" s="1"/>
  <c r="T79" i="1"/>
  <c r="S80" i="1"/>
  <c r="U80" i="1" s="1"/>
  <c r="T80" i="1"/>
  <c r="S81" i="1"/>
  <c r="U81" i="1" s="1"/>
  <c r="T81" i="1"/>
  <c r="S82" i="1"/>
  <c r="U82" i="1" s="1"/>
  <c r="T82" i="1"/>
  <c r="S83" i="1"/>
  <c r="U83" i="1" s="1"/>
  <c r="T83" i="1"/>
  <c r="S84" i="1"/>
  <c r="U84" i="1" s="1"/>
  <c r="T84" i="1"/>
  <c r="S85" i="1"/>
  <c r="U85" i="1" s="1"/>
  <c r="T85" i="1"/>
  <c r="S86" i="1"/>
  <c r="U86" i="1" s="1"/>
  <c r="T86" i="1"/>
  <c r="S87" i="1"/>
  <c r="U87" i="1" s="1"/>
  <c r="T87" i="1"/>
  <c r="S88" i="1"/>
  <c r="U88" i="1" s="1"/>
  <c r="T88" i="1"/>
  <c r="S89" i="1"/>
  <c r="U89" i="1" s="1"/>
  <c r="T89" i="1"/>
  <c r="S90" i="1"/>
  <c r="U90" i="1" s="1"/>
  <c r="T90" i="1"/>
  <c r="S91" i="1"/>
  <c r="U91" i="1" s="1"/>
  <c r="T91" i="1"/>
  <c r="S92" i="1"/>
  <c r="U92" i="1" s="1"/>
  <c r="T92" i="1"/>
  <c r="S93" i="1"/>
  <c r="U93" i="1" s="1"/>
  <c r="T93" i="1"/>
  <c r="S94" i="1"/>
  <c r="U94" i="1" s="1"/>
  <c r="T94" i="1"/>
  <c r="S95" i="1"/>
  <c r="U95" i="1" s="1"/>
  <c r="T95" i="1"/>
  <c r="S96" i="1"/>
  <c r="U96" i="1" s="1"/>
  <c r="T96" i="1"/>
  <c r="S97" i="1"/>
  <c r="U97" i="1" s="1"/>
  <c r="T97" i="1"/>
  <c r="S98" i="1"/>
  <c r="U98" i="1" s="1"/>
  <c r="T98" i="1"/>
  <c r="S99" i="1"/>
  <c r="U99" i="1" s="1"/>
  <c r="T99" i="1"/>
  <c r="S100" i="1"/>
  <c r="U100" i="1" s="1"/>
  <c r="T100" i="1"/>
  <c r="S101" i="1"/>
  <c r="U101" i="1" s="1"/>
  <c r="T101" i="1"/>
  <c r="S102" i="1"/>
  <c r="U102" i="1" s="1"/>
  <c r="T102" i="1"/>
  <c r="S103" i="1"/>
  <c r="U103" i="1" s="1"/>
  <c r="T103" i="1"/>
  <c r="S104" i="1"/>
  <c r="U104" i="1" s="1"/>
  <c r="T104" i="1"/>
  <c r="S105" i="1"/>
  <c r="U105" i="1" s="1"/>
  <c r="T105" i="1"/>
  <c r="S106" i="1"/>
  <c r="U106" i="1" s="1"/>
  <c r="T106" i="1"/>
  <c r="S107" i="1"/>
  <c r="U107" i="1" s="1"/>
  <c r="T107" i="1"/>
  <c r="S108" i="1"/>
  <c r="U108" i="1" s="1"/>
  <c r="T108" i="1"/>
  <c r="S109" i="1"/>
  <c r="U109" i="1" s="1"/>
  <c r="T109" i="1"/>
  <c r="S110" i="1"/>
  <c r="U110" i="1" s="1"/>
  <c r="T110" i="1"/>
  <c r="S111" i="1"/>
  <c r="U111" i="1" s="1"/>
  <c r="T111" i="1"/>
  <c r="S112" i="1"/>
  <c r="U112" i="1" s="1"/>
  <c r="T112" i="1"/>
  <c r="S113" i="1"/>
  <c r="U113" i="1" s="1"/>
  <c r="T113" i="1"/>
  <c r="S114" i="1"/>
  <c r="U114" i="1" s="1"/>
  <c r="T114" i="1"/>
  <c r="S115" i="1"/>
  <c r="U115" i="1" s="1"/>
  <c r="T115" i="1"/>
  <c r="S116" i="1"/>
  <c r="U116" i="1" s="1"/>
  <c r="T116" i="1"/>
  <c r="S117" i="1"/>
  <c r="U117" i="1" s="1"/>
  <c r="T117" i="1"/>
  <c r="S118" i="1"/>
  <c r="U118" i="1" s="1"/>
  <c r="T118" i="1"/>
  <c r="S119" i="1"/>
  <c r="U119" i="1" s="1"/>
  <c r="T119" i="1"/>
  <c r="S120" i="1"/>
  <c r="U120" i="1" s="1"/>
  <c r="T120" i="1"/>
  <c r="S121" i="1"/>
  <c r="U121" i="1" s="1"/>
  <c r="T121" i="1"/>
  <c r="S122" i="1"/>
  <c r="U122" i="1" s="1"/>
  <c r="T122" i="1"/>
  <c r="S123" i="1"/>
  <c r="U123" i="1" s="1"/>
  <c r="T123" i="1"/>
  <c r="S124" i="1"/>
  <c r="U124" i="1" s="1"/>
  <c r="T124" i="1"/>
  <c r="S125" i="1"/>
  <c r="U125" i="1" s="1"/>
  <c r="T125" i="1"/>
  <c r="S126" i="1"/>
  <c r="U126" i="1" s="1"/>
  <c r="T126" i="1"/>
  <c r="S127" i="1"/>
  <c r="U127" i="1" s="1"/>
  <c r="T127" i="1"/>
  <c r="S128" i="1"/>
  <c r="U128" i="1" s="1"/>
  <c r="T128" i="1"/>
  <c r="S129" i="1"/>
  <c r="U129" i="1" s="1"/>
  <c r="T129" i="1"/>
  <c r="S130" i="1"/>
  <c r="U130" i="1" s="1"/>
  <c r="T130" i="1"/>
  <c r="S131" i="1"/>
  <c r="U131" i="1" s="1"/>
  <c r="T131" i="1"/>
  <c r="S132" i="1"/>
  <c r="U132" i="1" s="1"/>
  <c r="T132" i="1"/>
  <c r="S133" i="1"/>
  <c r="U133" i="1" s="1"/>
  <c r="T133" i="1"/>
  <c r="S134" i="1"/>
  <c r="U134" i="1" s="1"/>
  <c r="T134" i="1"/>
  <c r="S135" i="1"/>
  <c r="U135" i="1" s="1"/>
  <c r="T135" i="1"/>
  <c r="S136" i="1"/>
  <c r="U136" i="1" s="1"/>
  <c r="T136" i="1"/>
  <c r="S137" i="1"/>
  <c r="U137" i="1" s="1"/>
  <c r="T137" i="1"/>
  <c r="S138" i="1"/>
  <c r="U138" i="1" s="1"/>
  <c r="T138" i="1"/>
  <c r="S139" i="1"/>
  <c r="U139" i="1" s="1"/>
  <c r="T139" i="1"/>
  <c r="S140" i="1"/>
  <c r="U140" i="1" s="1"/>
  <c r="T140" i="1"/>
  <c r="S141" i="1"/>
  <c r="U141" i="1" s="1"/>
  <c r="T141" i="1"/>
  <c r="S142" i="1"/>
  <c r="U142" i="1" s="1"/>
  <c r="T142" i="1"/>
  <c r="S143" i="1"/>
  <c r="U143" i="1" s="1"/>
  <c r="T143" i="1"/>
  <c r="S144" i="1"/>
  <c r="U144" i="1" s="1"/>
  <c r="T144" i="1"/>
  <c r="S145" i="1"/>
  <c r="U145" i="1" s="1"/>
  <c r="T145" i="1"/>
  <c r="S146" i="1"/>
  <c r="U146" i="1" s="1"/>
  <c r="T146" i="1"/>
  <c r="S147" i="1"/>
  <c r="U147" i="1" s="1"/>
  <c r="T147" i="1"/>
  <c r="S148" i="1"/>
  <c r="U148" i="1" s="1"/>
  <c r="T148" i="1"/>
  <c r="S149" i="1"/>
  <c r="U149" i="1" s="1"/>
  <c r="T149" i="1"/>
  <c r="S150" i="1"/>
  <c r="U150" i="1" s="1"/>
  <c r="T150" i="1"/>
  <c r="S151" i="1"/>
  <c r="U151" i="1" s="1"/>
  <c r="T151" i="1"/>
  <c r="S152" i="1"/>
  <c r="U152" i="1" s="1"/>
  <c r="T152" i="1"/>
  <c r="S153" i="1"/>
  <c r="U153" i="1" s="1"/>
  <c r="T153" i="1"/>
  <c r="S154" i="1"/>
  <c r="U154" i="1" s="1"/>
  <c r="T154" i="1"/>
  <c r="S155" i="1"/>
  <c r="U155" i="1" s="1"/>
  <c r="T155" i="1"/>
  <c r="S156" i="1"/>
  <c r="U156" i="1" s="1"/>
  <c r="T156" i="1"/>
  <c r="S157" i="1"/>
  <c r="U157" i="1" s="1"/>
  <c r="T157" i="1"/>
  <c r="S158" i="1"/>
  <c r="U158" i="1" s="1"/>
  <c r="T158" i="1"/>
  <c r="S159" i="1"/>
  <c r="U159" i="1" s="1"/>
  <c r="T159" i="1"/>
  <c r="S160" i="1"/>
  <c r="U160" i="1" s="1"/>
  <c r="T160" i="1"/>
  <c r="S161" i="1"/>
  <c r="U161" i="1" s="1"/>
  <c r="T161" i="1"/>
  <c r="S162" i="1"/>
  <c r="U162" i="1" s="1"/>
  <c r="T162" i="1"/>
  <c r="S163" i="1"/>
  <c r="U163" i="1" s="1"/>
  <c r="T163" i="1"/>
  <c r="S164" i="1"/>
  <c r="U164" i="1" s="1"/>
  <c r="T164" i="1"/>
  <c r="S165" i="1"/>
  <c r="U165" i="1" s="1"/>
  <c r="T165" i="1"/>
  <c r="S166" i="1"/>
  <c r="U166" i="1" s="1"/>
  <c r="T166" i="1"/>
  <c r="S167" i="1"/>
  <c r="U167" i="1" s="1"/>
  <c r="T167" i="1"/>
  <c r="S168" i="1"/>
  <c r="U168" i="1" s="1"/>
  <c r="T168" i="1"/>
  <c r="S169" i="1"/>
  <c r="U169" i="1" s="1"/>
  <c r="T169" i="1"/>
  <c r="S170" i="1"/>
  <c r="U170" i="1" s="1"/>
  <c r="T170" i="1"/>
  <c r="S171" i="1"/>
  <c r="U171" i="1" s="1"/>
  <c r="T171" i="1"/>
  <c r="S172" i="1"/>
  <c r="U172" i="1" s="1"/>
  <c r="T172" i="1"/>
  <c r="S173" i="1"/>
  <c r="U173" i="1" s="1"/>
  <c r="T173" i="1"/>
  <c r="S174" i="1"/>
  <c r="U174" i="1" s="1"/>
  <c r="T174" i="1"/>
  <c r="S175" i="1"/>
  <c r="U175" i="1" s="1"/>
  <c r="T175" i="1"/>
  <c r="S176" i="1"/>
  <c r="U176" i="1" s="1"/>
  <c r="T176" i="1"/>
  <c r="S177" i="1"/>
  <c r="U177" i="1" s="1"/>
  <c r="T177" i="1"/>
  <c r="S178" i="1"/>
  <c r="U178" i="1" s="1"/>
  <c r="T178" i="1"/>
  <c r="S179" i="1"/>
  <c r="U179" i="1" s="1"/>
  <c r="T179" i="1"/>
  <c r="S180" i="1"/>
  <c r="U180" i="1" s="1"/>
  <c r="T180" i="1"/>
  <c r="S181" i="1"/>
  <c r="U181" i="1" s="1"/>
  <c r="T181" i="1"/>
  <c r="S182" i="1"/>
  <c r="U182" i="1" s="1"/>
  <c r="T182" i="1"/>
  <c r="S183" i="1"/>
  <c r="U183" i="1" s="1"/>
  <c r="T183" i="1"/>
  <c r="S184" i="1"/>
  <c r="U184" i="1" s="1"/>
  <c r="T184" i="1"/>
  <c r="S185" i="1"/>
  <c r="U185" i="1" s="1"/>
  <c r="T185" i="1"/>
  <c r="S186" i="1"/>
  <c r="U186" i="1" s="1"/>
  <c r="T186" i="1"/>
  <c r="S187" i="1"/>
  <c r="U187" i="1" s="1"/>
  <c r="T187" i="1"/>
  <c r="S188" i="1"/>
  <c r="U188" i="1" s="1"/>
  <c r="T188" i="1"/>
  <c r="S189" i="1"/>
  <c r="U189" i="1" s="1"/>
  <c r="T189" i="1"/>
  <c r="S190" i="1"/>
  <c r="U190" i="1" s="1"/>
  <c r="T190" i="1"/>
  <c r="S191" i="1"/>
  <c r="U191" i="1" s="1"/>
  <c r="T191" i="1"/>
  <c r="S192" i="1"/>
  <c r="U192" i="1" s="1"/>
  <c r="T192" i="1"/>
  <c r="S193" i="1"/>
  <c r="U193" i="1" s="1"/>
  <c r="T193" i="1"/>
  <c r="S194" i="1"/>
  <c r="U194" i="1" s="1"/>
  <c r="T194" i="1"/>
  <c r="S195" i="1"/>
  <c r="U195" i="1" s="1"/>
  <c r="T195" i="1"/>
  <c r="S196" i="1"/>
  <c r="U196" i="1" s="1"/>
  <c r="T196" i="1"/>
  <c r="S197" i="1"/>
  <c r="U197" i="1" s="1"/>
  <c r="T197" i="1"/>
  <c r="S198" i="1"/>
  <c r="U198" i="1" s="1"/>
  <c r="T198" i="1"/>
  <c r="S199" i="1"/>
  <c r="U199" i="1" s="1"/>
  <c r="T199" i="1"/>
  <c r="S200" i="1"/>
  <c r="U200" i="1" s="1"/>
  <c r="T200" i="1"/>
  <c r="S201" i="1"/>
  <c r="U201" i="1" s="1"/>
  <c r="T201" i="1"/>
  <c r="S202" i="1"/>
  <c r="U202" i="1" s="1"/>
  <c r="T202" i="1"/>
  <c r="S203" i="1"/>
  <c r="U203" i="1" s="1"/>
  <c r="T203" i="1"/>
  <c r="S204" i="1"/>
  <c r="U204" i="1" s="1"/>
  <c r="T204" i="1"/>
  <c r="S205" i="1"/>
  <c r="U205" i="1" s="1"/>
  <c r="T205" i="1"/>
  <c r="S206" i="1"/>
  <c r="U206" i="1" s="1"/>
  <c r="T206" i="1"/>
  <c r="S207" i="1"/>
  <c r="U207" i="1" s="1"/>
  <c r="T207" i="1"/>
  <c r="S208" i="1"/>
  <c r="U208" i="1" s="1"/>
  <c r="T208" i="1"/>
  <c r="S209" i="1"/>
  <c r="U209" i="1" s="1"/>
  <c r="T209" i="1"/>
  <c r="S210" i="1"/>
  <c r="U210" i="1" s="1"/>
  <c r="T210" i="1"/>
  <c r="S211" i="1"/>
  <c r="U211" i="1" s="1"/>
  <c r="T211" i="1"/>
  <c r="S212" i="1"/>
  <c r="U212" i="1" s="1"/>
  <c r="T212" i="1"/>
  <c r="S213" i="1"/>
  <c r="U213" i="1" s="1"/>
  <c r="T213" i="1"/>
  <c r="S214" i="1"/>
  <c r="U214" i="1" s="1"/>
  <c r="T214" i="1"/>
  <c r="S215" i="1"/>
  <c r="U215" i="1" s="1"/>
  <c r="T215" i="1"/>
  <c r="S216" i="1"/>
  <c r="U216" i="1" s="1"/>
  <c r="T216" i="1"/>
  <c r="S217" i="1"/>
  <c r="U217" i="1" s="1"/>
  <c r="T217" i="1"/>
  <c r="S218" i="1"/>
  <c r="U218" i="1" s="1"/>
  <c r="T218" i="1"/>
  <c r="S219" i="1"/>
  <c r="U219" i="1" s="1"/>
  <c r="T219" i="1"/>
  <c r="S220" i="1"/>
  <c r="U220" i="1" s="1"/>
  <c r="T220" i="1"/>
  <c r="S221" i="1"/>
  <c r="U221" i="1" s="1"/>
  <c r="T221" i="1"/>
  <c r="S222" i="1"/>
  <c r="U222" i="1" s="1"/>
  <c r="T222" i="1"/>
  <c r="S223" i="1"/>
  <c r="U223" i="1" s="1"/>
  <c r="T223" i="1"/>
  <c r="S224" i="1"/>
  <c r="U224" i="1" s="1"/>
  <c r="T224" i="1"/>
  <c r="S225" i="1"/>
  <c r="U225" i="1" s="1"/>
  <c r="T225" i="1"/>
  <c r="S226" i="1"/>
  <c r="U226" i="1" s="1"/>
  <c r="T226" i="1"/>
  <c r="S227" i="1"/>
  <c r="U227" i="1" s="1"/>
  <c r="T227" i="1"/>
  <c r="S228" i="1"/>
  <c r="U228" i="1" s="1"/>
  <c r="T228" i="1"/>
  <c r="S229" i="1"/>
  <c r="U229" i="1" s="1"/>
  <c r="T229" i="1"/>
  <c r="S230" i="1"/>
  <c r="U230" i="1" s="1"/>
  <c r="T230" i="1"/>
  <c r="S231" i="1"/>
  <c r="U231" i="1" s="1"/>
  <c r="T231" i="1"/>
  <c r="S232" i="1"/>
  <c r="U232" i="1" s="1"/>
  <c r="T232" i="1"/>
  <c r="S233" i="1"/>
  <c r="U233" i="1" s="1"/>
  <c r="T233" i="1"/>
  <c r="S234" i="1"/>
  <c r="U234" i="1" s="1"/>
  <c r="T234" i="1"/>
  <c r="S235" i="1"/>
  <c r="U235" i="1" s="1"/>
  <c r="T235" i="1"/>
  <c r="S236" i="1"/>
  <c r="U236" i="1" s="1"/>
  <c r="T236" i="1"/>
  <c r="S237" i="1"/>
  <c r="U237" i="1" s="1"/>
  <c r="T237" i="1"/>
  <c r="S238" i="1"/>
  <c r="U238" i="1" s="1"/>
  <c r="T238" i="1"/>
  <c r="S239" i="1"/>
  <c r="U239" i="1" s="1"/>
  <c r="T239" i="1"/>
  <c r="S240" i="1"/>
  <c r="U240" i="1" s="1"/>
  <c r="T240" i="1"/>
  <c r="S241" i="1"/>
  <c r="U241" i="1" s="1"/>
  <c r="T241" i="1"/>
  <c r="S242" i="1"/>
  <c r="U242" i="1" s="1"/>
  <c r="T242" i="1"/>
  <c r="S243" i="1"/>
  <c r="U243" i="1" s="1"/>
  <c r="T243" i="1"/>
  <c r="S244" i="1"/>
  <c r="U244" i="1" s="1"/>
  <c r="T244" i="1"/>
  <c r="S245" i="1"/>
  <c r="U245" i="1" s="1"/>
  <c r="T245" i="1"/>
  <c r="S246" i="1"/>
  <c r="U246" i="1" s="1"/>
  <c r="T246" i="1"/>
  <c r="S247" i="1"/>
  <c r="U247" i="1" s="1"/>
  <c r="T247" i="1"/>
  <c r="S248" i="1"/>
  <c r="U248" i="1" s="1"/>
  <c r="T248" i="1"/>
  <c r="S249" i="1"/>
  <c r="U249" i="1" s="1"/>
  <c r="T249" i="1"/>
  <c r="S250" i="1"/>
  <c r="U250" i="1" s="1"/>
  <c r="T250" i="1"/>
  <c r="S251" i="1"/>
  <c r="U251" i="1" s="1"/>
  <c r="T251" i="1"/>
  <c r="S252" i="1"/>
  <c r="U252" i="1" s="1"/>
  <c r="T252" i="1"/>
  <c r="S253" i="1"/>
  <c r="U253" i="1" s="1"/>
  <c r="T253" i="1"/>
  <c r="S254" i="1"/>
  <c r="U254" i="1" s="1"/>
  <c r="T254" i="1"/>
  <c r="S255" i="1"/>
  <c r="U255" i="1" s="1"/>
  <c r="T255" i="1"/>
  <c r="S256" i="1"/>
  <c r="U256" i="1" s="1"/>
  <c r="T256" i="1"/>
  <c r="S257" i="1"/>
  <c r="U257" i="1" s="1"/>
  <c r="T257" i="1"/>
  <c r="S258" i="1"/>
  <c r="U258" i="1" s="1"/>
  <c r="T258" i="1"/>
  <c r="S259" i="1"/>
  <c r="U259" i="1" s="1"/>
  <c r="T259" i="1"/>
  <c r="S260" i="1"/>
  <c r="U260" i="1" s="1"/>
  <c r="T260" i="1"/>
  <c r="S261" i="1"/>
  <c r="U261" i="1" s="1"/>
  <c r="T261" i="1"/>
  <c r="S262" i="1"/>
  <c r="U262" i="1" s="1"/>
  <c r="T262" i="1"/>
  <c r="S263" i="1"/>
  <c r="U263" i="1" s="1"/>
  <c r="T263" i="1"/>
  <c r="S264" i="1"/>
  <c r="U264" i="1" s="1"/>
  <c r="T264" i="1"/>
  <c r="S265" i="1"/>
  <c r="U265" i="1" s="1"/>
  <c r="T265" i="1"/>
  <c r="S266" i="1"/>
  <c r="U266" i="1" s="1"/>
  <c r="T266" i="1"/>
  <c r="S267" i="1"/>
  <c r="U267" i="1" s="1"/>
  <c r="T267" i="1"/>
  <c r="S268" i="1"/>
  <c r="U268" i="1" s="1"/>
  <c r="T268" i="1"/>
  <c r="S269" i="1"/>
  <c r="U269" i="1" s="1"/>
  <c r="T269" i="1"/>
  <c r="S270" i="1"/>
  <c r="U270" i="1" s="1"/>
  <c r="T270" i="1"/>
  <c r="S271" i="1"/>
  <c r="U271" i="1" s="1"/>
  <c r="T271" i="1"/>
  <c r="S272" i="1"/>
  <c r="U272" i="1" s="1"/>
  <c r="T272" i="1"/>
  <c r="S273" i="1"/>
  <c r="U273" i="1" s="1"/>
  <c r="T273" i="1"/>
  <c r="S274" i="1"/>
  <c r="U274" i="1" s="1"/>
  <c r="T274" i="1"/>
  <c r="S275" i="1"/>
  <c r="U275" i="1" s="1"/>
  <c r="T275" i="1"/>
  <c r="S276" i="1"/>
  <c r="U276" i="1" s="1"/>
  <c r="T276" i="1"/>
  <c r="S277" i="1"/>
  <c r="U277" i="1" s="1"/>
  <c r="T277" i="1"/>
  <c r="S278" i="1"/>
  <c r="U278" i="1" s="1"/>
  <c r="T278" i="1"/>
  <c r="S279" i="1"/>
  <c r="U279" i="1" s="1"/>
  <c r="T279" i="1"/>
  <c r="S280" i="1"/>
  <c r="U280" i="1" s="1"/>
  <c r="T280" i="1"/>
  <c r="S281" i="1"/>
  <c r="U281" i="1" s="1"/>
  <c r="T281" i="1"/>
  <c r="S282" i="1"/>
  <c r="U282" i="1" s="1"/>
  <c r="T282" i="1"/>
  <c r="S283" i="1"/>
  <c r="U283" i="1" s="1"/>
  <c r="T283" i="1"/>
  <c r="S284" i="1"/>
  <c r="U284" i="1" s="1"/>
  <c r="T284" i="1"/>
  <c r="S285" i="1"/>
  <c r="U285" i="1" s="1"/>
  <c r="T285" i="1"/>
  <c r="S286" i="1"/>
  <c r="U286" i="1" s="1"/>
  <c r="T286" i="1"/>
  <c r="S287" i="1"/>
  <c r="U287" i="1" s="1"/>
  <c r="T287" i="1"/>
  <c r="S288" i="1"/>
  <c r="U288" i="1" s="1"/>
  <c r="T288" i="1"/>
  <c r="S289" i="1"/>
  <c r="U289" i="1" s="1"/>
  <c r="T289" i="1"/>
  <c r="S290" i="1"/>
  <c r="U290" i="1" s="1"/>
  <c r="T290" i="1"/>
  <c r="S291" i="1"/>
  <c r="U291" i="1" s="1"/>
  <c r="T291" i="1"/>
  <c r="S292" i="1"/>
  <c r="U292" i="1" s="1"/>
  <c r="T292" i="1"/>
  <c r="S293" i="1"/>
  <c r="U293" i="1" s="1"/>
  <c r="T293" i="1"/>
  <c r="S294" i="1"/>
  <c r="U294" i="1" s="1"/>
  <c r="T294" i="1"/>
  <c r="S295" i="1"/>
  <c r="U295" i="1" s="1"/>
  <c r="T295" i="1"/>
  <c r="S296" i="1"/>
  <c r="U296" i="1" s="1"/>
  <c r="T296" i="1"/>
  <c r="S297" i="1"/>
  <c r="U297" i="1" s="1"/>
  <c r="T297" i="1"/>
  <c r="S298" i="1"/>
  <c r="U298" i="1" s="1"/>
  <c r="T298" i="1"/>
  <c r="S299" i="1"/>
  <c r="U299" i="1" s="1"/>
  <c r="T299" i="1"/>
  <c r="S300" i="1"/>
  <c r="U300" i="1" s="1"/>
  <c r="T300" i="1"/>
  <c r="S301" i="1"/>
  <c r="U301" i="1" s="1"/>
  <c r="T301" i="1"/>
  <c r="S302" i="1"/>
  <c r="U302" i="1" s="1"/>
  <c r="T302" i="1"/>
  <c r="S303" i="1"/>
  <c r="U303" i="1" s="1"/>
  <c r="T303" i="1"/>
  <c r="S304" i="1"/>
  <c r="U304" i="1" s="1"/>
  <c r="T304" i="1"/>
  <c r="S305" i="1"/>
  <c r="U305" i="1" s="1"/>
  <c r="T305" i="1"/>
  <c r="S306" i="1"/>
  <c r="U306" i="1" s="1"/>
  <c r="T306" i="1"/>
  <c r="S307" i="1"/>
  <c r="U307" i="1" s="1"/>
  <c r="T307" i="1"/>
  <c r="S308" i="1"/>
  <c r="U308" i="1" s="1"/>
  <c r="T308" i="1"/>
  <c r="S309" i="1"/>
  <c r="U309" i="1" s="1"/>
  <c r="T309" i="1"/>
  <c r="S310" i="1"/>
  <c r="U310" i="1" s="1"/>
  <c r="T310" i="1"/>
  <c r="S311" i="1"/>
  <c r="U311" i="1" s="1"/>
  <c r="T311" i="1"/>
  <c r="S312" i="1"/>
  <c r="U312" i="1" s="1"/>
  <c r="T312" i="1"/>
  <c r="S313" i="1"/>
  <c r="U313" i="1" s="1"/>
  <c r="T313" i="1"/>
  <c r="S314" i="1"/>
  <c r="U314" i="1" s="1"/>
  <c r="T314" i="1"/>
  <c r="S315" i="1"/>
  <c r="U315" i="1" s="1"/>
  <c r="T315" i="1"/>
  <c r="S316" i="1"/>
  <c r="U316" i="1" s="1"/>
  <c r="T316" i="1"/>
  <c r="S317" i="1"/>
  <c r="U317" i="1" s="1"/>
  <c r="T317" i="1"/>
  <c r="S318" i="1"/>
  <c r="U318" i="1" s="1"/>
  <c r="T318" i="1"/>
  <c r="S319" i="1"/>
  <c r="U319" i="1" s="1"/>
  <c r="T319" i="1"/>
  <c r="S320" i="1"/>
  <c r="U320" i="1" s="1"/>
  <c r="T320" i="1"/>
  <c r="S321" i="1"/>
  <c r="U321" i="1" s="1"/>
  <c r="T321" i="1"/>
  <c r="S322" i="1"/>
  <c r="U322" i="1" s="1"/>
  <c r="T322" i="1"/>
  <c r="S323" i="1"/>
  <c r="U323" i="1" s="1"/>
  <c r="T323" i="1"/>
  <c r="S324" i="1"/>
  <c r="U324" i="1" s="1"/>
  <c r="T324" i="1"/>
  <c r="S325" i="1"/>
  <c r="U325" i="1" s="1"/>
  <c r="T325" i="1"/>
  <c r="S326" i="1"/>
  <c r="U326" i="1" s="1"/>
  <c r="T326" i="1"/>
  <c r="S327" i="1"/>
  <c r="U327" i="1" s="1"/>
  <c r="T327" i="1"/>
  <c r="S328" i="1"/>
  <c r="U328" i="1" s="1"/>
  <c r="T328" i="1"/>
  <c r="S329" i="1"/>
  <c r="U329" i="1" s="1"/>
  <c r="T329" i="1"/>
  <c r="S330" i="1"/>
  <c r="U330" i="1" s="1"/>
  <c r="T330" i="1"/>
  <c r="S331" i="1"/>
  <c r="U331" i="1" s="1"/>
  <c r="T331" i="1"/>
  <c r="S332" i="1"/>
  <c r="U332" i="1" s="1"/>
  <c r="T332" i="1"/>
  <c r="S333" i="1"/>
  <c r="U333" i="1" s="1"/>
  <c r="T333" i="1"/>
  <c r="S334" i="1"/>
  <c r="U334" i="1" s="1"/>
  <c r="T334" i="1"/>
  <c r="S335" i="1"/>
  <c r="U335" i="1" s="1"/>
  <c r="T335" i="1"/>
  <c r="S336" i="1"/>
  <c r="U336" i="1" s="1"/>
  <c r="T336" i="1"/>
  <c r="S337" i="1"/>
  <c r="U337" i="1" s="1"/>
  <c r="T337" i="1"/>
  <c r="S338" i="1"/>
  <c r="U338" i="1" s="1"/>
  <c r="T338" i="1"/>
  <c r="S339" i="1"/>
  <c r="U339" i="1" s="1"/>
  <c r="T339" i="1"/>
  <c r="S340" i="1"/>
  <c r="U340" i="1" s="1"/>
  <c r="T340" i="1"/>
  <c r="S341" i="1"/>
  <c r="U341" i="1" s="1"/>
  <c r="T341" i="1"/>
  <c r="S342" i="1"/>
  <c r="U342" i="1" s="1"/>
  <c r="T342" i="1"/>
  <c r="S343" i="1"/>
  <c r="U343" i="1" s="1"/>
  <c r="T343" i="1"/>
  <c r="S344" i="1"/>
  <c r="U344" i="1" s="1"/>
  <c r="T344" i="1"/>
  <c r="S345" i="1"/>
  <c r="U345" i="1" s="1"/>
  <c r="T345" i="1"/>
  <c r="S346" i="1"/>
  <c r="U346" i="1" s="1"/>
  <c r="T346" i="1"/>
  <c r="S347" i="1"/>
  <c r="U347" i="1" s="1"/>
  <c r="T347" i="1"/>
  <c r="S348" i="1"/>
  <c r="U348" i="1" s="1"/>
  <c r="T348" i="1"/>
  <c r="S349" i="1"/>
  <c r="U349" i="1" s="1"/>
  <c r="T349" i="1"/>
  <c r="S350" i="1"/>
  <c r="U350" i="1" s="1"/>
  <c r="T350" i="1"/>
  <c r="S351" i="1"/>
  <c r="U351" i="1" s="1"/>
  <c r="T351" i="1"/>
  <c r="S352" i="1"/>
  <c r="U352" i="1" s="1"/>
  <c r="T352" i="1"/>
  <c r="S353" i="1"/>
  <c r="U353" i="1" s="1"/>
  <c r="T353" i="1"/>
  <c r="S354" i="1"/>
  <c r="U354" i="1" s="1"/>
  <c r="T354" i="1"/>
  <c r="S355" i="1"/>
  <c r="U355" i="1" s="1"/>
  <c r="T355" i="1"/>
  <c r="S356" i="1"/>
  <c r="U356" i="1" s="1"/>
  <c r="T356" i="1"/>
  <c r="S357" i="1"/>
  <c r="U357" i="1" s="1"/>
  <c r="T357" i="1"/>
  <c r="S358" i="1"/>
  <c r="U358" i="1" s="1"/>
  <c r="T358" i="1"/>
  <c r="S359" i="1"/>
  <c r="U359" i="1" s="1"/>
  <c r="T359" i="1"/>
  <c r="S360" i="1"/>
  <c r="U360" i="1" s="1"/>
  <c r="T360" i="1"/>
  <c r="S361" i="1"/>
  <c r="U361" i="1" s="1"/>
  <c r="T361" i="1"/>
  <c r="S362" i="1"/>
  <c r="U362" i="1" s="1"/>
  <c r="T362" i="1"/>
  <c r="S363" i="1"/>
  <c r="U363" i="1" s="1"/>
  <c r="T363" i="1"/>
  <c r="S364" i="1"/>
  <c r="U364" i="1" s="1"/>
  <c r="T364" i="1"/>
  <c r="S365" i="1"/>
  <c r="U365" i="1" s="1"/>
  <c r="T365" i="1"/>
  <c r="S366" i="1"/>
  <c r="U366" i="1" s="1"/>
  <c r="T366" i="1"/>
  <c r="S367" i="1"/>
  <c r="U367" i="1" s="1"/>
  <c r="T367" i="1"/>
  <c r="S368" i="1"/>
  <c r="U368" i="1" s="1"/>
  <c r="T368" i="1"/>
  <c r="S369" i="1"/>
  <c r="U369" i="1" s="1"/>
  <c r="T369" i="1"/>
  <c r="S370" i="1"/>
  <c r="U370" i="1" s="1"/>
  <c r="T370" i="1"/>
  <c r="S371" i="1"/>
  <c r="U371" i="1" s="1"/>
  <c r="T371" i="1"/>
  <c r="S372" i="1"/>
  <c r="U372" i="1" s="1"/>
  <c r="T372" i="1"/>
  <c r="S373" i="1"/>
  <c r="U373" i="1" s="1"/>
  <c r="T373" i="1"/>
  <c r="S374" i="1"/>
  <c r="U374" i="1" s="1"/>
  <c r="T374" i="1"/>
  <c r="S375" i="1"/>
  <c r="U375" i="1" s="1"/>
  <c r="T375" i="1"/>
  <c r="S376" i="1"/>
  <c r="U376" i="1" s="1"/>
  <c r="T376" i="1"/>
  <c r="S377" i="1"/>
  <c r="U377" i="1" s="1"/>
  <c r="T377" i="1"/>
  <c r="S378" i="1"/>
  <c r="U378" i="1" s="1"/>
  <c r="T378" i="1"/>
  <c r="S379" i="1"/>
  <c r="U379" i="1" s="1"/>
  <c r="T379" i="1"/>
  <c r="S380" i="1"/>
  <c r="U380" i="1" s="1"/>
  <c r="T380" i="1"/>
  <c r="S381" i="1"/>
  <c r="U381" i="1" s="1"/>
  <c r="T381" i="1"/>
  <c r="S382" i="1"/>
  <c r="U382" i="1" s="1"/>
  <c r="T382" i="1"/>
  <c r="S383" i="1"/>
  <c r="U383" i="1" s="1"/>
  <c r="T383" i="1"/>
  <c r="S384" i="1"/>
  <c r="U384" i="1" s="1"/>
  <c r="T384" i="1"/>
  <c r="S385" i="1"/>
  <c r="U385" i="1" s="1"/>
  <c r="T385" i="1"/>
  <c r="S386" i="1"/>
  <c r="U386" i="1" s="1"/>
  <c r="T386" i="1"/>
  <c r="S387" i="1"/>
  <c r="U387" i="1" s="1"/>
  <c r="T387" i="1"/>
  <c r="S388" i="1"/>
  <c r="U388" i="1" s="1"/>
  <c r="T388" i="1"/>
  <c r="S389" i="1"/>
  <c r="U389" i="1" s="1"/>
  <c r="T389" i="1"/>
  <c r="S390" i="1"/>
  <c r="U390" i="1" s="1"/>
  <c r="T390" i="1"/>
  <c r="S391" i="1"/>
  <c r="U391" i="1" s="1"/>
  <c r="T391" i="1"/>
  <c r="S392" i="1"/>
  <c r="U392" i="1" s="1"/>
  <c r="T392" i="1"/>
  <c r="S393" i="1"/>
  <c r="U393" i="1" s="1"/>
  <c r="T393" i="1"/>
  <c r="S394" i="1"/>
  <c r="U394" i="1" s="1"/>
  <c r="T394" i="1"/>
  <c r="S395" i="1"/>
  <c r="U395" i="1" s="1"/>
  <c r="T395" i="1"/>
  <c r="S396" i="1"/>
  <c r="U396" i="1" s="1"/>
  <c r="T396" i="1"/>
  <c r="S397" i="1"/>
  <c r="U397" i="1" s="1"/>
  <c r="T397" i="1"/>
  <c r="S398" i="1"/>
  <c r="U398" i="1" s="1"/>
  <c r="T398" i="1"/>
  <c r="S399" i="1"/>
  <c r="U399" i="1" s="1"/>
  <c r="T399" i="1"/>
  <c r="S400" i="1"/>
  <c r="U400" i="1" s="1"/>
  <c r="T400" i="1"/>
  <c r="S401" i="1"/>
  <c r="U401" i="1" s="1"/>
  <c r="T401" i="1"/>
  <c r="S402" i="1"/>
  <c r="U402" i="1" s="1"/>
  <c r="T402" i="1"/>
  <c r="S403" i="1"/>
  <c r="U403" i="1" s="1"/>
  <c r="T403" i="1"/>
  <c r="S404" i="1"/>
  <c r="U404" i="1" s="1"/>
  <c r="T404" i="1"/>
  <c r="S405" i="1"/>
  <c r="U405" i="1" s="1"/>
  <c r="T405" i="1"/>
  <c r="S406" i="1"/>
  <c r="U406" i="1" s="1"/>
  <c r="T406" i="1"/>
  <c r="S407" i="1"/>
  <c r="U407" i="1" s="1"/>
  <c r="T407" i="1"/>
  <c r="S408" i="1"/>
  <c r="U408" i="1" s="1"/>
  <c r="T408" i="1"/>
  <c r="S409" i="1"/>
  <c r="U409" i="1" s="1"/>
  <c r="T409" i="1"/>
  <c r="S410" i="1"/>
  <c r="U410" i="1" s="1"/>
  <c r="T410" i="1"/>
  <c r="S411" i="1"/>
  <c r="U411" i="1" s="1"/>
  <c r="T411" i="1"/>
  <c r="S412" i="1"/>
  <c r="U412" i="1" s="1"/>
  <c r="T412" i="1"/>
  <c r="S413" i="1"/>
  <c r="U413" i="1" s="1"/>
  <c r="T413" i="1"/>
  <c r="S414" i="1"/>
  <c r="U414" i="1" s="1"/>
  <c r="T414" i="1"/>
  <c r="S415" i="1"/>
  <c r="U415" i="1" s="1"/>
  <c r="T415" i="1"/>
  <c r="S416" i="1"/>
  <c r="U416" i="1" s="1"/>
  <c r="T416" i="1"/>
  <c r="S417" i="1"/>
  <c r="U417" i="1" s="1"/>
  <c r="T417" i="1"/>
  <c r="S418" i="1"/>
  <c r="U418" i="1" s="1"/>
  <c r="T418" i="1"/>
  <c r="S419" i="1"/>
  <c r="U419" i="1" s="1"/>
  <c r="T419" i="1"/>
  <c r="S420" i="1"/>
  <c r="U420" i="1" s="1"/>
  <c r="T420" i="1"/>
  <c r="S421" i="1"/>
  <c r="U421" i="1" s="1"/>
  <c r="T421" i="1"/>
  <c r="S422" i="1"/>
  <c r="U422" i="1" s="1"/>
  <c r="T422" i="1"/>
  <c r="S423" i="1"/>
  <c r="U423" i="1" s="1"/>
  <c r="T423" i="1"/>
  <c r="S424" i="1"/>
  <c r="U424" i="1" s="1"/>
  <c r="T424" i="1"/>
  <c r="S425" i="1"/>
  <c r="U425" i="1" s="1"/>
  <c r="T425" i="1"/>
  <c r="S426" i="1"/>
  <c r="U426" i="1" s="1"/>
  <c r="T426" i="1"/>
  <c r="S427" i="1"/>
  <c r="U427" i="1" s="1"/>
  <c r="T427" i="1"/>
  <c r="S428" i="1"/>
  <c r="U428" i="1" s="1"/>
  <c r="T428" i="1"/>
  <c r="S429" i="1"/>
  <c r="U429" i="1" s="1"/>
  <c r="T429" i="1"/>
  <c r="S430" i="1"/>
  <c r="U430" i="1" s="1"/>
  <c r="T430" i="1"/>
  <c r="S431" i="1"/>
  <c r="U431" i="1" s="1"/>
  <c r="T431" i="1"/>
  <c r="S432" i="1"/>
  <c r="U432" i="1" s="1"/>
  <c r="T432" i="1"/>
  <c r="S433" i="1"/>
  <c r="U433" i="1" s="1"/>
  <c r="T433" i="1"/>
  <c r="S434" i="1"/>
  <c r="U434" i="1" s="1"/>
  <c r="T434" i="1"/>
  <c r="S435" i="1"/>
  <c r="U435" i="1" s="1"/>
  <c r="T435" i="1"/>
  <c r="S436" i="1"/>
  <c r="U436" i="1" s="1"/>
  <c r="T436" i="1"/>
  <c r="S437" i="1"/>
  <c r="U437" i="1" s="1"/>
  <c r="T437" i="1"/>
  <c r="S438" i="1"/>
  <c r="U438" i="1" s="1"/>
  <c r="T438" i="1"/>
  <c r="S439" i="1"/>
  <c r="U439" i="1" s="1"/>
  <c r="T439" i="1"/>
  <c r="S440" i="1"/>
  <c r="U440" i="1" s="1"/>
  <c r="T440" i="1"/>
  <c r="S441" i="1"/>
  <c r="U441" i="1" s="1"/>
  <c r="T441" i="1"/>
  <c r="S442" i="1"/>
  <c r="U442" i="1" s="1"/>
  <c r="T442" i="1"/>
  <c r="S443" i="1"/>
  <c r="U443" i="1" s="1"/>
  <c r="T443" i="1"/>
  <c r="S444" i="1"/>
  <c r="U444" i="1" s="1"/>
  <c r="T444" i="1"/>
  <c r="S445" i="1"/>
  <c r="U445" i="1" s="1"/>
  <c r="T445" i="1"/>
  <c r="S446" i="1"/>
  <c r="U446" i="1" s="1"/>
  <c r="T446" i="1"/>
  <c r="S447" i="1"/>
  <c r="U447" i="1" s="1"/>
  <c r="T447" i="1"/>
  <c r="S448" i="1"/>
  <c r="U448" i="1" s="1"/>
  <c r="T448" i="1"/>
  <c r="S449" i="1"/>
  <c r="U449" i="1" s="1"/>
  <c r="T449" i="1"/>
  <c r="S450" i="1"/>
  <c r="U450" i="1" s="1"/>
  <c r="T450" i="1"/>
  <c r="S451" i="1"/>
  <c r="U451" i="1" s="1"/>
  <c r="T451" i="1"/>
  <c r="S452" i="1"/>
  <c r="U452" i="1" s="1"/>
  <c r="T452" i="1"/>
  <c r="S453" i="1"/>
  <c r="U453" i="1" s="1"/>
  <c r="T453" i="1"/>
  <c r="S454" i="1"/>
  <c r="U454" i="1" s="1"/>
  <c r="T454" i="1"/>
  <c r="S455" i="1"/>
  <c r="U455" i="1" s="1"/>
  <c r="T455" i="1"/>
  <c r="S456" i="1"/>
  <c r="U456" i="1" s="1"/>
  <c r="T456" i="1"/>
  <c r="S457" i="1"/>
  <c r="U457" i="1" s="1"/>
  <c r="T457" i="1"/>
  <c r="S458" i="1"/>
  <c r="U458" i="1" s="1"/>
  <c r="T458" i="1"/>
  <c r="S459" i="1"/>
  <c r="U459" i="1" s="1"/>
  <c r="T459" i="1"/>
  <c r="S460" i="1"/>
  <c r="U460" i="1" s="1"/>
  <c r="T460" i="1"/>
  <c r="S461" i="1"/>
  <c r="U461" i="1" s="1"/>
  <c r="T461" i="1"/>
  <c r="S462" i="1"/>
  <c r="U462" i="1" s="1"/>
  <c r="T462" i="1"/>
  <c r="S463" i="1"/>
  <c r="U463" i="1" s="1"/>
  <c r="T463" i="1"/>
  <c r="S464" i="1"/>
  <c r="U464" i="1" s="1"/>
  <c r="T464" i="1"/>
  <c r="S465" i="1"/>
  <c r="U465" i="1" s="1"/>
  <c r="T465" i="1"/>
  <c r="S466" i="1"/>
  <c r="U466" i="1" s="1"/>
  <c r="T466" i="1"/>
  <c r="S467" i="1"/>
  <c r="U467" i="1" s="1"/>
  <c r="T467" i="1"/>
  <c r="S468" i="1"/>
  <c r="U468" i="1" s="1"/>
  <c r="T468" i="1"/>
  <c r="S469" i="1"/>
  <c r="U469" i="1" s="1"/>
  <c r="T469" i="1"/>
  <c r="S470" i="1"/>
  <c r="U470" i="1" s="1"/>
  <c r="T470" i="1"/>
  <c r="S471" i="1"/>
  <c r="U471" i="1" s="1"/>
  <c r="T471" i="1"/>
  <c r="S472" i="1"/>
  <c r="U472" i="1" s="1"/>
  <c r="T472" i="1"/>
  <c r="S473" i="1"/>
  <c r="U473" i="1" s="1"/>
  <c r="T473" i="1"/>
  <c r="S474" i="1"/>
  <c r="U474" i="1" s="1"/>
  <c r="T474" i="1"/>
  <c r="S475" i="1"/>
  <c r="U475" i="1" s="1"/>
  <c r="T475" i="1"/>
  <c r="S476" i="1"/>
  <c r="U476" i="1" s="1"/>
  <c r="T476" i="1"/>
  <c r="S477" i="1"/>
  <c r="U477" i="1" s="1"/>
  <c r="T477" i="1"/>
  <c r="S478" i="1"/>
  <c r="U478" i="1" s="1"/>
  <c r="T478" i="1"/>
  <c r="S479" i="1"/>
  <c r="U479" i="1" s="1"/>
  <c r="T479" i="1"/>
  <c r="S480" i="1"/>
  <c r="U480" i="1" s="1"/>
  <c r="T480" i="1"/>
  <c r="S481" i="1"/>
  <c r="U481" i="1" s="1"/>
  <c r="T481" i="1"/>
  <c r="S482" i="1"/>
  <c r="U482" i="1" s="1"/>
  <c r="T482" i="1"/>
  <c r="S483" i="1"/>
  <c r="U483" i="1" s="1"/>
  <c r="T483" i="1"/>
  <c r="S484" i="1"/>
  <c r="U484" i="1" s="1"/>
  <c r="T484" i="1"/>
  <c r="S485" i="1"/>
  <c r="U485" i="1" s="1"/>
  <c r="T485" i="1"/>
  <c r="S486" i="1"/>
  <c r="U486" i="1" s="1"/>
  <c r="T486" i="1"/>
  <c r="S487" i="1"/>
  <c r="U487" i="1" s="1"/>
  <c r="T487" i="1"/>
  <c r="S488" i="1"/>
  <c r="U488" i="1" s="1"/>
  <c r="T488" i="1"/>
  <c r="S489" i="1"/>
  <c r="U489" i="1" s="1"/>
  <c r="T489" i="1"/>
  <c r="S490" i="1"/>
  <c r="U490" i="1" s="1"/>
  <c r="T490" i="1"/>
  <c r="S491" i="1"/>
  <c r="U491" i="1" s="1"/>
  <c r="T491" i="1"/>
  <c r="S492" i="1"/>
  <c r="U492" i="1" s="1"/>
  <c r="T492" i="1"/>
  <c r="S493" i="1"/>
  <c r="U493" i="1" s="1"/>
  <c r="T493" i="1"/>
  <c r="S494" i="1"/>
  <c r="U494" i="1" s="1"/>
  <c r="T494" i="1"/>
  <c r="S495" i="1"/>
  <c r="U495" i="1" s="1"/>
  <c r="T495" i="1"/>
  <c r="S496" i="1"/>
  <c r="U496" i="1" s="1"/>
  <c r="T496" i="1"/>
  <c r="S497" i="1"/>
  <c r="U497" i="1" s="1"/>
  <c r="T497" i="1"/>
  <c r="S498" i="1"/>
  <c r="U498" i="1" s="1"/>
  <c r="T498" i="1"/>
  <c r="S499" i="1"/>
  <c r="U499" i="1" s="1"/>
  <c r="T499" i="1"/>
  <c r="S500" i="1"/>
  <c r="U500" i="1" s="1"/>
  <c r="T500" i="1"/>
  <c r="S501" i="1"/>
  <c r="U501" i="1" s="1"/>
  <c r="T501" i="1"/>
  <c r="S502" i="1"/>
  <c r="U502" i="1" s="1"/>
  <c r="T502" i="1"/>
  <c r="S503" i="1"/>
  <c r="U503" i="1" s="1"/>
  <c r="T503" i="1"/>
  <c r="S504" i="1"/>
  <c r="U504" i="1" s="1"/>
  <c r="T504" i="1"/>
  <c r="S505" i="1"/>
  <c r="U505" i="1" s="1"/>
  <c r="T505" i="1"/>
  <c r="S506" i="1"/>
  <c r="U506" i="1" s="1"/>
  <c r="T506" i="1"/>
  <c r="S507" i="1"/>
  <c r="U507" i="1" s="1"/>
  <c r="T507" i="1"/>
  <c r="S508" i="1"/>
  <c r="U508" i="1" s="1"/>
  <c r="T508" i="1"/>
  <c r="S509" i="1"/>
  <c r="U509" i="1" s="1"/>
  <c r="T509" i="1"/>
  <c r="S510" i="1"/>
  <c r="U510" i="1" s="1"/>
  <c r="T510" i="1"/>
  <c r="S511" i="1"/>
  <c r="U511" i="1" s="1"/>
  <c r="T511" i="1"/>
  <c r="S512" i="1"/>
  <c r="U512" i="1" s="1"/>
  <c r="T512" i="1"/>
  <c r="S513" i="1"/>
  <c r="U513" i="1" s="1"/>
  <c r="T513" i="1"/>
  <c r="S514" i="1"/>
  <c r="U514" i="1" s="1"/>
  <c r="T514" i="1"/>
  <c r="S515" i="1"/>
  <c r="U515" i="1" s="1"/>
  <c r="T515" i="1"/>
  <c r="S516" i="1"/>
  <c r="U516" i="1" s="1"/>
  <c r="T516" i="1"/>
  <c r="S517" i="1"/>
  <c r="U517" i="1" s="1"/>
  <c r="T517" i="1"/>
  <c r="S518" i="1"/>
  <c r="U518" i="1" s="1"/>
  <c r="T518" i="1"/>
  <c r="S519" i="1"/>
  <c r="U519" i="1" s="1"/>
  <c r="T519" i="1"/>
  <c r="S520" i="1"/>
  <c r="U520" i="1" s="1"/>
  <c r="T520" i="1"/>
  <c r="S521" i="1"/>
  <c r="U521" i="1" s="1"/>
  <c r="T521" i="1"/>
  <c r="S522" i="1"/>
  <c r="U522" i="1" s="1"/>
  <c r="T522" i="1"/>
  <c r="S523" i="1"/>
  <c r="U523" i="1" s="1"/>
  <c r="T523" i="1"/>
  <c r="S524" i="1"/>
  <c r="U524" i="1" s="1"/>
  <c r="T524" i="1"/>
  <c r="S525" i="1"/>
  <c r="U525" i="1" s="1"/>
  <c r="T525" i="1"/>
  <c r="S526" i="1"/>
  <c r="U526" i="1" s="1"/>
  <c r="T526" i="1"/>
  <c r="S527" i="1"/>
  <c r="U527" i="1" s="1"/>
  <c r="T527" i="1"/>
  <c r="S528" i="1"/>
  <c r="U528" i="1" s="1"/>
  <c r="T528" i="1"/>
  <c r="S529" i="1"/>
  <c r="U529" i="1" s="1"/>
  <c r="T529" i="1"/>
  <c r="S530" i="1"/>
  <c r="U530" i="1" s="1"/>
  <c r="T530" i="1"/>
  <c r="S531" i="1"/>
  <c r="U531" i="1" s="1"/>
  <c r="T531" i="1"/>
  <c r="S532" i="1"/>
  <c r="U532" i="1" s="1"/>
  <c r="T532" i="1"/>
  <c r="S533" i="1"/>
  <c r="U533" i="1" s="1"/>
  <c r="T533" i="1"/>
  <c r="S534" i="1"/>
  <c r="U534" i="1" s="1"/>
  <c r="T534" i="1"/>
  <c r="S535" i="1"/>
  <c r="U535" i="1" s="1"/>
  <c r="T535" i="1"/>
  <c r="S536" i="1"/>
  <c r="U536" i="1" s="1"/>
  <c r="T536" i="1"/>
  <c r="S537" i="1"/>
  <c r="U537" i="1" s="1"/>
  <c r="T537" i="1"/>
  <c r="S538" i="1"/>
  <c r="U538" i="1" s="1"/>
  <c r="T538" i="1"/>
  <c r="S539" i="1"/>
  <c r="U539" i="1" s="1"/>
  <c r="T539" i="1"/>
  <c r="S540" i="1"/>
  <c r="U540" i="1" s="1"/>
  <c r="T540" i="1"/>
  <c r="S541" i="1"/>
  <c r="U541" i="1" s="1"/>
  <c r="T541" i="1"/>
  <c r="S542" i="1"/>
  <c r="U542" i="1" s="1"/>
  <c r="T542" i="1"/>
  <c r="S543" i="1"/>
  <c r="U543" i="1" s="1"/>
  <c r="T543" i="1"/>
  <c r="S544" i="1"/>
  <c r="U544" i="1" s="1"/>
  <c r="T544" i="1"/>
  <c r="S545" i="1"/>
  <c r="U545" i="1" s="1"/>
  <c r="T545" i="1"/>
  <c r="S546" i="1"/>
  <c r="U546" i="1" s="1"/>
  <c r="T546" i="1"/>
  <c r="S547" i="1"/>
  <c r="U547" i="1" s="1"/>
  <c r="T547" i="1"/>
  <c r="S548" i="1"/>
  <c r="U548" i="1" s="1"/>
  <c r="T548" i="1"/>
  <c r="S549" i="1"/>
  <c r="U549" i="1" s="1"/>
  <c r="T549" i="1"/>
  <c r="S550" i="1"/>
  <c r="U550" i="1" s="1"/>
  <c r="T550" i="1"/>
  <c r="S551" i="1"/>
  <c r="U551" i="1" s="1"/>
  <c r="T551" i="1"/>
  <c r="S552" i="1"/>
  <c r="U552" i="1" s="1"/>
  <c r="T552" i="1"/>
  <c r="S553" i="1"/>
  <c r="U553" i="1" s="1"/>
  <c r="T553" i="1"/>
  <c r="S554" i="1"/>
  <c r="U554" i="1" s="1"/>
  <c r="T554" i="1"/>
  <c r="S555" i="1"/>
  <c r="U555" i="1" s="1"/>
  <c r="T555" i="1"/>
  <c r="S556" i="1"/>
  <c r="U556" i="1" s="1"/>
  <c r="T556" i="1"/>
  <c r="S557" i="1"/>
  <c r="U557" i="1" s="1"/>
  <c r="T557" i="1"/>
  <c r="S558" i="1"/>
  <c r="U558" i="1" s="1"/>
  <c r="T558" i="1"/>
  <c r="S559" i="1"/>
  <c r="U559" i="1" s="1"/>
  <c r="T559" i="1"/>
  <c r="S560" i="1"/>
  <c r="U560" i="1" s="1"/>
  <c r="T560" i="1"/>
  <c r="S561" i="1"/>
  <c r="U561" i="1" s="1"/>
  <c r="T561" i="1"/>
  <c r="S562" i="1"/>
  <c r="U562" i="1" s="1"/>
  <c r="T562" i="1"/>
  <c r="S563" i="1"/>
  <c r="U563" i="1" s="1"/>
  <c r="T563" i="1"/>
  <c r="S564" i="1"/>
  <c r="U564" i="1" s="1"/>
  <c r="T564" i="1"/>
  <c r="S565" i="1"/>
  <c r="U565" i="1" s="1"/>
  <c r="T565" i="1"/>
  <c r="S566" i="1"/>
  <c r="U566" i="1" s="1"/>
  <c r="T566" i="1"/>
  <c r="S567" i="1"/>
  <c r="U567" i="1" s="1"/>
  <c r="T567" i="1"/>
  <c r="S568" i="1"/>
  <c r="U568" i="1" s="1"/>
  <c r="T568" i="1"/>
  <c r="S569" i="1"/>
  <c r="U569" i="1" s="1"/>
  <c r="T569" i="1"/>
  <c r="S570" i="1"/>
  <c r="U570" i="1" s="1"/>
  <c r="T570" i="1"/>
  <c r="S571" i="1"/>
  <c r="U571" i="1" s="1"/>
  <c r="T571" i="1"/>
  <c r="S572" i="1"/>
  <c r="U572" i="1" s="1"/>
  <c r="T572" i="1"/>
  <c r="S573" i="1"/>
  <c r="U573" i="1" s="1"/>
  <c r="T573" i="1"/>
  <c r="S574" i="1"/>
  <c r="U574" i="1" s="1"/>
  <c r="T574" i="1"/>
  <c r="S575" i="1"/>
  <c r="U575" i="1" s="1"/>
  <c r="T575" i="1"/>
  <c r="S576" i="1"/>
  <c r="U576" i="1" s="1"/>
  <c r="T576" i="1"/>
  <c r="S577" i="1"/>
  <c r="U577" i="1" s="1"/>
  <c r="T577" i="1"/>
  <c r="S578" i="1"/>
  <c r="U578" i="1" s="1"/>
  <c r="T578" i="1"/>
  <c r="S579" i="1"/>
  <c r="U579" i="1" s="1"/>
  <c r="T579" i="1"/>
  <c r="S580" i="1"/>
  <c r="U580" i="1" s="1"/>
  <c r="T580" i="1"/>
  <c r="S581" i="1"/>
  <c r="U581" i="1" s="1"/>
  <c r="T581" i="1"/>
  <c r="S582" i="1"/>
  <c r="U582" i="1" s="1"/>
  <c r="T582" i="1"/>
  <c r="S583" i="1"/>
  <c r="U583" i="1" s="1"/>
  <c r="T583" i="1"/>
  <c r="S584" i="1"/>
  <c r="U584" i="1" s="1"/>
  <c r="T584" i="1"/>
  <c r="S585" i="1"/>
  <c r="U585" i="1" s="1"/>
  <c r="T585" i="1"/>
  <c r="S586" i="1"/>
  <c r="U586" i="1" s="1"/>
  <c r="T586" i="1"/>
  <c r="S587" i="1"/>
  <c r="U587" i="1" s="1"/>
  <c r="T587" i="1"/>
  <c r="S588" i="1"/>
  <c r="U588" i="1" s="1"/>
  <c r="T588" i="1"/>
  <c r="S589" i="1"/>
  <c r="U589" i="1" s="1"/>
  <c r="T589" i="1"/>
  <c r="S590" i="1"/>
  <c r="U590" i="1" s="1"/>
  <c r="T590" i="1"/>
  <c r="S591" i="1"/>
  <c r="U591" i="1" s="1"/>
  <c r="T591" i="1"/>
  <c r="S592" i="1"/>
  <c r="U592" i="1" s="1"/>
  <c r="T592" i="1"/>
  <c r="S593" i="1"/>
  <c r="U593" i="1" s="1"/>
  <c r="T593" i="1"/>
  <c r="S594" i="1"/>
  <c r="U594" i="1" s="1"/>
  <c r="T594" i="1"/>
  <c r="S595" i="1"/>
  <c r="U595" i="1" s="1"/>
  <c r="T595" i="1"/>
  <c r="S596" i="1"/>
  <c r="U596" i="1" s="1"/>
  <c r="T596" i="1"/>
  <c r="S597" i="1"/>
  <c r="U597" i="1" s="1"/>
  <c r="T597" i="1"/>
  <c r="S598" i="1"/>
  <c r="U598" i="1" s="1"/>
  <c r="T598" i="1"/>
  <c r="S599" i="1"/>
  <c r="U599" i="1" s="1"/>
  <c r="T599" i="1"/>
  <c r="S600" i="1"/>
  <c r="U600" i="1" s="1"/>
  <c r="T600" i="1"/>
  <c r="S601" i="1"/>
  <c r="U601" i="1" s="1"/>
  <c r="T601" i="1"/>
  <c r="S602" i="1"/>
  <c r="U602" i="1" s="1"/>
  <c r="T602" i="1"/>
  <c r="S603" i="1"/>
  <c r="U603" i="1" s="1"/>
  <c r="T603" i="1"/>
  <c r="S604" i="1"/>
  <c r="U604" i="1" s="1"/>
  <c r="T604" i="1"/>
  <c r="S605" i="1"/>
  <c r="U605" i="1" s="1"/>
  <c r="T605" i="1"/>
  <c r="S606" i="1"/>
  <c r="U606" i="1" s="1"/>
  <c r="T606" i="1"/>
  <c r="S607" i="1"/>
  <c r="U607" i="1" s="1"/>
  <c r="T607" i="1"/>
  <c r="S608" i="1"/>
  <c r="U608" i="1" s="1"/>
  <c r="T608" i="1"/>
  <c r="S609" i="1"/>
  <c r="U609" i="1" s="1"/>
  <c r="T609" i="1"/>
  <c r="S610" i="1"/>
  <c r="U610" i="1" s="1"/>
  <c r="T610" i="1"/>
  <c r="S611" i="1"/>
  <c r="U611" i="1" s="1"/>
  <c r="T611" i="1"/>
  <c r="S612" i="1"/>
  <c r="U612" i="1" s="1"/>
  <c r="T612" i="1"/>
  <c r="S613" i="1"/>
  <c r="U613" i="1" s="1"/>
  <c r="T613" i="1"/>
  <c r="S614" i="1"/>
  <c r="U614" i="1" s="1"/>
  <c r="T614" i="1"/>
  <c r="S615" i="1"/>
  <c r="U615" i="1" s="1"/>
  <c r="T615" i="1"/>
  <c r="S616" i="1"/>
  <c r="U616" i="1" s="1"/>
  <c r="T616" i="1"/>
  <c r="S617" i="1"/>
  <c r="U617" i="1" s="1"/>
  <c r="T617" i="1"/>
  <c r="S618" i="1"/>
  <c r="U618" i="1" s="1"/>
  <c r="T618" i="1"/>
  <c r="S619" i="1"/>
  <c r="U619" i="1" s="1"/>
  <c r="T619" i="1"/>
  <c r="S620" i="1"/>
  <c r="U620" i="1" s="1"/>
  <c r="T620" i="1"/>
  <c r="S621" i="1"/>
  <c r="U621" i="1" s="1"/>
  <c r="T621" i="1"/>
  <c r="S622" i="1"/>
  <c r="U622" i="1" s="1"/>
  <c r="T622" i="1"/>
  <c r="S623" i="1"/>
  <c r="U623" i="1" s="1"/>
  <c r="T623" i="1"/>
  <c r="S624" i="1"/>
  <c r="U624" i="1" s="1"/>
  <c r="T624" i="1"/>
  <c r="S625" i="1"/>
  <c r="U625" i="1" s="1"/>
  <c r="T625" i="1"/>
  <c r="S626" i="1"/>
  <c r="U626" i="1" s="1"/>
  <c r="T626" i="1"/>
  <c r="S627" i="1"/>
  <c r="U627" i="1" s="1"/>
  <c r="T627" i="1"/>
  <c r="S628" i="1"/>
  <c r="U628" i="1" s="1"/>
  <c r="T628" i="1"/>
  <c r="S629" i="1"/>
  <c r="U629" i="1" s="1"/>
  <c r="T629" i="1"/>
  <c r="S630" i="1"/>
  <c r="U630" i="1" s="1"/>
  <c r="T630" i="1"/>
  <c r="S631" i="1"/>
  <c r="U631" i="1" s="1"/>
  <c r="T631" i="1"/>
  <c r="S632" i="1"/>
  <c r="U632" i="1" s="1"/>
  <c r="T632" i="1"/>
  <c r="S633" i="1"/>
  <c r="U633" i="1" s="1"/>
  <c r="T633" i="1"/>
  <c r="S634" i="1"/>
  <c r="U634" i="1" s="1"/>
  <c r="T634" i="1"/>
  <c r="S635" i="1"/>
  <c r="U635" i="1" s="1"/>
  <c r="T635" i="1"/>
  <c r="S636" i="1"/>
  <c r="U636" i="1" s="1"/>
  <c r="T636" i="1"/>
  <c r="S637" i="1"/>
  <c r="U637" i="1" s="1"/>
  <c r="T637" i="1"/>
  <c r="S638" i="1"/>
  <c r="U638" i="1" s="1"/>
  <c r="T638" i="1"/>
  <c r="S639" i="1"/>
  <c r="U639" i="1" s="1"/>
  <c r="T639" i="1"/>
  <c r="S640" i="1"/>
  <c r="U640" i="1" s="1"/>
  <c r="T640" i="1"/>
  <c r="S641" i="1"/>
  <c r="U641" i="1" s="1"/>
  <c r="T641" i="1"/>
  <c r="S642" i="1"/>
  <c r="U642" i="1" s="1"/>
  <c r="T642" i="1"/>
  <c r="S643" i="1"/>
  <c r="U643" i="1" s="1"/>
  <c r="T643" i="1"/>
  <c r="S644" i="1"/>
  <c r="U644" i="1" s="1"/>
  <c r="T644" i="1"/>
  <c r="S645" i="1"/>
  <c r="U645" i="1" s="1"/>
  <c r="T645" i="1"/>
  <c r="S646" i="1"/>
  <c r="U646" i="1" s="1"/>
  <c r="T646" i="1"/>
  <c r="S647" i="1"/>
  <c r="U647" i="1" s="1"/>
  <c r="T647" i="1"/>
  <c r="S648" i="1"/>
  <c r="U648" i="1" s="1"/>
  <c r="T648" i="1"/>
  <c r="S649" i="1"/>
  <c r="U649" i="1" s="1"/>
  <c r="T649" i="1"/>
  <c r="S650" i="1"/>
  <c r="U650" i="1" s="1"/>
  <c r="T650" i="1"/>
  <c r="S651" i="1"/>
  <c r="U651" i="1" s="1"/>
  <c r="T651" i="1"/>
  <c r="S652" i="1"/>
  <c r="U652" i="1" s="1"/>
  <c r="T652" i="1"/>
  <c r="S653" i="1"/>
  <c r="U653" i="1" s="1"/>
  <c r="T653" i="1"/>
  <c r="S654" i="1"/>
  <c r="U654" i="1" s="1"/>
  <c r="T654" i="1"/>
  <c r="S655" i="1"/>
  <c r="U655" i="1" s="1"/>
  <c r="T655" i="1"/>
  <c r="S656" i="1"/>
  <c r="U656" i="1" s="1"/>
  <c r="T656" i="1"/>
  <c r="S657" i="1"/>
  <c r="U657" i="1" s="1"/>
  <c r="T657" i="1"/>
  <c r="S658" i="1"/>
  <c r="U658" i="1" s="1"/>
  <c r="T658" i="1"/>
  <c r="S659" i="1"/>
  <c r="U659" i="1" s="1"/>
  <c r="T659" i="1"/>
  <c r="S660" i="1"/>
  <c r="U660" i="1" s="1"/>
  <c r="T660" i="1"/>
  <c r="S661" i="1"/>
  <c r="U661" i="1" s="1"/>
  <c r="T661" i="1"/>
  <c r="S662" i="1"/>
  <c r="U662" i="1" s="1"/>
  <c r="T662" i="1"/>
  <c r="S663" i="1"/>
  <c r="U663" i="1" s="1"/>
  <c r="T663" i="1"/>
  <c r="S664" i="1"/>
  <c r="U664" i="1" s="1"/>
  <c r="T664" i="1"/>
  <c r="S665" i="1"/>
  <c r="U665" i="1" s="1"/>
  <c r="T665" i="1"/>
  <c r="S666" i="1"/>
  <c r="U666" i="1" s="1"/>
  <c r="T666" i="1"/>
  <c r="S667" i="1"/>
  <c r="U667" i="1" s="1"/>
  <c r="T667" i="1"/>
  <c r="S668" i="1"/>
  <c r="U668" i="1" s="1"/>
  <c r="T668" i="1"/>
  <c r="S669" i="1"/>
  <c r="U669" i="1" s="1"/>
  <c r="T669" i="1"/>
  <c r="S670" i="1"/>
  <c r="U670" i="1" s="1"/>
  <c r="T670" i="1"/>
  <c r="S671" i="1"/>
  <c r="U671" i="1" s="1"/>
  <c r="T671" i="1"/>
  <c r="S672" i="1"/>
  <c r="U672" i="1" s="1"/>
  <c r="T672" i="1"/>
  <c r="S673" i="1"/>
  <c r="U673" i="1" s="1"/>
  <c r="T673" i="1"/>
  <c r="S674" i="1"/>
  <c r="U674" i="1" s="1"/>
  <c r="T674" i="1"/>
  <c r="S675" i="1"/>
  <c r="U675" i="1" s="1"/>
  <c r="T675" i="1"/>
  <c r="S676" i="1"/>
  <c r="U676" i="1" s="1"/>
  <c r="T676" i="1"/>
  <c r="S677" i="1"/>
  <c r="U677" i="1" s="1"/>
  <c r="T677" i="1"/>
  <c r="S678" i="1"/>
  <c r="U678" i="1" s="1"/>
  <c r="T678" i="1"/>
  <c r="S679" i="1"/>
  <c r="U679" i="1" s="1"/>
  <c r="T679" i="1"/>
  <c r="S680" i="1"/>
  <c r="U680" i="1" s="1"/>
  <c r="T680" i="1"/>
  <c r="S681" i="1"/>
  <c r="U681" i="1" s="1"/>
  <c r="T681" i="1"/>
  <c r="S682" i="1"/>
  <c r="U682" i="1" s="1"/>
  <c r="T682" i="1"/>
  <c r="S683" i="1"/>
  <c r="U683" i="1" s="1"/>
  <c r="T683" i="1"/>
  <c r="S684" i="1"/>
  <c r="U684" i="1" s="1"/>
  <c r="T684" i="1"/>
  <c r="S685" i="1"/>
  <c r="U685" i="1" s="1"/>
  <c r="T685" i="1"/>
  <c r="S686" i="1"/>
  <c r="U686" i="1" s="1"/>
  <c r="T686" i="1"/>
  <c r="S687" i="1"/>
  <c r="U687" i="1" s="1"/>
  <c r="T687" i="1"/>
  <c r="S688" i="1"/>
  <c r="U688" i="1" s="1"/>
  <c r="T688" i="1"/>
  <c r="S689" i="1"/>
  <c r="U689" i="1" s="1"/>
  <c r="T689" i="1"/>
  <c r="S690" i="1"/>
  <c r="U690" i="1" s="1"/>
  <c r="T690" i="1"/>
  <c r="S691" i="1"/>
  <c r="U691" i="1" s="1"/>
  <c r="T691" i="1"/>
  <c r="S692" i="1"/>
  <c r="U692" i="1" s="1"/>
  <c r="T692" i="1"/>
  <c r="S693" i="1"/>
  <c r="U693" i="1" s="1"/>
  <c r="T693" i="1"/>
  <c r="S694" i="1"/>
  <c r="U694" i="1" s="1"/>
  <c r="T694" i="1"/>
  <c r="S695" i="1"/>
  <c r="U695" i="1" s="1"/>
  <c r="T695" i="1"/>
  <c r="S696" i="1"/>
  <c r="U696" i="1" s="1"/>
  <c r="T696" i="1"/>
  <c r="S697" i="1"/>
  <c r="U697" i="1" s="1"/>
  <c r="T697" i="1"/>
  <c r="S698" i="1"/>
  <c r="U698" i="1" s="1"/>
  <c r="T698" i="1"/>
  <c r="S699" i="1"/>
  <c r="U699" i="1" s="1"/>
  <c r="T699" i="1"/>
  <c r="S700" i="1"/>
  <c r="U700" i="1" s="1"/>
  <c r="T700" i="1"/>
  <c r="S701" i="1"/>
  <c r="U701" i="1" s="1"/>
  <c r="T701" i="1"/>
  <c r="S702" i="1"/>
  <c r="U702" i="1" s="1"/>
  <c r="T702" i="1"/>
  <c r="S703" i="1"/>
  <c r="U703" i="1" s="1"/>
  <c r="T703" i="1"/>
  <c r="S704" i="1"/>
  <c r="U704" i="1" s="1"/>
  <c r="T704" i="1"/>
  <c r="S705" i="1"/>
  <c r="U705" i="1" s="1"/>
  <c r="T705" i="1"/>
  <c r="S706" i="1"/>
  <c r="U706" i="1" s="1"/>
  <c r="T706" i="1"/>
  <c r="S707" i="1"/>
  <c r="U707" i="1" s="1"/>
  <c r="T707" i="1"/>
  <c r="S708" i="1"/>
  <c r="U708" i="1" s="1"/>
  <c r="T708" i="1"/>
  <c r="S709" i="1"/>
  <c r="U709" i="1" s="1"/>
  <c r="T709" i="1"/>
  <c r="S710" i="1"/>
  <c r="U710" i="1" s="1"/>
  <c r="T710" i="1"/>
  <c r="S711" i="1"/>
  <c r="U711" i="1" s="1"/>
  <c r="T711" i="1"/>
  <c r="S712" i="1"/>
  <c r="U712" i="1" s="1"/>
  <c r="T712" i="1"/>
  <c r="S713" i="1"/>
  <c r="U713" i="1" s="1"/>
  <c r="T713" i="1"/>
  <c r="S714" i="1"/>
  <c r="U714" i="1" s="1"/>
  <c r="T714" i="1"/>
  <c r="S715" i="1"/>
  <c r="U715" i="1" s="1"/>
  <c r="T715" i="1"/>
  <c r="S716" i="1"/>
  <c r="U716" i="1" s="1"/>
  <c r="T716" i="1"/>
  <c r="S717" i="1"/>
  <c r="U717" i="1" s="1"/>
  <c r="T717" i="1"/>
  <c r="S718" i="1"/>
  <c r="U718" i="1" s="1"/>
  <c r="T718" i="1"/>
  <c r="S719" i="1"/>
  <c r="U719" i="1" s="1"/>
  <c r="T719" i="1"/>
  <c r="S720" i="1"/>
  <c r="U720" i="1" s="1"/>
  <c r="T720" i="1"/>
  <c r="S721" i="1"/>
  <c r="U721" i="1" s="1"/>
  <c r="T721" i="1"/>
  <c r="S722" i="1"/>
  <c r="U722" i="1" s="1"/>
  <c r="T722" i="1"/>
  <c r="S723" i="1"/>
  <c r="U723" i="1" s="1"/>
  <c r="T723" i="1"/>
  <c r="S724" i="1"/>
  <c r="U724" i="1" s="1"/>
  <c r="T724" i="1"/>
  <c r="S725" i="1"/>
  <c r="U725" i="1" s="1"/>
  <c r="T725" i="1"/>
  <c r="S726" i="1"/>
  <c r="U726" i="1" s="1"/>
  <c r="T726" i="1"/>
  <c r="S727" i="1"/>
  <c r="U727" i="1" s="1"/>
  <c r="T727" i="1"/>
  <c r="S728" i="1"/>
  <c r="U728" i="1" s="1"/>
  <c r="T728" i="1"/>
  <c r="S729" i="1"/>
  <c r="U729" i="1" s="1"/>
  <c r="T729" i="1"/>
  <c r="S730" i="1"/>
  <c r="U730" i="1" s="1"/>
  <c r="T730" i="1"/>
  <c r="S731" i="1"/>
  <c r="U731" i="1" s="1"/>
  <c r="T731" i="1"/>
  <c r="S732" i="1"/>
  <c r="U732" i="1" s="1"/>
  <c r="T732" i="1"/>
  <c r="S733" i="1"/>
  <c r="U733" i="1" s="1"/>
  <c r="T733" i="1"/>
  <c r="S734" i="1"/>
  <c r="U734" i="1" s="1"/>
  <c r="T734" i="1"/>
  <c r="S735" i="1"/>
  <c r="U735" i="1" s="1"/>
  <c r="T735" i="1"/>
  <c r="S736" i="1"/>
  <c r="U736" i="1" s="1"/>
  <c r="T736" i="1"/>
  <c r="S737" i="1"/>
  <c r="U737" i="1" s="1"/>
  <c r="T737" i="1"/>
  <c r="S738" i="1"/>
  <c r="U738" i="1" s="1"/>
  <c r="T738" i="1"/>
  <c r="S739" i="1"/>
  <c r="U739" i="1" s="1"/>
  <c r="T739" i="1"/>
  <c r="S740" i="1"/>
  <c r="U740" i="1" s="1"/>
  <c r="T740" i="1"/>
  <c r="S741" i="1"/>
  <c r="U741" i="1" s="1"/>
  <c r="T741" i="1"/>
  <c r="S742" i="1"/>
  <c r="U742" i="1" s="1"/>
  <c r="T742" i="1"/>
  <c r="S743" i="1"/>
  <c r="U743" i="1" s="1"/>
  <c r="T743" i="1"/>
  <c r="S744" i="1"/>
  <c r="U744" i="1" s="1"/>
  <c r="T744" i="1"/>
  <c r="S745" i="1"/>
  <c r="U745" i="1" s="1"/>
  <c r="T745" i="1"/>
  <c r="S746" i="1"/>
  <c r="U746" i="1" s="1"/>
  <c r="T746" i="1"/>
  <c r="S747" i="1"/>
  <c r="U747" i="1" s="1"/>
  <c r="T747" i="1"/>
  <c r="S748" i="1"/>
  <c r="U748" i="1" s="1"/>
  <c r="T748" i="1"/>
  <c r="S749" i="1"/>
  <c r="U749" i="1" s="1"/>
  <c r="T749" i="1"/>
  <c r="S750" i="1"/>
  <c r="U750" i="1" s="1"/>
  <c r="T750" i="1"/>
  <c r="S751" i="1"/>
  <c r="U751" i="1" s="1"/>
  <c r="T751" i="1"/>
  <c r="S752" i="1"/>
  <c r="U752" i="1" s="1"/>
  <c r="T752" i="1"/>
  <c r="S753" i="1"/>
  <c r="U753" i="1" s="1"/>
  <c r="T753" i="1"/>
  <c r="S754" i="1"/>
  <c r="U754" i="1" s="1"/>
  <c r="T754" i="1"/>
  <c r="S755" i="1"/>
  <c r="U755" i="1" s="1"/>
  <c r="T755" i="1"/>
  <c r="S756" i="1"/>
  <c r="U756" i="1" s="1"/>
  <c r="T756" i="1"/>
  <c r="S757" i="1"/>
  <c r="U757" i="1" s="1"/>
  <c r="T757" i="1"/>
  <c r="S758" i="1"/>
  <c r="U758" i="1" s="1"/>
  <c r="T758" i="1"/>
  <c r="S759" i="1"/>
  <c r="U759" i="1" s="1"/>
  <c r="T759" i="1"/>
  <c r="S760" i="1"/>
  <c r="U760" i="1" s="1"/>
  <c r="T760" i="1"/>
  <c r="S761" i="1"/>
  <c r="U761" i="1" s="1"/>
  <c r="T761" i="1"/>
  <c r="S762" i="1"/>
  <c r="U762" i="1" s="1"/>
  <c r="T762" i="1"/>
  <c r="S763" i="1"/>
  <c r="U763" i="1" s="1"/>
  <c r="T763" i="1"/>
  <c r="S764" i="1"/>
  <c r="U764" i="1" s="1"/>
  <c r="T764" i="1"/>
  <c r="S765" i="1"/>
  <c r="U765" i="1" s="1"/>
  <c r="T765" i="1"/>
  <c r="S766" i="1"/>
  <c r="U766" i="1" s="1"/>
  <c r="T766" i="1"/>
  <c r="S767" i="1"/>
  <c r="U767" i="1" s="1"/>
  <c r="T767" i="1"/>
  <c r="S768" i="1"/>
  <c r="U768" i="1" s="1"/>
  <c r="T768" i="1"/>
  <c r="S769" i="1"/>
  <c r="U769" i="1" s="1"/>
  <c r="T769" i="1"/>
  <c r="S770" i="1"/>
  <c r="U770" i="1" s="1"/>
  <c r="T770" i="1"/>
  <c r="S771" i="1"/>
  <c r="U771" i="1" s="1"/>
  <c r="T771" i="1"/>
  <c r="S772" i="1"/>
  <c r="U772" i="1" s="1"/>
  <c r="T772" i="1"/>
  <c r="S773" i="1"/>
  <c r="U773" i="1" s="1"/>
  <c r="T773" i="1"/>
  <c r="S774" i="1"/>
  <c r="U774" i="1" s="1"/>
  <c r="T774" i="1"/>
  <c r="S775" i="1"/>
  <c r="U775" i="1" s="1"/>
  <c r="T775" i="1"/>
  <c r="S776" i="1"/>
  <c r="U776" i="1" s="1"/>
  <c r="T776" i="1"/>
  <c r="S777" i="1"/>
  <c r="U777" i="1" s="1"/>
  <c r="T777" i="1"/>
  <c r="S778" i="1"/>
  <c r="U778" i="1" s="1"/>
  <c r="T778" i="1"/>
  <c r="S779" i="1"/>
  <c r="U779" i="1" s="1"/>
  <c r="T779" i="1"/>
  <c r="S780" i="1"/>
  <c r="U780" i="1" s="1"/>
  <c r="T780" i="1"/>
  <c r="S781" i="1"/>
  <c r="U781" i="1" s="1"/>
  <c r="T781" i="1"/>
  <c r="S782" i="1"/>
  <c r="U782" i="1" s="1"/>
  <c r="T782" i="1"/>
  <c r="S783" i="1"/>
  <c r="U783" i="1" s="1"/>
  <c r="T783" i="1"/>
  <c r="S784" i="1"/>
  <c r="U784" i="1" s="1"/>
  <c r="T784" i="1"/>
  <c r="S785" i="1"/>
  <c r="U785" i="1" s="1"/>
  <c r="T785" i="1"/>
  <c r="S786" i="1"/>
  <c r="U786" i="1" s="1"/>
  <c r="T786" i="1"/>
  <c r="S787" i="1"/>
  <c r="U787" i="1" s="1"/>
  <c r="T787" i="1"/>
  <c r="S788" i="1"/>
  <c r="U788" i="1" s="1"/>
  <c r="T788" i="1"/>
  <c r="S789" i="1"/>
  <c r="U789" i="1" s="1"/>
  <c r="T789" i="1"/>
  <c r="S790" i="1"/>
  <c r="U790" i="1" s="1"/>
  <c r="T790" i="1"/>
  <c r="S791" i="1"/>
  <c r="U791" i="1" s="1"/>
  <c r="T791" i="1"/>
  <c r="S792" i="1"/>
  <c r="U792" i="1" s="1"/>
  <c r="T792" i="1"/>
  <c r="S793" i="1"/>
  <c r="U793" i="1" s="1"/>
  <c r="T793" i="1"/>
  <c r="S794" i="1"/>
  <c r="U794" i="1" s="1"/>
  <c r="T794" i="1"/>
  <c r="S795" i="1"/>
  <c r="U795" i="1" s="1"/>
  <c r="T795" i="1"/>
  <c r="S796" i="1"/>
  <c r="U796" i="1" s="1"/>
  <c r="T796" i="1"/>
  <c r="S797" i="1"/>
  <c r="U797" i="1" s="1"/>
  <c r="T797" i="1"/>
  <c r="S798" i="1"/>
  <c r="U798" i="1" s="1"/>
  <c r="T798" i="1"/>
  <c r="S799" i="1"/>
  <c r="U799" i="1" s="1"/>
  <c r="T799" i="1"/>
  <c r="S800" i="1"/>
  <c r="U800" i="1" s="1"/>
  <c r="T800" i="1"/>
  <c r="S801" i="1"/>
  <c r="U801" i="1" s="1"/>
  <c r="T801" i="1"/>
  <c r="S802" i="1"/>
  <c r="U802" i="1" s="1"/>
  <c r="T802" i="1"/>
  <c r="S803" i="1"/>
  <c r="U803" i="1" s="1"/>
  <c r="T803" i="1"/>
  <c r="S804" i="1"/>
  <c r="U804" i="1" s="1"/>
  <c r="T804" i="1"/>
  <c r="S805" i="1"/>
  <c r="U805" i="1" s="1"/>
  <c r="T805" i="1"/>
  <c r="S806" i="1"/>
  <c r="U806" i="1" s="1"/>
  <c r="T806" i="1"/>
  <c r="S807" i="1"/>
  <c r="U807" i="1" s="1"/>
  <c r="T807" i="1"/>
  <c r="S808" i="1"/>
  <c r="U808" i="1" s="1"/>
  <c r="T808" i="1"/>
  <c r="S809" i="1"/>
  <c r="U809" i="1" s="1"/>
  <c r="T809" i="1"/>
  <c r="S810" i="1"/>
  <c r="U810" i="1" s="1"/>
  <c r="T810" i="1"/>
  <c r="S811" i="1"/>
  <c r="U811" i="1" s="1"/>
  <c r="T811" i="1"/>
  <c r="S812" i="1"/>
  <c r="U812" i="1" s="1"/>
  <c r="T812" i="1"/>
  <c r="S813" i="1"/>
  <c r="U813" i="1" s="1"/>
  <c r="T813" i="1"/>
  <c r="S814" i="1"/>
  <c r="U814" i="1" s="1"/>
  <c r="T814" i="1"/>
  <c r="S815" i="1"/>
  <c r="U815" i="1" s="1"/>
  <c r="T815" i="1"/>
  <c r="S816" i="1"/>
  <c r="U816" i="1" s="1"/>
  <c r="T816" i="1"/>
  <c r="S817" i="1"/>
  <c r="U817" i="1" s="1"/>
  <c r="T817" i="1"/>
  <c r="S818" i="1"/>
  <c r="U818" i="1" s="1"/>
  <c r="T818" i="1"/>
  <c r="S819" i="1"/>
  <c r="U819" i="1" s="1"/>
  <c r="T819" i="1"/>
  <c r="S820" i="1"/>
  <c r="U820" i="1" s="1"/>
  <c r="T820" i="1"/>
  <c r="S821" i="1"/>
  <c r="U821" i="1" s="1"/>
  <c r="T821" i="1"/>
  <c r="S822" i="1"/>
  <c r="U822" i="1" s="1"/>
  <c r="T822" i="1"/>
  <c r="S823" i="1"/>
  <c r="U823" i="1" s="1"/>
  <c r="T823" i="1"/>
  <c r="S824" i="1"/>
  <c r="U824" i="1" s="1"/>
  <c r="T824" i="1"/>
  <c r="S825" i="1"/>
  <c r="U825" i="1" s="1"/>
  <c r="T825" i="1"/>
  <c r="S826" i="1"/>
  <c r="U826" i="1" s="1"/>
  <c r="T826" i="1"/>
  <c r="S827" i="1"/>
  <c r="U827" i="1" s="1"/>
  <c r="T827" i="1"/>
  <c r="S828" i="1"/>
  <c r="U828" i="1" s="1"/>
  <c r="T828" i="1"/>
  <c r="S829" i="1"/>
  <c r="U829" i="1" s="1"/>
  <c r="T829" i="1"/>
  <c r="S830" i="1"/>
  <c r="U830" i="1" s="1"/>
  <c r="T830" i="1"/>
  <c r="S831" i="1"/>
  <c r="U831" i="1" s="1"/>
  <c r="T831" i="1"/>
  <c r="S832" i="1"/>
  <c r="U832" i="1" s="1"/>
  <c r="T832" i="1"/>
  <c r="S833" i="1"/>
  <c r="U833" i="1" s="1"/>
  <c r="T833" i="1"/>
  <c r="S834" i="1"/>
  <c r="U834" i="1" s="1"/>
  <c r="T834" i="1"/>
  <c r="S835" i="1"/>
  <c r="U835" i="1" s="1"/>
  <c r="T835" i="1"/>
  <c r="S836" i="1"/>
  <c r="U836" i="1" s="1"/>
  <c r="T836" i="1"/>
  <c r="S837" i="1"/>
  <c r="U837" i="1" s="1"/>
  <c r="T837" i="1"/>
  <c r="S838" i="1"/>
  <c r="U838" i="1" s="1"/>
  <c r="T838" i="1"/>
  <c r="S839" i="1"/>
  <c r="U839" i="1" s="1"/>
  <c r="T839" i="1"/>
  <c r="S840" i="1"/>
  <c r="U840" i="1" s="1"/>
  <c r="T840" i="1"/>
  <c r="S841" i="1"/>
  <c r="U841" i="1" s="1"/>
  <c r="T841" i="1"/>
  <c r="S842" i="1"/>
  <c r="U842" i="1" s="1"/>
  <c r="T842" i="1"/>
  <c r="S843" i="1"/>
  <c r="U843" i="1" s="1"/>
  <c r="T843" i="1"/>
  <c r="S844" i="1"/>
  <c r="U844" i="1" s="1"/>
  <c r="T844" i="1"/>
  <c r="S845" i="1"/>
  <c r="U845" i="1" s="1"/>
  <c r="T845" i="1"/>
  <c r="S846" i="1"/>
  <c r="U846" i="1" s="1"/>
  <c r="T846" i="1"/>
  <c r="S847" i="1"/>
  <c r="U847" i="1" s="1"/>
  <c r="T847" i="1"/>
  <c r="S848" i="1"/>
  <c r="U848" i="1" s="1"/>
  <c r="T848" i="1"/>
  <c r="S849" i="1"/>
  <c r="U849" i="1" s="1"/>
  <c r="T849" i="1"/>
  <c r="S850" i="1"/>
  <c r="U850" i="1" s="1"/>
  <c r="T850" i="1"/>
  <c r="S851" i="1"/>
  <c r="U851" i="1" s="1"/>
  <c r="T851" i="1"/>
  <c r="S852" i="1"/>
  <c r="U852" i="1" s="1"/>
  <c r="T852" i="1"/>
  <c r="S853" i="1"/>
  <c r="U853" i="1" s="1"/>
  <c r="T853" i="1"/>
  <c r="S854" i="1"/>
  <c r="U854" i="1" s="1"/>
  <c r="T854" i="1"/>
  <c r="S855" i="1"/>
  <c r="U855" i="1" s="1"/>
  <c r="T855" i="1"/>
  <c r="S856" i="1"/>
  <c r="U856" i="1" s="1"/>
  <c r="T856" i="1"/>
  <c r="S857" i="1"/>
  <c r="U857" i="1" s="1"/>
  <c r="T857" i="1"/>
  <c r="S858" i="1"/>
  <c r="U858" i="1" s="1"/>
  <c r="T858" i="1"/>
  <c r="S859" i="1"/>
  <c r="U859" i="1" s="1"/>
  <c r="T859" i="1"/>
  <c r="S860" i="1"/>
  <c r="U860" i="1" s="1"/>
  <c r="T860" i="1"/>
  <c r="S861" i="1"/>
  <c r="U861" i="1" s="1"/>
  <c r="T861" i="1"/>
  <c r="S862" i="1"/>
  <c r="U862" i="1" s="1"/>
  <c r="T862" i="1"/>
  <c r="S863" i="1"/>
  <c r="U863" i="1" s="1"/>
  <c r="T863" i="1"/>
  <c r="S864" i="1"/>
  <c r="U864" i="1" s="1"/>
  <c r="T864" i="1"/>
  <c r="S865" i="1"/>
  <c r="U865" i="1" s="1"/>
  <c r="T865" i="1"/>
  <c r="S866" i="1"/>
  <c r="U866" i="1" s="1"/>
  <c r="T866" i="1"/>
  <c r="S867" i="1"/>
  <c r="U867" i="1" s="1"/>
  <c r="T867" i="1"/>
  <c r="S868" i="1"/>
  <c r="U868" i="1" s="1"/>
  <c r="T868" i="1"/>
  <c r="S869" i="1"/>
  <c r="U869" i="1" s="1"/>
  <c r="T869" i="1"/>
  <c r="S870" i="1"/>
  <c r="U870" i="1" s="1"/>
  <c r="T870" i="1"/>
  <c r="S871" i="1"/>
  <c r="U871" i="1" s="1"/>
  <c r="T871" i="1"/>
  <c r="S872" i="1"/>
  <c r="U872" i="1" s="1"/>
  <c r="T872" i="1"/>
  <c r="S873" i="1"/>
  <c r="U873" i="1" s="1"/>
  <c r="T873" i="1"/>
  <c r="S874" i="1"/>
  <c r="U874" i="1" s="1"/>
  <c r="T874" i="1"/>
  <c r="S875" i="1"/>
  <c r="U875" i="1" s="1"/>
  <c r="T875" i="1"/>
  <c r="S876" i="1"/>
  <c r="U876" i="1" s="1"/>
  <c r="T876" i="1"/>
  <c r="S877" i="1"/>
  <c r="U877" i="1" s="1"/>
  <c r="T877" i="1"/>
  <c r="S878" i="1"/>
  <c r="U878" i="1" s="1"/>
  <c r="T878" i="1"/>
  <c r="S879" i="1"/>
  <c r="U879" i="1" s="1"/>
  <c r="T879" i="1"/>
  <c r="S880" i="1"/>
  <c r="U880" i="1" s="1"/>
  <c r="T880" i="1"/>
  <c r="S881" i="1"/>
  <c r="U881" i="1" s="1"/>
  <c r="T881" i="1"/>
  <c r="S882" i="1"/>
  <c r="U882" i="1" s="1"/>
  <c r="T882" i="1"/>
  <c r="S883" i="1"/>
  <c r="U883" i="1" s="1"/>
  <c r="T883" i="1"/>
  <c r="S884" i="1"/>
  <c r="U884" i="1" s="1"/>
  <c r="T884" i="1"/>
  <c r="S885" i="1"/>
  <c r="U885" i="1" s="1"/>
  <c r="T885" i="1"/>
  <c r="S886" i="1"/>
  <c r="U886" i="1" s="1"/>
  <c r="T886" i="1"/>
  <c r="S887" i="1"/>
  <c r="U887" i="1" s="1"/>
  <c r="T887" i="1"/>
  <c r="S888" i="1"/>
  <c r="U888" i="1" s="1"/>
  <c r="T888" i="1"/>
  <c r="S889" i="1"/>
  <c r="U889" i="1" s="1"/>
  <c r="T889" i="1"/>
  <c r="S890" i="1"/>
  <c r="U890" i="1" s="1"/>
  <c r="T890" i="1"/>
  <c r="S891" i="1"/>
  <c r="U891" i="1" s="1"/>
  <c r="T891" i="1"/>
  <c r="S892" i="1"/>
  <c r="U892" i="1" s="1"/>
  <c r="T892" i="1"/>
  <c r="S893" i="1"/>
  <c r="U893" i="1" s="1"/>
  <c r="T893" i="1"/>
  <c r="S894" i="1"/>
  <c r="U894" i="1" s="1"/>
  <c r="T894" i="1"/>
  <c r="S895" i="1"/>
  <c r="U895" i="1" s="1"/>
  <c r="T895" i="1"/>
  <c r="S896" i="1"/>
  <c r="U896" i="1" s="1"/>
  <c r="T896" i="1"/>
  <c r="S897" i="1"/>
  <c r="U897" i="1" s="1"/>
  <c r="T897" i="1"/>
  <c r="S898" i="1"/>
  <c r="U898" i="1" s="1"/>
  <c r="T898" i="1"/>
  <c r="S899" i="1"/>
  <c r="U899" i="1" s="1"/>
  <c r="T899" i="1"/>
  <c r="S900" i="1"/>
  <c r="U900" i="1" s="1"/>
  <c r="T900" i="1"/>
  <c r="S901" i="1"/>
  <c r="U901" i="1" s="1"/>
  <c r="T901" i="1"/>
  <c r="S902" i="1"/>
  <c r="U902" i="1" s="1"/>
  <c r="T902" i="1"/>
  <c r="S903" i="1"/>
  <c r="U903" i="1" s="1"/>
  <c r="T903" i="1"/>
  <c r="S904" i="1"/>
  <c r="U904" i="1" s="1"/>
  <c r="T904" i="1"/>
  <c r="S905" i="1"/>
  <c r="U905" i="1" s="1"/>
  <c r="T905" i="1"/>
  <c r="S906" i="1"/>
  <c r="U906" i="1" s="1"/>
  <c r="T906" i="1"/>
  <c r="S907" i="1"/>
  <c r="U907" i="1" s="1"/>
  <c r="T907" i="1"/>
  <c r="S908" i="1"/>
  <c r="U908" i="1" s="1"/>
  <c r="T908" i="1"/>
  <c r="S909" i="1"/>
  <c r="U909" i="1" s="1"/>
  <c r="T909" i="1"/>
  <c r="S910" i="1"/>
  <c r="U910" i="1" s="1"/>
  <c r="T910" i="1"/>
  <c r="S911" i="1"/>
  <c r="U911" i="1" s="1"/>
  <c r="T911" i="1"/>
  <c r="S912" i="1"/>
  <c r="U912" i="1" s="1"/>
  <c r="T912" i="1"/>
  <c r="S913" i="1"/>
  <c r="U913" i="1" s="1"/>
  <c r="T913" i="1"/>
  <c r="S914" i="1"/>
  <c r="U914" i="1" s="1"/>
  <c r="T914" i="1"/>
  <c r="S915" i="1"/>
  <c r="U915" i="1" s="1"/>
  <c r="T915" i="1"/>
  <c r="S916" i="1"/>
  <c r="U916" i="1" s="1"/>
  <c r="T916" i="1"/>
  <c r="S917" i="1"/>
  <c r="U917" i="1" s="1"/>
  <c r="T917" i="1"/>
  <c r="S918" i="1"/>
  <c r="U918" i="1" s="1"/>
  <c r="T918" i="1"/>
  <c r="S919" i="1"/>
  <c r="U919" i="1" s="1"/>
  <c r="T919" i="1"/>
  <c r="S920" i="1"/>
  <c r="U920" i="1" s="1"/>
  <c r="T920" i="1"/>
  <c r="S921" i="1"/>
  <c r="U921" i="1" s="1"/>
  <c r="T921" i="1"/>
  <c r="S922" i="1"/>
  <c r="U922" i="1" s="1"/>
  <c r="T922" i="1"/>
  <c r="S923" i="1"/>
  <c r="U923" i="1" s="1"/>
  <c r="T923" i="1"/>
  <c r="S924" i="1"/>
  <c r="U924" i="1" s="1"/>
  <c r="T924" i="1"/>
  <c r="S925" i="1"/>
  <c r="U925" i="1" s="1"/>
  <c r="T925" i="1"/>
  <c r="S926" i="1"/>
  <c r="U926" i="1" s="1"/>
  <c r="T926" i="1"/>
  <c r="S927" i="1"/>
  <c r="U927" i="1" s="1"/>
  <c r="T927" i="1"/>
  <c r="S928" i="1"/>
  <c r="U928" i="1" s="1"/>
  <c r="T928" i="1"/>
  <c r="S929" i="1"/>
  <c r="U929" i="1" s="1"/>
  <c r="T929" i="1"/>
  <c r="S930" i="1"/>
  <c r="U930" i="1" s="1"/>
  <c r="T930" i="1"/>
  <c r="S931" i="1"/>
  <c r="U931" i="1" s="1"/>
  <c r="T931" i="1"/>
  <c r="S932" i="1"/>
  <c r="U932" i="1" s="1"/>
  <c r="T932" i="1"/>
  <c r="S933" i="1"/>
  <c r="U933" i="1" s="1"/>
  <c r="T933" i="1"/>
  <c r="S934" i="1"/>
  <c r="U934" i="1" s="1"/>
  <c r="T934" i="1"/>
  <c r="S935" i="1"/>
  <c r="U935" i="1" s="1"/>
  <c r="T935" i="1"/>
  <c r="S936" i="1"/>
  <c r="U936" i="1" s="1"/>
  <c r="T936" i="1"/>
  <c r="S937" i="1"/>
  <c r="U937" i="1" s="1"/>
  <c r="T937" i="1"/>
  <c r="S938" i="1"/>
  <c r="U938" i="1" s="1"/>
  <c r="T938" i="1"/>
  <c r="S939" i="1"/>
  <c r="U939" i="1" s="1"/>
  <c r="T939" i="1"/>
  <c r="S940" i="1"/>
  <c r="U940" i="1" s="1"/>
  <c r="T940" i="1"/>
  <c r="S941" i="1"/>
  <c r="U941" i="1" s="1"/>
  <c r="T941" i="1"/>
  <c r="S942" i="1"/>
  <c r="U942" i="1" s="1"/>
  <c r="T942" i="1"/>
  <c r="S943" i="1"/>
  <c r="U943" i="1" s="1"/>
  <c r="T943" i="1"/>
  <c r="S944" i="1"/>
  <c r="U944" i="1" s="1"/>
  <c r="T944" i="1"/>
  <c r="S945" i="1"/>
  <c r="U945" i="1" s="1"/>
  <c r="T945" i="1"/>
  <c r="S946" i="1"/>
  <c r="U946" i="1" s="1"/>
  <c r="T946" i="1"/>
  <c r="S947" i="1"/>
  <c r="U947" i="1" s="1"/>
  <c r="T947" i="1"/>
  <c r="S948" i="1"/>
  <c r="U948" i="1" s="1"/>
  <c r="T948" i="1"/>
  <c r="S949" i="1"/>
  <c r="U949" i="1" s="1"/>
  <c r="T949" i="1"/>
  <c r="S950" i="1"/>
  <c r="U950" i="1" s="1"/>
  <c r="T950" i="1"/>
  <c r="S951" i="1"/>
  <c r="U951" i="1" s="1"/>
  <c r="T951" i="1"/>
  <c r="S952" i="1"/>
  <c r="U952" i="1" s="1"/>
  <c r="T952" i="1"/>
  <c r="S953" i="1"/>
  <c r="U953" i="1" s="1"/>
  <c r="T953" i="1"/>
  <c r="S954" i="1"/>
  <c r="U954" i="1" s="1"/>
  <c r="T954" i="1"/>
  <c r="S955" i="1"/>
  <c r="U955" i="1" s="1"/>
  <c r="T955" i="1"/>
  <c r="S956" i="1"/>
  <c r="U956" i="1" s="1"/>
  <c r="T956" i="1"/>
  <c r="S957" i="1"/>
  <c r="U957" i="1" s="1"/>
  <c r="T957" i="1"/>
  <c r="S958" i="1"/>
  <c r="U958" i="1" s="1"/>
  <c r="T958" i="1"/>
  <c r="S959" i="1"/>
  <c r="U959" i="1" s="1"/>
  <c r="T959" i="1"/>
  <c r="S960" i="1"/>
  <c r="U960" i="1" s="1"/>
  <c r="T960" i="1"/>
  <c r="S961" i="1"/>
  <c r="U961" i="1" s="1"/>
  <c r="T961" i="1"/>
  <c r="S962" i="1"/>
  <c r="U962" i="1" s="1"/>
  <c r="T962" i="1"/>
  <c r="S963" i="1"/>
  <c r="U963" i="1" s="1"/>
  <c r="T963" i="1"/>
  <c r="S964" i="1"/>
  <c r="U964" i="1" s="1"/>
  <c r="T964" i="1"/>
  <c r="S965" i="1"/>
  <c r="U965" i="1" s="1"/>
  <c r="T965" i="1"/>
  <c r="S966" i="1"/>
  <c r="U966" i="1" s="1"/>
  <c r="T966" i="1"/>
  <c r="S967" i="1"/>
  <c r="U967" i="1" s="1"/>
  <c r="T967" i="1"/>
  <c r="S968" i="1"/>
  <c r="U968" i="1" s="1"/>
  <c r="T968" i="1"/>
  <c r="S969" i="1"/>
  <c r="U969" i="1" s="1"/>
  <c r="T969" i="1"/>
  <c r="S970" i="1"/>
  <c r="U970" i="1" s="1"/>
  <c r="T970" i="1"/>
  <c r="S971" i="1"/>
  <c r="U971" i="1" s="1"/>
  <c r="T971" i="1"/>
  <c r="S972" i="1"/>
  <c r="U972" i="1" s="1"/>
  <c r="T972" i="1"/>
  <c r="S973" i="1"/>
  <c r="U973" i="1" s="1"/>
  <c r="T973" i="1"/>
  <c r="S974" i="1"/>
  <c r="U974" i="1" s="1"/>
  <c r="T974" i="1"/>
  <c r="S975" i="1"/>
  <c r="U975" i="1" s="1"/>
  <c r="T975" i="1"/>
  <c r="S976" i="1"/>
  <c r="U976" i="1" s="1"/>
  <c r="T976" i="1"/>
  <c r="S977" i="1"/>
  <c r="U977" i="1" s="1"/>
  <c r="T977" i="1"/>
  <c r="S978" i="1"/>
  <c r="U978" i="1" s="1"/>
  <c r="T978" i="1"/>
  <c r="S979" i="1"/>
  <c r="U979" i="1" s="1"/>
  <c r="T979" i="1"/>
  <c r="S980" i="1"/>
  <c r="U980" i="1" s="1"/>
  <c r="T980" i="1"/>
  <c r="S981" i="1"/>
  <c r="U981" i="1" s="1"/>
  <c r="T981" i="1"/>
  <c r="S982" i="1"/>
  <c r="U982" i="1" s="1"/>
  <c r="T982" i="1"/>
  <c r="S983" i="1"/>
  <c r="U983" i="1" s="1"/>
  <c r="T983" i="1"/>
  <c r="S984" i="1"/>
  <c r="U984" i="1" s="1"/>
  <c r="T984" i="1"/>
  <c r="S985" i="1"/>
  <c r="U985" i="1" s="1"/>
  <c r="T985" i="1"/>
  <c r="S986" i="1"/>
  <c r="U986" i="1" s="1"/>
  <c r="T986" i="1"/>
  <c r="S987" i="1"/>
  <c r="U987" i="1" s="1"/>
  <c r="T987" i="1"/>
  <c r="S988" i="1"/>
  <c r="U988" i="1" s="1"/>
  <c r="T988" i="1"/>
  <c r="S989" i="1"/>
  <c r="U989" i="1" s="1"/>
  <c r="T989" i="1"/>
  <c r="S990" i="1"/>
  <c r="U990" i="1" s="1"/>
  <c r="T990" i="1"/>
  <c r="S991" i="1"/>
  <c r="U991" i="1" s="1"/>
  <c r="T991" i="1"/>
  <c r="S992" i="1"/>
  <c r="U992" i="1" s="1"/>
  <c r="T992" i="1"/>
  <c r="S993" i="1"/>
  <c r="U993" i="1" s="1"/>
  <c r="T993" i="1"/>
  <c r="S994" i="1"/>
  <c r="U994" i="1" s="1"/>
  <c r="T994" i="1"/>
  <c r="S995" i="1"/>
  <c r="U995" i="1" s="1"/>
  <c r="T995" i="1"/>
  <c r="S996" i="1"/>
  <c r="U996" i="1" s="1"/>
  <c r="T996" i="1"/>
  <c r="S997" i="1"/>
  <c r="U997" i="1" s="1"/>
  <c r="T997" i="1"/>
  <c r="S998" i="1"/>
  <c r="U998" i="1" s="1"/>
  <c r="T998" i="1"/>
  <c r="S999" i="1"/>
  <c r="U999" i="1" s="1"/>
  <c r="T999" i="1"/>
  <c r="S1000" i="1"/>
  <c r="U1000" i="1" s="1"/>
  <c r="T1000" i="1"/>
  <c r="S1001" i="1"/>
  <c r="U1001" i="1" s="1"/>
  <c r="T1001" i="1"/>
  <c r="T2" i="1"/>
  <c r="S2" i="1"/>
  <c r="U2" i="1" s="1"/>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1" i="1"/>
  <c r="R561"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Q589" i="1"/>
  <c r="R589" i="1"/>
  <c r="Q590" i="1"/>
  <c r="R590" i="1"/>
  <c r="Q591" i="1"/>
  <c r="R591" i="1"/>
  <c r="Q592" i="1"/>
  <c r="R592" i="1"/>
  <c r="Q593" i="1"/>
  <c r="R593" i="1"/>
  <c r="Q594" i="1"/>
  <c r="R594" i="1"/>
  <c r="Q595" i="1"/>
  <c r="R595" i="1"/>
  <c r="Q596" i="1"/>
  <c r="R596" i="1"/>
  <c r="Q597" i="1"/>
  <c r="R597" i="1"/>
  <c r="Q598" i="1"/>
  <c r="R598" i="1"/>
  <c r="Q599" i="1"/>
  <c r="R599" i="1"/>
  <c r="Q600" i="1"/>
  <c r="R600" i="1"/>
  <c r="Q601" i="1"/>
  <c r="R601" i="1"/>
  <c r="Q602" i="1"/>
  <c r="R602" i="1"/>
  <c r="Q603" i="1"/>
  <c r="R603" i="1"/>
  <c r="Q604" i="1"/>
  <c r="R604" i="1"/>
  <c r="Q605" i="1"/>
  <c r="R605" i="1"/>
  <c r="Q606" i="1"/>
  <c r="R606" i="1"/>
  <c r="Q607" i="1"/>
  <c r="R607" i="1"/>
  <c r="Q608" i="1"/>
  <c r="R608" i="1"/>
  <c r="Q609" i="1"/>
  <c r="R609" i="1"/>
  <c r="Q610" i="1"/>
  <c r="R610" i="1"/>
  <c r="Q611" i="1"/>
  <c r="R611" i="1"/>
  <c r="Q612" i="1"/>
  <c r="R612" i="1"/>
  <c r="Q613" i="1"/>
  <c r="R613" i="1"/>
  <c r="Q614" i="1"/>
  <c r="R614" i="1"/>
  <c r="Q615" i="1"/>
  <c r="R615" i="1"/>
  <c r="Q616" i="1"/>
  <c r="R616" i="1"/>
  <c r="Q617" i="1"/>
  <c r="R617" i="1"/>
  <c r="Q618" i="1"/>
  <c r="R618" i="1"/>
  <c r="Q619" i="1"/>
  <c r="R619" i="1"/>
  <c r="Q620" i="1"/>
  <c r="R620" i="1"/>
  <c r="Q621" i="1"/>
  <c r="R621" i="1"/>
  <c r="Q622" i="1"/>
  <c r="R622" i="1"/>
  <c r="Q623" i="1"/>
  <c r="R623" i="1"/>
  <c r="Q624" i="1"/>
  <c r="R624" i="1"/>
  <c r="Q625" i="1"/>
  <c r="R625" i="1"/>
  <c r="Q626" i="1"/>
  <c r="R626" i="1"/>
  <c r="Q627" i="1"/>
  <c r="R627" i="1"/>
  <c r="Q628" i="1"/>
  <c r="R628" i="1"/>
  <c r="Q629" i="1"/>
  <c r="R629" i="1"/>
  <c r="Q630" i="1"/>
  <c r="R630" i="1"/>
  <c r="Q631" i="1"/>
  <c r="R631" i="1"/>
  <c r="Q632" i="1"/>
  <c r="R632" i="1"/>
  <c r="Q633" i="1"/>
  <c r="R633" i="1"/>
  <c r="Q634" i="1"/>
  <c r="R634" i="1"/>
  <c r="Q635" i="1"/>
  <c r="R635" i="1"/>
  <c r="Q636" i="1"/>
  <c r="R636" i="1"/>
  <c r="Q637" i="1"/>
  <c r="R637" i="1"/>
  <c r="Q638" i="1"/>
  <c r="R638" i="1"/>
  <c r="Q639" i="1"/>
  <c r="R639" i="1"/>
  <c r="Q640" i="1"/>
  <c r="R640" i="1"/>
  <c r="Q641" i="1"/>
  <c r="R641" i="1"/>
  <c r="Q642" i="1"/>
  <c r="R642" i="1"/>
  <c r="Q643" i="1"/>
  <c r="R643" i="1"/>
  <c r="Q644" i="1"/>
  <c r="R644" i="1"/>
  <c r="Q645" i="1"/>
  <c r="R645" i="1"/>
  <c r="Q646" i="1"/>
  <c r="R646" i="1"/>
  <c r="Q647" i="1"/>
  <c r="R647" i="1"/>
  <c r="Q648" i="1"/>
  <c r="R648" i="1"/>
  <c r="Q649" i="1"/>
  <c r="R649" i="1"/>
  <c r="Q650" i="1"/>
  <c r="R650" i="1"/>
  <c r="Q651" i="1"/>
  <c r="R651" i="1"/>
  <c r="Q652" i="1"/>
  <c r="R652" i="1"/>
  <c r="Q653" i="1"/>
  <c r="R653" i="1"/>
  <c r="Q654" i="1"/>
  <c r="R654" i="1"/>
  <c r="Q655" i="1"/>
  <c r="R655" i="1"/>
  <c r="Q656" i="1"/>
  <c r="R656"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Q955" i="1"/>
  <c r="R955" i="1"/>
  <c r="Q956" i="1"/>
  <c r="R956" i="1"/>
  <c r="Q957" i="1"/>
  <c r="R957" i="1"/>
  <c r="Q958" i="1"/>
  <c r="R958" i="1"/>
  <c r="Q959" i="1"/>
  <c r="R959" i="1"/>
  <c r="Q960" i="1"/>
  <c r="R960" i="1"/>
  <c r="Q961" i="1"/>
  <c r="R961" i="1"/>
  <c r="Q962" i="1"/>
  <c r="R962" i="1"/>
  <c r="Q963" i="1"/>
  <c r="R963" i="1"/>
  <c r="Q964" i="1"/>
  <c r="R964" i="1"/>
  <c r="Q965" i="1"/>
  <c r="R965" i="1"/>
  <c r="Q966" i="1"/>
  <c r="R966" i="1"/>
  <c r="Q967" i="1"/>
  <c r="R967" i="1"/>
  <c r="Q968" i="1"/>
  <c r="R968" i="1"/>
  <c r="Q969" i="1"/>
  <c r="R969" i="1"/>
  <c r="Q970" i="1"/>
  <c r="R970" i="1"/>
  <c r="Q971" i="1"/>
  <c r="R971" i="1"/>
  <c r="Q972" i="1"/>
  <c r="R972" i="1"/>
  <c r="Q973" i="1"/>
  <c r="R973" i="1"/>
  <c r="Q974" i="1"/>
  <c r="R974" i="1"/>
  <c r="Q975" i="1"/>
  <c r="R975" i="1"/>
  <c r="Q976" i="1"/>
  <c r="R976" i="1"/>
  <c r="Q977" i="1"/>
  <c r="R977" i="1"/>
  <c r="Q978" i="1"/>
  <c r="R978" i="1"/>
  <c r="Q979" i="1"/>
  <c r="R979" i="1"/>
  <c r="Q980" i="1"/>
  <c r="R980" i="1"/>
  <c r="Q981" i="1"/>
  <c r="R981" i="1"/>
  <c r="Q982" i="1"/>
  <c r="R982" i="1"/>
  <c r="Q983" i="1"/>
  <c r="R983" i="1"/>
  <c r="Q984" i="1"/>
  <c r="R984" i="1"/>
  <c r="Q985" i="1"/>
  <c r="R985" i="1"/>
  <c r="Q986" i="1"/>
  <c r="R986" i="1"/>
  <c r="Q987" i="1"/>
  <c r="R987" i="1"/>
  <c r="Q988" i="1"/>
  <c r="R988" i="1"/>
  <c r="Q989" i="1"/>
  <c r="R989" i="1"/>
  <c r="Q990" i="1"/>
  <c r="R990" i="1"/>
  <c r="Q991" i="1"/>
  <c r="R991" i="1"/>
  <c r="Q992" i="1"/>
  <c r="R992" i="1"/>
  <c r="Q993" i="1"/>
  <c r="R993" i="1"/>
  <c r="Q994" i="1"/>
  <c r="R994" i="1"/>
  <c r="Q995" i="1"/>
  <c r="R995" i="1"/>
  <c r="Q996" i="1"/>
  <c r="R996" i="1"/>
  <c r="Q997" i="1"/>
  <c r="R997" i="1"/>
  <c r="Q998" i="1"/>
  <c r="R998" i="1"/>
  <c r="Q999" i="1"/>
  <c r="R999" i="1"/>
  <c r="Q1000" i="1"/>
  <c r="R1000" i="1"/>
  <c r="Q1001" i="1"/>
  <c r="R1001" i="1"/>
  <c r="R2"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s="1"/>
  <c r="O953" i="1" a="1"/>
  <c r="O953" i="1" s="1"/>
  <c r="O954" i="1" a="1"/>
  <c r="O954" i="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s="1"/>
  <c r="O985" i="1" a="1"/>
  <c r="O985" i="1" s="1"/>
  <c r="O986" i="1" a="1"/>
  <c r="O986" i="1" s="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s="1"/>
  <c r="O999" i="1" a="1"/>
  <c r="O999" i="1" s="1"/>
  <c r="O1000" i="1" a="1"/>
  <c r="O1000" i="1" s="1"/>
  <c r="O1001" i="1" a="1"/>
  <c r="O1001" i="1" s="1"/>
  <c r="O2" i="1" a="1"/>
  <c r="O2" i="1" s="1"/>
  <c r="O13" i="7" l="1"/>
  <c r="O9" i="7"/>
  <c r="O15" i="7"/>
  <c r="O11" i="7"/>
  <c r="R11" i="7" s="1"/>
  <c r="O7" i="7"/>
  <c r="K9" i="11"/>
  <c r="J9" i="11"/>
  <c r="O16" i="7"/>
  <c r="Q16" i="7" s="1"/>
  <c r="O12" i="7"/>
  <c r="Q12" i="7" s="1"/>
  <c r="O8" i="7"/>
  <c r="Q8" i="7" s="1"/>
  <c r="O17" i="7"/>
  <c r="Q17" i="7" s="1"/>
  <c r="R15" i="7"/>
  <c r="R7" i="7"/>
  <c r="Q15" i="7"/>
  <c r="Q7" i="7"/>
  <c r="P13" i="7"/>
  <c r="P9" i="7"/>
  <c r="R13" i="7"/>
  <c r="R9" i="7"/>
  <c r="O6" i="7"/>
  <c r="Q6" i="7" s="1"/>
  <c r="O14" i="7"/>
  <c r="P14" i="7" s="1"/>
  <c r="O10" i="7"/>
  <c r="R10" i="7" s="1"/>
  <c r="Q13" i="7"/>
  <c r="Q9" i="7"/>
  <c r="P15" i="7"/>
  <c r="P7" i="7"/>
  <c r="Q11" i="7" l="1"/>
  <c r="P11" i="7"/>
  <c r="P16" i="7"/>
  <c r="P17" i="7"/>
  <c r="Q14" i="7"/>
  <c r="R14" i="7"/>
  <c r="R12" i="7"/>
  <c r="R8" i="7"/>
  <c r="P8" i="7"/>
  <c r="P12" i="7"/>
  <c r="R17" i="7"/>
  <c r="R16" i="7"/>
  <c r="P10" i="7"/>
  <c r="R6" i="7"/>
  <c r="P6" i="7"/>
  <c r="Q1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<sst xmlns="http://schemas.openxmlformats.org/spreadsheetml/2006/main" count="7119" uniqueCount="2121">
  <si>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</si>
  <si>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</si>
  <si>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</si>
  <si>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</si>
  <si>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</si>
  <si>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</si>
  <si>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</si>
  <si>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</si>
  <si>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</si>
  <si>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</si>
  <si>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</si>
  <si>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</si>
  <si>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</si>
  <si>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</si>
  <si>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</si>
  <si>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</si>
  <si>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</si>
  <si>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</si>
  <si>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</si>
  <si>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</si>
  <si>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</si>
  <si>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</si>
  <si>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</si>
  <si>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</si>
  <si>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</si>
  <si>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</si>
  <si>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</si>
  <si>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</si>
  <si>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</si>
  <si>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</si>
  <si>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</si>
  <si>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</si>
  <si>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</si>
  <si>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</si>
  <si>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</si>
  <si>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</si>
  <si>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</si>
  <si>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</si>
  <si>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</si>
  <si>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</si>
  <si>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</si>
  <si>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</si>
  <si>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</si>
  <si>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</si>
  <si>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</si>
  <si>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</si>
  <si>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</si>
  <si>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</si>
  <si>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</si>
  <si>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</si>
  <si>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</si>
  <si>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</si>
  <si>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</si>
  <si>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</si>
  <si>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</si>
  <si>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</si>
  <si>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</si>
  <si>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</si>
  <si>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</si>
  <si>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</si>
  <si>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</si>
  <si>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</si>
  <si>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</si>
  <si>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</si>
  <si>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</si>
  <si>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</si>
  <si>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</si>
  <si>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</si>
  <si>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</si>
  <si>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</si>
  <si>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</si>
  <si>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</si>
  <si>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</si>
  <si>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</si>
  <si>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</si>
  <si>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</si>
  <si>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</si>
  <si>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</si>
  <si>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</si>
  <si>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</si>
  <si>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</si>
  <si>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</si>
  <si>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</si>
  <si>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</si>
  <si>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</si>
  <si>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</si>
  <si>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</si>
  <si>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</si>
  <si>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</si>
  <si>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</si>
  <si>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</si>
  <si>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</si>
  <si>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</si>
  <si>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</si>
  <si>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</si>
  <si>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</si>
  <si>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</si>
  <si>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</si>
  <si>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</si>
  <si>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</si>
  <si>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</si>
  <si>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</si>
  <si>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</si>
  <si>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</si>
  <si>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</si>
  <si>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</si>
  <si>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</si>
  <si>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</si>
  <si>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</si>
  <si>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</si>
  <si>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</si>
  <si>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</si>
  <si>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</si>
  <si>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</si>
  <si>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</si>
  <si>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</si>
  <si>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</si>
  <si>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</si>
  <si>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</si>
  <si>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</si>
  <si>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</si>
  <si>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</si>
  <si>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</si>
  <si>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</si>
  <si>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</si>
  <si>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</si>
  <si>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</si>
  <si>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</si>
  <si>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</si>
  <si>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</si>
  <si>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</si>
  <si>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</si>
  <si>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</si>
  <si>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</si>
  <si>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</si>
  <si>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</si>
  <si>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</si>
  <si>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</si>
  <si>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</si>
  <si>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</si>
  <si>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</si>
  <si>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</si>
  <si>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</si>
  <si>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</si>
  <si>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</si>
  <si>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</si>
  <si>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</si>
  <si>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</si>
  <si>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</si>
  <si>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</si>
  <si>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</si>
  <si>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</si>
  <si>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</si>
  <si>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</si>
  <si>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</si>
  <si>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</si>
  <si>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</si>
  <si>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</si>
  <si>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</si>
  <si>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</si>
  <si>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</si>
  <si>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</si>
  <si>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</si>
  <si>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</si>
  <si>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</si>
  <si>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</si>
  <si>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</si>
  <si>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</si>
  <si>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</si>
  <si>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</si>
  <si>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</si>
  <si>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</si>
  <si>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</si>
  <si>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</si>
  <si>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</si>
  <si>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</si>
  <si>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</si>
  <si>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</si>
  <si>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</si>
  <si>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</si>
  <si>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</si>
  <si>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</si>
  <si>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</si>
  <si>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</si>
  <si>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</si>
  <si>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</si>
  <si>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</si>
  <si>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</si>
  <si>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</si>
  <si>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</si>
  <si>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</si>
  <si>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</si>
  <si>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</si>
  <si>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</si>
  <si>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</si>
  <si>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</si>
  <si>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</si>
  <si>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</si>
  <si>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</si>
  <si>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</si>
  <si>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</si>
  <si>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</si>
  <si>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</si>
  <si>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</si>
  <si>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</si>
  <si>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</si>
  <si>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</si>
  <si>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</si>
  <si>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</si>
  <si>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</si>
  <si>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</si>
  <si>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</si>
  <si>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</si>
  <si>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</si>
  <si>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</si>
  <si>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</si>
  <si>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</si>
  <si>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</si>
  <si>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</si>
  <si>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</si>
  <si>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</si>
  <si>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</si>
  <si>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</si>
  <si>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</si>
  <si>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</si>
  <si>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</si>
  <si>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</si>
  <si>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</si>
  <si>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</si>
  <si>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</si>
  <si>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</si>
  <si>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</si>
  <si>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</si>
  <si>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</si>
  <si>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</si>
  <si>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</si>
  <si>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</si>
  <si>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</si>
  <si>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</si>
  <si>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</si>
  <si>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</si>
  <si>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</si>
  <si>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</si>
  <si>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</si>
  <si>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</si>
  <si>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</si>
  <si>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</si>
  <si>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</si>
  <si>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</si>
  <si>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</si>
  <si>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</si>
  <si>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</si>
  <si>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</si>
  <si>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</si>
  <si>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</si>
  <si>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</si>
  <si>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</si>
  <si>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</si>
  <si>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</si>
  <si>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</si>
  <si>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</si>
  <si>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</si>
  <si>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</si>
  <si>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</si>
  <si>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</si>
  <si>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</si>
  <si>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</si>
  <si>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</si>
  <si>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</si>
  <si>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</si>
  <si>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</si>
  <si>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</si>
  <si>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</si>
  <si>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</si>
  <si>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</si>
  <si>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</si>
  <si>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</si>
  <si>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</si>
  <si>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</si>
  <si>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</si>
  <si>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</si>
  <si>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</si>
  <si>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</si>
  <si>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</si>
  <si>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</si>
  <si>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</si>
  <si>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</si>
  <si>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</si>
  <si>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</si>
  <si>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</si>
  <si>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</si>
  <si>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</si>
  <si>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</si>
  <si>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</si>
  <si>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</si>
  <si>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</si>
  <si>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</si>
  <si>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</si>
  <si>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</si>
  <si>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</si>
  <si>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</si>
  <si>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</si>
  <si>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</si>
  <si>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</si>
  <si>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</si>
  <si>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</si>
  <si>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</si>
  <si>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</si>
  <si>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</si>
  <si>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</si>
  <si>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</si>
  <si>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</si>
  <si>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</si>
  <si>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</si>
  <si>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</si>
  <si>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</si>
  <si>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</si>
  <si>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</si>
  <si>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</si>
  <si>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</si>
  <si>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</si>
  <si>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</si>
  <si>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</si>
  <si>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</si>
  <si>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</si>
  <si>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</si>
  <si>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</si>
  <si>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</si>
  <si>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</si>
  <si>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</si>
  <si>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</si>
  <si>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</si>
  <si>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</si>
  <si>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</si>
  <si>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</si>
  <si>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</si>
  <si>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</si>
  <si>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</si>
  <si>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</si>
  <si>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</si>
  <si>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</si>
  <si>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</si>
  <si>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</si>
  <si>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</si>
  <si>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</si>
  <si>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</si>
  <si>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</si>
  <si>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</si>
  <si>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</si>
  <si>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</si>
  <si>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</si>
  <si>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</si>
  <si>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</si>
  <si>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</si>
  <si>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</si>
  <si>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</si>
  <si>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</si>
  <si>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</si>
  <si>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</si>
  <si>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</si>
  <si>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</si>
  <si>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</si>
  <si>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</si>
  <si>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</si>
  <si>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</si>
  <si>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</si>
  <si>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</si>
  <si>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</si>
  <si>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</si>
  <si>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</si>
  <si>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</si>
  <si>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</si>
  <si>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</si>
  <si>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</si>
  <si>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</si>
  <si>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</si>
  <si>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</si>
  <si>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</si>
  <si>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</si>
  <si>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</si>
  <si>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</si>
  <si>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</si>
  <si>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</si>
  <si>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</si>
  <si>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</si>
  <si>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</si>
  <si>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</si>
  <si>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</si>
  <si>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</si>
  <si>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</si>
  <si>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</si>
  <si>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</si>
  <si>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</si>
  <si>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</si>
  <si>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</si>
  <si>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</si>
  <si>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</si>
  <si>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</si>
  <si>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</si>
  <si>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</si>
  <si>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</si>
  <si>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</si>
  <si>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</si>
  <si>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</si>
  <si>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</si>
  <si>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</si>
  <si>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</si>
  <si>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</si>
  <si>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</si>
  <si>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</si>
  <si>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</si>
  <si>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</si>
  <si>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</si>
  <si>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</si>
  <si>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</si>
  <si>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</si>
  <si>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</si>
  <si>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</si>
  <si>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</si>
  <si>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</si>
  <si>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</si>
  <si>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</si>
  <si>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</si>
  <si>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</si>
  <si>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</si>
  <si>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</si>
  <si>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</si>
  <si>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</si>
  <si>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</si>
  <si>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</si>
  <si>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</si>
  <si>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</si>
  <si>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</si>
  <si>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</si>
  <si>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</si>
  <si>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</si>
  <si>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</si>
  <si>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</si>
  <si>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</si>
  <si>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</si>
  <si>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</si>
  <si>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</si>
  <si>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</si>
  <si>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</si>
  <si>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</si>
  <si>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</si>
  <si>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</si>
  <si>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</si>
  <si>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</si>
  <si>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</si>
  <si>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</si>
  <si>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</si>
  <si>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</si>
  <si>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</si>
  <si>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</si>
  <si>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</si>
  <si>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</si>
  <si>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</si>
  <si>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</si>
  <si>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</si>
  <si>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</si>
  <si>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</si>
  <si>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</si>
  <si>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</si>
  <si>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</si>
  <si>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</si>
  <si>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</si>
  <si>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</si>
  <si>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</si>
  <si>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</si>
  <si>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</si>
  <si>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</si>
  <si>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</si>
  <si>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</si>
  <si>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</si>
  <si>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</si>
  <si>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</si>
  <si>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</si>
  <si>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</si>
  <si>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</si>
  <si>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</si>
  <si>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</si>
  <si>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</si>
  <si>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</si>
  <si>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</si>
  <si>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</si>
  <si>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</si>
  <si>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</si>
  <si>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</si>
  <si>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</si>
  <si>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</si>
  <si>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</si>
  <si>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</si>
  <si>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</si>
  <si>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</si>
  <si>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</si>
  <si>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</si>
  <si>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</si>
  <si>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</si>
  <si>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</si>
  <si>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</si>
  <si>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</si>
  <si>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</si>
  <si>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</si>
  <si>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</si>
  <si>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</si>
  <si>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</si>
  <si>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</si>
  <si>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</si>
  <si>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</si>
  <si>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</si>
  <si>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</si>
  <si>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</si>
  <si>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</si>
  <si>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</si>
  <si>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</si>
  <si>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</si>
  <si>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</si>
  <si>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</si>
  <si>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</si>
  <si>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</si>
  <si>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</si>
  <si>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</si>
  <si>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</si>
  <si>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</si>
  <si>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</si>
  <si>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</si>
  <si>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</si>
  <si>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</si>
  <si>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</si>
  <si>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</si>
  <si>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</si>
  <si>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</si>
  <si>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</si>
  <si>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</si>
  <si>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</si>
  <si>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</si>
  <si>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</si>
  <si>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</si>
  <si>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</si>
  <si>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</si>
  <si>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</si>
  <si>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</si>
  <si>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</si>
  <si>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</si>
  <si>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</si>
  <si>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</si>
  <si>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</si>
  <si>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</si>
  <si>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</si>
  <si>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</si>
  <si>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</si>
  <si>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</si>
  <si>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</si>
  <si>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</si>
  <si>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</si>
  <si>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</si>
  <si>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</si>
  <si>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</si>
  <si>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</si>
  <si>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</si>
  <si>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</si>
  <si>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</si>
  <si>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</si>
  <si>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</si>
  <si>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</si>
  <si>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</si>
  <si>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</si>
  <si>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</si>
  <si>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</si>
  <si>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</si>
  <si>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</si>
  <si>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</si>
  <si>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</si>
  <si>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</si>
  <si>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</si>
  <si>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</si>
  <si>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</si>
  <si>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</si>
  <si>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</si>
  <si>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</si>
  <si>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</si>
  <si>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</si>
  <si>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</si>
  <si>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</si>
  <si>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</si>
  <si>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</si>
  <si>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</si>
  <si>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</si>
  <si>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</si>
  <si>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</si>
  <si>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</si>
  <si>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</si>
  <si>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</si>
  <si>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</si>
  <si>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</si>
  <si>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</si>
  <si>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</si>
  <si>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</si>
  <si>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</si>
  <si>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</si>
  <si>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</si>
  <si>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</si>
  <si>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</si>
  <si>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</si>
  <si>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</si>
  <si>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</si>
  <si>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</si>
  <si>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</si>
  <si>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</si>
  <si>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</si>
  <si>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</si>
  <si>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</si>
  <si>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</si>
  <si>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</si>
  <si>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</si>
  <si>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</si>
  <si>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</si>
  <si>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</si>
  <si>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</si>
  <si>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</si>
  <si>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</si>
  <si>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</si>
  <si>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</si>
  <si>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</si>
  <si>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</si>
  <si>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</si>
  <si>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</si>
  <si>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</si>
  <si>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</si>
  <si>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</si>
  <si>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</si>
  <si>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</si>
  <si>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</si>
  <si>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</si>
  <si>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</si>
  <si>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</si>
  <si>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</si>
  <si>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</si>
  <si>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</si>
  <si>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</si>
  <si>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</si>
  <si>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</si>
  <si>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</si>
  <si>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</si>
  <si>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</si>
  <si>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</si>
  <si>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</si>
  <si>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</si>
  <si>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</si>
  <si>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</si>
  <si>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</si>
  <si>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</si>
  <si>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</si>
  <si>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</si>
  <si>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</si>
  <si>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</si>
  <si>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</si>
  <si>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</si>
  <si>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</si>
  <si>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</si>
  <si>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</si>
  <si>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</si>
  <si>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</si>
  <si>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</si>
  <si>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</si>
  <si>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</si>
  <si>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</si>
  <si>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</si>
  <si>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</si>
  <si>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</si>
  <si>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</si>
  <si>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</si>
  <si>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</si>
  <si>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</si>
  <si>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</si>
  <si>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</si>
  <si>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</si>
  <si>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</si>
  <si>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</si>
  <si>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</si>
  <si>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</si>
  <si>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</si>
  <si>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</si>
  <si>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</si>
  <si>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</si>
  <si>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</si>
  <si>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</si>
  <si>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</si>
  <si>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</si>
  <si>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</si>
  <si>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</si>
  <si>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</si>
  <si>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</si>
  <si>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</si>
  <si>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</si>
  <si>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</si>
  <si>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</si>
  <si>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</si>
  <si>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</si>
  <si>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</si>
  <si>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</si>
  <si>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</si>
  <si>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</si>
  <si>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</si>
  <si>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</si>
  <si>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</si>
  <si>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</si>
  <si>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</si>
  <si>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</si>
  <si>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</si>
  <si>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</si>
  <si>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</si>
  <si>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</si>
  <si>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</si>
  <si>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</si>
  <si>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</si>
  <si>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</si>
  <si>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</si>
  <si>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</si>
  <si>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</si>
  <si>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</si>
  <si>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</si>
  <si>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</si>
  <si>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</si>
  <si>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</si>
  <si>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</si>
  <si>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</si>
  <si>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</si>
  <si>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</si>
  <si>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</si>
  <si>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</si>
  <si>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</si>
  <si>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</si>
  <si>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</si>
  <si>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</si>
  <si>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</si>
  <si>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</si>
  <si>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</si>
  <si>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</si>
  <si>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</si>
  <si>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</si>
  <si>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</si>
  <si>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</si>
  <si>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</si>
  <si>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</si>
  <si>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</si>
  <si>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</si>
  <si>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</si>
  <si>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</si>
  <si>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</si>
  <si>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</si>
  <si>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</si>
  <si>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</si>
  <si>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</si>
  <si>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</si>
  <si>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</si>
  <si>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</si>
  <si>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</si>
  <si>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</si>
  <si>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</si>
  <si>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</si>
  <si>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</si>
  <si>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</si>
  <si>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</si>
  <si>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</si>
  <si>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</si>
  <si>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</si>
  <si>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</si>
  <si>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</si>
  <si>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</si>
  <si>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</si>
  <si>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</si>
  <si>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</si>
  <si>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</si>
  <si>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</si>
  <si>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</si>
  <si>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</si>
  <si>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</si>
  <si>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</si>
  <si>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</si>
  <si>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</si>
  <si>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</si>
  <si>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</si>
  <si>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</si>
  <si>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</si>
  <si>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</si>
  <si>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</si>
  <si>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</si>
  <si>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</si>
  <si>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</si>
  <si>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</si>
  <si>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</si>
  <si>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</si>
  <si>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</si>
  <si>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</si>
  <si>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</si>
  <si>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</si>
  <si>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</si>
  <si>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</si>
  <si>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</si>
  <si>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</si>
  <si>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</si>
  <si>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</si>
  <si>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</si>
  <si>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</si>
  <si>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</si>
  <si>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</si>
  <si>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</si>
  <si>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</si>
  <si>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</si>
  <si>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</si>
  <si>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</si>
  <si>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</si>
  <si>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</si>
  <si>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</si>
  <si>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</si>
  <si>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</si>
  <si>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</si>
  <si>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</si>
  <si>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</si>
  <si>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</si>
  <si>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</si>
  <si>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</si>
  <si>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</si>
  <si>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</si>
  <si>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</si>
  <si>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</si>
  <si>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</si>
  <si>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</si>
  <si>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</si>
  <si>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</si>
  <si>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</si>
  <si>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</si>
  <si>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</si>
  <si>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</si>
  <si>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</si>
  <si>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</si>
  <si>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</si>
  <si>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</si>
  <si>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</si>
  <si>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</si>
  <si>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</si>
  <si>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</si>
  <si>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</si>
  <si>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</si>
  <si>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</si>
  <si>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</si>
  <si>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</si>
  <si>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</si>
  <si>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</si>
  <si>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</si>
  <si>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</si>
  <si>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</si>
  <si>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</si>
  <si>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</si>
  <si>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</si>
  <si>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</si>
  <si>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</si>
  <si>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</si>
  <si>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</si>
  <si>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</si>
  <si>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</si>
  <si>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</si>
  <si>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</si>
  <si>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</si>
  <si>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</si>
  <si>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</si>
  <si>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</si>
  <si>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</si>
  <si>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</si>
  <si>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</si>
  <si>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</si>
  <si>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</si>
  <si>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</si>
  <si>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</si>
  <si>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</si>
  <si>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</si>
  <si>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</si>
  <si>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</si>
  <si>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</si>
  <si>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</si>
  <si>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</si>
  <si>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</si>
  <si>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</si>
  <si>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</si>
  <si>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</si>
  <si>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</si>
  <si>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</si>
  <si>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</si>
  <si>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</si>
  <si>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</si>
  <si>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</si>
  <si>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</si>
  <si>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</si>
  <si>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</si>
  <si>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</si>
  <si>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</si>
  <si>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</si>
  <si>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</si>
  <si>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</si>
  <si>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</si>
  <si>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</si>
  <si>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</si>
  <si>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</si>
  <si>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</si>
  <si>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</si>
  <si>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</si>
  <si>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</si>
  <si>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</si>
  <si>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</si>
  <si>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</si>
  <si>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</si>
  <si>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</si>
  <si>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</si>
  <si>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</si>
  <si>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</si>
  <si>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</si>
  <si>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</si>
  <si>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</si>
  <si>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</si>
  <si>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</si>
  <si>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</si>
  <si>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</si>
  <si>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</si>
  <si>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</si>
  <si>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</si>
  <si>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</si>
  <si>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</si>
  <si>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</si>
  <si>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</si>
  <si>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</si>
  <si>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</si>
  <si>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</si>
  <si>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</si>
  <si>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</si>
  <si>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</si>
  <si>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</si>
  <si>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</si>
  <si>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</si>
  <si>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</si>
  <si>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</si>
  <si>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</si>
  <si>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</si>
  <si>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</si>
  <si>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</si>
  <si>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</si>
  <si>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</si>
  <si>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</si>
  <si>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</si>
  <si>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</si>
  <si>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</si>
  <si>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</si>
  <si>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</si>
  <si>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</si>
  <si>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</si>
  <si>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</si>
  <si>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</si>
  <si>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</si>
  <si>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</si>
  <si>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</si>
  <si>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</si>
  <si>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</si>
  <si>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</si>
  <si>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</si>
  <si>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</si>
  <si>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</si>
  <si>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</si>
  <si>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</si>
  <si>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</si>
  <si>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</si>
  <si>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</si>
  <si>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</si>
  <si>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</si>
  <si>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</si>
  <si>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</si>
  <si>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</si>
  <si>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</si>
  <si>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</si>
  <si>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</si>
  <si>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</si>
  <si>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</si>
  <si>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</si>
  <si>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</si>
  <si>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</si>
  <si>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</si>
  <si>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</si>
  <si>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</si>
  <si>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</si>
  <si>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</si>
  <si>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</si>
  <si>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</si>
  <si>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</si>
  <si>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</si>
  <si>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</si>
  <si>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</si>
  <si>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</si>
  <si>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</si>
  <si>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</si>
  <si>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</si>
  <si>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</si>
  <si>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</si>
  <si>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</si>
  <si>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</si>
  <si>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</si>
  <si>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</si>
  <si>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</si>
  <si>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</si>
  <si>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</si>
  <si>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</si>
  <si>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</si>
  <si>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</si>
  <si>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</si>
  <si>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</si>
  <si>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</si>
  <si>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</si>
  <si>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</si>
  <si>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</si>
  <si>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</si>
  <si>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</si>
  <si>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</si>
  <si>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</si>
  <si>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</si>
  <si>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</si>
  <si>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</si>
  <si>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</si>
  <si>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</si>
  <si>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</si>
  <si>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</si>
  <si>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</si>
  <si>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</si>
  <si>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</si>
  <si>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</si>
  <si>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</si>
  <si>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</si>
  <si>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</si>
  <si>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</si>
  <si>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</si>
  <si>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</si>
  <si>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</si>
  <si>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</si>
  <si>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</si>
  <si>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</si>
  <si>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</si>
  <si>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</si>
  <si>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</si>
  <si>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</si>
  <si>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</si>
  <si>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</si>
  <si>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</si>
  <si>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</si>
  <si>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</si>
  <si>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</si>
  <si>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</si>
  <si>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</si>
  <si>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</si>
  <si>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</si>
  <si>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</si>
  <si>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</si>
  <si>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</si>
  <si>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</si>
  <si>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</si>
  <si>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</si>
  <si>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</si>
  <si>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</si>
  <si>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</si>
  <si>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</si>
  <si>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</si>
  <si>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</si>
  <si>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</si>
  <si>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</si>
  <si>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</si>
  <si>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</si>
  <si>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</si>
  <si>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</si>
  <si>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</si>
  <si>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</si>
  <si>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</si>
  <si>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</si>
  <si>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</si>
  <si>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</si>
  <si>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</si>
  <si>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</si>
  <si>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</si>
  <si>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</si>
  <si>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</si>
  <si>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</si>
  <si>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</si>
  <si>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</si>
  <si>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</si>
  <si>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</si>
  <si>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</si>
  <si>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</si>
  <si>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</si>
  <si>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</si>
  <si>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</si>
  <si>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</si>
  <si>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</si>
  <si>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</si>
  <si>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</si>
  <si>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</si>
  <si>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</si>
  <si>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</si>
  <si>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</si>
  <si>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</si>
  <si>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</si>
  <si>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</si>
  <si>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</si>
  <si>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</si>
  <si>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</si>
  <si>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</si>
  <si>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</si>
  <si>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</si>
  <si>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</si>
  <si>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</si>
  <si>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</si>
  <si>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</si>
  <si>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</si>
  <si>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</si>
  <si>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</si>
  <si>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</si>
  <si>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</si>
  <si>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</si>
  <si>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</si>
  <si>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</si>
  <si>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</si>
  <si>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</si>
  <si>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</si>
  <si>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</si>
  <si>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</si>
  <si>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</si>
  <si>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</si>
  <si>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</si>
  <si>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</si>
  <si>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</si>
  <si>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</si>
  <si>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</si>
  <si>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</si>
  <si>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</si>
  <si>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</si>
  <si>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</si>
  <si>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</si>
  <si>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</si>
  <si>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</si>
  <si>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</si>
  <si>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</si>
  <si>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</si>
  <si>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</si>
  <si>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</si>
  <si>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</si>
  <si>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</si>
  <si>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</si>
  <si>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</si>
  <si>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</si>
  <si>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</si>
  <si>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</si>
  <si>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</si>
  <si>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</si>
  <si>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</si>
  <si>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</si>
  <si>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</si>
  <si>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</si>
  <si>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</si>
  <si>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</si>
  <si>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</si>
  <si>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</si>
  <si>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</si>
  <si>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</si>
  <si>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</si>
  <si>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</si>
  <si>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</si>
  <si>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</si>
  <si>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</si>
  <si>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</si>
  <si>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</si>
  <si>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</si>
  <si>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</si>
  <si>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</si>
  <si>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</si>
  <si>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</si>
  <si>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</si>
  <si>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</si>
  <si>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</si>
  <si>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</si>
  <si>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</si>
  <si>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</si>
  <si>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</si>
  <si>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</si>
  <si>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</si>
  <si>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</si>
  <si>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</si>
  <si>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</si>
  <si>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</si>
  <si>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</si>
  <si>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</si>
  <si>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</si>
  <si>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</si>
  <si>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</si>
  <si>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</si>
  <si>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</si>
  <si>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</si>
  <si>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</si>
  <si>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</si>
  <si>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</si>
  <si>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</si>
  <si>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</si>
  <si>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</si>
  <si>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</si>
  <si>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</si>
  <si>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</si>
  <si>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</si>
  <si>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</si>
  <si>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</si>
  <si>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</si>
  <si>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</si>
  <si>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</si>
  <si>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</si>
  <si>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</si>
  <si>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</si>
  <si>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</si>
  <si>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</si>
  <si>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</si>
  <si>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</si>
  <si>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</si>
  <si>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</si>
  <si>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</si>
  <si>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</si>
  <si>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</si>
  <si>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</si>
  <si>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</si>
  <si>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</si>
  <si>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</si>
  <si>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</si>
  <si>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</si>
  <si>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</si>
  <si>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</si>
  <si>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</si>
  <si>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</si>
  <si>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</si>
  <si>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</si>
  <si>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</si>
  <si>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</si>
  <si>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</si>
  <si>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</si>
  <si>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</si>
  <si>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</si>
  <si>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</si>
  <si>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</si>
  <si>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</si>
  <si>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</si>
  <si>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</si>
  <si>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</si>
  <si>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</si>
  <si>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</si>
  <si>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</si>
  <si>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</si>
  <si>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</si>
  <si>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</si>
  <si>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</si>
  <si>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</si>
  <si>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</si>
  <si>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</si>
  <si>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</si>
  <si>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</si>
  <si>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</si>
  <si>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</si>
  <si>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</si>
  <si>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</si>
  <si>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</si>
  <si>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</si>
  <si>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</si>
  <si>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</si>
  <si>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</si>
  <si>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</si>
  <si>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</si>
  <si>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</si>
  <si>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</si>
  <si>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</si>
  <si>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</si>
  <si>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</si>
  <si>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</si>
  <si>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</si>
  <si>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</si>
  <si>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</si>
  <si>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</si>
  <si>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</si>
  <si>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</si>
  <si>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</si>
  <si>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</si>
  <si>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</si>
  <si>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</si>
  <si>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</si>
  <si>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</si>
  <si>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</si>
  <si>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</si>
  <si>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</si>
  <si>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</si>
  <si>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</si>
  <si>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</si>
  <si>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</si>
  <si>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</si>
  <si>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</si>
  <si>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</si>
  <si>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</si>
  <si>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</si>
  <si>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</si>
  <si>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</si>
  <si>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</si>
  <si>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</si>
  <si>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</si>
  <si>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</si>
  <si>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</si>
  <si>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</si>
  <si>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</si>
  <si>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</si>
  <si>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</si>
  <si>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</si>
  <si>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</si>
  <si>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</si>
  <si>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</si>
  <si>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</si>
  <si>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</si>
  <si>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</si>
  <si>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</si>
  <si>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</si>
  <si>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</si>
  <si>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</si>
  <si>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</si>
  <si>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</si>
  <si>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</si>
  <si>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</si>
  <si>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</si>
  <si>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</si>
  <si>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</si>
  <si>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</si>
  <si>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</si>
  <si>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</si>
  <si>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</si>
  <si>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</si>
  <si>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</si>
  <si>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</si>
  <si>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</si>
  <si>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</si>
  <si>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</si>
  <si>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</si>
  <si>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</si>
  <si>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</si>
  <si>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</si>
  <si>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</si>
  <si>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</si>
  <si>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</si>
  <si>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</si>
  <si>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</si>
  <si>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</si>
  <si>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</si>
  <si>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</si>
  <si>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</si>
  <si>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</si>
  <si>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</si>
  <si>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</si>
  <si>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</si>
  <si>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</si>
  <si>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</si>
  <si>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</si>
  <si>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</si>
  <si>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</si>
  <si>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</si>
  <si>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</si>
  <si>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</si>
  <si>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</si>
  <si>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</si>
  <si>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</si>
  <si>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</si>
  <si>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</si>
  <si>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</si>
  <si>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</si>
  <si>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</si>
  <si>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</si>
  <si>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</si>
  <si>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</si>
  <si>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</si>
  <si>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</si>
  <si>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</si>
  <si>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</si>
  <si>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</si>
  <si>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</si>
  <si>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</si>
  <si>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</si>
  <si>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</si>
  <si>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</si>
  <si>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</si>
  <si>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</si>
  <si>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</si>
  <si>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</si>
  <si>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</si>
  <si>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</si>
  <si>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</si>
  <si>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</si>
  <si>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</si>
  <si>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</si>
  <si>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</si>
  <si>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</si>
  <si>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</si>
  <si>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</si>
  <si>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</si>
  <si>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</si>
  <si>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</si>
  <si>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</si>
  <si>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</si>
  <si>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</si>
  <si>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</si>
  <si>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</si>
  <si>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</si>
  <si>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</si>
  <si>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</si>
  <si>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</si>
  <si>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</si>
  <si>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</si>
  <si>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</si>
  <si>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</si>
  <si>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</si>
  <si>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</si>
  <si>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</si>
  <si>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</si>
  <si>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</si>
  <si>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</si>
  <si>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</si>
  <si>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</si>
  <si>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</si>
  <si>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</si>
  <si>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</si>
  <si>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</si>
  <si>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</si>
  <si>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</si>
  <si>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</si>
  <si>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</si>
  <si>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</si>
  <si>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</si>
  <si>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</si>
  <si>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</si>
  <si>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</si>
  <si>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</si>
  <si>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</si>
  <si>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</si>
  <si>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</si>
  <si>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</si>
  <si>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</si>
  <si>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</si>
  <si>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</si>
  <si>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</si>
  <si>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</si>
  <si>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</si>
  <si>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</si>
  <si>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</si>
  <si>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</si>
  <si>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</si>
  <si>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</si>
  <si>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</si>
  <si>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</si>
  <si>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</si>
  <si>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</si>
  <si>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</si>
  <si>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</si>
  <si>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</si>
  <si>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</si>
  <si>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</si>
  <si>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</si>
  <si>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</si>
  <si>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</si>
  <si>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</si>
  <si>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</si>
  <si>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</si>
  <si>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</si>
  <si>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</si>
  <si>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</si>
  <si>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</si>
  <si>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</si>
  <si>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</si>
  <si>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</si>
  <si>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</si>
  <si>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</si>
  <si>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</si>
  <si>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</si>
  <si>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</si>
  <si>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</si>
  <si>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</si>
  <si>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</si>
  <si>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</si>
  <si>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</si>
  <si>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</si>
  <si>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</si>
  <si>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</si>
  <si>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</si>
  <si>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</si>
  <si>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</si>
  <si>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</si>
  <si>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</si>
  <si>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</si>
  <si>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</si>
  <si>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</si>
  <si>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</si>
  <si>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</si>
  <si>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</si>
  <si>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</si>
  <si>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</si>
  <si>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</si>
  <si>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</si>
  <si>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</si>
  <si>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</si>
  <si>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</si>
  <si>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</si>
  <si>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</si>
  <si>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</si>
  <si>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</si>
  <si>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</si>
  <si>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</si>
  <si>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</si>
  <si>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</si>
  <si>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</si>
  <si>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</si>
  <si>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</si>
  <si>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</si>
  <si>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</si>
  <si>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</si>
  <si>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</si>
  <si>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</si>
  <si>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</si>
  <si>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</si>
  <si>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</si>
  <si>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</si>
  <si>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</si>
  <si>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</si>
  <si>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</si>
  <si>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</si>
  <si>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</si>
  <si>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</si>
  <si>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</si>
  <si>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</si>
  <si>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</si>
  <si>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</si>
  <si>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</si>
  <si>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</si>
  <si>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</si>
  <si>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</si>
  <si>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</si>
  <si>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</si>
  <si>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</si>
  <si>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</si>
  <si>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</si>
  <si>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</si>
  <si>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</si>
  <si>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</si>
  <si>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</si>
  <si>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</si>
  <si>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</si>
  <si>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</si>
  <si>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</si>
  <si>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</si>
  <si>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</si>
  <si>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</si>
  <si>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</si>
  <si>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</si>
  <si>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</si>
  <si>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</si>
  <si>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</si>
  <si>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</si>
  <si>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</si>
  <si>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</si>
  <si>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</si>
  <si>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</si>
  <si>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</si>
  <si>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</si>
  <si>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</si>
  <si>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</si>
  <si>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</si>
  <si>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</si>
  <si>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</si>
  <si>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</si>
  <si>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</si>
  <si>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</si>
  <si>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</si>
  <si>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</si>
  <si>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</si>
  <si>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</si>
  <si>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</si>
  <si>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</si>
  <si>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</si>
  <si>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</si>
  <si>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</si>
  <si>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</si>
  <si>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</si>
  <si>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</si>
  <si>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</si>
  <si>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</si>
  <si>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</si>
  <si>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</si>
  <si>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</si>
  <si>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</si>
  <si>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</si>
  <si>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</si>
  <si>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</si>
  <si>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</si>
  <si>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</si>
  <si>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</si>
  <si>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</si>
  <si>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</si>
  <si>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</si>
  <si>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</si>
  <si>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</si>
  <si>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</si>
  <si>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</si>
  <si>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</si>
  <si>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</si>
  <si>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</si>
  <si>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</si>
  <si>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</si>
  <si>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</si>
  <si>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</si>
  <si>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</si>
  <si>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</si>
  <si>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</si>
  <si>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</si>
  <si>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</si>
  <si>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</si>
  <si>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</si>
  <si>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</si>
  <si>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</si>
  <si>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</si>
  <si>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</si>
  <si>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</si>
  <si>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</si>
  <si>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</si>
  <si>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</si>
  <si>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</si>
  <si>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</si>
  <si>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</si>
  <si>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</si>
  <si>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</si>
  <si>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</si>
  <si>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</si>
  <si>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</si>
  <si>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</si>
  <si>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</si>
  <si>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</si>
  <si>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</si>
  <si>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</si>
  <si>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</si>
  <si>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</si>
  <si>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</si>
  <si>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</si>
  <si>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</si>
  <si>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</si>
  <si>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</si>
  <si>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</si>
  <si>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</si>
  <si>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</si>
  <si>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</si>
  <si>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</si>
  <si>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</si>
  <si>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</si>
  <si>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</si>
  <si>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</si>
  <si>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</si>
  <si>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</si>
  <si>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</si>
  <si>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</si>
  <si>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</si>
  <si>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</si>
  <si>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</si>
  <si>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</si>
  <si>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</si>
  <si>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</si>
  <si>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</si>
  <si>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</si>
  <si>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</si>
  <si>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</si>
  <si>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</si>
  <si>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</si>
  <si>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</si>
  <si>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</si>
  <si>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</si>
  <si>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</si>
  <si>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</si>
  <si>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</si>
  <si>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</si>
  <si>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</si>
  <si>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</si>
  <si>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</si>
  <si>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</si>
  <si>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</si>
  <si>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</si>
  <si>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</si>
  <si>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</si>
  <si>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</si>
  <si>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</si>
  <si>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</si>
  <si>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</si>
  <si>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</si>
  <si>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</si>
  <si>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</si>
  <si>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</si>
  <si>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</si>
  <si>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</si>
  <si>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</si>
  <si>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</si>
  <si>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</si>
  <si>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</si>
  <si>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</si>
  <si>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</si>
  <si>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</si>
  <si>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</si>
  <si>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</si>
  <si>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</si>
  <si>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</si>
  <si>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</si>
  <si>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</si>
  <si>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</si>
  <si>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</si>
  <si>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</si>
  <si>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</si>
  <si>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</si>
  <si>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</si>
  <si>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</si>
  <si>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</si>
  <si>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</si>
  <si>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</si>
  <si>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</si>
  <si>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</si>
  <si>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</si>
  <si>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</si>
  <si>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</si>
  <si>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</si>
  <si>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</si>
  <si>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</si>
  <si>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</si>
  <si>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</si>
  <si>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</si>
  <si>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</si>
  <si>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</si>
  <si>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</si>
  <si>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</si>
  <si>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</si>
  <si>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</si>
  <si>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</si>
  <si>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</si>
  <si>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</si>
  <si>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</si>
  <si>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</si>
  <si>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</si>
  <si>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</si>
  <si>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</si>
  <si>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</si>
  <si>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</si>
  <si>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</si>
  <si>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</si>
  <si>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</si>
  <si>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</si>
  <si>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</si>
  <si>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</si>
  <si>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</si>
  <si>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</si>
  <si>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</si>
  <si>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</si>
  <si>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</si>
  <si>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</si>
  <si>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</si>
  <si>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</si>
  <si>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</si>
  <si>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</si>
  <si>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</si>
  <si>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</si>
  <si>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</si>
  <si>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</si>
  <si>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</si>
  <si>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</si>
  <si>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</si>
  <si>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</si>
  <si>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</si>
  <si>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</si>
  <si>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</si>
  <si>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</si>
  <si>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</si>
  <si>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</si>
  <si>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</si>
  <si>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</si>
  <si>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</si>
  <si>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</si>
  <si>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</si>
  <si>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</si>
  <si>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</si>
  <si>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</si>
  <si>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</si>
  <si>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</si>
  <si>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</si>
  <si>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</si>
  <si>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</si>
  <si>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</si>
  <si>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</si>
  <si>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</si>
  <si>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</si>
  <si>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</si>
  <si>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</si>
  <si>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</si>
  <si>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</si>
  <si>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</si>
  <si>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</si>
  <si>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</si>
  <si>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</si>
  <si>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</si>
  <si>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</si>
  <si>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</si>
  <si>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</si>
  <si>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</si>
  <si>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</si>
  <si>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</si>
  <si>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</si>
  <si>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</si>
  <si>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</si>
  <si>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</si>
  <si>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</si>
  <si>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</si>
  <si>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</si>
  <si>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</si>
  <si>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</si>
  <si>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</si>
  <si>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</si>
  <si>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</si>
  <si>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</si>
  <si>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</si>
  <si>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</si>
  <si>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</si>
  <si>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</si>
  <si>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</si>
  <si>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</si>
  <si>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</si>
  <si>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</si>
  <si>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</si>
  <si>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</si>
  <si>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</si>
  <si>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</si>
  <si>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</si>
  <si>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</si>
  <si>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</si>
  <si>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</si>
  <si>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</si>
  <si>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</si>
  <si>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</si>
  <si>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</si>
  <si>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</si>
  <si>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</si>
  <si>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</si>
  <si>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</si>
  <si>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</si>
  <si>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</si>
  <si>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</si>
  <si>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</si>
  <si>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</si>
  <si>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</si>
  <si>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</si>
  <si>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</si>
  <si>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</si>
  <si>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</si>
  <si>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</si>
  <si>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</si>
  <si>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</si>
  <si>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</si>
  <si>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</si>
  <si>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</si>
  <si>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</si>
  <si>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</si>
  <si>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</si>
  <si>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</si>
  <si>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</si>
  <si>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</si>
  <si>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</si>
  <si>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</si>
  <si>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</si>
  <si>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</si>
  <si>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</si>
  <si>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</si>
  <si>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</si>
  <si>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</si>
  <si>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</si>
  <si>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</si>
  <si>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</si>
  <si>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</si>
  <si>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</si>
  <si>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</si>
  <si>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</si>
  <si>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</si>
  <si>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</si>
  <si>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</si>
  <si>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</si>
  <si>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</si>
  <si>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</si>
  <si>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</si>
  <si>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</si>
  <si>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</si>
  <si>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</si>
  <si>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</si>
  <si>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</si>
  <si>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</si>
  <si>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</si>
  <si>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</si>
  <si>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</si>
  <si>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</si>
  <si>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</si>
  <si>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</si>
  <si>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</si>
  <si>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</si>
  <si>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</si>
  <si>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</si>
  <si>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</si>
  <si>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</si>
  <si>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</si>
  <si>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</si>
  <si>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</si>
  <si>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</si>
  <si>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</si>
  <si>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</si>
  <si>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</si>
  <si>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</si>
  <si>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</si>
  <si>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</si>
  <si>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</si>
  <si>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</si>
  <si>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</si>
  <si>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</si>
  <si>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</si>
  <si>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</si>
  <si>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</si>
  <si>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</si>
  <si>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</si>
  <si>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</si>
  <si>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</si>
  <si>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</si>
  <si>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</si>
  <si>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</si>
  <si>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</si>
  <si>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</si>
  <si>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</si>
  <si>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</si>
  <si>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</si>
  <si>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</si>
  <si>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</si>
  <si>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</si>
  <si>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</si>
  <si>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</si>
  <si>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</si>
  <si>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</si>
  <si>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</si>
  <si>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</si>
  <si>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</si>
  <si>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</si>
  <si>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</si>
  <si>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</si>
  <si>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</si>
  <si>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</si>
  <si>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</si>
  <si>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</si>
  <si>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</si>
  <si>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</si>
  <si>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</si>
  <si>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</si>
  <si>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</si>
  <si>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</si>
  <si>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</si>
  <si>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</si>
  <si>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</si>
  <si>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</si>
  <si>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</si>
  <si>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</si>
  <si>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</si>
  <si>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</si>
  <si>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</si>
  <si>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</si>
  <si>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</si>
  <si>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</si>
  <si>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</si>
  <si>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</si>
  <si>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</si>
  <si>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</si>
  <si>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</si>
  <si>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</si>
  <si>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</si>
  <si>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</si>
  <si>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</si>
  <si>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</si>
  <si>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</si>
  <si>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</si>
  <si>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</si>
  <si>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</si>
  <si>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</si>
  <si>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</si>
  <si>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</si>
  <si>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</si>
  <si>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</si>
  <si>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</si>
  <si>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</si>
  <si>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</si>
  <si>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</si>
  <si>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</si>
  <si>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</si>
  <si>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</si>
  <si>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</si>
  <si>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</si>
  <si>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</si>
  <si>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</si>
  <si>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</si>
  <si>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</si>
  <si>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</si>
  <si>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</si>
  <si>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</si>
  <si>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</si>
  <si>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</si>
  <si>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</si>
  <si>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</si>
  <si>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</si>
  <si>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</si>
  <si>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</si>
  <si>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</si>
  <si>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</si>
  <si>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</si>
  <si>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</si>
  <si>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</si>
  <si>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</si>
  <si>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</si>
  <si>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</si>
  <si>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</si>
  <si>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Row Labels</t>
  </si>
  <si>
    <t>Grand Total</t>
  </si>
  <si>
    <t>Percent Funded</t>
  </si>
  <si>
    <t>Average Donation</t>
  </si>
  <si>
    <t>Parent Category</t>
  </si>
  <si>
    <t>Sub-Category</t>
  </si>
  <si>
    <t>film &amp; video</t>
  </si>
  <si>
    <t>food</t>
  </si>
  <si>
    <t>games</t>
  </si>
  <si>
    <t>journalism</t>
  </si>
  <si>
    <t>music</t>
  </si>
  <si>
    <t>photography</t>
  </si>
  <si>
    <t>publishing</t>
  </si>
  <si>
    <t>technology</t>
  </si>
  <si>
    <t>theater</t>
  </si>
  <si>
    <t>Column Labels</t>
  </si>
  <si>
    <t>Count of outcome</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</si>
  <si>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</si>
  <si>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</si>
  <si>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</si>
  <si>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</si>
  <si>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</si>
  <si>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</si>
  <si>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</si>
  <si>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</si>
  <si>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</si>
  <si>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</si>
  <si>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</si>
  <si>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</si>
  <si>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</si>
  <si>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</si>
  <si>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</si>
  <si>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</si>
  <si>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</si>
  <si>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</si>
  <si>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</si>
  <si>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</si>
  <si>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</si>
  <si>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</si>
  <si>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</si>
  <si>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</si>
  <si>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(All)</t>
  </si>
  <si>
    <t>Date Created Conversion</t>
  </si>
  <si>
    <t>Date Ended Conversion</t>
  </si>
  <si>
    <t>Year</t>
  </si>
  <si>
    <t>Goal Group</t>
  </si>
  <si>
    <t>&lt;1000</t>
  </si>
  <si>
    <t>10000 to 14999</t>
  </si>
  <si>
    <t>15000 to 19999</t>
  </si>
  <si>
    <t>20000 to 24999</t>
  </si>
  <si>
    <t>25000 to 29999</t>
  </si>
  <si>
    <t>30000 to 34999</t>
  </si>
  <si>
    <t>35000 to 39999</t>
  </si>
  <si>
    <t>40000 to 44999</t>
  </si>
  <si>
    <t>45000 to 49999</t>
  </si>
  <si>
    <t>5000 to 9999</t>
  </si>
  <si>
    <t xml:space="preserve">outcome </t>
  </si>
  <si>
    <t>Greater than 50000</t>
  </si>
  <si>
    <t>outcome %</t>
  </si>
  <si>
    <t>1000 to 4999</t>
  </si>
  <si>
    <t>Percentage successful</t>
  </si>
  <si>
    <t>Percentage Failed</t>
  </si>
  <si>
    <t>Percentage Canceled</t>
  </si>
  <si>
    <t>The mean number of backers</t>
  </si>
  <si>
    <t>The median number of backers</t>
  </si>
  <si>
    <t>The minimum number of backers</t>
  </si>
  <si>
    <t>The maximum number of backers</t>
  </si>
  <si>
    <t>The variance of the number of backers</t>
  </si>
  <si>
    <t>The standard deviation of the number of backers</t>
  </si>
  <si>
    <t>Use your data to determine if there is more variability with successful or unsuccessful campaigns. Does this make sense? Why or why not?</t>
  </si>
  <si>
    <t>Total Number of Data</t>
  </si>
  <si>
    <t>Use your data to determine whether the mean or the median better summarises the data.</t>
  </si>
  <si>
    <t>Range (MAX(range) - MIN(range))</t>
  </si>
  <si>
    <t>Bin</t>
  </si>
  <si>
    <t>Frequency</t>
  </si>
  <si>
    <t>More</t>
  </si>
  <si>
    <t>Jan</t>
  </si>
  <si>
    <t>Feb</t>
  </si>
  <si>
    <t>Mar</t>
  </si>
  <si>
    <t>Apr</t>
  </si>
  <si>
    <t>May</t>
  </si>
  <si>
    <t>Jun</t>
  </si>
  <si>
    <t>Jul</t>
  </si>
  <si>
    <t>Aug</t>
  </si>
  <si>
    <t>Sep</t>
  </si>
  <si>
    <t>Oct</t>
  </si>
  <si>
    <t>Nov</t>
  </si>
  <si>
    <t>Dec</t>
  </si>
  <si>
    <t>Solving problem using countif</t>
  </si>
  <si>
    <t>Solving problem using Pivet</t>
  </si>
  <si>
    <t>The dataset's preferred summary statistic is the median since both data series have non-normal distributions. The noticeable difference between the mean and median indicates non-normality. Additionally, the mean being greater than the median confirms positive skewness, further supporting that the data does not adhere to a normal distribution. Thus, the median better represents the data's central tendency in both successful and failed outcome cases.</t>
  </si>
  <si>
    <t>The successful campaign displays a larger range difference between its maximum and minimum values, indicating greater variability than the failed campaign. This observation makes more sense by analysing additional measures like variance, standard deviation, and histogram data.
Higher values of these measures indicate increased spread and variability in the data. For instance, the variance and standard deviation of the successful campaign are higher, indicating a more pronounced degree of data variability. Additionally, the histograms for both datasets are shown in columns W and AK, providing further evidence of the higher variability in the data of 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</si>
</sst>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0" applyFont="1" applyAlignment="1">
      <alignment horizontal="center" vertical="center"/>
    </xf>
    <xf numFmtId="9" fontId="0" fillId="0" borderId="0" xfId="42"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xf>
    <xf numFmtId="14" fontId="0" fillId="0" borderId="0" xfId="0" applyNumberFormat="1" applyAlignment="1">
      <alignment horizontal="center" vertical="center"/>
    </xf>
    <xf numFmtId="0" fontId="0" fillId="0" borderId="0" xfId="0" pivotButton="1" applyAlignment="1">
      <alignment horizontal="center"/>
    </xf>
    <xf numFmtId="0" fontId="0" fillId="0" borderId="0" xfId="0" applyAlignment="1">
      <alignment horizontal="center"/>
    </xf>
    <xf numFmtId="9" fontId="0" fillId="0" borderId="0" xfId="0" applyNumberFormat="1" applyAlignment="1">
      <alignment horizontal="center"/>
    </xf>
    <xf numFmtId="0" fontId="16" fillId="33" borderId="10" xfId="0" applyFont="1" applyFill="1" applyBorder="1" applyAlignment="1">
      <alignment horizontal="center"/>
    </xf>
    <xf numFmtId="0" fontId="0" fillId="0" borderId="0" xfId="0" quotePrefix="1"/>
    <xf numFmtId="9" fontId="0" fillId="0" borderId="0" xfId="42" applyFont="1" applyAlignment="1">
      <alignment horizontal="center"/>
    </xf>
    <xf numFmtId="0" fontId="16" fillId="33" borderId="0" xfId="0" applyFont="1" applyFill="1" applyAlignment="1">
      <alignment horizontal="center"/>
    </xf>
    <xf numFmtId="1" fontId="0" fillId="0" borderId="0" xfId="0" applyNumberFormat="1"/>
    <xf numFmtId="0" fontId="0" fillId="0" borderId="0" xfId="0" applyAlignment="1">
      <alignment horizontal="left" vertical="center" wrapText="1"/>
    </xf>
    <xf numFmtId="0" fontId="0" fillId="0" borderId="0" xfId="0" applyAlignment="1">
      <alignment wrapText="1"/>
    </xf>
    <xf numFmtId="1" fontId="0" fillId="0" borderId="0" xfId="0" applyNumberFormat="1" applyAlignment="1">
      <alignment horizontal="center" vertical="center"/>
    </xf>
    <xf numFmtId="0" fontId="0" fillId="0" borderId="0" xfId="0" applyAlignment="1">
      <alignment horizontal="left" vertical="center"/>
    </xf>
    <xf numFmtId="0" fontId="16" fillId="0" borderId="0" xfId="0" applyFont="1"/>
    <xf numFmtId="0" fontId="18" fillId="0" borderId="10" xfId="0" applyFont="1" applyBorder="1" applyAlignment="1">
      <alignment horizontal="center"/>
    </xf>
    <xf numFmtId="1" fontId="19" fillId="0" borderId="0" xfId="42" applyNumberFormat="1" applyFont="1" applyAlignment="1">
      <alignment horizontal="center"/>
    </xf>
    <xf numFmtId="164" fontId="0" fillId="0" borderId="0" xfId="43" applyNumberFormat="1" applyFont="1" applyAlignment="1">
      <alignment horizontal="center" vertical="center"/>
    </xf>
    <xf numFmtId="0" fontId="14" fillId="0" borderId="0" xfId="0" applyFont="1" applyAlignment="1">
      <alignment horizontal="left" vertical="center" wrapText="1"/>
    </xf>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0">
    <dxf>
      <fill>
        <patternFill>
          <bgColor theme="2"/>
        </patternFill>
      </fill>
    </dxf>
    <dxf>
      <fill>
        <patternFill>
          <bgColor rgb="FFFFC000"/>
        </patternFill>
      </fill>
    </dxf>
    <dxf>
      <fill>
        <patternFill>
          <bgColor rgb="FFFF7C80"/>
        </patternFill>
      </fill>
    </dxf>
    <dxf>
      <fill>
        <patternFill>
          <bgColor rgb="FF92D050"/>
        </patternFill>
      </fill>
    </dxf>
    <dxf>
      <fill>
        <patternFill>
          <bgColor rgb="FF92D050"/>
        </patternFill>
      </fill>
    </dxf>
    <dxf>
      <fill>
        <patternFill>
          <bgColor theme="2"/>
        </patternFill>
      </fill>
    </dxf>
    <dxf>
      <fill>
        <patternFill>
          <bgColor rgb="FFFFC000"/>
        </patternFill>
      </fill>
    </dxf>
    <dxf>
      <fill>
        <patternFill>
          <bgColor rgb="FFFF7C80"/>
        </patternFill>
      </fill>
    </dxf>
    <dxf>
      <fill>
        <patternFill>
          <bgColor rgb="FF92D050"/>
        </patternFill>
      </fill>
    </dxf>
    <dxf>
      <fill>
        <patternFill>
          <bgColor rgb="FFFF7C80"/>
        </patternFill>
      </fill>
    </dxf>
    <dxf>
      <fill>
        <patternFill>
          <bgColor rgb="FFFFC000"/>
        </patternFill>
      </fill>
    </dxf>
    <dxf>
      <fill>
        <patternFill>
          <bgColor theme="2"/>
        </patternFill>
      </fill>
    </dxf>
    <dxf>
      <fill>
        <patternFill>
          <bgColor rgb="FF92D050"/>
        </patternFill>
      </fill>
    </dxf>
    <dxf>
      <fill>
        <patternFill>
          <bgColor rgb="FFFF7C80"/>
        </patternFill>
      </fill>
    </dxf>
    <dxf>
      <fill>
        <patternFill>
          <bgColor rgb="FFFFC000"/>
        </patternFill>
      </fill>
    </dxf>
    <dxf>
      <fill>
        <patternFill>
          <bgColor theme="2"/>
        </patternFill>
      </fill>
    </dxf>
    <dxf>
      <fill>
        <patternFill>
          <bgColor rgb="FF92D050"/>
        </patternFill>
      </fill>
    </dxf>
    <dxf>
      <fill>
        <patternFill>
          <bgColor rgb="FFFF7C80"/>
        </patternFill>
      </fill>
    </dxf>
    <dxf>
      <fill>
        <patternFill>
          <bgColor rgb="FFFFC000"/>
        </patternFill>
      </fill>
    </dxf>
    <dxf>
      <fill>
        <patternFill>
          <bgColor theme="2"/>
        </patternFill>
      </fill>
    </dxf>
    <dxf>
      <fill>
        <patternFill>
          <bgColor rgb="FFFF7C80"/>
        </patternFill>
      </fill>
    </dxf>
    <dxf>
      <fill>
        <patternFill>
          <bgColor theme="2"/>
        </patternFill>
      </fill>
    </dxf>
    <dxf>
      <fill>
        <patternFill>
          <bgColor rgb="FFFFC000"/>
        </patternFill>
      </fill>
    </dxf>
    <dxf>
      <fill>
        <patternFill>
          <bgColor rgb="FF92D050"/>
        </patternFill>
      </fill>
    </dxf>
    <dxf>
      <fill>
        <patternFill>
          <bgColor rgb="FFFF7C80"/>
        </patternFill>
      </fill>
    </dxf>
    <dxf>
      <fill>
        <patternFill>
          <bgColor rgb="FFFFC000"/>
        </patternFill>
      </fill>
    </dxf>
    <dxf>
      <fill>
        <patternFill>
          <bgColor theme="2"/>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FFC000"/>
        </patternFill>
      </fill>
    </dxf>
    <dxf>
      <fill>
        <patternFill>
          <bgColor theme="2"/>
        </patternFill>
      </fill>
    </dxf>
    <dxf>
      <fill>
        <patternFill>
          <bgColor rgb="FF92D050"/>
        </patternFill>
      </fill>
    </dxf>
    <dxf>
      <fill>
        <patternFill>
          <bgColor rgb="FFFF7C80"/>
        </patternFill>
      </fill>
    </dxf>
    <dxf>
      <fill>
        <patternFill>
          <bgColor rgb="FFFFC000"/>
        </patternFill>
      </fill>
    </dxf>
    <dxf>
      <fill>
        <patternFill>
          <bgColor theme="2"/>
        </patternFill>
      </fill>
    </dxf>
    <dxf>
      <alignment horizontal="center"/>
    </dxf>
    <dxf>
      <alignment horizontal="center"/>
    </dxf>
    <dxf>
      <alignment horizontal="center"/>
    </dxf>
    <dxf>
      <numFmt numFmtId="13"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C3090D"/>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Histogram-successful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'Bonus Statistical Analysis'!$U$2</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'Bonus Statistical Analysis'!$T$3:$T$26</c:f>
              <c:strCache>
                <c:ptCount val="24"/>
                <c:pt idx="0">
                  <c:v>16</c:v>
                </c:pt>
                <c:pt idx="1">
                  <c:v>332.4782609</c:v>
                </c:pt>
                <c:pt idx="2">
                  <c:v>648.9565217</c:v>
                </c:pt>
                <c:pt idx="3">
                  <c:v>965.4347826</c:v>
                </c:pt>
                <c:pt idx="4">
                  <c:v>1281.913043</c:v>
                </c:pt>
                <c:pt idx="5">
                  <c:v>1598.391304</c:v>
                </c:pt>
                <c:pt idx="6">
                  <c:v>1914.869565</c:v>
                </c:pt>
                <c:pt idx="7">
                  <c:v>2231.347826</c:v>
                </c:pt>
                <c:pt idx="8">
                  <c:v>2547.826087</c:v>
                </c:pt>
                <c:pt idx="9">
                  <c:v>2864.304348</c:v>
                </c:pt>
                <c:pt idx="10">
                  <c:v>3180.782609</c:v>
                </c:pt>
                <c:pt idx="11">
                  <c:v>3497.26087</c:v>
                </c:pt>
                <c:pt idx="12">
                  <c:v>3813.73913</c:v>
                </c:pt>
                <c:pt idx="13">
                  <c:v>4130.217391</c:v>
                </c:pt>
                <c:pt idx="14">
                  <c:v>4446.695652</c:v>
                </c:pt>
                <c:pt idx="15">
                  <c:v>4763.173913</c:v>
                </c:pt>
                <c:pt idx="16">
                  <c:v>5079.652174</c:v>
                </c:pt>
                <c:pt idx="17">
                  <c:v>5396.130435</c:v>
                </c:pt>
                <c:pt idx="18">
                  <c:v>5712.608696</c:v>
                </c:pt>
                <c:pt idx="19">
                  <c:v>6029.086957</c:v>
                </c:pt>
                <c:pt idx="20">
                  <c:v>6345.565217</c:v>
                </c:pt>
                <c:pt idx="21">
                  <c:v>6662.043478</c:v>
                </c:pt>
                <c:pt idx="22">
                  <c:v>6978.521739</c:v>
                </c:pt>
                <c:pt idx="23">
                  <c:v>More</c:v>
                </c:pt>
              </c:strCache>
            </c:strRef>
          </c:cat>
          <c:val>
            <c:numRef>
              <c:f>'Bonus Statistical Analysis'!$U$3:$U$26</c:f>
              <c:numCache>
                <c:formatCode>General</c:formatCode>
                <c:ptCount val="24"/>
                <c:pt idx="0">
                  <c:v>1</c:v>
                </c:pt>
                <c:pt idx="1">
                  <c:v>363</c:v>
                </c:pt>
                <c:pt idx="2">
                  <c:v>33</c:v>
                </c:pt>
                <c:pt idx="3">
                  <c:v>10</c:v>
                </c:pt>
                <c:pt idx="4">
                  <c:v>17</c:v>
                </c:pt>
                <c:pt idx="5">
                  <c:v>18</c:v>
                </c:pt>
                <c:pt idx="6">
                  <c:v>25</c:v>
                </c:pt>
                <c:pt idx="7">
                  <c:v>19</c:v>
                </c:pt>
                <c:pt idx="8">
                  <c:v>24</c:v>
                </c:pt>
                <c:pt idx="9">
                  <c:v>10</c:v>
                </c:pt>
                <c:pt idx="10">
                  <c:v>10</c:v>
                </c:pt>
                <c:pt idx="11">
                  <c:v>6</c:v>
                </c:pt>
                <c:pt idx="12">
                  <c:v>8</c:v>
                </c:pt>
                <c:pt idx="13">
                  <c:v>3</c:v>
                </c:pt>
                <c:pt idx="14">
                  <c:v>3</c:v>
                </c:pt>
                <c:pt idx="15">
                  <c:v>1</c:v>
                </c:pt>
                <c:pt idx="16">
                  <c:v>1</c:v>
                </c:pt>
                <c:pt idx="17">
                  <c:v>4</c:v>
                </c:pt>
                <c:pt idx="18">
                  <c:v>2</c:v>
                </c:pt>
                <c:pt idx="19">
                  <c:v>2</c:v>
                </c:pt>
                <c:pt idx="20">
                  <c:v>2</c:v>
                </c:pt>
                <c:pt idx="21">
                  <c:v>2</c:v>
                </c:pt>
                <c:pt idx="22">
                  <c:v>0</c:v>
                </c:pt>
                <c:pt idx="23">
                  <c:v>1</c:v>
                </c:pt>
              </c:numCache>
            </c:numRef>
          </c:val>
          <c:extLst>
            <c:ext xmlns:c16="http://schemas.microsoft.com/office/drawing/2014/chart" uri="{C3380CC4-5D6E-409C-BE32-E72D297353CC}">
              <c16:uniqueId val="{00000000-88EC-4579-BB24-FF3D8B645748}"/>
            </c:ext>
          </c:extLst>
        </c:ser>
        <c:dLbls>
          <c:showLegendKey val="0"/>
          <c:showVal val="0"/>
          <c:showCatName val="0"/>
          <c:showSerName val="0"/>
          <c:showPercent val="0"/>
          <c:showBubbleSize val="0"/>
        </c:dLbls>
        <c:gapWidth val="150"/>
        <c:overlap val="100"/>
        <c:axId val="1939594080"/>
        <c:axId val="1939598400"/>
      </c:barChart>
      <c:catAx>
        <c:axId val="193959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98400"/>
        <c:crosses val="autoZero"/>
        <c:auto val="1"/>
        <c:lblAlgn val="ctr"/>
        <c:lblOffset val="100"/>
        <c:noMultiLvlLbl val="0"/>
      </c:catAx>
      <c:valAx>
        <c:axId val="193959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9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Histogram-fail</a:t>
            </a:r>
            <a:r>
              <a:rPr lang="en-US" baseline="0"/>
              <a:t> campaign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'Bonus Statistical Analysis'!$AJ$2</c:f>
              <c:strCache>
                <c:ptCount val="1"/>
                <c:pt idx="0">
                  <c:v>Frequency</c:v>
                </c:pt>
              </c:strCache>
            </c:strRef>
          </c:tx>
          <c:spPr>
            <a:solidFill>
              <a:schemeClr val="accent1"/>
            </a:solidFill>
            <a:ln>
              <a:noFill/>
            </a:ln>
            <a:effectLst/>
          </c:spPr>
          <c:invertIfNegative val="0"/>
          <c:cat>
            <c:strRef>
              <c:f>'Bonus Statistical Analysis'!$AI$3:$AI$22</c:f>
              <c:strCache>
                <c:ptCount val="20"/>
                <c:pt idx="0">
                  <c:v>0</c:v>
                </c:pt>
                <c:pt idx="1">
                  <c:v>320</c:v>
                </c:pt>
                <c:pt idx="2">
                  <c:v>640</c:v>
                </c:pt>
                <c:pt idx="3">
                  <c:v>960</c:v>
                </c:pt>
                <c:pt idx="4">
                  <c:v>1280</c:v>
                </c:pt>
                <c:pt idx="5">
                  <c:v>1600</c:v>
                </c:pt>
                <c:pt idx="6">
                  <c:v>1920</c:v>
                </c:pt>
                <c:pt idx="7">
                  <c:v>2240</c:v>
                </c:pt>
                <c:pt idx="8">
                  <c:v>2560</c:v>
                </c:pt>
                <c:pt idx="9">
                  <c:v>2880</c:v>
                </c:pt>
                <c:pt idx="10">
                  <c:v>3200</c:v>
                </c:pt>
                <c:pt idx="11">
                  <c:v>3520</c:v>
                </c:pt>
                <c:pt idx="12">
                  <c:v>3840</c:v>
                </c:pt>
                <c:pt idx="13">
                  <c:v>4160</c:v>
                </c:pt>
                <c:pt idx="14">
                  <c:v>4480</c:v>
                </c:pt>
                <c:pt idx="15">
                  <c:v>4800</c:v>
                </c:pt>
                <c:pt idx="16">
                  <c:v>5120</c:v>
                </c:pt>
                <c:pt idx="17">
                  <c:v>5440</c:v>
                </c:pt>
                <c:pt idx="18">
                  <c:v>5760</c:v>
                </c:pt>
                <c:pt idx="19">
                  <c:v>More</c:v>
                </c:pt>
              </c:strCache>
            </c:strRef>
          </c:cat>
          <c:val>
            <c:numRef>
              <c:f>'Bonus Statistical Analysis'!$AJ$3:$AJ$22</c:f>
              <c:numCache>
                <c:formatCode>General</c:formatCode>
                <c:ptCount val="20"/>
                <c:pt idx="0">
                  <c:v>2</c:v>
                </c:pt>
                <c:pt idx="1">
                  <c:v>225</c:v>
                </c:pt>
                <c:pt idx="2">
                  <c:v>29</c:v>
                </c:pt>
                <c:pt idx="3">
                  <c:v>36</c:v>
                </c:pt>
                <c:pt idx="4">
                  <c:v>19</c:v>
                </c:pt>
                <c:pt idx="5">
                  <c:v>9</c:v>
                </c:pt>
                <c:pt idx="6">
                  <c:v>13</c:v>
                </c:pt>
                <c:pt idx="7">
                  <c:v>9</c:v>
                </c:pt>
                <c:pt idx="8">
                  <c:v>3</c:v>
                </c:pt>
                <c:pt idx="9">
                  <c:v>3</c:v>
                </c:pt>
                <c:pt idx="10">
                  <c:v>5</c:v>
                </c:pt>
                <c:pt idx="11">
                  <c:v>4</c:v>
                </c:pt>
                <c:pt idx="12">
                  <c:v>0</c:v>
                </c:pt>
                <c:pt idx="13">
                  <c:v>1</c:v>
                </c:pt>
                <c:pt idx="14">
                  <c:v>2</c:v>
                </c:pt>
                <c:pt idx="15">
                  <c:v>1</c:v>
                </c:pt>
                <c:pt idx="16">
                  <c:v>0</c:v>
                </c:pt>
                <c:pt idx="17">
                  <c:v>0</c:v>
                </c:pt>
                <c:pt idx="18">
                  <c:v>2</c:v>
                </c:pt>
                <c:pt idx="19">
                  <c:v>1</c:v>
                </c:pt>
              </c:numCache>
            </c:numRef>
          </c:val>
          <c:extLst>
            <c:ext xmlns:c16="http://schemas.microsoft.com/office/drawing/2014/chart" uri="{C3380CC4-5D6E-409C-BE32-E72D297353CC}">
              <c16:uniqueId val="{00000000-7FA0-4664-9775-4B80E0DE5377}"/>
            </c:ext>
          </c:extLst>
        </c:ser>
        <c:dLbls>
          <c:showLegendKey val="0"/>
          <c:showVal val="0"/>
          <c:showCatName val="0"/>
          <c:showSerName val="0"/>
          <c:showPercent val="0"/>
          <c:showBubbleSize val="0"/>
        </c:dLbls>
        <c:gapWidth val="150"/>
        <c:overlap val="100"/>
        <c:axId val="1883428240"/>
        <c:axId val="1883422480"/>
      </c:barChart>
      <c:catAx>
        <c:axId val="188342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22480"/>
        <c:crosses val="autoZero"/>
        <c:auto val="1"/>
        <c:lblAlgn val="ctr"/>
        <c:lblOffset val="100"/>
        <c:noMultiLvlLbl val="0"/>
      </c:catAx>
      <c:valAx>
        <c:axId val="188342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2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[CrowdfundingBook.xlsx]Bonus!PivotTable2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Bonus!$G$4:$G$5</c:f>
              <c:strCache>
                <c:ptCount val="1"/>
                <c:pt idx="0">
                  <c:v>successful</c:v>
                </c:pt>
              </c:strCache>
            </c:strRef>
          </c:tx>
          <c:spPr>
            <a:ln w="28575" cap="rnd">
              <a:solidFill>
                <a:schemeClr val="accent1"/>
              </a:solidFill>
              <a:round/>
            </a:ln>
            <a:effectLst/>
          </c:spPr>
          <c:marker>
            <c:symbol val="none"/>
          </c:marker>
          <c:cat>
            <c:strRef>
              <c:f>Bonus!$F$6:$F$18</c:f>
              <c:strCache>
                <c:ptCount val="12"/>
                <c:pt idx="0">
                  <c:v>&lt;1000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50000</c:v>
                </c:pt>
              </c:strCache>
            </c:strRef>
          </c:cat>
          <c:val>
            <c:numRef>
              <c:f>Bonus!$G$6:$G$18</c:f>
              <c:numCache>
                <c:formatCode>0%</c:formatCode>
                <c:ptCount val="12"/>
                <c:pt idx="0">
                  <c:v>0.58823529411764708</c:v>
                </c:pt>
                <c:pt idx="1">
                  <c:v>0.82683982683982682</c:v>
                </c:pt>
                <c:pt idx="2">
                  <c:v>0.44444444444444442</c:v>
                </c:pt>
                <c:pt idx="3">
                  <c:v>1</c:v>
                </c:pt>
                <c:pt idx="4">
                  <c:v>1</c:v>
                </c:pt>
                <c:pt idx="5">
                  <c:v>0.7857142857142857</c:v>
                </c:pt>
                <c:pt idx="6">
                  <c:v>1</c:v>
                </c:pt>
                <c:pt idx="7">
                  <c:v>0.66666666666666663</c:v>
                </c:pt>
                <c:pt idx="8">
                  <c:v>0.7857142857142857</c:v>
                </c:pt>
                <c:pt idx="9">
                  <c:v>0.72727272727272729</c:v>
                </c:pt>
                <c:pt idx="10">
                  <c:v>0.52063492063492067</c:v>
                </c:pt>
                <c:pt idx="11">
                  <c:v>0.3737704918032787</c:v>
                </c:pt>
              </c:numCache>
            </c:numRef>
          </c:val>
          <c:smooth val="0"/>
          <c:extLst>
            <c:ext xmlns:c16="http://schemas.microsoft.com/office/drawing/2014/chart" uri="{C3380CC4-5D6E-409C-BE32-E72D297353CC}">
              <c16:uniqueId val="{00000000-4677-4A41-957A-343AEBA21B54}"/>
            </c:ext>
          </c:extLst>
        </c:ser>
        <c:ser>
          <c:idx val="1"/>
          <c:order val="1"/>
          <c:tx>
            <c:strRef>
              <c:f>Bonus!$H$4:$H$5</c:f>
              <c:strCache>
                <c:ptCount val="1"/>
                <c:pt idx="0">
                  <c:v>failed</c:v>
                </c:pt>
              </c:strCache>
            </c:strRef>
          </c:tx>
          <c:spPr>
            <a:ln w="28575" cap="rnd">
              <a:solidFill>
                <a:schemeClr val="accent2"/>
              </a:solidFill>
              <a:round/>
            </a:ln>
            <a:effectLst/>
          </c:spPr>
          <c:marker>
            <c:symbol val="none"/>
          </c:marker>
          <c:cat>
            <c:strRef>
              <c:f>Bonus!$F$6:$F$18</c:f>
              <c:strCache>
                <c:ptCount val="12"/>
                <c:pt idx="0">
                  <c:v>&lt;1000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50000</c:v>
                </c:pt>
              </c:strCache>
            </c:strRef>
          </c:cat>
          <c:val>
            <c:numRef>
              <c:f>Bonus!$H$6:$H$18</c:f>
              <c:numCache>
                <c:formatCode>0%</c:formatCode>
                <c:ptCount val="12"/>
                <c:pt idx="0">
                  <c:v>0.39215686274509803</c:v>
                </c:pt>
                <c:pt idx="1">
                  <c:v>0.16450216450216451</c:v>
                </c:pt>
                <c:pt idx="2">
                  <c:v>0.55555555555555558</c:v>
                </c:pt>
                <c:pt idx="3">
                  <c:v>0</c:v>
                </c:pt>
                <c:pt idx="4">
                  <c:v>0</c:v>
                </c:pt>
                <c:pt idx="5">
                  <c:v>0.21428571428571427</c:v>
                </c:pt>
                <c:pt idx="6">
                  <c:v>0</c:v>
                </c:pt>
                <c:pt idx="7">
                  <c:v>0.25</c:v>
                </c:pt>
                <c:pt idx="8">
                  <c:v>0.21428571428571427</c:v>
                </c:pt>
                <c:pt idx="9">
                  <c:v>0.27272727272727271</c:v>
                </c:pt>
                <c:pt idx="10">
                  <c:v>0.4</c:v>
                </c:pt>
                <c:pt idx="11">
                  <c:v>0.53442622950819674</c:v>
                </c:pt>
              </c:numCache>
            </c:numRef>
          </c:val>
          <c:smooth val="0"/>
          <c:extLst>
            <c:ext xmlns:c16="http://schemas.microsoft.com/office/drawing/2014/chart" uri="{C3380CC4-5D6E-409C-BE32-E72D297353CC}">
              <c16:uniqueId val="{00000001-4677-4A41-957A-343AEBA21B54}"/>
            </c:ext>
          </c:extLst>
        </c:ser>
        <c:ser>
          <c:idx val="2"/>
          <c:order val="2"/>
          <c:tx>
            <c:strRef>
              <c:f>Bonus!$I$4:$I$5</c:f>
              <c:strCache>
                <c:ptCount val="1"/>
                <c:pt idx="0">
                  <c:v>canceled</c:v>
                </c:pt>
              </c:strCache>
            </c:strRef>
          </c:tx>
          <c:spPr>
            <a:ln w="28575" cap="rnd">
              <a:solidFill>
                <a:schemeClr val="accent3"/>
              </a:solidFill>
              <a:round/>
            </a:ln>
            <a:effectLst/>
          </c:spPr>
          <c:marker>
            <c:symbol val="none"/>
          </c:marker>
          <c:cat>
            <c:strRef>
              <c:f>Bonus!$F$6:$F$18</c:f>
              <c:strCache>
                <c:ptCount val="12"/>
                <c:pt idx="0">
                  <c:v>&lt;1000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50000</c:v>
                </c:pt>
              </c:strCache>
            </c:strRef>
          </c:cat>
          <c:val>
            <c:numRef>
              <c:f>Bonus!$I$6:$I$18</c:f>
              <c:numCache>
                <c:formatCode>0%</c:formatCode>
                <c:ptCount val="12"/>
                <c:pt idx="0">
                  <c:v>1.9607843137254902E-2</c:v>
                </c:pt>
                <c:pt idx="1">
                  <c:v>8.658008658008658E-3</c:v>
                </c:pt>
                <c:pt idx="2">
                  <c:v>0</c:v>
                </c:pt>
                <c:pt idx="3">
                  <c:v>0</c:v>
                </c:pt>
                <c:pt idx="4">
                  <c:v>0</c:v>
                </c:pt>
                <c:pt idx="5">
                  <c:v>0</c:v>
                </c:pt>
                <c:pt idx="6">
                  <c:v>0</c:v>
                </c:pt>
                <c:pt idx="7">
                  <c:v>8.3333333333333329E-2</c:v>
                </c:pt>
                <c:pt idx="8">
                  <c:v>0</c:v>
                </c:pt>
                <c:pt idx="9">
                  <c:v>0</c:v>
                </c:pt>
                <c:pt idx="10">
                  <c:v>7.9365079365079361E-2</c:v>
                </c:pt>
                <c:pt idx="11">
                  <c:v>9.1803278688524587E-2</c:v>
                </c:pt>
              </c:numCache>
            </c:numRef>
          </c:val>
          <c:smooth val="0"/>
          <c:extLst>
            <c:ext xmlns:c16="http://schemas.microsoft.com/office/drawing/2014/chart" uri="{C3380CC4-5D6E-409C-BE32-E72D297353CC}">
              <c16:uniqueId val="{00000002-4677-4A41-957A-343AEBA21B54}"/>
            </c:ext>
          </c:extLst>
        </c:ser>
        <c:dLbls>
          <c:showLegendKey val="0"/>
          <c:showVal val="0"/>
          <c:showCatName val="0"/>
          <c:showSerName val="0"/>
          <c:showPercent val="0"/>
          <c:showBubbleSize val="0"/>
        </c:dLbls>
        <c:smooth val="0"/>
        <c:axId val="619260143"/>
        <c:axId val="619273103"/>
      </c:lineChart>
      <c:catAx>
        <c:axId val="61926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73103"/>
        <c:crosses val="autoZero"/>
        <c:auto val="1"/>
        <c:lblAlgn val="ctr"/>
        <c:lblOffset val="100"/>
        <c:noMultiLvlLbl val="0"/>
      </c:catAx>
      <c:valAx>
        <c:axId val="619273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60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Bonus!$P$5</c:f>
              <c:strCache>
                <c:ptCount val="1"/>
                <c:pt idx="0">
                  <c:v>Percentage successful</c:v>
                </c:pt>
              </c:strCache>
            </c:strRef>
          </c:tx>
          <c:spPr>
            <a:ln w="28575" cap="rnd">
              <a:solidFill>
                <a:schemeClr val="accent1"/>
              </a:solidFill>
              <a:round/>
            </a:ln>
            <a:effectLst/>
          </c:spPr>
          <c:marker>
            <c:symbol val="none"/>
          </c:marker>
          <c:cat>
            <c:strRef>
              <c:f>Bonus!$K$5:$K$17</c:f>
              <c:strCache>
                <c:ptCount val="13"/>
                <c:pt idx="0">
                  <c:v>Goal Group</c:v>
                </c:pt>
                <c:pt idx="1">
                  <c:v>&lt;1000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50000</c:v>
                </c:pt>
              </c:strCache>
            </c:strRef>
          </c:cat>
          <c:val>
            <c:numRef>
              <c:f>Bonus!$P$6:$P$17</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A2D-4D86-BE6C-52E60160A775}"/>
            </c:ext>
          </c:extLst>
        </c:ser>
        <c:ser>
          <c:idx val="1"/>
          <c:order val="1"/>
          <c:tx>
            <c:strRef>
              <c:f>Bonus!$Q$5</c:f>
              <c:strCache>
                <c:ptCount val="1"/>
                <c:pt idx="0">
                  <c:v>Percentage Failed</c:v>
                </c:pt>
              </c:strCache>
            </c:strRef>
          </c:tx>
          <c:spPr>
            <a:ln w="28575" cap="rnd">
              <a:solidFill>
                <a:schemeClr val="accent2"/>
              </a:solidFill>
              <a:round/>
            </a:ln>
            <a:effectLst/>
          </c:spPr>
          <c:marker>
            <c:symbol val="none"/>
          </c:marker>
          <c:cat>
            <c:strRef>
              <c:f>Bonus!$K$5:$K$17</c:f>
              <c:strCache>
                <c:ptCount val="13"/>
                <c:pt idx="0">
                  <c:v>Goal Group</c:v>
                </c:pt>
                <c:pt idx="1">
                  <c:v>&lt;1000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50000</c:v>
                </c:pt>
              </c:strCache>
            </c:strRef>
          </c:cat>
          <c:val>
            <c:numRef>
              <c:f>Bonus!$Q$6:$Q$17</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A2D-4D86-BE6C-52E60160A775}"/>
            </c:ext>
          </c:extLst>
        </c:ser>
        <c:ser>
          <c:idx val="2"/>
          <c:order val="2"/>
          <c:tx>
            <c:strRef>
              <c:f>Bonus!$R$5</c:f>
              <c:strCache>
                <c:ptCount val="1"/>
                <c:pt idx="0">
                  <c:v>Percentage Canceled</c:v>
                </c:pt>
              </c:strCache>
            </c:strRef>
          </c:tx>
          <c:spPr>
            <a:ln w="28575" cap="rnd">
              <a:solidFill>
                <a:schemeClr val="accent3"/>
              </a:solidFill>
              <a:round/>
            </a:ln>
            <a:effectLst/>
          </c:spPr>
          <c:marker>
            <c:symbol val="none"/>
          </c:marker>
          <c:cat>
            <c:strRef>
              <c:f>Bonus!$K$5:$K$17</c:f>
              <c:strCache>
                <c:ptCount val="13"/>
                <c:pt idx="0">
                  <c:v>Goal Group</c:v>
                </c:pt>
                <c:pt idx="1">
                  <c:v>&lt;1000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50000</c:v>
                </c:pt>
              </c:strCache>
            </c:strRef>
          </c:cat>
          <c:val>
            <c:numRef>
              <c:f>Bonus!$R$6:$R$17</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A2D-4D86-BE6C-52E60160A775}"/>
            </c:ext>
          </c:extLst>
        </c:ser>
        <c:dLbls>
          <c:showLegendKey val="0"/>
          <c:showVal val="0"/>
          <c:showCatName val="0"/>
          <c:showSerName val="0"/>
          <c:showPercent val="0"/>
          <c:showBubbleSize val="0"/>
        </c:dLbls>
        <c:smooth val="0"/>
        <c:axId val="619273583"/>
        <c:axId val="619258703"/>
      </c:lineChart>
      <c:catAx>
        <c:axId val="619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58703"/>
        <c:crosses val="autoZero"/>
        <c:auto val="1"/>
        <c:lblAlgn val="ctr"/>
        <c:lblOffset val="100"/>
        <c:noMultiLvlLbl val="0"/>
      </c:catAx>
      <c:valAx>
        <c:axId val="619258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73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[CrowdfundingBook.xlsx]Pivet- outcome-date!PivotTable1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'Pivet- outcome-date'!$B$4:$B$5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'Pivet- outcome-date'!$A$6:$A$18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'Pivet- outcome-date'!$B$6:$B$18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097-49D3-8BAA-C57B9A4A1206}"/>
            </c:ext>
          </c:extLst>
        </c:ser>
        <c:ser>
          <c:idx val="1"/>
          <c:order val="1"/>
          <c:tx>
            <c:strRef>
              <c:f>'Pivet- outcome-date'!$C$4:$C$5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'Pivet- outcome-date'!$A$6:$A$18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'Pivet- outcome-date'!$C$6:$C$18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0-0DA6-4875-A9B4-C79D29F4E25B}"/>
            </c:ext>
          </c:extLst>
        </c:ser>
        <c:ser>
          <c:idx val="2"/>
          <c:order val="2"/>
          <c:tx>
            <c:strRef>
              <c:f>'Pivet- outcome-date'!$D$4:$D$5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'Pivet- outcome-date'!$A$6:$A$18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'Pivet- outcome-date'!$D$6:$D$18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1-0DA6-4875-A9B4-C79D29F4E25B}"/>
            </c:ext>
          </c:extLst>
        </c:ser>
        <c:dLbls>
          <c:showLegendKey val="0"/>
          <c:showVal val="0"/>
          <c:showCatName val="0"/>
          <c:showSerName val="0"/>
          <c:showPercent val="0"/>
          <c:showBubbleSize val="0"/>
        </c:dLbls>
        <c:marker val="1"/>
        <c:smooth val="0"/>
        <c:axId val="358213920"/>
        <c:axId val="358215360"/>
      </c:lineChart>
      <c:catAx>
        <c:axId val="3582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5360"/>
        <c:crosses val="autoZero"/>
        <c:auto val="1"/>
        <c:lblAlgn val="ctr"/>
        <c:lblOffset val="100"/>
        <c:noMultiLvlLbl val="0"/>
      </c:catAx>
      <c:valAx>
        <c:axId val="35821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[CrowdfundingBook.xlsx]Pivet- Sub-category!PivotTable1</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48667098220478"/>
          <c:y val="2.2533414092469211E-2"/>
          <c:w val="0.81093810270940303"/>
          <c:h val="0.66678586715122146"/>
        </c:manualLayout>
      </c:layout>
      <c:barChart>
        <c:barDir val="col"/>
        <c:grouping val="stacked"/>
        <c:varyColors val="0"/>
        <c:ser>
          <c:idx val="0"/>
          <c:order val="0"/>
          <c:tx>
            <c:strRef>
              <c:f>'Pivet- Sub-category'!$B$4:$B$5</c:f>
              <c:strCache>
                <c:ptCount val="1"/>
                <c:pt idx="0">
                  <c:v>canceled</c:v>
                </c:pt>
              </c:strCache>
            </c:strRef>
          </c:tx>
          <c:spPr>
            <a:solidFill>
              <a:schemeClr val="accent1"/>
            </a:solidFill>
            <a:ln>
              <a:noFill/>
            </a:ln>
            <a:effectLst/>
          </c:spPr>
          <c:invertIfNegative val="0"/>
          <c:cat>
            <c:strRef>
              <c:f>'Pivet-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'Pivet-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156-466E-BACE-E10D011B7880}"/>
            </c:ext>
          </c:extLst>
        </c:ser>
        <c:ser>
          <c:idx val="1"/>
          <c:order val="1"/>
          <c:tx>
            <c:strRef>
              <c:f>'Pivet- Sub-category'!$C$4:$C$5</c:f>
              <c:strCache>
                <c:ptCount val="1"/>
                <c:pt idx="0">
                  <c:v>failed</c:v>
                </c:pt>
              </c:strCache>
            </c:strRef>
          </c:tx>
          <c:spPr>
            <a:solidFill>
              <a:schemeClr val="accent2"/>
            </a:solidFill>
            <a:ln>
              <a:noFill/>
            </a:ln>
            <a:effectLst/>
          </c:spPr>
          <c:invertIfNegative val="0"/>
          <c:cat>
            <c:strRef>
              <c:f>'Pivet-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'Pivet-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156-466E-BACE-E10D011B7880}"/>
            </c:ext>
          </c:extLst>
        </c:ser>
        <c:ser>
          <c:idx val="2"/>
          <c:order val="2"/>
          <c:tx>
            <c:strRef>
              <c:f>'Pivet- Sub-category'!$D$4:$D$5</c:f>
              <c:strCache>
                <c:ptCount val="1"/>
                <c:pt idx="0">
                  <c:v>live</c:v>
                </c:pt>
              </c:strCache>
            </c:strRef>
          </c:tx>
          <c:spPr>
            <a:solidFill>
              <a:schemeClr val="accent3"/>
            </a:solidFill>
            <a:ln>
              <a:noFill/>
            </a:ln>
            <a:effectLst/>
          </c:spPr>
          <c:invertIfNegative val="0"/>
          <c:cat>
            <c:strRef>
              <c:f>'Pivet-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'Pivet-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156-466E-BACE-E10D011B7880}"/>
            </c:ext>
          </c:extLst>
        </c:ser>
        <c:ser>
          <c:idx val="3"/>
          <c:order val="3"/>
          <c:tx>
            <c:strRef>
              <c:f>'Pivet- Sub-category'!$E$4:$E$5</c:f>
              <c:strCache>
                <c:ptCount val="1"/>
                <c:pt idx="0">
                  <c:v>successful</c:v>
                </c:pt>
              </c:strCache>
            </c:strRef>
          </c:tx>
          <c:spPr>
            <a:solidFill>
              <a:schemeClr val="accent4"/>
            </a:solidFill>
            <a:ln>
              <a:noFill/>
            </a:ln>
            <a:effectLst/>
          </c:spPr>
          <c:invertIfNegative val="0"/>
          <c:cat>
            <c:strRef>
              <c:f>'Pivet-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'Pivet-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DA0D-4C79-AD7F-3C1006C83B3A}"/>
            </c:ext>
          </c:extLst>
        </c:ser>
        <c:dLbls>
          <c:showLegendKey val="0"/>
          <c:showVal val="0"/>
          <c:showCatName val="0"/>
          <c:showSerName val="0"/>
          <c:showPercent val="0"/>
          <c:showBubbleSize val="0"/>
        </c:dLbls>
        <c:gapWidth val="150"/>
        <c:overlap val="100"/>
        <c:axId val="358213920"/>
        <c:axId val="358215360"/>
      </c:barChart>
      <c:catAx>
        <c:axId val="3582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5360"/>
        <c:crosses val="autoZero"/>
        <c:auto val="1"/>
        <c:lblAlgn val="ctr"/>
        <c:lblOffset val="100"/>
        <c:noMultiLvlLbl val="0"/>
      </c:catAx>
      <c:valAx>
        <c:axId val="35821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[CrowdfundingBook.xlsx]Pivet-Parent Category!PivotTable1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'Pivet-Parent Category'!$B$3:$B$4</c:f>
              <c:strCache>
                <c:ptCount val="1"/>
                <c:pt idx="0">
                  <c:v>canceled</c:v>
                </c:pt>
              </c:strCache>
            </c:strRef>
          </c:tx>
          <c:spPr>
            <a:solidFill>
              <a:schemeClr val="accent6"/>
            </a:solidFill>
            <a:ln>
              <a:noFill/>
            </a:ln>
            <a:effectLst/>
          </c:spPr>
          <c:invertIfNegative val="0"/>
          <c:cat>
            <c:strRef>
              <c:f>'Pivet-Parent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'Pivet-Parent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5FB-45FE-BE83-6DE62D28969F}"/>
            </c:ext>
          </c:extLst>
        </c:ser>
        <c:ser>
          <c:idx val="1"/>
          <c:order val="1"/>
          <c:tx>
            <c:strRef>
              <c:f>'Pivet-Parent Category'!$C$3:$C$4</c:f>
              <c:strCache>
                <c:ptCount val="1"/>
                <c:pt idx="0">
                  <c:v>failed</c:v>
                </c:pt>
              </c:strCache>
            </c:strRef>
          </c:tx>
          <c:spPr>
            <a:solidFill>
              <a:schemeClr val="accent5"/>
            </a:solidFill>
            <a:ln>
              <a:noFill/>
            </a:ln>
            <a:effectLst/>
          </c:spPr>
          <c:invertIfNegative val="0"/>
          <c:cat>
            <c:strRef>
              <c:f>'Pivet-Parent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'Pivet-Parent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A-9302-4F00-ACA9-E91F1623DD65}"/>
            </c:ext>
          </c:extLst>
        </c:ser>
        <c:ser>
          <c:idx val="2"/>
          <c:order val="2"/>
          <c:tx>
            <c:strRef>
              <c:f>'Pivet-Parent Category'!$D$3:$D$4</c:f>
              <c:strCache>
                <c:ptCount val="1"/>
                <c:pt idx="0">
                  <c:v>live</c:v>
                </c:pt>
              </c:strCache>
            </c:strRef>
          </c:tx>
          <c:spPr>
            <a:solidFill>
              <a:schemeClr val="accent4"/>
            </a:solidFill>
            <a:ln>
              <a:noFill/>
            </a:ln>
            <a:effectLst/>
          </c:spPr>
          <c:invertIfNegative val="0"/>
          <c:cat>
            <c:strRef>
              <c:f>'Pivet-Parent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'Pivet-Parent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1-9302-4F00-ACA9-E91F1623DD65}"/>
            </c:ext>
          </c:extLst>
        </c:ser>
        <c:ser>
          <c:idx val="3"/>
          <c:order val="3"/>
          <c:tx>
            <c:strRef>
              <c:f>'Pivet-Parent Category'!$E$3:$E$4</c:f>
              <c:strCache>
                <c:ptCount val="1"/>
                <c:pt idx="0">
                  <c:v>successful</c:v>
                </c:pt>
              </c:strCache>
            </c:strRef>
          </c:tx>
          <c:spPr>
            <a:solidFill>
              <a:schemeClr val="accent6">
                <a:lumMod val="60000"/>
              </a:schemeClr>
            </a:solidFill>
            <a:ln>
              <a:noFill/>
            </a:ln>
            <a:effectLst/>
          </c:spPr>
          <c:invertIfNegative val="0"/>
          <c:cat>
            <c:strRef>
              <c:f>'Pivet-Parent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'Pivet-Parent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2-9302-4F00-ACA9-E91F1623DD65}"/>
            </c:ext>
          </c:extLst>
        </c:ser>
        <c:dLbls>
          <c:showLegendKey val="0"/>
          <c:showVal val="0"/>
          <c:showCatName val="0"/>
          <c:showSerName val="0"/>
          <c:showPercent val="0"/>
          <c:showBubbleSize val="0"/>
        </c:dLbls>
        <c:gapWidth val="150"/>
        <c:overlap val="100"/>
        <c:axId val="358213920"/>
        <c:axId val="358215360"/>
      </c:barChart>
      <c:catAx>
        <c:axId val="3582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5360"/>
        <c:crosses val="autoZero"/>
        <c:auto val="1"/>
        <c:lblAlgn val="ctr"/>
        <c:lblOffset val="100"/>
        <c:noMultiLvlLbl val="0"/>
      </c:catAx>
      <c:valAx>
        <c:axId val="35821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1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21</xdr:col>
      <xdr:colOff>323850</xdr:colOff>
      <xdr:row>1</xdr:row>
      <xdr:rowOff>161925</xdr:rowOff>
    </xdr:from>
    <xdr:to>
      <xdr:col>29</xdr:col>
      <xdr:colOff>647700</xdr:colOff>
      <xdr:row>11</xdr:row>
      <xdr:rowOff>66675</xdr:rowOff>
    </xdr:to>
    <xdr:graphicFrame macro="">
      <xdr:nvGraphicFramePr>
        <xdr:cNvPr id="2" name="Chart 1">
          <a:extLst>
            <a:ext uri="{FF2B5EF4-FFF2-40B4-BE49-F238E27FC236}">
              <a16:creationId xmlns:a16="http://schemas.microsoft.com/office/drawing/2014/main" id="{BF14FF24-AA65-1505-CF8D-7844EF4F4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76200</xdr:colOff>
      <xdr:row>2</xdr:row>
      <xdr:rowOff>57150</xdr:rowOff>
    </xdr:from>
    <xdr:to>
      <xdr:col>46</xdr:col>
      <xdr:colOff>247650</xdr:colOff>
      <xdr:row>11</xdr:row>
      <xdr:rowOff>333375</xdr:rowOff>
    </xdr:to>
    <xdr:graphicFrame macro="">
      <xdr:nvGraphicFramePr>
        <xdr:cNvPr id="3" name="Chart 2">
          <a:extLst>
            <a:ext uri="{FF2B5EF4-FFF2-40B4-BE49-F238E27FC236}">
              <a16:creationId xmlns:a16="http://schemas.microsoft.com/office/drawing/2014/main" id="{68307A09-CF4E-44B2-2BCD-6756A4F17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19</xdr:row>
      <xdr:rowOff>0</xdr:rowOff>
    </xdr:from>
    <xdr:to>
      <xdr:col>9</xdr:col>
      <xdr:colOff>790575</xdr:colOff>
      <xdr:row>34</xdr:row>
      <xdr:rowOff>9524</xdr:rowOff>
    </xdr:to>
    <xdr:graphicFrame macro="">
      <xdr:nvGraphicFramePr>
        <xdr:cNvPr id="3" name="Chart 2">
          <a:extLst>
            <a:ext uri="{FF2B5EF4-FFF2-40B4-BE49-F238E27FC236}">
              <a16:creationId xmlns:a16="http://schemas.microsoft.com/office/drawing/2014/main" id="{C742535B-8E3F-E04A-9405-EFDA979D0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76201</xdr:colOff>
      <xdr:row>18</xdr:row>
      <xdr:rowOff>85725</xdr:rowOff>
    </xdr:from>
    <xdr:to>
      <xdr:col>20</xdr:col>
      <xdr:colOff>533400</xdr:colOff>
      <xdr:row>33</xdr:row>
      <xdr:rowOff>180975</xdr:rowOff>
    </xdr:to>
    <xdr:graphicFrame macro="">
      <xdr:nvGraphicFramePr>
        <xdr:cNvPr id="4" name="Chart 3">
          <a:extLst>
            <a:ext uri="{FF2B5EF4-FFF2-40B4-BE49-F238E27FC236}">
              <a16:creationId xmlns:a16="http://schemas.microsoft.com/office/drawing/2014/main" id="{F3C77966-FA41-BDC9-1DD8-B3F9934DD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300037</xdr:colOff>
      <xdr:row>2</xdr:row>
      <xdr:rowOff>38099</xdr:rowOff>
    </xdr:from>
    <xdr:to>
      <xdr:col>15</xdr:col>
      <xdr:colOff>581025</xdr:colOff>
      <xdr:row>17</xdr:row>
      <xdr:rowOff>133349</xdr:rowOff>
    </xdr:to>
    <xdr:graphicFrame macro="">
      <xdr:nvGraphicFramePr>
        <xdr:cNvPr id="2" name="Chart 1">
          <a:extLst>
            <a:ext uri="{FF2B5EF4-FFF2-40B4-BE49-F238E27FC236}">
              <a16:creationId xmlns:a16="http://schemas.microsoft.com/office/drawing/2014/main" id="{75A2E8AE-3560-40DE-B6A0-914D5B9B4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80962</xdr:colOff>
      <xdr:row>3</xdr:row>
      <xdr:rowOff>28574</xdr:rowOff>
    </xdr:from>
    <xdr:to>
      <xdr:col>16</xdr:col>
      <xdr:colOff>247650</xdr:colOff>
      <xdr:row>18</xdr:row>
      <xdr:rowOff>123824</xdr:rowOff>
    </xdr:to>
    <xdr:graphicFrame macro="">
      <xdr:nvGraphicFramePr>
        <xdr:cNvPr id="2" name="Chart 1">
          <a:extLst>
            <a:ext uri="{FF2B5EF4-FFF2-40B4-BE49-F238E27FC236}">
              <a16:creationId xmlns:a16="http://schemas.microsoft.com/office/drawing/2014/main" id="{C329E070-B977-4EED-99DF-5217B1216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1533524</xdr:colOff>
      <xdr:row>2</xdr:row>
      <xdr:rowOff>19049</xdr:rowOff>
    </xdr:from>
    <xdr:to>
      <xdr:col>12</xdr:col>
      <xdr:colOff>504825</xdr:colOff>
      <xdr:row>15</xdr:row>
      <xdr:rowOff>152399</xdr:rowOff>
    </xdr:to>
    <xdr:graphicFrame macro="">
      <xdr:nvGraphicFramePr>
        <xdr:cNvPr id="2" name="Chart 1">
          <a:extLst>
            <a:ext uri="{FF2B5EF4-FFF2-40B4-BE49-F238E27FC236}">
              <a16:creationId xmlns:a16="http://schemas.microsoft.com/office/drawing/2014/main" id="{15EAEA33-A4AF-2571-8D13-B86185EF2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Hossein Falsafi" refreshedDate="45128.9182349537" createdVersion="8" refreshedVersion="8" minRefreshableVersion="3" recordCount="1001" xr:uid="{D1E91441-1940-48BD-A6EE-95D8F515ECB6}">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pivotCacheId="18793356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Hossein Falsafi" refreshedDate="45128.97302824074" createdVersion="8" refreshedVersion="8" minRefreshableVersion="3" recordCount="1001" xr:uid="{C6BCCD39-71AB-45CF-9FBF-32C28FC574FF}">
  <cacheSource type="worksheet">
    <worksheetSource ref="A1:U1048576" sheet="Crowdfunding"/>
  </cacheSource>
  <cacheFields count="24">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3"/>
    </cacheField>
    <cacheField name="Date Ended Conversion" numFmtId="0">
      <sharedItems containsNonDate="0" containsDate="1" containsString="0" containsBlank="1" minDate="2010-01-09T06:00:00" maxDate="2020-02-10T06:00:00"/>
    </cacheField>
    <cacheField name="Year" numFmtId="0">
      <sharedItems containsString="0" containsBlank="1" containsNumber="1" containsInteger="1" minValue="2010" maxValue="2020" count="12">
        <n v="2015"/>
        <n v="2014"/>
        <n v="2013"/>
        <n v="2019"/>
        <n v="2012"/>
        <n v="2017"/>
        <n v="2010"/>
        <n v="2016"/>
        <n v="2011"/>
        <n v="2018"/>
        <n v="2020"/>
        <m/>
      </sharedItems>
    </cacheField>
    <cacheField name="Months (Date Created Conversion)" numFmtId="0" databaseField="0">
      <fieldGroup base="18">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8">
        <rangePr groupBy="quarters" startDate="2010-01-09T06:00:00" endDate="2020-01-27T06:00:00"/>
        <groupItems count="6">
          <s v="&lt;9/01/2010"/>
          <s v="Qtr1"/>
          <s v="Qtr2"/>
          <s v="Qtr3"/>
          <s v="Qtr4"/>
          <s v="&gt;27/01/2020"/>
        </groupItems>
      </fieldGroup>
    </cacheField>
    <cacheField name="Years (Date Created Conversion)" numFmtId="0" databaseField="0">
      <fieldGroup base="18">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Hossein Falsafi" refreshedDate="45129.486320370372" createdVersion="8" refreshedVersion="8" minRefreshableVersion="3" recordCount="1001" xr:uid="{DAEEA45E-1A87-48DE-8517-6675DC82DD99}">
  <cacheSource type="worksheet">
    <worksheetSource ref="A1:V1048576" sheet="Crowdfunding"/>
  </cacheSource>
  <cacheFields count="25">
    <cacheField name="id" numFmtId="0">
      <sharedItems containsString="0" containsBlank="1" containsNumber="1" containsInteger="1" minValue="0" maxValue="999" count="10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m/>
      </sharedItems>
      <fieldGroup base="0">
        <rangePr startNum="0" endNum="999" groupInterval="100"/>
        <groupItems count="12">
          <s v="(blank)"/>
          <s v="0-99"/>
          <s v="100-199"/>
          <s v="200-299"/>
          <s v="300-399"/>
          <s v="400-499"/>
          <s v="500-599"/>
          <s v="600-699"/>
          <s v="700-799"/>
          <s v="800-899"/>
          <s v="900-999"/>
          <s v="&gt;1000"/>
        </groupItems>
      </fieldGroup>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ount="1000">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m/>
      </sharedItems>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ount="8">
        <s v="CAD"/>
        <s v="USD"/>
        <s v="AUD"/>
        <s v="DKK"/>
        <s v="GBP"/>
        <s v="CHF"/>
        <s v="EUR"/>
        <m/>
      </sharedItems>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ount="3">
        <b v="0"/>
        <b v="1"/>
        <m/>
      </sharedItems>
    </cacheField>
    <cacheField name="spotlight" numFmtId="0">
      <sharedItems containsBlank="1" count="3">
        <b v="0"/>
        <b v="1"/>
        <m/>
      </sharedItems>
    </cacheField>
    <cacheField name="category &amp; sub-category" numFmtId="0">
      <sharedItems containsBlank="1" count="25">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m/>
      </sharedItems>
    </cacheField>
    <cacheField name="Percent Funded" numFmtId="0">
      <sharedItems containsString="0" containsBlank="1" containsNumber="1" minValue="0" maxValue="2"/>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4"/>
    </cacheField>
    <cacheField name="Date Ended Conversion" numFmtId="0">
      <sharedItems containsNonDate="0" containsDate="1" containsString="0" containsBlank="1" minDate="2010-01-09T06:00:00" maxDate="2020-02-10T06:00:00"/>
    </cacheField>
    <cacheField name="Year" numFmtId="0">
      <sharedItems containsString="0" containsBlank="1" containsNumber="1" containsInteger="1" minValue="2010" maxValue="2020" count="12">
        <n v="2015"/>
        <n v="2014"/>
        <n v="2013"/>
        <n v="2019"/>
        <n v="2012"/>
        <n v="2017"/>
        <n v="2010"/>
        <n v="2016"/>
        <n v="2011"/>
        <n v="2018"/>
        <n v="2020"/>
        <m/>
      </sharedItems>
    </cacheField>
    <cacheField name="Goal Group" numFmtId="0">
      <sharedItems containsBlank="1" count="13">
        <s v="&lt;1000"/>
        <s v="1000 to 4999"/>
        <s v="Greater than 50000"/>
        <s v="5000 to 9999"/>
        <s v="25000 to 29999"/>
        <s v="45000 to 49999"/>
        <s v="30000 to 34999"/>
        <s v="15000 to 19999"/>
        <s v="20000 to 24999"/>
        <s v="10000 to 14999"/>
        <s v="40000 to 44999"/>
        <s v="35000 to 39999"/>
        <m/>
      </sharedItems>
    </cacheField>
    <cacheField name="Months (Date Created Conversion)" numFmtId="0" databaseField="0">
      <fieldGroup base="18">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8">
        <rangePr groupBy="quarters" startDate="2010-01-09T06:00:00" endDate="2020-01-27T06:00:00"/>
        <groupItems count="6">
          <s v="&lt;9/01/2010"/>
          <s v="Qtr1"/>
          <s v="Qtr2"/>
          <s v="Qtr3"/>
          <s v="Qtr4"/>
          <s v="&gt;27/01/2020"/>
        </groupItems>
      </fieldGroup>
    </cacheField>
    <cacheField name="Years (Date Created Conversion)" numFmtId="0" databaseField="0">
      <fieldGroup base="18">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x v="0"/>
    <s v="CAD"/>
    <n v="1448690400"/>
    <n v="1450159200"/>
    <b v="0"/>
    <b v="0"/>
    <s v="food/food trucks"/>
    <n v="0"/>
    <n v="0"/>
    <x v="0"/>
    <x v="0"/>
  </r>
  <r>
    <n v="1"/>
    <s v="Odom Inc"/>
    <s v="Managed bottom-line architecture"/>
    <n v="1400"/>
    <n v="14560"/>
    <x v="1"/>
    <x v="1"/>
    <x v="1"/>
    <s v="USD"/>
    <n v="1408424400"/>
    <n v="1408597200"/>
    <b v="0"/>
    <b v="1"/>
    <s v="music/rock"/>
    <n v="2"/>
    <n v="92.151898734177209"/>
    <x v="1"/>
    <x v="1"/>
  </r>
  <r>
    <n v="2"/>
    <s v="Melton, Robinson and Fritz"/>
    <s v="Function-based leadingedge pricing structure"/>
    <n v="108400"/>
    <n v="142523"/>
    <x v="1"/>
    <x v="2"/>
    <x v="2"/>
    <s v="AUD"/>
    <n v="1384668000"/>
    <n v="1384840800"/>
    <b v="0"/>
    <b v="0"/>
    <s v="technology/web"/>
    <n v="1.3147878228782288"/>
    <n v="100.01614035087719"/>
    <x v="2"/>
    <x v="2"/>
  </r>
  <r>
    <n v="3"/>
    <s v="Mcdonald, Gonzalez and Ross"/>
    <s v="Vision-oriented fresh-thinking conglomeration"/>
    <n v="4200"/>
    <n v="2477"/>
    <x v="0"/>
    <x v="3"/>
    <x v="1"/>
    <s v="USD"/>
    <n v="1565499600"/>
    <n v="1568955600"/>
    <b v="0"/>
    <b v="0"/>
    <s v="music/rock"/>
    <n v="0.58976190476190471"/>
    <n v="103.20833333333333"/>
    <x v="1"/>
    <x v="1"/>
  </r>
  <r>
    <n v="4"/>
    <s v="Larson-Little"/>
    <s v="Proactive foreground core"/>
    <n v="7600"/>
    <n v="5265"/>
    <x v="0"/>
    <x v="4"/>
    <x v="1"/>
    <s v="USD"/>
    <n v="1547964000"/>
    <n v="1548309600"/>
    <b v="0"/>
    <b v="0"/>
    <s v="theater/plays"/>
    <n v="0.69276315789473686"/>
    <n v="99.339622641509436"/>
    <x v="3"/>
    <x v="3"/>
  </r>
  <r>
    <n v="5"/>
    <s v="Harris Group"/>
    <s v="Open-source optimizing database"/>
    <n v="7600"/>
    <n v="13195"/>
    <x v="1"/>
    <x v="5"/>
    <x v="3"/>
    <s v="DKK"/>
    <n v="1346130000"/>
    <n v="1347080400"/>
    <b v="0"/>
    <b v="0"/>
    <s v="theater/plays"/>
    <n v="1.7361842105263159"/>
    <n v="75.833333333333329"/>
    <x v="3"/>
    <x v="3"/>
  </r>
  <r>
    <n v="6"/>
    <s v="Ortiz, Coleman and Mitchell"/>
    <s v="Operative upward-trending algorithm"/>
    <n v="5200"/>
    <n v="1090"/>
    <x v="0"/>
    <x v="6"/>
    <x v="4"/>
    <s v="GBP"/>
    <n v="1505278800"/>
    <n v="1505365200"/>
    <b v="0"/>
    <b v="0"/>
    <s v="film &amp; video/documentary"/>
    <n v="0.20961538461538462"/>
    <n v="60.555555555555557"/>
    <x v="4"/>
    <x v="4"/>
  </r>
  <r>
    <n v="7"/>
    <s v="Carter-Guzman"/>
    <s v="Centralized cohesive challenge"/>
    <n v="4500"/>
    <n v="14741"/>
    <x v="1"/>
    <x v="7"/>
    <x v="3"/>
    <s v="DKK"/>
    <n v="1439442000"/>
    <n v="1439614800"/>
    <b v="0"/>
    <b v="0"/>
    <s v="theater/plays"/>
    <n v="2"/>
    <n v="64.93832599118943"/>
    <x v="3"/>
    <x v="3"/>
  </r>
  <r>
    <n v="8"/>
    <s v="Nunez-Richards"/>
    <s v="Exclusive attitude-oriented intranet"/>
    <n v="110100"/>
    <n v="21946"/>
    <x v="2"/>
    <x v="8"/>
    <x v="3"/>
    <s v="DKK"/>
    <n v="1281330000"/>
    <n v="1281502800"/>
    <b v="0"/>
    <b v="0"/>
    <s v="theater/plays"/>
    <n v="0.19932788374205268"/>
    <n v="30.997175141242938"/>
    <x v="3"/>
    <x v="3"/>
  </r>
  <r>
    <n v="9"/>
    <s v="Rangel, Holt and Jones"/>
    <s v="Open-source fresh-thinking model"/>
    <n v="6200"/>
    <n v="3208"/>
    <x v="0"/>
    <x v="9"/>
    <x v="1"/>
    <s v="USD"/>
    <n v="1379566800"/>
    <n v="1383804000"/>
    <b v="0"/>
    <b v="0"/>
    <s v="music/electric music"/>
    <n v="0.51741935483870971"/>
    <n v="72.909090909090907"/>
    <x v="1"/>
    <x v="5"/>
  </r>
  <r>
    <n v="10"/>
    <s v="Green Ltd"/>
    <s v="Monitored empowering installation"/>
    <n v="5200"/>
    <n v="13838"/>
    <x v="1"/>
    <x v="10"/>
    <x v="1"/>
    <s v="USD"/>
    <n v="1281762000"/>
    <n v="1285909200"/>
    <b v="0"/>
    <b v="0"/>
    <s v="film &amp; video/drama"/>
    <n v="2"/>
    <n v="62.9"/>
    <x v="4"/>
    <x v="6"/>
  </r>
  <r>
    <n v="11"/>
    <s v="Perez, Johnson and Gardner"/>
    <s v="Grass-roots zero administration system engine"/>
    <n v="6300"/>
    <n v="3030"/>
    <x v="0"/>
    <x v="11"/>
    <x v="1"/>
    <s v="USD"/>
    <n v="1285045200"/>
    <n v="1285563600"/>
    <b v="0"/>
    <b v="1"/>
    <s v="theater/plays"/>
    <n v="0.48095238095238096"/>
    <n v="112.22222222222223"/>
    <x v="3"/>
    <x v="3"/>
  </r>
  <r>
    <n v="12"/>
    <s v="Kim Ltd"/>
    <s v="Assimilated hybrid intranet"/>
    <n v="6300"/>
    <n v="5629"/>
    <x v="0"/>
    <x v="12"/>
    <x v="1"/>
    <s v="USD"/>
    <n v="1571720400"/>
    <n v="1572411600"/>
    <b v="0"/>
    <b v="0"/>
    <s v="film &amp; video/drama"/>
    <n v="0.89349206349206345"/>
    <n v="102.34545454545454"/>
    <x v="4"/>
    <x v="6"/>
  </r>
  <r>
    <n v="13"/>
    <s v="Walker, Taylor and Coleman"/>
    <s v="Multi-tiered directional open architecture"/>
    <n v="4200"/>
    <n v="10295"/>
    <x v="1"/>
    <x v="13"/>
    <x v="1"/>
    <s v="USD"/>
    <n v="1465621200"/>
    <n v="1466658000"/>
    <b v="0"/>
    <b v="0"/>
    <s v="music/indie rock"/>
    <n v="2"/>
    <n v="105.05102040816327"/>
    <x v="1"/>
    <x v="7"/>
  </r>
  <r>
    <n v="14"/>
    <s v="Rodriguez, Rose and Stewart"/>
    <s v="Cloned directional synergy"/>
    <n v="28200"/>
    <n v="18829"/>
    <x v="0"/>
    <x v="14"/>
    <x v="1"/>
    <s v="USD"/>
    <n v="1331013600"/>
    <n v="1333342800"/>
    <b v="0"/>
    <b v="0"/>
    <s v="music/indie rock"/>
    <n v="0.66769503546099296"/>
    <n v="94.144999999999996"/>
    <x v="1"/>
    <x v="7"/>
  </r>
  <r>
    <n v="15"/>
    <s v="Wright, Hunt and Rowe"/>
    <s v="Extended eco-centric pricing structure"/>
    <n v="81200"/>
    <n v="38414"/>
    <x v="0"/>
    <x v="15"/>
    <x v="1"/>
    <s v="USD"/>
    <n v="1575957600"/>
    <n v="1576303200"/>
    <b v="0"/>
    <b v="0"/>
    <s v="technology/wearables"/>
    <n v="0.47307881773399013"/>
    <n v="84.986725663716811"/>
    <x v="2"/>
    <x v="8"/>
  </r>
  <r>
    <n v="16"/>
    <s v="Hines Inc"/>
    <s v="Cross-platform systemic adapter"/>
    <n v="1700"/>
    <n v="11041"/>
    <x v="1"/>
    <x v="16"/>
    <x v="1"/>
    <s v="USD"/>
    <n v="1390370400"/>
    <n v="1392271200"/>
    <b v="0"/>
    <b v="0"/>
    <s v="publishing/nonfiction"/>
    <n v="2"/>
    <n v="110.41"/>
    <x v="5"/>
    <x v="9"/>
  </r>
  <r>
    <n v="17"/>
    <s v="Cochran-Nguyen"/>
    <s v="Seamless 4thgeneration methodology"/>
    <n v="84600"/>
    <n v="134845"/>
    <x v="1"/>
    <x v="17"/>
    <x v="1"/>
    <s v="USD"/>
    <n v="1294812000"/>
    <n v="1294898400"/>
    <b v="0"/>
    <b v="0"/>
    <s v="film &amp; video/animation"/>
    <n v="1.5939125295508274"/>
    <n v="107.96236989591674"/>
    <x v="4"/>
    <x v="10"/>
  </r>
  <r>
    <n v="18"/>
    <s v="Johnson-Gould"/>
    <s v="Exclusive needs-based adapter"/>
    <n v="9100"/>
    <n v="6089"/>
    <x v="3"/>
    <x v="18"/>
    <x v="1"/>
    <s v="USD"/>
    <n v="1536382800"/>
    <n v="1537074000"/>
    <b v="0"/>
    <b v="0"/>
    <s v="theater/plays"/>
    <n v="0.66912087912087914"/>
    <n v="45.103703703703701"/>
    <x v="3"/>
    <x v="3"/>
  </r>
  <r>
    <n v="19"/>
    <s v="Perez-Hess"/>
    <s v="Down-sized cohesive archive"/>
    <n v="62500"/>
    <n v="30331"/>
    <x v="0"/>
    <x v="19"/>
    <x v="1"/>
    <s v="USD"/>
    <n v="1551679200"/>
    <n v="1553490000"/>
    <b v="0"/>
    <b v="1"/>
    <s v="theater/plays"/>
    <n v="0.48529600000000001"/>
    <n v="45.001483679525222"/>
    <x v="3"/>
    <x v="3"/>
  </r>
  <r>
    <n v="20"/>
    <s v="Reeves, Thompson and Richardson"/>
    <s v="Proactive composite alliance"/>
    <n v="131800"/>
    <n v="147936"/>
    <x v="1"/>
    <x v="20"/>
    <x v="1"/>
    <s v="USD"/>
    <n v="1406523600"/>
    <n v="1406523600"/>
    <b v="0"/>
    <b v="0"/>
    <s v="film &amp; video/drama"/>
    <n v="1.1224279210925645"/>
    <n v="105.97134670487107"/>
    <x v="4"/>
    <x v="6"/>
  </r>
  <r>
    <n v="21"/>
    <s v="Simmons-Reynolds"/>
    <s v="Re-engineered intangible definition"/>
    <n v="94000"/>
    <n v="38533"/>
    <x v="0"/>
    <x v="21"/>
    <x v="1"/>
    <s v="USD"/>
    <n v="1313384400"/>
    <n v="1316322000"/>
    <b v="0"/>
    <b v="0"/>
    <s v="theater/plays"/>
    <n v="0.40992553191489361"/>
    <n v="69.055555555555557"/>
    <x v="3"/>
    <x v="3"/>
  </r>
  <r>
    <n v="22"/>
    <s v="Collier Inc"/>
    <s v="Enhanced dynamic definition"/>
    <n v="59100"/>
    <n v="75690"/>
    <x v="1"/>
    <x v="22"/>
    <x v="1"/>
    <s v="USD"/>
    <n v="1522731600"/>
    <n v="1524027600"/>
    <b v="0"/>
    <b v="0"/>
    <s v="theater/plays"/>
    <n v="1.2807106598984772"/>
    <n v="85.044943820224717"/>
    <x v="3"/>
    <x v="3"/>
  </r>
  <r>
    <n v="23"/>
    <s v="Gray-Jenkins"/>
    <s v="Devolved next generation adapter"/>
    <n v="4500"/>
    <n v="14942"/>
    <x v="1"/>
    <x v="23"/>
    <x v="4"/>
    <s v="GBP"/>
    <n v="1550124000"/>
    <n v="1554699600"/>
    <b v="0"/>
    <b v="0"/>
    <s v="film &amp; video/documentary"/>
    <n v="2"/>
    <n v="105.22535211267606"/>
    <x v="4"/>
    <x v="4"/>
  </r>
  <r>
    <n v="24"/>
    <s v="Scott, Wilson and Martin"/>
    <s v="Cross-platform intermediate frame"/>
    <n v="92400"/>
    <n v="104257"/>
    <x v="1"/>
    <x v="24"/>
    <x v="1"/>
    <s v="USD"/>
    <n v="1403326800"/>
    <n v="1403499600"/>
    <b v="0"/>
    <b v="0"/>
    <s v="technology/wearables"/>
    <n v="1.1283225108225108"/>
    <n v="39.003741114852225"/>
    <x v="2"/>
    <x v="8"/>
  </r>
  <r>
    <n v="25"/>
    <s v="Caldwell, Velazquez and Wilson"/>
    <s v="Monitored impactful analyzer"/>
    <n v="5500"/>
    <n v="11904"/>
    <x v="1"/>
    <x v="25"/>
    <x v="1"/>
    <s v="USD"/>
    <n v="1305694800"/>
    <n v="1307422800"/>
    <b v="0"/>
    <b v="1"/>
    <s v="games/video games"/>
    <n v="2"/>
    <n v="73.030674846625772"/>
    <x v="6"/>
    <x v="11"/>
  </r>
  <r>
    <n v="26"/>
    <s v="Spencer-Bates"/>
    <s v="Optional responsive customer loyalty"/>
    <n v="107500"/>
    <n v="51814"/>
    <x v="3"/>
    <x v="26"/>
    <x v="1"/>
    <s v="USD"/>
    <n v="1533013200"/>
    <n v="1535346000"/>
    <b v="0"/>
    <b v="0"/>
    <s v="theater/plays"/>
    <n v="0.4819906976744186"/>
    <n v="35.009459459459457"/>
    <x v="3"/>
    <x v="3"/>
  </r>
  <r>
    <n v="27"/>
    <s v="Best, Carr and Williams"/>
    <s v="Diverse transitional migration"/>
    <n v="2000"/>
    <n v="1599"/>
    <x v="0"/>
    <x v="27"/>
    <x v="1"/>
    <s v="USD"/>
    <n v="1443848400"/>
    <n v="1444539600"/>
    <b v="0"/>
    <b v="0"/>
    <s v="music/rock"/>
    <n v="0.79949999999999999"/>
    <n v="106.6"/>
    <x v="1"/>
    <x v="1"/>
  </r>
  <r>
    <n v="28"/>
    <s v="Campbell, Brown and Powell"/>
    <s v="Synchronized global task-force"/>
    <n v="130800"/>
    <n v="137635"/>
    <x v="1"/>
    <x v="28"/>
    <x v="1"/>
    <s v="USD"/>
    <n v="1265695200"/>
    <n v="1267682400"/>
    <b v="0"/>
    <b v="1"/>
    <s v="theater/plays"/>
    <n v="1.0522553516819573"/>
    <n v="61.997747747747745"/>
    <x v="3"/>
    <x v="3"/>
  </r>
  <r>
    <n v="29"/>
    <s v="Johnson, Parker and Haynes"/>
    <s v="Focused 6thgeneration forecast"/>
    <n v="45900"/>
    <n v="150965"/>
    <x v="1"/>
    <x v="29"/>
    <x v="5"/>
    <s v="CHF"/>
    <n v="1532062800"/>
    <n v="1535518800"/>
    <b v="0"/>
    <b v="0"/>
    <s v="film &amp; video/shorts"/>
    <n v="2"/>
    <n v="94.000622665006233"/>
    <x v="4"/>
    <x v="12"/>
  </r>
  <r>
    <n v="30"/>
    <s v="Clark-Cooke"/>
    <s v="Down-sized analyzing challenge"/>
    <n v="9000"/>
    <n v="14455"/>
    <x v="1"/>
    <x v="30"/>
    <x v="1"/>
    <s v="USD"/>
    <n v="1558674000"/>
    <n v="1559106000"/>
    <b v="0"/>
    <b v="0"/>
    <s v="film &amp; video/animation"/>
    <n v="1.606111111111111"/>
    <n v="112.05426356589147"/>
    <x v="4"/>
    <x v="10"/>
  </r>
  <r>
    <n v="31"/>
    <s v="Schroeder Ltd"/>
    <s v="Progressive needs-based focus group"/>
    <n v="3500"/>
    <n v="10850"/>
    <x v="1"/>
    <x v="31"/>
    <x v="4"/>
    <s v="GBP"/>
    <n v="1451973600"/>
    <n v="1454392800"/>
    <b v="0"/>
    <b v="0"/>
    <s v="games/video games"/>
    <n v="2"/>
    <n v="48.008849557522126"/>
    <x v="6"/>
    <x v="11"/>
  </r>
  <r>
    <n v="32"/>
    <s v="Jackson PLC"/>
    <s v="Ergonomic 6thgeneration success"/>
    <n v="101000"/>
    <n v="87676"/>
    <x v="0"/>
    <x v="32"/>
    <x v="6"/>
    <s v="EUR"/>
    <n v="1515564000"/>
    <n v="1517896800"/>
    <b v="0"/>
    <b v="0"/>
    <s v="film &amp; video/documentary"/>
    <n v="0.86807920792079207"/>
    <n v="38.004334633723452"/>
    <x v="4"/>
    <x v="4"/>
  </r>
  <r>
    <n v="33"/>
    <s v="Blair, Collins and Carter"/>
    <s v="Exclusive interactive approach"/>
    <n v="50200"/>
    <n v="189666"/>
    <x v="1"/>
    <x v="33"/>
    <x v="1"/>
    <s v="USD"/>
    <n v="1412485200"/>
    <n v="1415685600"/>
    <b v="0"/>
    <b v="0"/>
    <s v="theater/plays"/>
    <n v="2"/>
    <n v="35.000184535892231"/>
    <x v="3"/>
    <x v="3"/>
  </r>
  <r>
    <n v="34"/>
    <s v="Maldonado and Sons"/>
    <s v="Reverse-engineered asynchronous archive"/>
    <n v="9300"/>
    <n v="14025"/>
    <x v="1"/>
    <x v="34"/>
    <x v="1"/>
    <s v="USD"/>
    <n v="1490245200"/>
    <n v="1490677200"/>
    <b v="0"/>
    <b v="0"/>
    <s v="film &amp; video/documentary"/>
    <n v="1.5080645161290323"/>
    <n v="85"/>
    <x v="4"/>
    <x v="4"/>
  </r>
  <r>
    <n v="35"/>
    <s v="Mitchell and Sons"/>
    <s v="Synergized intangible challenge"/>
    <n v="125500"/>
    <n v="188628"/>
    <x v="1"/>
    <x v="35"/>
    <x v="3"/>
    <s v="DKK"/>
    <n v="1547877600"/>
    <n v="1551506400"/>
    <b v="0"/>
    <b v="1"/>
    <s v="film &amp; video/drama"/>
    <n v="1.5030119521912351"/>
    <n v="95.993893129770996"/>
    <x v="4"/>
    <x v="6"/>
  </r>
  <r>
    <n v="36"/>
    <s v="Jackson-Lewis"/>
    <s v="Monitored multi-state encryption"/>
    <n v="700"/>
    <n v="1101"/>
    <x v="1"/>
    <x v="36"/>
    <x v="1"/>
    <s v="USD"/>
    <n v="1298700000"/>
    <n v="1300856400"/>
    <b v="0"/>
    <b v="0"/>
    <s v="theater/plays"/>
    <n v="1.572857142857143"/>
    <n v="68.8125"/>
    <x v="3"/>
    <x v="3"/>
  </r>
  <r>
    <n v="37"/>
    <s v="Black, Armstrong and Anderson"/>
    <s v="Profound attitude-oriented functionalities"/>
    <n v="8100"/>
    <n v="11339"/>
    <x v="1"/>
    <x v="37"/>
    <x v="1"/>
    <s v="USD"/>
    <n v="1570338000"/>
    <n v="1573192800"/>
    <b v="0"/>
    <b v="1"/>
    <s v="publishing/fiction"/>
    <n v="1.3998765432098765"/>
    <n v="105.97196261682242"/>
    <x v="5"/>
    <x v="13"/>
  </r>
  <r>
    <n v="38"/>
    <s v="Maldonado-Gonzalez"/>
    <s v="Digitized client-driven database"/>
    <n v="3100"/>
    <n v="10085"/>
    <x v="1"/>
    <x v="38"/>
    <x v="1"/>
    <s v="USD"/>
    <n v="1287378000"/>
    <n v="1287810000"/>
    <b v="0"/>
    <b v="0"/>
    <s v="photography/photography books"/>
    <n v="2"/>
    <n v="75.261194029850742"/>
    <x v="7"/>
    <x v="14"/>
  </r>
  <r>
    <n v="39"/>
    <s v="Kim-Rice"/>
    <s v="Organized bi-directional function"/>
    <n v="9900"/>
    <n v="5027"/>
    <x v="0"/>
    <x v="39"/>
    <x v="3"/>
    <s v="DKK"/>
    <n v="1361772000"/>
    <n v="1362978000"/>
    <b v="0"/>
    <b v="0"/>
    <s v="theater/plays"/>
    <n v="0.50777777777777777"/>
    <n v="57.125"/>
    <x v="3"/>
    <x v="3"/>
  </r>
  <r>
    <n v="40"/>
    <s v="Garcia, Garcia and Lopez"/>
    <s v="Reduced stable middleware"/>
    <n v="8800"/>
    <n v="14878"/>
    <x v="1"/>
    <x v="40"/>
    <x v="1"/>
    <s v="USD"/>
    <n v="1275714000"/>
    <n v="1277355600"/>
    <b v="0"/>
    <b v="1"/>
    <s v="technology/wearables"/>
    <n v="1.6906818181818182"/>
    <n v="75.141414141414145"/>
    <x v="2"/>
    <x v="8"/>
  </r>
  <r>
    <n v="41"/>
    <s v="Watts Group"/>
    <s v="Universal 5thgeneration neural-net"/>
    <n v="5600"/>
    <n v="11924"/>
    <x v="1"/>
    <x v="41"/>
    <x v="6"/>
    <s v="EUR"/>
    <n v="1346734800"/>
    <n v="1348981200"/>
    <b v="0"/>
    <b v="1"/>
    <s v="music/rock"/>
    <n v="2"/>
    <n v="107.42342342342343"/>
    <x v="1"/>
    <x v="1"/>
  </r>
  <r>
    <n v="42"/>
    <s v="Werner-Bryant"/>
    <s v="Virtual uniform frame"/>
    <n v="1800"/>
    <n v="7991"/>
    <x v="1"/>
    <x v="42"/>
    <x v="1"/>
    <s v="USD"/>
    <n v="1309755600"/>
    <n v="1310533200"/>
    <b v="0"/>
    <b v="0"/>
    <s v="food/food trucks"/>
    <n v="2"/>
    <n v="35.995495495495497"/>
    <x v="0"/>
    <x v="0"/>
  </r>
  <r>
    <n v="43"/>
    <s v="Schmitt-Mendoza"/>
    <s v="Profound explicit paradigm"/>
    <n v="90200"/>
    <n v="167717"/>
    <x v="1"/>
    <x v="43"/>
    <x v="1"/>
    <s v="USD"/>
    <n v="1406178000"/>
    <n v="1407560400"/>
    <b v="0"/>
    <b v="0"/>
    <s v="publishing/radio &amp; podcasts"/>
    <n v="1.859390243902439"/>
    <n v="26.998873148744366"/>
    <x v="5"/>
    <x v="15"/>
  </r>
  <r>
    <n v="44"/>
    <s v="Reid-Mccullough"/>
    <s v="Visionary real-time groupware"/>
    <n v="1600"/>
    <n v="10541"/>
    <x v="1"/>
    <x v="13"/>
    <x v="3"/>
    <s v="DKK"/>
    <n v="1552798800"/>
    <n v="1552885200"/>
    <b v="0"/>
    <b v="0"/>
    <s v="publishing/fiction"/>
    <n v="2"/>
    <n v="107.56122448979592"/>
    <x v="5"/>
    <x v="13"/>
  </r>
  <r>
    <n v="45"/>
    <s v="Woods-Clark"/>
    <s v="Networked tertiary Graphical User Interface"/>
    <n v="9500"/>
    <n v="4530"/>
    <x v="0"/>
    <x v="44"/>
    <x v="1"/>
    <s v="USD"/>
    <n v="1478062800"/>
    <n v="1479362400"/>
    <b v="0"/>
    <b v="1"/>
    <s v="theater/plays"/>
    <n v="0.4768421052631579"/>
    <n v="94.375"/>
    <x v="3"/>
    <x v="3"/>
  </r>
  <r>
    <n v="46"/>
    <s v="Vaughn, Hunt and Caldwell"/>
    <s v="Virtual grid-enabled task-force"/>
    <n v="3700"/>
    <n v="4247"/>
    <x v="1"/>
    <x v="45"/>
    <x v="1"/>
    <s v="USD"/>
    <n v="1278565200"/>
    <n v="1280552400"/>
    <b v="0"/>
    <b v="0"/>
    <s v="music/rock"/>
    <n v="1.1478378378378378"/>
    <n v="46.163043478260867"/>
    <x v="1"/>
    <x v="1"/>
  </r>
  <r>
    <n v="47"/>
    <s v="Bennett and Sons"/>
    <s v="Function-based multi-state software"/>
    <n v="1500"/>
    <n v="7129"/>
    <x v="1"/>
    <x v="46"/>
    <x v="1"/>
    <s v="USD"/>
    <n v="1396069200"/>
    <n v="1398661200"/>
    <b v="0"/>
    <b v="0"/>
    <s v="theater/plays"/>
    <n v="2"/>
    <n v="47.845637583892618"/>
    <x v="3"/>
    <x v="3"/>
  </r>
  <r>
    <n v="48"/>
    <s v="Lamb Inc"/>
    <s v="Optimized leadingedge concept"/>
    <n v="33300"/>
    <n v="128862"/>
    <x v="1"/>
    <x v="47"/>
    <x v="1"/>
    <s v="USD"/>
    <n v="1435208400"/>
    <n v="1436245200"/>
    <b v="0"/>
    <b v="0"/>
    <s v="theater/plays"/>
    <n v="2"/>
    <n v="53.007815713698065"/>
    <x v="3"/>
    <x v="3"/>
  </r>
  <r>
    <n v="49"/>
    <s v="Casey-Kelly"/>
    <s v="Sharable holistic interface"/>
    <n v="7200"/>
    <n v="13653"/>
    <x v="1"/>
    <x v="48"/>
    <x v="1"/>
    <s v="USD"/>
    <n v="1571547600"/>
    <n v="1575439200"/>
    <b v="0"/>
    <b v="0"/>
    <s v="music/rock"/>
    <n v="1.89625"/>
    <n v="45.059405940594061"/>
    <x v="1"/>
    <x v="1"/>
  </r>
  <r>
    <n v="50"/>
    <s v="Jones, Taylor and Moore"/>
    <s v="Down-sized system-worthy secured line"/>
    <n v="100"/>
    <n v="2"/>
    <x v="0"/>
    <x v="49"/>
    <x v="6"/>
    <s v="EUR"/>
    <n v="1375333200"/>
    <n v="1377752400"/>
    <b v="0"/>
    <b v="0"/>
    <s v="music/metal"/>
    <n v="0.02"/>
    <n v="2"/>
    <x v="1"/>
    <x v="16"/>
  </r>
  <r>
    <n v="51"/>
    <s v="Bradshaw, Gill and Donovan"/>
    <s v="Inverse secondary infrastructure"/>
    <n v="158100"/>
    <n v="145243"/>
    <x v="0"/>
    <x v="50"/>
    <x v="4"/>
    <s v="GBP"/>
    <n v="1332824400"/>
    <n v="1334206800"/>
    <b v="0"/>
    <b v="1"/>
    <s v="technology/wearables"/>
    <n v="0.91867805186590767"/>
    <n v="99.006816632583508"/>
    <x v="2"/>
    <x v="8"/>
  </r>
  <r>
    <n v="52"/>
    <s v="Hernandez, Rodriguez and Clark"/>
    <s v="Organic foreground leverage"/>
    <n v="7200"/>
    <n v="2459"/>
    <x v="0"/>
    <x v="51"/>
    <x v="1"/>
    <s v="USD"/>
    <n v="1284526800"/>
    <n v="1284872400"/>
    <b v="0"/>
    <b v="0"/>
    <s v="theater/plays"/>
    <n v="0.34152777777777776"/>
    <n v="32.786666666666669"/>
    <x v="3"/>
    <x v="3"/>
  </r>
  <r>
    <n v="53"/>
    <s v="Smith-Jones"/>
    <s v="Reverse-engineered static concept"/>
    <n v="8800"/>
    <n v="12356"/>
    <x v="1"/>
    <x v="52"/>
    <x v="1"/>
    <s v="USD"/>
    <n v="1400562000"/>
    <n v="1403931600"/>
    <b v="0"/>
    <b v="0"/>
    <s v="film &amp; video/drama"/>
    <n v="1.4040909090909091"/>
    <n v="59.119617224880386"/>
    <x v="4"/>
    <x v="6"/>
  </r>
  <r>
    <n v="54"/>
    <s v="Roy PLC"/>
    <s v="Multi-channeled neutral customer loyalty"/>
    <n v="6000"/>
    <n v="5392"/>
    <x v="0"/>
    <x v="53"/>
    <x v="1"/>
    <s v="USD"/>
    <n v="1520748000"/>
    <n v="1521262800"/>
    <b v="0"/>
    <b v="0"/>
    <s v="technology/wearables"/>
    <n v="0.89866666666666661"/>
    <n v="44.93333333333333"/>
    <x v="2"/>
    <x v="8"/>
  </r>
  <r>
    <n v="55"/>
    <s v="Wright, Brooks and Villarreal"/>
    <s v="Reverse-engineered bifurcated strategy"/>
    <n v="6600"/>
    <n v="11746"/>
    <x v="1"/>
    <x v="54"/>
    <x v="1"/>
    <s v="USD"/>
    <n v="1532926800"/>
    <n v="1533358800"/>
    <b v="0"/>
    <b v="0"/>
    <s v="music/jazz"/>
    <n v="1.7796969696969698"/>
    <n v="89.664122137404576"/>
    <x v="1"/>
    <x v="17"/>
  </r>
  <r>
    <n v="56"/>
    <s v="Flores, Miller and Johnson"/>
    <s v="Horizontal context-sensitive knowledge user"/>
    <n v="8000"/>
    <n v="11493"/>
    <x v="1"/>
    <x v="55"/>
    <x v="1"/>
    <s v="USD"/>
    <n v="1420869600"/>
    <n v="1421474400"/>
    <b v="0"/>
    <b v="0"/>
    <s v="technology/wearables"/>
    <n v="1.436625"/>
    <n v="70.079268292682926"/>
    <x v="2"/>
    <x v="8"/>
  </r>
  <r>
    <n v="57"/>
    <s v="Bridges, Freeman and Kim"/>
    <s v="Cross-group multi-state task-force"/>
    <n v="2900"/>
    <n v="6243"/>
    <x v="1"/>
    <x v="56"/>
    <x v="1"/>
    <s v="USD"/>
    <n v="1504242000"/>
    <n v="1505278800"/>
    <b v="0"/>
    <b v="0"/>
    <s v="games/video games"/>
    <n v="2"/>
    <n v="31.059701492537314"/>
    <x v="6"/>
    <x v="11"/>
  </r>
  <r>
    <n v="58"/>
    <s v="Anderson-Perez"/>
    <s v="Expanded 3rdgeneration strategy"/>
    <n v="2700"/>
    <n v="6132"/>
    <x v="1"/>
    <x v="57"/>
    <x v="1"/>
    <s v="USD"/>
    <n v="1442811600"/>
    <n v="1443934800"/>
    <b v="0"/>
    <b v="0"/>
    <s v="theater/plays"/>
    <n v="2"/>
    <n v="29.061611374407583"/>
    <x v="3"/>
    <x v="3"/>
  </r>
  <r>
    <n v="59"/>
    <s v="Wright, Fox and Marks"/>
    <s v="Assimilated real-time support"/>
    <n v="1400"/>
    <n v="3851"/>
    <x v="1"/>
    <x v="58"/>
    <x v="1"/>
    <s v="USD"/>
    <n v="1497243600"/>
    <n v="1498539600"/>
    <b v="0"/>
    <b v="1"/>
    <s v="theater/plays"/>
    <n v="2"/>
    <n v="30.0859375"/>
    <x v="3"/>
    <x v="3"/>
  </r>
  <r>
    <n v="60"/>
    <s v="Crawford-Peters"/>
    <s v="User-centric regional database"/>
    <n v="94200"/>
    <n v="135997"/>
    <x v="1"/>
    <x v="59"/>
    <x v="0"/>
    <s v="CAD"/>
    <n v="1342501200"/>
    <n v="1342760400"/>
    <b v="0"/>
    <b v="0"/>
    <s v="theater/plays"/>
    <n v="1.4437048832271762"/>
    <n v="84.998125000000002"/>
    <x v="3"/>
    <x v="3"/>
  </r>
  <r>
    <n v="61"/>
    <s v="Romero-Hoffman"/>
    <s v="Open-source zero administration complexity"/>
    <n v="199200"/>
    <n v="184750"/>
    <x v="0"/>
    <x v="60"/>
    <x v="0"/>
    <s v="CAD"/>
    <n v="1298268000"/>
    <n v="1301720400"/>
    <b v="0"/>
    <b v="0"/>
    <s v="theater/plays"/>
    <n v="0.92745983935742971"/>
    <n v="82.001775410563695"/>
    <x v="3"/>
    <x v="3"/>
  </r>
  <r>
    <n v="62"/>
    <s v="Sparks-West"/>
    <s v="Organized incremental standardization"/>
    <n v="2000"/>
    <n v="14452"/>
    <x v="1"/>
    <x v="61"/>
    <x v="1"/>
    <s v="USD"/>
    <n v="1433480400"/>
    <n v="1433566800"/>
    <b v="0"/>
    <b v="0"/>
    <s v="technology/web"/>
    <n v="2"/>
    <n v="58.040160642570278"/>
    <x v="2"/>
    <x v="2"/>
  </r>
  <r>
    <n v="63"/>
    <s v="Baker, Morgan and Brown"/>
    <s v="Assimilated didactic open system"/>
    <n v="4700"/>
    <n v="557"/>
    <x v="0"/>
    <x v="62"/>
    <x v="1"/>
    <s v="USD"/>
    <n v="1493355600"/>
    <n v="1493874000"/>
    <b v="0"/>
    <b v="0"/>
    <s v="theater/plays"/>
    <n v="0.11851063829787234"/>
    <n v="111.4"/>
    <x v="3"/>
    <x v="3"/>
  </r>
  <r>
    <n v="64"/>
    <s v="Mosley-Gilbert"/>
    <s v="Vision-oriented logistical intranet"/>
    <n v="2800"/>
    <n v="2734"/>
    <x v="0"/>
    <x v="63"/>
    <x v="1"/>
    <s v="USD"/>
    <n v="1530507600"/>
    <n v="1531803600"/>
    <b v="0"/>
    <b v="1"/>
    <s v="technology/web"/>
    <n v="0.97642857142857142"/>
    <n v="71.94736842105263"/>
    <x v="2"/>
    <x v="2"/>
  </r>
  <r>
    <n v="65"/>
    <s v="Berry-Boyer"/>
    <s v="Mandatory incremental projection"/>
    <n v="6100"/>
    <n v="14405"/>
    <x v="1"/>
    <x v="64"/>
    <x v="1"/>
    <s v="USD"/>
    <n v="1296108000"/>
    <n v="1296712800"/>
    <b v="0"/>
    <b v="0"/>
    <s v="theater/plays"/>
    <n v="2"/>
    <n v="61.038135593220339"/>
    <x v="3"/>
    <x v="3"/>
  </r>
  <r>
    <n v="66"/>
    <s v="Sanders-Allen"/>
    <s v="Grass-roots needs-based encryption"/>
    <n v="2900"/>
    <n v="1307"/>
    <x v="0"/>
    <x v="65"/>
    <x v="1"/>
    <s v="USD"/>
    <n v="1428469200"/>
    <n v="1428901200"/>
    <b v="0"/>
    <b v="1"/>
    <s v="theater/plays"/>
    <n v="0.45068965517241377"/>
    <n v="108.91666666666667"/>
    <x v="3"/>
    <x v="3"/>
  </r>
  <r>
    <n v="67"/>
    <s v="Lopez Inc"/>
    <s v="Team-oriented 6thgeneration middleware"/>
    <n v="72600"/>
    <n v="117892"/>
    <x v="1"/>
    <x v="66"/>
    <x v="4"/>
    <s v="GBP"/>
    <n v="1264399200"/>
    <n v="1264831200"/>
    <b v="0"/>
    <b v="1"/>
    <s v="technology/wearables"/>
    <n v="1.6238567493112948"/>
    <n v="29.001722017220171"/>
    <x v="2"/>
    <x v="8"/>
  </r>
  <r>
    <n v="68"/>
    <s v="Moreno-Turner"/>
    <s v="Inverse multi-tasking installation"/>
    <n v="5700"/>
    <n v="14508"/>
    <x v="1"/>
    <x v="67"/>
    <x v="6"/>
    <s v="EUR"/>
    <n v="1501131600"/>
    <n v="1505192400"/>
    <b v="0"/>
    <b v="1"/>
    <s v="theater/plays"/>
    <n v="2"/>
    <n v="58.975609756097562"/>
    <x v="3"/>
    <x v="3"/>
  </r>
  <r>
    <n v="69"/>
    <s v="Jones-Watson"/>
    <s v="Switchable disintermediate moderator"/>
    <n v="7900"/>
    <n v="1901"/>
    <x v="3"/>
    <x v="68"/>
    <x v="1"/>
    <s v="USD"/>
    <n v="1292738400"/>
    <n v="1295676000"/>
    <b v="0"/>
    <b v="0"/>
    <s v="theater/plays"/>
    <n v="0.24063291139240506"/>
    <n v="111.82352941176471"/>
    <x v="3"/>
    <x v="3"/>
  </r>
  <r>
    <n v="70"/>
    <s v="Barker Inc"/>
    <s v="Re-engineered 24/7 task-force"/>
    <n v="128000"/>
    <n v="158389"/>
    <x v="1"/>
    <x v="69"/>
    <x v="6"/>
    <s v="EUR"/>
    <n v="1288674000"/>
    <n v="1292911200"/>
    <b v="0"/>
    <b v="1"/>
    <s v="theater/plays"/>
    <n v="1.2374140625000001"/>
    <n v="63.995555555555555"/>
    <x v="3"/>
    <x v="3"/>
  </r>
  <r>
    <n v="71"/>
    <s v="Tate, Bass and House"/>
    <s v="Organic object-oriented budgetary management"/>
    <n v="6000"/>
    <n v="6484"/>
    <x v="1"/>
    <x v="70"/>
    <x v="1"/>
    <s v="USD"/>
    <n v="1575093600"/>
    <n v="1575439200"/>
    <b v="0"/>
    <b v="0"/>
    <s v="theater/plays"/>
    <n v="1.0806666666666667"/>
    <n v="85.315789473684205"/>
    <x v="3"/>
    <x v="3"/>
  </r>
  <r>
    <n v="72"/>
    <s v="Hampton, Lewis and Ray"/>
    <s v="Seamless coherent parallelism"/>
    <n v="600"/>
    <n v="4022"/>
    <x v="1"/>
    <x v="71"/>
    <x v="1"/>
    <s v="USD"/>
    <n v="1435726800"/>
    <n v="1438837200"/>
    <b v="0"/>
    <b v="0"/>
    <s v="film &amp; video/animation"/>
    <n v="2"/>
    <n v="74.481481481481481"/>
    <x v="4"/>
    <x v="10"/>
  </r>
  <r>
    <n v="73"/>
    <s v="Collins-Goodman"/>
    <s v="Cross-platform even-keeled initiative"/>
    <n v="1400"/>
    <n v="9253"/>
    <x v="1"/>
    <x v="39"/>
    <x v="1"/>
    <s v="USD"/>
    <n v="1480226400"/>
    <n v="1480485600"/>
    <b v="0"/>
    <b v="0"/>
    <s v="music/jazz"/>
    <n v="2"/>
    <n v="105.14772727272727"/>
    <x v="1"/>
    <x v="17"/>
  </r>
  <r>
    <n v="74"/>
    <s v="Davis-Michael"/>
    <s v="Progressive tertiary framework"/>
    <n v="3900"/>
    <n v="4776"/>
    <x v="1"/>
    <x v="72"/>
    <x v="4"/>
    <s v="GBP"/>
    <n v="1459054800"/>
    <n v="1459141200"/>
    <b v="0"/>
    <b v="0"/>
    <s v="music/metal"/>
    <n v="1.2246153846153847"/>
    <n v="56.188235294117646"/>
    <x v="1"/>
    <x v="16"/>
  </r>
  <r>
    <n v="75"/>
    <s v="White, Torres and Bishop"/>
    <s v="Multi-layered dynamic protocol"/>
    <n v="9700"/>
    <n v="14606"/>
    <x v="1"/>
    <x v="73"/>
    <x v="1"/>
    <s v="USD"/>
    <n v="1531630800"/>
    <n v="1532322000"/>
    <b v="0"/>
    <b v="0"/>
    <s v="photography/photography books"/>
    <n v="1.5057731958762886"/>
    <n v="85.917647058823533"/>
    <x v="7"/>
    <x v="14"/>
  </r>
  <r>
    <n v="76"/>
    <s v="Martin, Conway and Larsen"/>
    <s v="Horizontal next generation function"/>
    <n v="122900"/>
    <n v="95993"/>
    <x v="0"/>
    <x v="74"/>
    <x v="1"/>
    <s v="USD"/>
    <n v="1421992800"/>
    <n v="1426222800"/>
    <b v="1"/>
    <b v="1"/>
    <s v="theater/plays"/>
    <n v="0.78106590724165992"/>
    <n v="57.00296912114014"/>
    <x v="3"/>
    <x v="3"/>
  </r>
  <r>
    <n v="77"/>
    <s v="Acevedo-Huffman"/>
    <s v="Pre-emptive impactful model"/>
    <n v="9500"/>
    <n v="4460"/>
    <x v="0"/>
    <x v="75"/>
    <x v="1"/>
    <s v="USD"/>
    <n v="1285563600"/>
    <n v="1286773200"/>
    <b v="0"/>
    <b v="1"/>
    <s v="film &amp; video/animation"/>
    <n v="0.46947368421052632"/>
    <n v="79.642857142857139"/>
    <x v="4"/>
    <x v="10"/>
  </r>
  <r>
    <n v="78"/>
    <s v="Montgomery, Larson and Spencer"/>
    <s v="User-centric bifurcated knowledge user"/>
    <n v="4500"/>
    <n v="13536"/>
    <x v="1"/>
    <x v="76"/>
    <x v="1"/>
    <s v="USD"/>
    <n v="1523854800"/>
    <n v="1523941200"/>
    <b v="0"/>
    <b v="0"/>
    <s v="publishing/translations"/>
    <n v="2"/>
    <n v="41.018181818181816"/>
    <x v="5"/>
    <x v="18"/>
  </r>
  <r>
    <n v="79"/>
    <s v="Soto LLC"/>
    <s v="Triple-buffered reciprocal project"/>
    <n v="57800"/>
    <n v="40228"/>
    <x v="0"/>
    <x v="77"/>
    <x v="1"/>
    <s v="USD"/>
    <n v="1529125200"/>
    <n v="1529557200"/>
    <b v="0"/>
    <b v="0"/>
    <s v="theater/plays"/>
    <n v="0.6959861591695502"/>
    <n v="48.004773269689736"/>
    <x v="3"/>
    <x v="3"/>
  </r>
  <r>
    <n v="80"/>
    <s v="Sutton, Barrett and Tucker"/>
    <s v="Cross-platform needs-based approach"/>
    <n v="1100"/>
    <n v="7012"/>
    <x v="1"/>
    <x v="78"/>
    <x v="1"/>
    <s v="USD"/>
    <n v="1503982800"/>
    <n v="1506574800"/>
    <b v="0"/>
    <b v="0"/>
    <s v="games/video games"/>
    <n v="2"/>
    <n v="55.212598425196852"/>
    <x v="6"/>
    <x v="11"/>
  </r>
  <r>
    <n v="81"/>
    <s v="Gomez, Bailey and Flores"/>
    <s v="User-friendly static contingency"/>
    <n v="16800"/>
    <n v="37857"/>
    <x v="1"/>
    <x v="79"/>
    <x v="1"/>
    <s v="USD"/>
    <n v="1511416800"/>
    <n v="1513576800"/>
    <b v="0"/>
    <b v="0"/>
    <s v="music/rock"/>
    <n v="2"/>
    <n v="92.109489051094897"/>
    <x v="1"/>
    <x v="1"/>
  </r>
  <r>
    <n v="82"/>
    <s v="Porter-George"/>
    <s v="Reactive content-based framework"/>
    <n v="1000"/>
    <n v="14973"/>
    <x v="1"/>
    <x v="80"/>
    <x v="4"/>
    <s v="GBP"/>
    <n v="1547704800"/>
    <n v="1548309600"/>
    <b v="0"/>
    <b v="1"/>
    <s v="games/video games"/>
    <n v="2"/>
    <n v="83.183333333333337"/>
    <x v="6"/>
    <x v="11"/>
  </r>
  <r>
    <n v="83"/>
    <s v="Fitzgerald PLC"/>
    <s v="Realigned user-facing concept"/>
    <n v="106400"/>
    <n v="39996"/>
    <x v="0"/>
    <x v="81"/>
    <x v="1"/>
    <s v="USD"/>
    <n v="1469682000"/>
    <n v="1471582800"/>
    <b v="0"/>
    <b v="0"/>
    <s v="music/electric music"/>
    <n v="0.37590225563909774"/>
    <n v="39.996000000000002"/>
    <x v="1"/>
    <x v="5"/>
  </r>
  <r>
    <n v="84"/>
    <s v="Cisneros-Burton"/>
    <s v="Public-key zero tolerance orchestration"/>
    <n v="31400"/>
    <n v="41564"/>
    <x v="1"/>
    <x v="82"/>
    <x v="1"/>
    <s v="USD"/>
    <n v="1343451600"/>
    <n v="1344315600"/>
    <b v="0"/>
    <b v="0"/>
    <s v="technology/wearables"/>
    <n v="1.3236942675159236"/>
    <n v="111.1336898395722"/>
    <x v="2"/>
    <x v="8"/>
  </r>
  <r>
    <n v="85"/>
    <s v="Hill, Lawson and Wilkinson"/>
    <s v="Multi-tiered eco-centric architecture"/>
    <n v="4900"/>
    <n v="6430"/>
    <x v="1"/>
    <x v="83"/>
    <x v="2"/>
    <s v="AUD"/>
    <n v="1315717200"/>
    <n v="1316408400"/>
    <b v="0"/>
    <b v="0"/>
    <s v="music/indie rock"/>
    <n v="1.3122448979591836"/>
    <n v="90.563380281690144"/>
    <x v="1"/>
    <x v="7"/>
  </r>
  <r>
    <n v="86"/>
    <s v="Davis-Smith"/>
    <s v="Organic motivating firmware"/>
    <n v="7400"/>
    <n v="12405"/>
    <x v="1"/>
    <x v="84"/>
    <x v="1"/>
    <s v="USD"/>
    <n v="1430715600"/>
    <n v="1431838800"/>
    <b v="1"/>
    <b v="0"/>
    <s v="theater/plays"/>
    <n v="1.6763513513513513"/>
    <n v="61.108374384236456"/>
    <x v="3"/>
    <x v="3"/>
  </r>
  <r>
    <n v="87"/>
    <s v="Farrell and Sons"/>
    <s v="Synergized 4thgeneration conglomeration"/>
    <n v="198500"/>
    <n v="123040"/>
    <x v="0"/>
    <x v="85"/>
    <x v="2"/>
    <s v="AUD"/>
    <n v="1299564000"/>
    <n v="1300510800"/>
    <b v="0"/>
    <b v="1"/>
    <s v="music/rock"/>
    <n v="0.6198488664987406"/>
    <n v="83.022941970310384"/>
    <x v="1"/>
    <x v="1"/>
  </r>
  <r>
    <n v="88"/>
    <s v="Clark Group"/>
    <s v="Grass-roots fault-tolerant policy"/>
    <n v="4800"/>
    <n v="12516"/>
    <x v="1"/>
    <x v="86"/>
    <x v="1"/>
    <s v="USD"/>
    <n v="1429160400"/>
    <n v="1431061200"/>
    <b v="0"/>
    <b v="0"/>
    <s v="publishing/translations"/>
    <n v="2"/>
    <n v="110.76106194690266"/>
    <x v="5"/>
    <x v="18"/>
  </r>
  <r>
    <n v="89"/>
    <s v="White, Singleton and Zimmerman"/>
    <s v="Monitored scalable knowledgebase"/>
    <n v="3400"/>
    <n v="8588"/>
    <x v="1"/>
    <x v="87"/>
    <x v="1"/>
    <s v="USD"/>
    <n v="1271307600"/>
    <n v="1271480400"/>
    <b v="0"/>
    <b v="0"/>
    <s v="theater/plays"/>
    <n v="2"/>
    <n v="89.458333333333329"/>
    <x v="3"/>
    <x v="3"/>
  </r>
  <r>
    <n v="90"/>
    <s v="Kramer Group"/>
    <s v="Synergistic explicit parallelism"/>
    <n v="7800"/>
    <n v="6132"/>
    <x v="0"/>
    <x v="88"/>
    <x v="1"/>
    <s v="USD"/>
    <n v="1456380000"/>
    <n v="1456380000"/>
    <b v="0"/>
    <b v="1"/>
    <s v="theater/plays"/>
    <n v="0.7861538461538462"/>
    <n v="57.849056603773583"/>
    <x v="3"/>
    <x v="3"/>
  </r>
  <r>
    <n v="91"/>
    <s v="Frazier, Patrick and Smith"/>
    <s v="Enhanced systemic analyzer"/>
    <n v="154300"/>
    <n v="74688"/>
    <x v="0"/>
    <x v="89"/>
    <x v="6"/>
    <s v="EUR"/>
    <n v="1470459600"/>
    <n v="1472878800"/>
    <b v="0"/>
    <b v="0"/>
    <s v="publishing/translations"/>
    <n v="0.48404406999351912"/>
    <n v="109.99705449189985"/>
    <x v="5"/>
    <x v="18"/>
  </r>
  <r>
    <n v="92"/>
    <s v="Santos, Bell and Lloyd"/>
    <s v="Object-based analyzing knowledge user"/>
    <n v="20000"/>
    <n v="51775"/>
    <x v="1"/>
    <x v="90"/>
    <x v="5"/>
    <s v="CHF"/>
    <n v="1277269200"/>
    <n v="1277355600"/>
    <b v="0"/>
    <b v="1"/>
    <s v="games/video games"/>
    <n v="2"/>
    <n v="103.96586345381526"/>
    <x v="6"/>
    <x v="11"/>
  </r>
  <r>
    <n v="93"/>
    <s v="Hall and Sons"/>
    <s v="Pre-emptive radical architecture"/>
    <n v="108800"/>
    <n v="65877"/>
    <x v="3"/>
    <x v="91"/>
    <x v="1"/>
    <s v="USD"/>
    <n v="1350709200"/>
    <n v="1351054800"/>
    <b v="0"/>
    <b v="1"/>
    <s v="theater/plays"/>
    <n v="0.60548713235294116"/>
    <n v="107.99508196721311"/>
    <x v="3"/>
    <x v="3"/>
  </r>
  <r>
    <n v="94"/>
    <s v="Hanson Inc"/>
    <s v="Grass-roots web-enabled contingency"/>
    <n v="2900"/>
    <n v="8807"/>
    <x v="1"/>
    <x v="80"/>
    <x v="4"/>
    <s v="GBP"/>
    <n v="1554613200"/>
    <n v="1555563600"/>
    <b v="0"/>
    <b v="0"/>
    <s v="technology/web"/>
    <n v="2"/>
    <n v="48.927777777777777"/>
    <x v="2"/>
    <x v="2"/>
  </r>
  <r>
    <n v="95"/>
    <s v="Sanchez LLC"/>
    <s v="Stand-alone system-worthy standardization"/>
    <n v="900"/>
    <n v="1017"/>
    <x v="1"/>
    <x v="11"/>
    <x v="1"/>
    <s v="USD"/>
    <n v="1571029200"/>
    <n v="1571634000"/>
    <b v="0"/>
    <b v="0"/>
    <s v="film &amp; video/documentary"/>
    <n v="1.1299999999999999"/>
    <n v="37.666666666666664"/>
    <x v="4"/>
    <x v="4"/>
  </r>
  <r>
    <n v="96"/>
    <s v="Howard Ltd"/>
    <s v="Down-sized systematic policy"/>
    <n v="69700"/>
    <n v="151513"/>
    <x v="1"/>
    <x v="92"/>
    <x v="1"/>
    <s v="USD"/>
    <n v="1299736800"/>
    <n v="1300856400"/>
    <b v="0"/>
    <b v="0"/>
    <s v="theater/plays"/>
    <n v="2"/>
    <n v="64.999141999141997"/>
    <x v="3"/>
    <x v="3"/>
  </r>
  <r>
    <n v="97"/>
    <s v="Stewart LLC"/>
    <s v="Cloned bi-directional architecture"/>
    <n v="1300"/>
    <n v="12047"/>
    <x v="1"/>
    <x v="86"/>
    <x v="1"/>
    <s v="USD"/>
    <n v="1435208400"/>
    <n v="1439874000"/>
    <b v="0"/>
    <b v="0"/>
    <s v="food/food trucks"/>
    <n v="2"/>
    <n v="106.61061946902655"/>
    <x v="0"/>
    <x v="0"/>
  </r>
  <r>
    <n v="98"/>
    <s v="Arias, Allen and Miller"/>
    <s v="Seamless transitional portal"/>
    <n v="97800"/>
    <n v="32951"/>
    <x v="0"/>
    <x v="93"/>
    <x v="2"/>
    <s v="AUD"/>
    <n v="1437973200"/>
    <n v="1438318800"/>
    <b v="0"/>
    <b v="0"/>
    <s v="games/video games"/>
    <n v="0.33692229038854804"/>
    <n v="27.009016393442622"/>
    <x v="6"/>
    <x v="11"/>
  </r>
  <r>
    <n v="99"/>
    <s v="Baker-Morris"/>
    <s v="Fully-configurable motivating approach"/>
    <n v="7600"/>
    <n v="14951"/>
    <x v="1"/>
    <x v="55"/>
    <x v="1"/>
    <s v="USD"/>
    <n v="1416895200"/>
    <n v="1419400800"/>
    <b v="0"/>
    <b v="0"/>
    <s v="theater/plays"/>
    <n v="1.9672368421052631"/>
    <n v="91.16463414634147"/>
    <x v="3"/>
    <x v="3"/>
  </r>
  <r>
    <n v="100"/>
    <s v="Tucker, Fox and Green"/>
    <s v="Upgradable fault-tolerant approach"/>
    <n v="100"/>
    <n v="1"/>
    <x v="0"/>
    <x v="49"/>
    <x v="1"/>
    <s v="USD"/>
    <n v="1319000400"/>
    <n v="1320555600"/>
    <b v="0"/>
    <b v="0"/>
    <s v="theater/plays"/>
    <n v="0.01"/>
    <n v="1"/>
    <x v="3"/>
    <x v="3"/>
  </r>
  <r>
    <n v="101"/>
    <s v="Douglas LLC"/>
    <s v="Reduced heuristic moratorium"/>
    <n v="900"/>
    <n v="9193"/>
    <x v="1"/>
    <x v="55"/>
    <x v="1"/>
    <s v="USD"/>
    <n v="1424498400"/>
    <n v="1425103200"/>
    <b v="0"/>
    <b v="1"/>
    <s v="music/electric music"/>
    <n v="2"/>
    <n v="56.054878048780488"/>
    <x v="1"/>
    <x v="5"/>
  </r>
  <r>
    <n v="102"/>
    <s v="Garcia Inc"/>
    <s v="Front-line web-enabled model"/>
    <n v="3700"/>
    <n v="10422"/>
    <x v="1"/>
    <x v="94"/>
    <x v="1"/>
    <s v="USD"/>
    <n v="1526274000"/>
    <n v="1526878800"/>
    <b v="0"/>
    <b v="1"/>
    <s v="technology/wearables"/>
    <n v="2"/>
    <n v="31.017857142857142"/>
    <x v="2"/>
    <x v="8"/>
  </r>
  <r>
    <n v="103"/>
    <s v="Frye, Hunt and Powell"/>
    <s v="Polarized incremental emulation"/>
    <n v="10000"/>
    <n v="2461"/>
    <x v="0"/>
    <x v="95"/>
    <x v="6"/>
    <s v="EUR"/>
    <n v="1287896400"/>
    <n v="1288674000"/>
    <b v="0"/>
    <b v="0"/>
    <s v="music/electric music"/>
    <n v="0.24610000000000001"/>
    <n v="66.513513513513516"/>
    <x v="1"/>
    <x v="5"/>
  </r>
  <r>
    <n v="104"/>
    <s v="Smith, Wells and Nguyen"/>
    <s v="Self-enabling grid-enabled initiative"/>
    <n v="119200"/>
    <n v="170623"/>
    <x v="1"/>
    <x v="96"/>
    <x v="1"/>
    <s v="USD"/>
    <n v="1495515600"/>
    <n v="1495602000"/>
    <b v="0"/>
    <b v="0"/>
    <s v="music/indie rock"/>
    <n v="1.4314010067114094"/>
    <n v="89.005216484089729"/>
    <x v="1"/>
    <x v="7"/>
  </r>
  <r>
    <n v="105"/>
    <s v="Charles-Johnson"/>
    <s v="Total fresh-thinking system engine"/>
    <n v="6800"/>
    <n v="9829"/>
    <x v="1"/>
    <x v="97"/>
    <x v="1"/>
    <s v="USD"/>
    <n v="1364878800"/>
    <n v="1366434000"/>
    <b v="0"/>
    <b v="0"/>
    <s v="technology/web"/>
    <n v="1.4454411764705883"/>
    <n v="103.46315789473684"/>
    <x v="2"/>
    <x v="2"/>
  </r>
  <r>
    <n v="106"/>
    <s v="Brandt, Carter and Wood"/>
    <s v="Ameliorated clear-thinking circuit"/>
    <n v="3900"/>
    <n v="14006"/>
    <x v="1"/>
    <x v="98"/>
    <x v="1"/>
    <s v="USD"/>
    <n v="1567918800"/>
    <n v="1568350800"/>
    <b v="0"/>
    <b v="0"/>
    <s v="theater/plays"/>
    <n v="2"/>
    <n v="95.278911564625844"/>
    <x v="3"/>
    <x v="3"/>
  </r>
  <r>
    <n v="107"/>
    <s v="Tucker, Schmidt and Reid"/>
    <s v="Multi-layered encompassing installation"/>
    <n v="3500"/>
    <n v="6527"/>
    <x v="1"/>
    <x v="99"/>
    <x v="1"/>
    <s v="USD"/>
    <n v="1524459600"/>
    <n v="1525928400"/>
    <b v="0"/>
    <b v="1"/>
    <s v="theater/plays"/>
    <n v="1.8648571428571428"/>
    <n v="75.895348837209298"/>
    <x v="3"/>
    <x v="3"/>
  </r>
  <r>
    <n v="108"/>
    <s v="Decker Inc"/>
    <s v="Universal encompassing implementation"/>
    <n v="1500"/>
    <n v="8929"/>
    <x v="1"/>
    <x v="100"/>
    <x v="1"/>
    <s v="USD"/>
    <n v="1333688400"/>
    <n v="1336885200"/>
    <b v="0"/>
    <b v="0"/>
    <s v="film &amp; video/documentary"/>
    <n v="2"/>
    <n v="107.57831325301204"/>
    <x v="4"/>
    <x v="4"/>
  </r>
  <r>
    <n v="109"/>
    <s v="Romero and Sons"/>
    <s v="Object-based client-server application"/>
    <n v="5200"/>
    <n v="3079"/>
    <x v="0"/>
    <x v="101"/>
    <x v="1"/>
    <s v="USD"/>
    <n v="1389506400"/>
    <n v="1389679200"/>
    <b v="0"/>
    <b v="0"/>
    <s v="film &amp; video/television"/>
    <n v="0.5921153846153846"/>
    <n v="51.31666666666667"/>
    <x v="4"/>
    <x v="19"/>
  </r>
  <r>
    <n v="110"/>
    <s v="Castillo-Carey"/>
    <s v="Cross-platform solution-oriented process improvement"/>
    <n v="142400"/>
    <n v="21307"/>
    <x v="0"/>
    <x v="102"/>
    <x v="1"/>
    <s v="USD"/>
    <n v="1536642000"/>
    <n v="1538283600"/>
    <b v="0"/>
    <b v="0"/>
    <s v="food/food trucks"/>
    <n v="0.14962780898876404"/>
    <n v="71.983108108108112"/>
    <x v="0"/>
    <x v="0"/>
  </r>
  <r>
    <n v="111"/>
    <s v="Hart-Briggs"/>
    <s v="Re-engineered user-facing approach"/>
    <n v="61400"/>
    <n v="73653"/>
    <x v="1"/>
    <x v="103"/>
    <x v="1"/>
    <s v="USD"/>
    <n v="1348290000"/>
    <n v="1348808400"/>
    <b v="0"/>
    <b v="0"/>
    <s v="publishing/radio &amp; podcasts"/>
    <n v="1.1995602605863191"/>
    <n v="108.95414201183432"/>
    <x v="5"/>
    <x v="15"/>
  </r>
  <r>
    <n v="112"/>
    <s v="Jones-Meyer"/>
    <s v="Re-engineered client-driven hub"/>
    <n v="4700"/>
    <n v="12635"/>
    <x v="1"/>
    <x v="104"/>
    <x v="2"/>
    <s v="AUD"/>
    <n v="1408856400"/>
    <n v="1410152400"/>
    <b v="0"/>
    <b v="0"/>
    <s v="technology/web"/>
    <n v="2"/>
    <n v="35"/>
    <x v="2"/>
    <x v="2"/>
  </r>
  <r>
    <n v="113"/>
    <s v="Wright, Hartman and Yu"/>
    <s v="User-friendly tertiary array"/>
    <n v="3300"/>
    <n v="12437"/>
    <x v="1"/>
    <x v="54"/>
    <x v="1"/>
    <s v="USD"/>
    <n v="1505192400"/>
    <n v="1505797200"/>
    <b v="0"/>
    <b v="0"/>
    <s v="food/food trucks"/>
    <n v="2"/>
    <n v="94.938931297709928"/>
    <x v="0"/>
    <x v="0"/>
  </r>
  <r>
    <n v="114"/>
    <s v="Harper-Davis"/>
    <s v="Robust heuristic encoding"/>
    <n v="1900"/>
    <n v="13816"/>
    <x v="1"/>
    <x v="105"/>
    <x v="1"/>
    <s v="USD"/>
    <n v="1554786000"/>
    <n v="1554872400"/>
    <b v="0"/>
    <b v="1"/>
    <s v="technology/wearables"/>
    <n v="2"/>
    <n v="109.65079365079364"/>
    <x v="2"/>
    <x v="8"/>
  </r>
  <r>
    <n v="115"/>
    <s v="Barrett PLC"/>
    <s v="Team-oriented clear-thinking capacity"/>
    <n v="166700"/>
    <n v="145382"/>
    <x v="0"/>
    <x v="106"/>
    <x v="6"/>
    <s v="EUR"/>
    <n v="1510898400"/>
    <n v="1513922400"/>
    <b v="0"/>
    <b v="0"/>
    <s v="publishing/fiction"/>
    <n v="0.87211757648470301"/>
    <n v="44.001815980629537"/>
    <x v="5"/>
    <x v="13"/>
  </r>
  <r>
    <n v="116"/>
    <s v="David-Clark"/>
    <s v="De-engineered motivating standardization"/>
    <n v="7200"/>
    <n v="6336"/>
    <x v="0"/>
    <x v="107"/>
    <x v="1"/>
    <s v="USD"/>
    <n v="1442552400"/>
    <n v="1442638800"/>
    <b v="0"/>
    <b v="0"/>
    <s v="theater/plays"/>
    <n v="0.88"/>
    <n v="86.794520547945211"/>
    <x v="3"/>
    <x v="3"/>
  </r>
  <r>
    <n v="117"/>
    <s v="Chaney-Dennis"/>
    <s v="Business-focused 24hour groupware"/>
    <n v="4900"/>
    <n v="8523"/>
    <x v="1"/>
    <x v="108"/>
    <x v="1"/>
    <s v="USD"/>
    <n v="1316667600"/>
    <n v="1317186000"/>
    <b v="0"/>
    <b v="0"/>
    <s v="film &amp; video/television"/>
    <n v="1.7393877551020409"/>
    <n v="30.992727272727272"/>
    <x v="4"/>
    <x v="19"/>
  </r>
  <r>
    <n v="118"/>
    <s v="Robinson, Lopez and Christensen"/>
    <s v="Organic next generation protocol"/>
    <n v="5400"/>
    <n v="6351"/>
    <x v="1"/>
    <x v="109"/>
    <x v="1"/>
    <s v="USD"/>
    <n v="1390716000"/>
    <n v="1391234400"/>
    <b v="0"/>
    <b v="0"/>
    <s v="photography/photography books"/>
    <n v="1.1761111111111111"/>
    <n v="94.791044776119406"/>
    <x v="7"/>
    <x v="14"/>
  </r>
  <r>
    <n v="119"/>
    <s v="Clark and Sons"/>
    <s v="Reverse-engineered full-range Internet solution"/>
    <n v="5000"/>
    <n v="10748"/>
    <x v="1"/>
    <x v="110"/>
    <x v="1"/>
    <s v="USD"/>
    <n v="1402894800"/>
    <n v="1404363600"/>
    <b v="0"/>
    <b v="1"/>
    <s v="film &amp; video/documentary"/>
    <n v="2"/>
    <n v="69.79220779220779"/>
    <x v="4"/>
    <x v="4"/>
  </r>
  <r>
    <n v="120"/>
    <s v="Vega Group"/>
    <s v="Synchronized regional synergy"/>
    <n v="75100"/>
    <n v="112272"/>
    <x v="1"/>
    <x v="111"/>
    <x v="1"/>
    <s v="USD"/>
    <n v="1429246800"/>
    <n v="1429592400"/>
    <b v="0"/>
    <b v="1"/>
    <s v="games/mobile games"/>
    <n v="1.4949667110519307"/>
    <n v="63.003367003367003"/>
    <x v="6"/>
    <x v="20"/>
  </r>
  <r>
    <n v="121"/>
    <s v="Brown-Brown"/>
    <s v="Multi-lateral homogeneous success"/>
    <n v="45300"/>
    <n v="99361"/>
    <x v="1"/>
    <x v="112"/>
    <x v="1"/>
    <s v="USD"/>
    <n v="1412485200"/>
    <n v="1413608400"/>
    <b v="0"/>
    <b v="0"/>
    <s v="games/video games"/>
    <n v="2"/>
    <n v="110.0343300110742"/>
    <x v="6"/>
    <x v="11"/>
  </r>
  <r>
    <n v="122"/>
    <s v="Taylor PLC"/>
    <s v="Seamless zero-defect solution"/>
    <n v="136800"/>
    <n v="88055"/>
    <x v="0"/>
    <x v="113"/>
    <x v="1"/>
    <s v="USD"/>
    <n v="1417068000"/>
    <n v="1419400800"/>
    <b v="0"/>
    <b v="0"/>
    <s v="publishing/fiction"/>
    <n v="0.64367690058479532"/>
    <n v="25.997933274284026"/>
    <x v="5"/>
    <x v="13"/>
  </r>
  <r>
    <n v="123"/>
    <s v="Edwards-Lewis"/>
    <s v="Enhanced scalable concept"/>
    <n v="177700"/>
    <n v="33092"/>
    <x v="0"/>
    <x v="114"/>
    <x v="0"/>
    <s v="CAD"/>
    <n v="1448344800"/>
    <n v="1448604000"/>
    <b v="1"/>
    <b v="0"/>
    <s v="theater/plays"/>
    <n v="0.18622397298818233"/>
    <n v="49.987915407854985"/>
    <x v="3"/>
    <x v="3"/>
  </r>
  <r>
    <n v="124"/>
    <s v="Stanton, Neal and Rodriguez"/>
    <s v="Polarized uniform software"/>
    <n v="2600"/>
    <n v="9562"/>
    <x v="1"/>
    <x v="115"/>
    <x v="6"/>
    <s v="EUR"/>
    <n v="1557723600"/>
    <n v="1562302800"/>
    <b v="0"/>
    <b v="0"/>
    <s v="photography/photography books"/>
    <n v="2"/>
    <n v="101.72340425531915"/>
    <x v="7"/>
    <x v="14"/>
  </r>
  <r>
    <n v="125"/>
    <s v="Pratt LLC"/>
    <s v="Stand-alone web-enabled moderator"/>
    <n v="5300"/>
    <n v="8475"/>
    <x v="1"/>
    <x v="80"/>
    <x v="1"/>
    <s v="USD"/>
    <n v="1537333200"/>
    <n v="1537678800"/>
    <b v="0"/>
    <b v="0"/>
    <s v="theater/plays"/>
    <n v="1.5990566037735849"/>
    <n v="47.083333333333336"/>
    <x v="3"/>
    <x v="3"/>
  </r>
  <r>
    <n v="126"/>
    <s v="Gross PLC"/>
    <s v="Proactive methodical benchmark"/>
    <n v="180200"/>
    <n v="69617"/>
    <x v="0"/>
    <x v="116"/>
    <x v="1"/>
    <s v="USD"/>
    <n v="1471150800"/>
    <n v="1473570000"/>
    <b v="0"/>
    <b v="1"/>
    <s v="theater/plays"/>
    <n v="0.38633185349611543"/>
    <n v="89.944444444444443"/>
    <x v="3"/>
    <x v="3"/>
  </r>
  <r>
    <n v="127"/>
    <s v="Martinez, Gomez and Dalton"/>
    <s v="Team-oriented 6thgeneration matrix"/>
    <n v="103200"/>
    <n v="53067"/>
    <x v="0"/>
    <x v="117"/>
    <x v="0"/>
    <s v="CAD"/>
    <n v="1273640400"/>
    <n v="1273899600"/>
    <b v="0"/>
    <b v="0"/>
    <s v="theater/plays"/>
    <n v="0.51421511627906979"/>
    <n v="78.96875"/>
    <x v="3"/>
    <x v="3"/>
  </r>
  <r>
    <n v="128"/>
    <s v="Allen-Curtis"/>
    <s v="Phased human-resource core"/>
    <n v="70600"/>
    <n v="42596"/>
    <x v="3"/>
    <x v="118"/>
    <x v="1"/>
    <s v="USD"/>
    <n v="1282885200"/>
    <n v="1284008400"/>
    <b v="0"/>
    <b v="0"/>
    <s v="music/rock"/>
    <n v="0.60334277620396604"/>
    <n v="80.067669172932327"/>
    <x v="1"/>
    <x v="1"/>
  </r>
  <r>
    <n v="129"/>
    <s v="Morgan-Martinez"/>
    <s v="Mandatory tertiary implementation"/>
    <n v="148500"/>
    <n v="4756"/>
    <x v="3"/>
    <x v="12"/>
    <x v="2"/>
    <s v="AUD"/>
    <n v="1422943200"/>
    <n v="1425103200"/>
    <b v="0"/>
    <b v="0"/>
    <s v="food/food trucks"/>
    <n v="3.2026936026936029E-2"/>
    <n v="86.472727272727269"/>
    <x v="0"/>
    <x v="0"/>
  </r>
  <r>
    <n v="130"/>
    <s v="Luna, Anderson and Fox"/>
    <s v="Secured directional encryption"/>
    <n v="9600"/>
    <n v="14925"/>
    <x v="1"/>
    <x v="119"/>
    <x v="3"/>
    <s v="DKK"/>
    <n v="1319605200"/>
    <n v="1320991200"/>
    <b v="0"/>
    <b v="0"/>
    <s v="film &amp; video/drama"/>
    <n v="1.5546875"/>
    <n v="28.001876172607879"/>
    <x v="4"/>
    <x v="6"/>
  </r>
  <r>
    <n v="131"/>
    <s v="Fleming, Zhang and Henderson"/>
    <s v="Distributed 5thgeneration implementation"/>
    <n v="164700"/>
    <n v="166116"/>
    <x v="1"/>
    <x v="120"/>
    <x v="4"/>
    <s v="GBP"/>
    <n v="1385704800"/>
    <n v="1386828000"/>
    <b v="0"/>
    <b v="0"/>
    <s v="technology/web"/>
    <n v="1.0085974499089254"/>
    <n v="67.996725337699544"/>
    <x v="2"/>
    <x v="2"/>
  </r>
  <r>
    <n v="132"/>
    <s v="Flowers and Sons"/>
    <s v="Virtual static core"/>
    <n v="3300"/>
    <n v="3834"/>
    <x v="1"/>
    <x v="121"/>
    <x v="1"/>
    <s v="USD"/>
    <n v="1515736800"/>
    <n v="1517119200"/>
    <b v="0"/>
    <b v="1"/>
    <s v="theater/plays"/>
    <n v="1.1618181818181819"/>
    <n v="43.078651685393261"/>
    <x v="3"/>
    <x v="3"/>
  </r>
  <r>
    <n v="133"/>
    <s v="Gates PLC"/>
    <s v="Secured content-based product"/>
    <n v="4500"/>
    <n v="13985"/>
    <x v="1"/>
    <x v="122"/>
    <x v="1"/>
    <s v="USD"/>
    <n v="1313125200"/>
    <n v="1315026000"/>
    <b v="0"/>
    <b v="0"/>
    <s v="music/world music"/>
    <n v="2"/>
    <n v="87.95597484276729"/>
    <x v="1"/>
    <x v="21"/>
  </r>
  <r>
    <n v="134"/>
    <s v="Caldwell LLC"/>
    <s v="Secured executive concept"/>
    <n v="99500"/>
    <n v="89288"/>
    <x v="0"/>
    <x v="123"/>
    <x v="5"/>
    <s v="CHF"/>
    <n v="1308459600"/>
    <n v="1312693200"/>
    <b v="0"/>
    <b v="1"/>
    <s v="film &amp; video/documentary"/>
    <n v="0.89736683417085428"/>
    <n v="94.987234042553197"/>
    <x v="4"/>
    <x v="4"/>
  </r>
  <r>
    <n v="135"/>
    <s v="Le, Burton and Evans"/>
    <s v="Balanced zero-defect software"/>
    <n v="7700"/>
    <n v="5488"/>
    <x v="0"/>
    <x v="124"/>
    <x v="1"/>
    <s v="USD"/>
    <n v="1362636000"/>
    <n v="1363064400"/>
    <b v="0"/>
    <b v="1"/>
    <s v="theater/plays"/>
    <n v="0.71272727272727276"/>
    <n v="46.905982905982903"/>
    <x v="3"/>
    <x v="3"/>
  </r>
  <r>
    <n v="136"/>
    <s v="Briggs PLC"/>
    <s v="Distributed context-sensitive flexibility"/>
    <n v="82800"/>
    <n v="2721"/>
    <x v="3"/>
    <x v="125"/>
    <x v="1"/>
    <s v="USD"/>
    <n v="1402117200"/>
    <n v="1403154000"/>
    <b v="0"/>
    <b v="1"/>
    <s v="film &amp; video/drama"/>
    <n v="3.2862318840579711E-2"/>
    <n v="46.913793103448278"/>
    <x v="4"/>
    <x v="6"/>
  </r>
  <r>
    <n v="137"/>
    <s v="Hudson-Nguyen"/>
    <s v="Down-sized disintermediate support"/>
    <n v="1800"/>
    <n v="4712"/>
    <x v="1"/>
    <x v="126"/>
    <x v="1"/>
    <s v="USD"/>
    <n v="1286341200"/>
    <n v="1286859600"/>
    <b v="0"/>
    <b v="0"/>
    <s v="publishing/nonfiction"/>
    <n v="2"/>
    <n v="94.24"/>
    <x v="5"/>
    <x v="9"/>
  </r>
  <r>
    <n v="138"/>
    <s v="Hogan Ltd"/>
    <s v="Stand-alone mission-critical moratorium"/>
    <n v="9600"/>
    <n v="9216"/>
    <x v="0"/>
    <x v="127"/>
    <x v="1"/>
    <s v="USD"/>
    <n v="1348808400"/>
    <n v="1349326800"/>
    <b v="0"/>
    <b v="0"/>
    <s v="games/mobile games"/>
    <n v="0.96"/>
    <n v="80.139130434782615"/>
    <x v="6"/>
    <x v="20"/>
  </r>
  <r>
    <n v="139"/>
    <s v="Hamilton, Wright and Chavez"/>
    <s v="Down-sized empowering protocol"/>
    <n v="92100"/>
    <n v="19246"/>
    <x v="0"/>
    <x v="128"/>
    <x v="1"/>
    <s v="USD"/>
    <n v="1429592400"/>
    <n v="1430974800"/>
    <b v="0"/>
    <b v="1"/>
    <s v="technology/wearables"/>
    <n v="0.20896851248642778"/>
    <n v="59.036809815950917"/>
    <x v="2"/>
    <x v="8"/>
  </r>
  <r>
    <n v="140"/>
    <s v="Bautista-Cross"/>
    <s v="Fully-configurable coherent Internet solution"/>
    <n v="5500"/>
    <n v="12274"/>
    <x v="1"/>
    <x v="129"/>
    <x v="1"/>
    <s v="USD"/>
    <n v="1519538400"/>
    <n v="1519970400"/>
    <b v="0"/>
    <b v="0"/>
    <s v="film &amp; video/documentary"/>
    <n v="2"/>
    <n v="65.989247311827953"/>
    <x v="4"/>
    <x v="4"/>
  </r>
  <r>
    <n v="141"/>
    <s v="Jackson LLC"/>
    <s v="Distributed motivating algorithm"/>
    <n v="64300"/>
    <n v="65323"/>
    <x v="1"/>
    <x v="130"/>
    <x v="1"/>
    <s v="USD"/>
    <n v="1434085200"/>
    <n v="1434603600"/>
    <b v="0"/>
    <b v="0"/>
    <s v="technology/web"/>
    <n v="1.0159097978227061"/>
    <n v="60.992530345471522"/>
    <x v="2"/>
    <x v="2"/>
  </r>
  <r>
    <n v="142"/>
    <s v="Figueroa Ltd"/>
    <s v="Expanded solution-oriented benchmark"/>
    <n v="5000"/>
    <n v="11502"/>
    <x v="1"/>
    <x v="124"/>
    <x v="1"/>
    <s v="USD"/>
    <n v="1333688400"/>
    <n v="1337230800"/>
    <b v="0"/>
    <b v="0"/>
    <s v="technology/web"/>
    <n v="2"/>
    <n v="98.307692307692307"/>
    <x v="2"/>
    <x v="2"/>
  </r>
  <r>
    <n v="143"/>
    <s v="Avila-Jones"/>
    <s v="Implemented discrete secured line"/>
    <n v="5400"/>
    <n v="7322"/>
    <x v="1"/>
    <x v="131"/>
    <x v="1"/>
    <s v="USD"/>
    <n v="1277701200"/>
    <n v="1279429200"/>
    <b v="0"/>
    <b v="0"/>
    <s v="music/indie rock"/>
    <n v="1.355925925925926"/>
    <n v="104.6"/>
    <x v="1"/>
    <x v="7"/>
  </r>
  <r>
    <n v="144"/>
    <s v="Martin, Lopez and Hunter"/>
    <s v="Multi-lateral actuating installation"/>
    <n v="9000"/>
    <n v="11619"/>
    <x v="1"/>
    <x v="18"/>
    <x v="1"/>
    <s v="USD"/>
    <n v="1560747600"/>
    <n v="1561438800"/>
    <b v="0"/>
    <b v="0"/>
    <s v="theater/plays"/>
    <n v="1.2909999999999999"/>
    <n v="86.066666666666663"/>
    <x v="3"/>
    <x v="3"/>
  </r>
  <r>
    <n v="145"/>
    <s v="Fields-Moore"/>
    <s v="Secured reciprocal array"/>
    <n v="25000"/>
    <n v="59128"/>
    <x v="1"/>
    <x v="132"/>
    <x v="5"/>
    <s v="CHF"/>
    <n v="1410066000"/>
    <n v="1410498000"/>
    <b v="0"/>
    <b v="0"/>
    <s v="technology/wearables"/>
    <n v="2"/>
    <n v="76.989583333333329"/>
    <x v="2"/>
    <x v="8"/>
  </r>
  <r>
    <n v="146"/>
    <s v="Harris-Golden"/>
    <s v="Optional bandwidth-monitored middleware"/>
    <n v="8800"/>
    <n v="1518"/>
    <x v="3"/>
    <x v="133"/>
    <x v="1"/>
    <s v="USD"/>
    <n v="1320732000"/>
    <n v="1322460000"/>
    <b v="0"/>
    <b v="0"/>
    <s v="theater/plays"/>
    <n v="0.17249999999999999"/>
    <n v="29.764705882352942"/>
    <x v="3"/>
    <x v="3"/>
  </r>
  <r>
    <n v="147"/>
    <s v="Moss, Norman and Dunlap"/>
    <s v="Upgradable upward-trending workforce"/>
    <n v="8300"/>
    <n v="9337"/>
    <x v="1"/>
    <x v="134"/>
    <x v="1"/>
    <s v="USD"/>
    <n v="1465794000"/>
    <n v="1466312400"/>
    <b v="0"/>
    <b v="1"/>
    <s v="theater/plays"/>
    <n v="1.1249397590361445"/>
    <n v="46.91959798994975"/>
    <x v="3"/>
    <x v="3"/>
  </r>
  <r>
    <n v="148"/>
    <s v="White, Larson and Wright"/>
    <s v="Upgradable hybrid capability"/>
    <n v="9300"/>
    <n v="11255"/>
    <x v="1"/>
    <x v="37"/>
    <x v="1"/>
    <s v="USD"/>
    <n v="1500958800"/>
    <n v="1501736400"/>
    <b v="0"/>
    <b v="0"/>
    <s v="technology/wearables"/>
    <n v="1.2102150537634409"/>
    <n v="105.18691588785046"/>
    <x v="2"/>
    <x v="8"/>
  </r>
  <r>
    <n v="149"/>
    <s v="Payne, Oliver and Burch"/>
    <s v="Managed fresh-thinking flexibility"/>
    <n v="6200"/>
    <n v="13632"/>
    <x v="1"/>
    <x v="135"/>
    <x v="1"/>
    <s v="USD"/>
    <n v="1357020000"/>
    <n v="1361512800"/>
    <b v="0"/>
    <b v="0"/>
    <s v="music/indie rock"/>
    <n v="2"/>
    <n v="69.907692307692301"/>
    <x v="1"/>
    <x v="7"/>
  </r>
  <r>
    <n v="150"/>
    <s v="Brown, Palmer and Pace"/>
    <s v="Networked stable workforce"/>
    <n v="100"/>
    <n v="1"/>
    <x v="0"/>
    <x v="49"/>
    <x v="1"/>
    <s v="USD"/>
    <n v="1544940000"/>
    <n v="1545026400"/>
    <b v="0"/>
    <b v="0"/>
    <s v="music/rock"/>
    <n v="0.01"/>
    <n v="1"/>
    <x v="1"/>
    <x v="1"/>
  </r>
  <r>
    <n v="151"/>
    <s v="Parker LLC"/>
    <s v="Customizable intermediate extranet"/>
    <n v="137200"/>
    <n v="88037"/>
    <x v="0"/>
    <x v="50"/>
    <x v="1"/>
    <s v="USD"/>
    <n v="1402290000"/>
    <n v="1406696400"/>
    <b v="0"/>
    <b v="0"/>
    <s v="music/electric music"/>
    <n v="0.64166909620991253"/>
    <n v="60.011588275391958"/>
    <x v="1"/>
    <x v="5"/>
  </r>
  <r>
    <n v="152"/>
    <s v="Bowen, Mcdonald and Hall"/>
    <s v="User-centric fault-tolerant task-force"/>
    <n v="41500"/>
    <n v="175573"/>
    <x v="1"/>
    <x v="136"/>
    <x v="1"/>
    <s v="USD"/>
    <n v="1487311200"/>
    <n v="1487916000"/>
    <b v="0"/>
    <b v="0"/>
    <s v="music/indie rock"/>
    <n v="2"/>
    <n v="52.006220379146917"/>
    <x v="1"/>
    <x v="7"/>
  </r>
  <r>
    <n v="153"/>
    <s v="Whitehead, Bell and Hughes"/>
    <s v="Multi-tiered radical definition"/>
    <n v="189400"/>
    <n v="176112"/>
    <x v="0"/>
    <x v="137"/>
    <x v="1"/>
    <s v="USD"/>
    <n v="1350622800"/>
    <n v="1351141200"/>
    <b v="0"/>
    <b v="0"/>
    <s v="theater/plays"/>
    <n v="0.92984160506863778"/>
    <n v="31.000176025347649"/>
    <x v="3"/>
    <x v="3"/>
  </r>
  <r>
    <n v="154"/>
    <s v="Rodriguez-Brown"/>
    <s v="Devolved foreground benchmark"/>
    <n v="171300"/>
    <n v="100650"/>
    <x v="0"/>
    <x v="138"/>
    <x v="1"/>
    <s v="USD"/>
    <n v="1463029200"/>
    <n v="1465016400"/>
    <b v="0"/>
    <b v="1"/>
    <s v="music/indie rock"/>
    <n v="0.58756567425569173"/>
    <n v="95.042492917847028"/>
    <x v="1"/>
    <x v="7"/>
  </r>
  <r>
    <n v="155"/>
    <s v="Hall-Schaefer"/>
    <s v="Distributed eco-centric methodology"/>
    <n v="139500"/>
    <n v="90706"/>
    <x v="0"/>
    <x v="139"/>
    <x v="1"/>
    <s v="USD"/>
    <n v="1269493200"/>
    <n v="1270789200"/>
    <b v="0"/>
    <b v="0"/>
    <s v="theater/plays"/>
    <n v="0.65022222222222226"/>
    <n v="75.968174204355108"/>
    <x v="3"/>
    <x v="3"/>
  </r>
  <r>
    <n v="156"/>
    <s v="Meza-Rogers"/>
    <s v="Streamlined encompassing encryption"/>
    <n v="36400"/>
    <n v="26914"/>
    <x v="3"/>
    <x v="140"/>
    <x v="2"/>
    <s v="AUD"/>
    <n v="1570251600"/>
    <n v="1572325200"/>
    <b v="0"/>
    <b v="0"/>
    <s v="music/rock"/>
    <n v="0.73939560439560437"/>
    <n v="71.013192612137203"/>
    <x v="1"/>
    <x v="1"/>
  </r>
  <r>
    <n v="157"/>
    <s v="Curtis-Curtis"/>
    <s v="User-friendly reciprocal initiative"/>
    <n v="4200"/>
    <n v="2212"/>
    <x v="0"/>
    <x v="141"/>
    <x v="2"/>
    <s v="AUD"/>
    <n v="1388383200"/>
    <n v="1389420000"/>
    <b v="0"/>
    <b v="0"/>
    <s v="photography/photography books"/>
    <n v="0.52666666666666662"/>
    <n v="73.733333333333334"/>
    <x v="7"/>
    <x v="14"/>
  </r>
  <r>
    <n v="158"/>
    <s v="Carlson Inc"/>
    <s v="Ergonomic fresh-thinking installation"/>
    <n v="2100"/>
    <n v="4640"/>
    <x v="1"/>
    <x v="142"/>
    <x v="1"/>
    <s v="USD"/>
    <n v="1449554400"/>
    <n v="1449640800"/>
    <b v="0"/>
    <b v="0"/>
    <s v="music/rock"/>
    <n v="2"/>
    <n v="113.17073170731707"/>
    <x v="1"/>
    <x v="1"/>
  </r>
  <r>
    <n v="159"/>
    <s v="Clarke, Anderson and Lee"/>
    <s v="Robust explicit hardware"/>
    <n v="191200"/>
    <n v="191222"/>
    <x v="1"/>
    <x v="143"/>
    <x v="1"/>
    <s v="USD"/>
    <n v="1553662800"/>
    <n v="1555218000"/>
    <b v="0"/>
    <b v="1"/>
    <s v="theater/plays"/>
    <n v="1.0001150627615063"/>
    <n v="105.00933552992861"/>
    <x v="3"/>
    <x v="3"/>
  </r>
  <r>
    <n v="160"/>
    <s v="Evans Group"/>
    <s v="Stand-alone actuating support"/>
    <n v="8000"/>
    <n v="12985"/>
    <x v="1"/>
    <x v="55"/>
    <x v="1"/>
    <s v="USD"/>
    <n v="1556341200"/>
    <n v="1557723600"/>
    <b v="0"/>
    <b v="0"/>
    <s v="technology/wearables"/>
    <n v="1.6231249999999999"/>
    <n v="79.176829268292678"/>
    <x v="2"/>
    <x v="8"/>
  </r>
  <r>
    <n v="161"/>
    <s v="Bruce Group"/>
    <s v="Cross-platform methodical process improvement"/>
    <n v="5500"/>
    <n v="4300"/>
    <x v="0"/>
    <x v="51"/>
    <x v="1"/>
    <s v="USD"/>
    <n v="1442984400"/>
    <n v="1443502800"/>
    <b v="0"/>
    <b v="1"/>
    <s v="technology/web"/>
    <n v="0.78181818181818186"/>
    <n v="57.333333333333336"/>
    <x v="2"/>
    <x v="2"/>
  </r>
  <r>
    <n v="162"/>
    <s v="Keith, Alvarez and Potter"/>
    <s v="Extended bottom-line open architecture"/>
    <n v="6100"/>
    <n v="9134"/>
    <x v="1"/>
    <x v="144"/>
    <x v="5"/>
    <s v="CHF"/>
    <n v="1544248800"/>
    <n v="1546840800"/>
    <b v="0"/>
    <b v="0"/>
    <s v="music/rock"/>
    <n v="1.4973770491803278"/>
    <n v="58.178343949044589"/>
    <x v="1"/>
    <x v="1"/>
  </r>
  <r>
    <n v="163"/>
    <s v="Burton-Watkins"/>
    <s v="Extended reciprocal circuit"/>
    <n v="3500"/>
    <n v="8864"/>
    <x v="1"/>
    <x v="67"/>
    <x v="1"/>
    <s v="USD"/>
    <n v="1508475600"/>
    <n v="1512712800"/>
    <b v="0"/>
    <b v="1"/>
    <s v="photography/photography books"/>
    <n v="2"/>
    <n v="36.032520325203251"/>
    <x v="7"/>
    <x v="14"/>
  </r>
  <r>
    <n v="164"/>
    <s v="Lopez and Sons"/>
    <s v="Polarized human-resource protocol"/>
    <n v="150500"/>
    <n v="150755"/>
    <x v="1"/>
    <x v="20"/>
    <x v="1"/>
    <s v="USD"/>
    <n v="1507438800"/>
    <n v="1507525200"/>
    <b v="0"/>
    <b v="0"/>
    <s v="theater/plays"/>
    <n v="1.0016943521594683"/>
    <n v="107.99068767908309"/>
    <x v="3"/>
    <x v="3"/>
  </r>
  <r>
    <n v="165"/>
    <s v="Cordova Ltd"/>
    <s v="Synergized radical product"/>
    <n v="90400"/>
    <n v="110279"/>
    <x v="1"/>
    <x v="145"/>
    <x v="1"/>
    <s v="USD"/>
    <n v="1501563600"/>
    <n v="1504328400"/>
    <b v="0"/>
    <b v="0"/>
    <s v="technology/web"/>
    <n v="1.2199004424778761"/>
    <n v="44.005985634477256"/>
    <x v="2"/>
    <x v="2"/>
  </r>
  <r>
    <n v="166"/>
    <s v="Brown-Vang"/>
    <s v="Robust heuristic artificial intelligence"/>
    <n v="9800"/>
    <n v="13439"/>
    <x v="1"/>
    <x v="146"/>
    <x v="1"/>
    <s v="USD"/>
    <n v="1292997600"/>
    <n v="1293343200"/>
    <b v="0"/>
    <b v="0"/>
    <s v="photography/photography books"/>
    <n v="1.3713265306122449"/>
    <n v="55.077868852459019"/>
    <x v="7"/>
    <x v="14"/>
  </r>
  <r>
    <n v="167"/>
    <s v="Cruz-Ward"/>
    <s v="Robust content-based emulation"/>
    <n v="2600"/>
    <n v="10804"/>
    <x v="1"/>
    <x v="147"/>
    <x v="2"/>
    <s v="AUD"/>
    <n v="1370840400"/>
    <n v="1371704400"/>
    <b v="0"/>
    <b v="0"/>
    <s v="theater/plays"/>
    <n v="2"/>
    <n v="74"/>
    <x v="3"/>
    <x v="3"/>
  </r>
  <r>
    <n v="168"/>
    <s v="Hernandez Group"/>
    <s v="Ergonomic uniform open system"/>
    <n v="128100"/>
    <n v="40107"/>
    <x v="0"/>
    <x v="148"/>
    <x v="3"/>
    <s v="DKK"/>
    <n v="1550815200"/>
    <n v="1552798800"/>
    <b v="0"/>
    <b v="1"/>
    <s v="music/indie rock"/>
    <n v="0.3130913348946136"/>
    <n v="41.996858638743454"/>
    <x v="1"/>
    <x v="7"/>
  </r>
  <r>
    <n v="169"/>
    <s v="Tran, Steele and Wilson"/>
    <s v="Profit-focused modular product"/>
    <n v="23300"/>
    <n v="98811"/>
    <x v="1"/>
    <x v="149"/>
    <x v="1"/>
    <s v="USD"/>
    <n v="1339909200"/>
    <n v="1342328400"/>
    <b v="0"/>
    <b v="1"/>
    <s v="film &amp; video/shorts"/>
    <n v="2"/>
    <n v="77.988161010260455"/>
    <x v="4"/>
    <x v="12"/>
  </r>
  <r>
    <n v="170"/>
    <s v="Summers, Gallegos and Stein"/>
    <s v="Mandatory mobile product"/>
    <n v="188100"/>
    <n v="5528"/>
    <x v="0"/>
    <x v="109"/>
    <x v="1"/>
    <s v="USD"/>
    <n v="1501736400"/>
    <n v="1502341200"/>
    <b v="0"/>
    <b v="0"/>
    <s v="music/indie rock"/>
    <n v="2.9388623072833599E-2"/>
    <n v="82.507462686567166"/>
    <x v="1"/>
    <x v="7"/>
  </r>
  <r>
    <n v="171"/>
    <s v="Blair Group"/>
    <s v="Public-key 3rdgeneration budgetary management"/>
    <n v="4900"/>
    <n v="521"/>
    <x v="0"/>
    <x v="62"/>
    <x v="1"/>
    <s v="USD"/>
    <n v="1395291600"/>
    <n v="1397192400"/>
    <b v="0"/>
    <b v="0"/>
    <s v="publishing/translations"/>
    <n v="0.1063265306122449"/>
    <n v="104.2"/>
    <x v="5"/>
    <x v="18"/>
  </r>
  <r>
    <n v="172"/>
    <s v="Nixon Inc"/>
    <s v="Centralized national firmware"/>
    <n v="800"/>
    <n v="663"/>
    <x v="0"/>
    <x v="150"/>
    <x v="1"/>
    <s v="USD"/>
    <n v="1405746000"/>
    <n v="1407042000"/>
    <b v="0"/>
    <b v="1"/>
    <s v="film &amp; video/documentary"/>
    <n v="0.82874999999999999"/>
    <n v="25.5"/>
    <x v="4"/>
    <x v="4"/>
  </r>
  <r>
    <n v="173"/>
    <s v="White LLC"/>
    <s v="Cross-group 4thgeneration middleware"/>
    <n v="96700"/>
    <n v="157635"/>
    <x v="1"/>
    <x v="151"/>
    <x v="1"/>
    <s v="USD"/>
    <n v="1368853200"/>
    <n v="1369371600"/>
    <b v="0"/>
    <b v="0"/>
    <s v="theater/plays"/>
    <n v="1.6301447776628748"/>
    <n v="100.98334401024984"/>
    <x v="3"/>
    <x v="3"/>
  </r>
  <r>
    <n v="174"/>
    <s v="Santos, Black and Donovan"/>
    <s v="Pre-emptive scalable access"/>
    <n v="600"/>
    <n v="5368"/>
    <x v="1"/>
    <x v="44"/>
    <x v="1"/>
    <s v="USD"/>
    <n v="1444021200"/>
    <n v="1444107600"/>
    <b v="0"/>
    <b v="1"/>
    <s v="technology/wearables"/>
    <n v="2"/>
    <n v="111.83333333333333"/>
    <x v="2"/>
    <x v="8"/>
  </r>
  <r>
    <n v="175"/>
    <s v="Jones, Contreras and Burnett"/>
    <s v="Sharable intangible migration"/>
    <n v="181200"/>
    <n v="47459"/>
    <x v="0"/>
    <x v="152"/>
    <x v="1"/>
    <s v="USD"/>
    <n v="1472619600"/>
    <n v="1474261200"/>
    <b v="0"/>
    <b v="0"/>
    <s v="theater/plays"/>
    <n v="0.26191501103752757"/>
    <n v="41.999115044247787"/>
    <x v="3"/>
    <x v="3"/>
  </r>
  <r>
    <n v="176"/>
    <s v="Stone-Orozco"/>
    <s v="Proactive scalable Graphical User Interface"/>
    <n v="115000"/>
    <n v="86060"/>
    <x v="0"/>
    <x v="153"/>
    <x v="1"/>
    <s v="USD"/>
    <n v="1472878800"/>
    <n v="1473656400"/>
    <b v="0"/>
    <b v="0"/>
    <s v="theater/plays"/>
    <n v="0.74834782608695649"/>
    <n v="110.05115089514067"/>
    <x v="3"/>
    <x v="3"/>
  </r>
  <r>
    <n v="177"/>
    <s v="Lee, Gibson and Morgan"/>
    <s v="Digitized solution-oriented product"/>
    <n v="38800"/>
    <n v="161593"/>
    <x v="1"/>
    <x v="154"/>
    <x v="1"/>
    <s v="USD"/>
    <n v="1289800800"/>
    <n v="1291960800"/>
    <b v="0"/>
    <b v="0"/>
    <s v="theater/plays"/>
    <n v="2"/>
    <n v="58.997079225994888"/>
    <x v="3"/>
    <x v="3"/>
  </r>
  <r>
    <n v="178"/>
    <s v="Alexander-Williams"/>
    <s v="Triple-buffered cohesive structure"/>
    <n v="7200"/>
    <n v="6927"/>
    <x v="0"/>
    <x v="155"/>
    <x v="1"/>
    <s v="USD"/>
    <n v="1505970000"/>
    <n v="1506747600"/>
    <b v="0"/>
    <b v="0"/>
    <s v="food/food trucks"/>
    <n v="0.96208333333333329"/>
    <n v="32.985714285714288"/>
    <x v="0"/>
    <x v="0"/>
  </r>
  <r>
    <n v="179"/>
    <s v="Marks Ltd"/>
    <s v="Realigned human-resource orchestration"/>
    <n v="44500"/>
    <n v="159185"/>
    <x v="1"/>
    <x v="156"/>
    <x v="0"/>
    <s v="CAD"/>
    <n v="1363496400"/>
    <n v="1363582800"/>
    <b v="0"/>
    <b v="1"/>
    <s v="theater/plays"/>
    <n v="2"/>
    <n v="45.005654509471306"/>
    <x v="3"/>
    <x v="3"/>
  </r>
  <r>
    <n v="180"/>
    <s v="Olsen, Edwards and Reid"/>
    <s v="Optional clear-thinking software"/>
    <n v="56000"/>
    <n v="172736"/>
    <x v="1"/>
    <x v="157"/>
    <x v="2"/>
    <s v="AUD"/>
    <n v="1269234000"/>
    <n v="1269666000"/>
    <b v="0"/>
    <b v="0"/>
    <s v="technology/wearables"/>
    <n v="2"/>
    <n v="81.98196487897485"/>
    <x v="2"/>
    <x v="8"/>
  </r>
  <r>
    <n v="181"/>
    <s v="Daniels, Rose and Tyler"/>
    <s v="Centralized global approach"/>
    <n v="8600"/>
    <n v="5315"/>
    <x v="0"/>
    <x v="158"/>
    <x v="1"/>
    <s v="USD"/>
    <n v="1507093200"/>
    <n v="1508648400"/>
    <b v="0"/>
    <b v="0"/>
    <s v="technology/web"/>
    <n v="0.61802325581395345"/>
    <n v="39.080882352941174"/>
    <x v="2"/>
    <x v="2"/>
  </r>
  <r>
    <n v="182"/>
    <s v="Adams Group"/>
    <s v="Reverse-engineered bandwidth-monitored contingency"/>
    <n v="27100"/>
    <n v="195750"/>
    <x v="1"/>
    <x v="159"/>
    <x v="3"/>
    <s v="DKK"/>
    <n v="1560574800"/>
    <n v="1561957200"/>
    <b v="0"/>
    <b v="0"/>
    <s v="theater/plays"/>
    <n v="2"/>
    <n v="58.996383363471971"/>
    <x v="3"/>
    <x v="3"/>
  </r>
  <r>
    <n v="183"/>
    <s v="Rogers, Huerta and Medina"/>
    <s v="Pre-emptive bandwidth-monitored instruction set"/>
    <n v="5100"/>
    <n v="3525"/>
    <x v="0"/>
    <x v="99"/>
    <x v="0"/>
    <s v="CAD"/>
    <n v="1284008400"/>
    <n v="1285131600"/>
    <b v="0"/>
    <b v="0"/>
    <s v="music/rock"/>
    <n v="0.69117647058823528"/>
    <n v="40.988372093023258"/>
    <x v="1"/>
    <x v="1"/>
  </r>
  <r>
    <n v="184"/>
    <s v="Howard, Carter and Griffith"/>
    <s v="Adaptive asynchronous emulation"/>
    <n v="3600"/>
    <n v="10550"/>
    <x v="1"/>
    <x v="160"/>
    <x v="1"/>
    <s v="USD"/>
    <n v="1556859600"/>
    <n v="1556946000"/>
    <b v="0"/>
    <b v="0"/>
    <s v="theater/plays"/>
    <n v="2"/>
    <n v="31.029411764705884"/>
    <x v="3"/>
    <x v="3"/>
  </r>
  <r>
    <n v="185"/>
    <s v="Bailey PLC"/>
    <s v="Innovative actuating conglomeration"/>
    <n v="1000"/>
    <n v="718"/>
    <x v="0"/>
    <x v="161"/>
    <x v="1"/>
    <s v="USD"/>
    <n v="1526187600"/>
    <n v="1527138000"/>
    <b v="0"/>
    <b v="0"/>
    <s v="film &amp; video/television"/>
    <n v="0.71799999999999997"/>
    <n v="37.789473684210527"/>
    <x v="4"/>
    <x v="19"/>
  </r>
  <r>
    <n v="186"/>
    <s v="Parker Group"/>
    <s v="Grass-roots foreground policy"/>
    <n v="88800"/>
    <n v="28358"/>
    <x v="0"/>
    <x v="162"/>
    <x v="1"/>
    <s v="USD"/>
    <n v="1400821200"/>
    <n v="1402117200"/>
    <b v="0"/>
    <b v="0"/>
    <s v="theater/plays"/>
    <n v="0.31934684684684683"/>
    <n v="32.006772009029348"/>
    <x v="3"/>
    <x v="3"/>
  </r>
  <r>
    <n v="187"/>
    <s v="Fox Group"/>
    <s v="Horizontal transitional paradigm"/>
    <n v="60200"/>
    <n v="138384"/>
    <x v="1"/>
    <x v="163"/>
    <x v="0"/>
    <s v="CAD"/>
    <n v="1361599200"/>
    <n v="1364014800"/>
    <b v="0"/>
    <b v="1"/>
    <s v="film &amp; video/shorts"/>
    <n v="2"/>
    <n v="95.966712898751737"/>
    <x v="4"/>
    <x v="12"/>
  </r>
  <r>
    <n v="188"/>
    <s v="Walker, Jones and Rodriguez"/>
    <s v="Networked didactic info-mediaries"/>
    <n v="8200"/>
    <n v="2625"/>
    <x v="0"/>
    <x v="164"/>
    <x v="6"/>
    <s v="EUR"/>
    <n v="1417500000"/>
    <n v="1417586400"/>
    <b v="0"/>
    <b v="0"/>
    <s v="theater/plays"/>
    <n v="0.3201219512195122"/>
    <n v="75"/>
    <x v="3"/>
    <x v="3"/>
  </r>
  <r>
    <n v="189"/>
    <s v="Anthony-Shaw"/>
    <s v="Switchable contextually-based access"/>
    <n v="191300"/>
    <n v="45004"/>
    <x v="3"/>
    <x v="165"/>
    <x v="1"/>
    <s v="USD"/>
    <n v="1457071200"/>
    <n v="1457071200"/>
    <b v="0"/>
    <b v="0"/>
    <s v="theater/plays"/>
    <n v="0.23525352848928385"/>
    <n v="102.0498866213152"/>
    <x v="3"/>
    <x v="3"/>
  </r>
  <r>
    <n v="190"/>
    <s v="Cook LLC"/>
    <s v="Up-sized dynamic throughput"/>
    <n v="3700"/>
    <n v="2538"/>
    <x v="0"/>
    <x v="3"/>
    <x v="1"/>
    <s v="USD"/>
    <n v="1370322000"/>
    <n v="1370408400"/>
    <b v="0"/>
    <b v="1"/>
    <s v="theater/plays"/>
    <n v="0.68594594594594593"/>
    <n v="105.75"/>
    <x v="3"/>
    <x v="3"/>
  </r>
  <r>
    <n v="191"/>
    <s v="Sutton PLC"/>
    <s v="Mandatory reciprocal superstructure"/>
    <n v="8400"/>
    <n v="3188"/>
    <x v="0"/>
    <x v="99"/>
    <x v="6"/>
    <s v="EUR"/>
    <n v="1552366800"/>
    <n v="1552626000"/>
    <b v="0"/>
    <b v="0"/>
    <s v="theater/plays"/>
    <n v="0.37952380952380954"/>
    <n v="37.069767441860463"/>
    <x v="3"/>
    <x v="3"/>
  </r>
  <r>
    <n v="192"/>
    <s v="Long, Morgan and Mitchell"/>
    <s v="Upgradable 4thgeneration productivity"/>
    <n v="42600"/>
    <n v="8517"/>
    <x v="0"/>
    <x v="166"/>
    <x v="1"/>
    <s v="USD"/>
    <n v="1403845200"/>
    <n v="1404190800"/>
    <b v="0"/>
    <b v="0"/>
    <s v="music/rock"/>
    <n v="0.19992957746478873"/>
    <n v="35.049382716049379"/>
    <x v="1"/>
    <x v="1"/>
  </r>
  <r>
    <n v="193"/>
    <s v="Calhoun, Rogers and Long"/>
    <s v="Progressive discrete hub"/>
    <n v="6600"/>
    <n v="3012"/>
    <x v="0"/>
    <x v="167"/>
    <x v="1"/>
    <s v="USD"/>
    <n v="1523163600"/>
    <n v="1523509200"/>
    <b v="1"/>
    <b v="0"/>
    <s v="music/indie rock"/>
    <n v="0.45636363636363636"/>
    <n v="46.338461538461537"/>
    <x v="1"/>
    <x v="7"/>
  </r>
  <r>
    <n v="194"/>
    <s v="Sandoval Group"/>
    <s v="Assimilated multi-tasking archive"/>
    <n v="7100"/>
    <n v="8716"/>
    <x v="1"/>
    <x v="105"/>
    <x v="1"/>
    <s v="USD"/>
    <n v="1442206800"/>
    <n v="1443589200"/>
    <b v="0"/>
    <b v="0"/>
    <s v="music/metal"/>
    <n v="1.227605633802817"/>
    <n v="69.174603174603178"/>
    <x v="1"/>
    <x v="16"/>
  </r>
  <r>
    <n v="195"/>
    <s v="Smith and Sons"/>
    <s v="Upgradable high-level solution"/>
    <n v="15800"/>
    <n v="57157"/>
    <x v="1"/>
    <x v="168"/>
    <x v="1"/>
    <s v="USD"/>
    <n v="1532840400"/>
    <n v="1533445200"/>
    <b v="0"/>
    <b v="0"/>
    <s v="music/electric music"/>
    <n v="2"/>
    <n v="109.07824427480917"/>
    <x v="1"/>
    <x v="5"/>
  </r>
  <r>
    <n v="196"/>
    <s v="King Inc"/>
    <s v="Organic bandwidth-monitored frame"/>
    <n v="8200"/>
    <n v="5178"/>
    <x v="0"/>
    <x v="16"/>
    <x v="3"/>
    <s v="DKK"/>
    <n v="1472878800"/>
    <n v="1474520400"/>
    <b v="0"/>
    <b v="0"/>
    <s v="technology/wearables"/>
    <n v="0.63146341463414635"/>
    <n v="51.78"/>
    <x v="2"/>
    <x v="8"/>
  </r>
  <r>
    <n v="197"/>
    <s v="Perry and Sons"/>
    <s v="Business-focused logistical framework"/>
    <n v="54700"/>
    <n v="163118"/>
    <x v="1"/>
    <x v="169"/>
    <x v="1"/>
    <s v="USD"/>
    <n v="1498194000"/>
    <n v="1499403600"/>
    <b v="0"/>
    <b v="0"/>
    <s v="film &amp; video/drama"/>
    <n v="2"/>
    <n v="82.010055304172951"/>
    <x v="4"/>
    <x v="6"/>
  </r>
  <r>
    <n v="198"/>
    <s v="Palmer Inc"/>
    <s v="Universal multi-state capability"/>
    <n v="63200"/>
    <n v="6041"/>
    <x v="0"/>
    <x v="170"/>
    <x v="1"/>
    <s v="USD"/>
    <n v="1281070800"/>
    <n v="1283576400"/>
    <b v="0"/>
    <b v="0"/>
    <s v="music/electric music"/>
    <n v="9.5585443037974685E-2"/>
    <n v="35.958333333333336"/>
    <x v="1"/>
    <x v="5"/>
  </r>
  <r>
    <n v="199"/>
    <s v="Hull, Baker and Martinez"/>
    <s v="Digitized reciprocal infrastructure"/>
    <n v="1800"/>
    <n v="968"/>
    <x v="0"/>
    <x v="171"/>
    <x v="1"/>
    <s v="USD"/>
    <n v="1436245200"/>
    <n v="1436590800"/>
    <b v="0"/>
    <b v="0"/>
    <s v="music/rock"/>
    <n v="0.5377777777777778"/>
    <n v="74.461538461538467"/>
    <x v="1"/>
    <x v="1"/>
  </r>
  <r>
    <n v="200"/>
    <s v="Becker, Rice and White"/>
    <s v="Reduced dedicated capability"/>
    <n v="100"/>
    <n v="2"/>
    <x v="0"/>
    <x v="49"/>
    <x v="0"/>
    <s v="CAD"/>
    <n v="1269493200"/>
    <n v="1270443600"/>
    <b v="0"/>
    <b v="0"/>
    <s v="theater/plays"/>
    <n v="0.02"/>
    <n v="2"/>
    <x v="3"/>
    <x v="3"/>
  </r>
  <r>
    <n v="201"/>
    <s v="Osborne, Perkins and Knox"/>
    <s v="Cross-platform bi-directional workforce"/>
    <n v="2100"/>
    <n v="14305"/>
    <x v="1"/>
    <x v="144"/>
    <x v="1"/>
    <s v="USD"/>
    <n v="1406264400"/>
    <n v="1407819600"/>
    <b v="0"/>
    <b v="0"/>
    <s v="technology/web"/>
    <n v="2"/>
    <n v="91.114649681528661"/>
    <x v="2"/>
    <x v="2"/>
  </r>
  <r>
    <n v="202"/>
    <s v="Mcknight-Freeman"/>
    <s v="Upgradable scalable methodology"/>
    <n v="8300"/>
    <n v="6543"/>
    <x v="3"/>
    <x v="172"/>
    <x v="1"/>
    <s v="USD"/>
    <n v="1317531600"/>
    <n v="1317877200"/>
    <b v="0"/>
    <b v="0"/>
    <s v="food/food trucks"/>
    <n v="0.78831325301204824"/>
    <n v="79.792682926829272"/>
    <x v="0"/>
    <x v="0"/>
  </r>
  <r>
    <n v="203"/>
    <s v="Hayden, Shannon and Stein"/>
    <s v="Customer-focused client-server service-desk"/>
    <n v="143900"/>
    <n v="193413"/>
    <x v="1"/>
    <x v="173"/>
    <x v="2"/>
    <s v="AUD"/>
    <n v="1484632800"/>
    <n v="1484805600"/>
    <b v="0"/>
    <b v="0"/>
    <s v="theater/plays"/>
    <n v="1.3440792216817234"/>
    <n v="42.999777678968428"/>
    <x v="3"/>
    <x v="3"/>
  </r>
  <r>
    <n v="204"/>
    <s v="Daniel-Luna"/>
    <s v="Mandatory multimedia leverage"/>
    <n v="75000"/>
    <n v="2529"/>
    <x v="0"/>
    <x v="174"/>
    <x v="1"/>
    <s v="USD"/>
    <n v="1301806800"/>
    <n v="1302670800"/>
    <b v="0"/>
    <b v="0"/>
    <s v="music/jazz"/>
    <n v="3.372E-2"/>
    <n v="63.225000000000001"/>
    <x v="1"/>
    <x v="17"/>
  </r>
  <r>
    <n v="205"/>
    <s v="Weaver-Marquez"/>
    <s v="Focused analyzing circuit"/>
    <n v="1300"/>
    <n v="5614"/>
    <x v="1"/>
    <x v="175"/>
    <x v="1"/>
    <s v="USD"/>
    <n v="1539752400"/>
    <n v="1540789200"/>
    <b v="1"/>
    <b v="0"/>
    <s v="theater/plays"/>
    <n v="2"/>
    <n v="70.174999999999997"/>
    <x v="3"/>
    <x v="3"/>
  </r>
  <r>
    <n v="206"/>
    <s v="Austin, Baker and Kelley"/>
    <s v="Fundamental grid-enabled strategy"/>
    <n v="9000"/>
    <n v="3496"/>
    <x v="3"/>
    <x v="176"/>
    <x v="1"/>
    <s v="USD"/>
    <n v="1267250400"/>
    <n v="1268028000"/>
    <b v="0"/>
    <b v="0"/>
    <s v="publishing/fiction"/>
    <n v="0.38844444444444443"/>
    <n v="61.333333333333336"/>
    <x v="5"/>
    <x v="13"/>
  </r>
  <r>
    <n v="207"/>
    <s v="Carney-Anderson"/>
    <s v="Digitized 5thgeneration knowledgebase"/>
    <n v="1000"/>
    <n v="4257"/>
    <x v="1"/>
    <x v="177"/>
    <x v="1"/>
    <s v="USD"/>
    <n v="1535432400"/>
    <n v="1537160400"/>
    <b v="0"/>
    <b v="1"/>
    <s v="music/rock"/>
    <n v="2"/>
    <n v="99"/>
    <x v="1"/>
    <x v="1"/>
  </r>
  <r>
    <n v="208"/>
    <s v="Jackson Inc"/>
    <s v="Mandatory multi-tasking encryption"/>
    <n v="196900"/>
    <n v="199110"/>
    <x v="1"/>
    <x v="178"/>
    <x v="1"/>
    <s v="USD"/>
    <n v="1510207200"/>
    <n v="1512280800"/>
    <b v="0"/>
    <b v="0"/>
    <s v="film &amp; video/documentary"/>
    <n v="1.0112239715591671"/>
    <n v="96.984900146127615"/>
    <x v="4"/>
    <x v="4"/>
  </r>
  <r>
    <n v="209"/>
    <s v="Warren Ltd"/>
    <s v="Distributed system-worthy application"/>
    <n v="194500"/>
    <n v="41212"/>
    <x v="2"/>
    <x v="179"/>
    <x v="2"/>
    <s v="AUD"/>
    <n v="1462510800"/>
    <n v="1463115600"/>
    <b v="0"/>
    <b v="0"/>
    <s v="film &amp; video/documentary"/>
    <n v="0.21188688946015424"/>
    <n v="51.004950495049506"/>
    <x v="4"/>
    <x v="4"/>
  </r>
  <r>
    <n v="210"/>
    <s v="Schultz Inc"/>
    <s v="Synergistic tertiary time-frame"/>
    <n v="9400"/>
    <n v="6338"/>
    <x v="0"/>
    <x v="31"/>
    <x v="3"/>
    <s v="DKK"/>
    <n v="1488520800"/>
    <n v="1490850000"/>
    <b v="0"/>
    <b v="0"/>
    <s v="film &amp; video/science fiction"/>
    <n v="0.67425531914893622"/>
    <n v="28.044247787610619"/>
    <x v="4"/>
    <x v="22"/>
  </r>
  <r>
    <n v="211"/>
    <s v="Thompson LLC"/>
    <s v="Customer-focused impactful benchmark"/>
    <n v="104400"/>
    <n v="99100"/>
    <x v="0"/>
    <x v="180"/>
    <x v="1"/>
    <s v="USD"/>
    <n v="1377579600"/>
    <n v="1379653200"/>
    <b v="0"/>
    <b v="0"/>
    <s v="theater/plays"/>
    <n v="0.9492337164750958"/>
    <n v="60.984615384615381"/>
    <x v="3"/>
    <x v="3"/>
  </r>
  <r>
    <n v="212"/>
    <s v="Johnson Inc"/>
    <s v="Profound next generation infrastructure"/>
    <n v="8100"/>
    <n v="12300"/>
    <x v="1"/>
    <x v="170"/>
    <x v="1"/>
    <s v="USD"/>
    <n v="1576389600"/>
    <n v="1580364000"/>
    <b v="0"/>
    <b v="0"/>
    <s v="theater/plays"/>
    <n v="1.5185185185185186"/>
    <n v="73.214285714285708"/>
    <x v="3"/>
    <x v="3"/>
  </r>
  <r>
    <n v="213"/>
    <s v="Morgan-Warren"/>
    <s v="Face-to-face encompassing info-mediaries"/>
    <n v="87900"/>
    <n v="171549"/>
    <x v="1"/>
    <x v="181"/>
    <x v="1"/>
    <s v="USD"/>
    <n v="1289019600"/>
    <n v="1289714400"/>
    <b v="0"/>
    <b v="1"/>
    <s v="music/indie rock"/>
    <n v="1.9516382252559727"/>
    <n v="39.997435299603637"/>
    <x v="1"/>
    <x v="7"/>
  </r>
  <r>
    <n v="214"/>
    <s v="Sullivan Group"/>
    <s v="Open-source fresh-thinking policy"/>
    <n v="1400"/>
    <n v="14324"/>
    <x v="1"/>
    <x v="34"/>
    <x v="1"/>
    <s v="USD"/>
    <n v="1282194000"/>
    <n v="1282712400"/>
    <b v="0"/>
    <b v="0"/>
    <s v="music/rock"/>
    <n v="2"/>
    <n v="86.812121212121212"/>
    <x v="1"/>
    <x v="1"/>
  </r>
  <r>
    <n v="215"/>
    <s v="Vargas, Banks and Palmer"/>
    <s v="Extended 24/7 implementation"/>
    <n v="156800"/>
    <n v="6024"/>
    <x v="0"/>
    <x v="182"/>
    <x v="1"/>
    <s v="USD"/>
    <n v="1550037600"/>
    <n v="1550210400"/>
    <b v="0"/>
    <b v="0"/>
    <s v="theater/plays"/>
    <n v="3.8418367346938778E-2"/>
    <n v="42.125874125874127"/>
    <x v="3"/>
    <x v="3"/>
  </r>
  <r>
    <n v="216"/>
    <s v="Johnson, Dixon and Zimmerman"/>
    <s v="Organic dynamic algorithm"/>
    <n v="121700"/>
    <n v="188721"/>
    <x v="1"/>
    <x v="183"/>
    <x v="1"/>
    <s v="USD"/>
    <n v="1321941600"/>
    <n v="1322114400"/>
    <b v="0"/>
    <b v="0"/>
    <s v="theater/plays"/>
    <n v="1.5507066557107643"/>
    <n v="103.97851239669421"/>
    <x v="3"/>
    <x v="3"/>
  </r>
  <r>
    <n v="217"/>
    <s v="Moore, Dudley and Navarro"/>
    <s v="Organic multi-tasking focus group"/>
    <n v="129400"/>
    <n v="57911"/>
    <x v="0"/>
    <x v="184"/>
    <x v="1"/>
    <s v="USD"/>
    <n v="1556427600"/>
    <n v="1557205200"/>
    <b v="0"/>
    <b v="0"/>
    <s v="film &amp; video/science fiction"/>
    <n v="0.44753477588871715"/>
    <n v="62.003211991434689"/>
    <x v="4"/>
    <x v="22"/>
  </r>
  <r>
    <n v="218"/>
    <s v="Price-Rodriguez"/>
    <s v="Adaptive logistical initiative"/>
    <n v="5700"/>
    <n v="12309"/>
    <x v="1"/>
    <x v="185"/>
    <x v="4"/>
    <s v="GBP"/>
    <n v="1320991200"/>
    <n v="1323928800"/>
    <b v="0"/>
    <b v="1"/>
    <s v="film &amp; video/shorts"/>
    <n v="2"/>
    <n v="31.005037783375315"/>
    <x v="4"/>
    <x v="12"/>
  </r>
  <r>
    <n v="219"/>
    <s v="Huang-Henderson"/>
    <s v="Stand-alone mobile customer loyalty"/>
    <n v="41700"/>
    <n v="138497"/>
    <x v="1"/>
    <x v="186"/>
    <x v="1"/>
    <s v="USD"/>
    <n v="1345093200"/>
    <n v="1346130000"/>
    <b v="0"/>
    <b v="0"/>
    <s v="film &amp; video/animation"/>
    <n v="2"/>
    <n v="89.991552956465242"/>
    <x v="4"/>
    <x v="10"/>
  </r>
  <r>
    <n v="220"/>
    <s v="Owens-Le"/>
    <s v="Focused composite approach"/>
    <n v="7900"/>
    <n v="667"/>
    <x v="0"/>
    <x v="68"/>
    <x v="1"/>
    <s v="USD"/>
    <n v="1309496400"/>
    <n v="1311051600"/>
    <b v="1"/>
    <b v="0"/>
    <s v="theater/plays"/>
    <n v="8.4430379746835441E-2"/>
    <n v="39.235294117647058"/>
    <x v="3"/>
    <x v="3"/>
  </r>
  <r>
    <n v="221"/>
    <s v="Huff LLC"/>
    <s v="Face-to-face clear-thinking Local Area Network"/>
    <n v="121500"/>
    <n v="119830"/>
    <x v="0"/>
    <x v="187"/>
    <x v="1"/>
    <s v="USD"/>
    <n v="1340254800"/>
    <n v="1340427600"/>
    <b v="1"/>
    <b v="0"/>
    <s v="food/food trucks"/>
    <n v="0.9862551440329218"/>
    <n v="54.993116108306566"/>
    <x v="0"/>
    <x v="0"/>
  </r>
  <r>
    <n v="222"/>
    <s v="Johnson LLC"/>
    <s v="Cross-group cohesive circuit"/>
    <n v="4800"/>
    <n v="6623"/>
    <x v="1"/>
    <x v="188"/>
    <x v="1"/>
    <s v="USD"/>
    <n v="1412226000"/>
    <n v="1412312400"/>
    <b v="0"/>
    <b v="0"/>
    <s v="photography/photography books"/>
    <n v="1.3797916666666667"/>
    <n v="47.992753623188406"/>
    <x v="7"/>
    <x v="14"/>
  </r>
  <r>
    <n v="223"/>
    <s v="Chavez, Garcia and Cantu"/>
    <s v="Synergistic explicit capability"/>
    <n v="87300"/>
    <n v="81897"/>
    <x v="0"/>
    <x v="189"/>
    <x v="1"/>
    <s v="USD"/>
    <n v="1458104400"/>
    <n v="1459314000"/>
    <b v="0"/>
    <b v="0"/>
    <s v="theater/plays"/>
    <n v="0.93810996563573879"/>
    <n v="87.966702470461868"/>
    <x v="3"/>
    <x v="3"/>
  </r>
  <r>
    <n v="224"/>
    <s v="Lester-Moore"/>
    <s v="Diverse analyzing definition"/>
    <n v="46300"/>
    <n v="186885"/>
    <x v="1"/>
    <x v="190"/>
    <x v="1"/>
    <s v="USD"/>
    <n v="1411534800"/>
    <n v="1415426400"/>
    <b v="0"/>
    <b v="0"/>
    <s v="film &amp; video/science fiction"/>
    <n v="2"/>
    <n v="51.999165275459099"/>
    <x v="4"/>
    <x v="22"/>
  </r>
  <r>
    <n v="225"/>
    <s v="Fox-Quinn"/>
    <s v="Enterprise-wide reciprocal success"/>
    <n v="67800"/>
    <n v="176398"/>
    <x v="1"/>
    <x v="191"/>
    <x v="1"/>
    <s v="USD"/>
    <n v="1399093200"/>
    <n v="1399093200"/>
    <b v="1"/>
    <b v="0"/>
    <s v="music/rock"/>
    <n v="2"/>
    <n v="29.999659863945578"/>
    <x v="1"/>
    <x v="1"/>
  </r>
  <r>
    <n v="226"/>
    <s v="Garcia Inc"/>
    <s v="Progressive neutral middleware"/>
    <n v="3000"/>
    <n v="10999"/>
    <x v="1"/>
    <x v="192"/>
    <x v="1"/>
    <s v="USD"/>
    <n v="1270702800"/>
    <n v="1273899600"/>
    <b v="0"/>
    <b v="0"/>
    <s v="photography/photography books"/>
    <n v="2"/>
    <n v="98.205357142857139"/>
    <x v="7"/>
    <x v="14"/>
  </r>
  <r>
    <n v="227"/>
    <s v="Johnson-Lee"/>
    <s v="Intuitive exuding process improvement"/>
    <n v="60900"/>
    <n v="102751"/>
    <x v="1"/>
    <x v="193"/>
    <x v="1"/>
    <s v="USD"/>
    <n v="1431666000"/>
    <n v="1432184400"/>
    <b v="0"/>
    <b v="0"/>
    <s v="games/mobile games"/>
    <n v="1.687208538587849"/>
    <n v="108.96182396606575"/>
    <x v="6"/>
    <x v="20"/>
  </r>
  <r>
    <n v="228"/>
    <s v="Pineda Group"/>
    <s v="Exclusive real-time protocol"/>
    <n v="137900"/>
    <n v="165352"/>
    <x v="1"/>
    <x v="194"/>
    <x v="1"/>
    <s v="USD"/>
    <n v="1472619600"/>
    <n v="1474779600"/>
    <b v="0"/>
    <b v="0"/>
    <s v="film &amp; video/animation"/>
    <n v="1.1990717911530093"/>
    <n v="66.998379254457049"/>
    <x v="4"/>
    <x v="10"/>
  </r>
  <r>
    <n v="229"/>
    <s v="Hoffman-Howard"/>
    <s v="Extended encompassing application"/>
    <n v="85600"/>
    <n v="165798"/>
    <x v="1"/>
    <x v="195"/>
    <x v="1"/>
    <s v="USD"/>
    <n v="1496293200"/>
    <n v="1500440400"/>
    <b v="0"/>
    <b v="1"/>
    <s v="games/mobile games"/>
    <n v="1.936892523364486"/>
    <n v="64.99333594668758"/>
    <x v="6"/>
    <x v="20"/>
  </r>
  <r>
    <n v="230"/>
    <s v="Miranda, Hall and Mcgrath"/>
    <s v="Progressive value-added ability"/>
    <n v="2400"/>
    <n v="10084"/>
    <x v="1"/>
    <x v="196"/>
    <x v="1"/>
    <s v="USD"/>
    <n v="1575612000"/>
    <n v="1575612000"/>
    <b v="0"/>
    <b v="0"/>
    <s v="games/video games"/>
    <n v="2"/>
    <n v="99.841584158415841"/>
    <x v="6"/>
    <x v="11"/>
  </r>
  <r>
    <n v="231"/>
    <s v="Williams, Carter and Gonzalez"/>
    <s v="Cross-platform uniform hardware"/>
    <n v="7200"/>
    <n v="5523"/>
    <x v="3"/>
    <x v="109"/>
    <x v="1"/>
    <s v="USD"/>
    <n v="1369112400"/>
    <n v="1374123600"/>
    <b v="0"/>
    <b v="0"/>
    <s v="theater/plays"/>
    <n v="0.76708333333333334"/>
    <n v="82.432835820895519"/>
    <x v="3"/>
    <x v="3"/>
  </r>
  <r>
    <n v="232"/>
    <s v="Davis-Rodriguez"/>
    <s v="Progressive secondary portal"/>
    <n v="3400"/>
    <n v="5823"/>
    <x v="1"/>
    <x v="45"/>
    <x v="1"/>
    <s v="USD"/>
    <n v="1469422800"/>
    <n v="1469509200"/>
    <b v="0"/>
    <b v="0"/>
    <s v="theater/plays"/>
    <n v="1.7126470588235294"/>
    <n v="63.293478260869563"/>
    <x v="3"/>
    <x v="3"/>
  </r>
  <r>
    <n v="233"/>
    <s v="Reid, Rivera and Perry"/>
    <s v="Multi-lateral national adapter"/>
    <n v="3800"/>
    <n v="6000"/>
    <x v="1"/>
    <x v="197"/>
    <x v="1"/>
    <s v="USD"/>
    <n v="1307854800"/>
    <n v="1309237200"/>
    <b v="0"/>
    <b v="0"/>
    <s v="film &amp; video/animation"/>
    <n v="1.5789473684210527"/>
    <n v="96.774193548387103"/>
    <x v="4"/>
    <x v="10"/>
  </r>
  <r>
    <n v="234"/>
    <s v="Mendoza-Parker"/>
    <s v="Enterprise-wide motivating matrices"/>
    <n v="7500"/>
    <n v="8181"/>
    <x v="1"/>
    <x v="46"/>
    <x v="6"/>
    <s v="EUR"/>
    <n v="1503378000"/>
    <n v="1503982800"/>
    <b v="0"/>
    <b v="1"/>
    <s v="games/video games"/>
    <n v="1.0908"/>
    <n v="54.906040268456373"/>
    <x v="6"/>
    <x v="11"/>
  </r>
  <r>
    <n v="235"/>
    <s v="Lee, Ali and Guzman"/>
    <s v="Polarized upward-trending Local Area Network"/>
    <n v="8600"/>
    <n v="3589"/>
    <x v="0"/>
    <x v="45"/>
    <x v="1"/>
    <s v="USD"/>
    <n v="1486965600"/>
    <n v="1487397600"/>
    <b v="0"/>
    <b v="0"/>
    <s v="film &amp; video/animation"/>
    <n v="0.41732558139534881"/>
    <n v="39.010869565217391"/>
    <x v="4"/>
    <x v="10"/>
  </r>
  <r>
    <n v="236"/>
    <s v="Gallegos-Cobb"/>
    <s v="Object-based directional function"/>
    <n v="39500"/>
    <n v="4323"/>
    <x v="0"/>
    <x v="176"/>
    <x v="2"/>
    <s v="AUD"/>
    <n v="1561438800"/>
    <n v="1562043600"/>
    <b v="0"/>
    <b v="1"/>
    <s v="music/rock"/>
    <n v="0.10944303797468355"/>
    <n v="75.84210526315789"/>
    <x v="1"/>
    <x v="1"/>
  </r>
  <r>
    <n v="237"/>
    <s v="Ellison PLC"/>
    <s v="Re-contextualized tangible open architecture"/>
    <n v="9300"/>
    <n v="14822"/>
    <x v="1"/>
    <x v="198"/>
    <x v="1"/>
    <s v="USD"/>
    <n v="1398402000"/>
    <n v="1398574800"/>
    <b v="0"/>
    <b v="0"/>
    <s v="film &amp; video/animation"/>
    <n v="1.593763440860215"/>
    <n v="45.051671732522799"/>
    <x v="4"/>
    <x v="10"/>
  </r>
  <r>
    <n v="238"/>
    <s v="Bolton, Sanchez and Carrillo"/>
    <s v="Distributed systemic adapter"/>
    <n v="2400"/>
    <n v="10138"/>
    <x v="1"/>
    <x v="199"/>
    <x v="3"/>
    <s v="DKK"/>
    <n v="1513231200"/>
    <n v="1515391200"/>
    <b v="0"/>
    <b v="1"/>
    <s v="theater/plays"/>
    <n v="2"/>
    <n v="104.51546391752578"/>
    <x v="3"/>
    <x v="3"/>
  </r>
  <r>
    <n v="239"/>
    <s v="Mason-Sanders"/>
    <s v="Networked web-enabled instruction set"/>
    <n v="3200"/>
    <n v="3127"/>
    <x v="0"/>
    <x v="142"/>
    <x v="1"/>
    <s v="USD"/>
    <n v="1440824400"/>
    <n v="1441170000"/>
    <b v="0"/>
    <b v="0"/>
    <s v="technology/wearables"/>
    <n v="0.97718749999999999"/>
    <n v="76.268292682926827"/>
    <x v="2"/>
    <x v="8"/>
  </r>
  <r>
    <n v="240"/>
    <s v="Pitts-Reed"/>
    <s v="Vision-oriented dynamic service-desk"/>
    <n v="29400"/>
    <n v="123124"/>
    <x v="1"/>
    <x v="200"/>
    <x v="1"/>
    <s v="USD"/>
    <n v="1281070800"/>
    <n v="1281157200"/>
    <b v="0"/>
    <b v="0"/>
    <s v="theater/plays"/>
    <n v="2"/>
    <n v="69.015695067264573"/>
    <x v="3"/>
    <x v="3"/>
  </r>
  <r>
    <n v="241"/>
    <s v="Gonzalez-Martinez"/>
    <s v="Vision-oriented actuating open system"/>
    <n v="168500"/>
    <n v="171729"/>
    <x v="1"/>
    <x v="74"/>
    <x v="2"/>
    <s v="AUD"/>
    <n v="1397365200"/>
    <n v="1398229200"/>
    <b v="0"/>
    <b v="1"/>
    <s v="publishing/nonfiction"/>
    <n v="1.0191632047477746"/>
    <n v="101.97684085510689"/>
    <x v="5"/>
    <x v="9"/>
  </r>
  <r>
    <n v="242"/>
    <s v="Hill, Martin and Garcia"/>
    <s v="Sharable scalable core"/>
    <n v="8400"/>
    <n v="10729"/>
    <x v="1"/>
    <x v="201"/>
    <x v="1"/>
    <s v="USD"/>
    <n v="1494392400"/>
    <n v="1495256400"/>
    <b v="0"/>
    <b v="1"/>
    <s v="music/rock"/>
    <n v="1.2772619047619047"/>
    <n v="42.915999999999997"/>
    <x v="1"/>
    <x v="1"/>
  </r>
  <r>
    <n v="243"/>
    <s v="Garcia PLC"/>
    <s v="Customer-focused attitude-oriented function"/>
    <n v="2300"/>
    <n v="10240"/>
    <x v="1"/>
    <x v="202"/>
    <x v="1"/>
    <s v="USD"/>
    <n v="1520143200"/>
    <n v="1520402400"/>
    <b v="0"/>
    <b v="0"/>
    <s v="theater/plays"/>
    <n v="2"/>
    <n v="43.025210084033617"/>
    <x v="3"/>
    <x v="3"/>
  </r>
  <r>
    <n v="244"/>
    <s v="Herring-Bailey"/>
    <s v="Reverse-engineered system-worthy extranet"/>
    <n v="700"/>
    <n v="3988"/>
    <x v="1"/>
    <x v="4"/>
    <x v="1"/>
    <s v="USD"/>
    <n v="1405314000"/>
    <n v="1409806800"/>
    <b v="0"/>
    <b v="0"/>
    <s v="theater/plays"/>
    <n v="2"/>
    <n v="75.245283018867923"/>
    <x v="3"/>
    <x v="3"/>
  </r>
  <r>
    <n v="245"/>
    <s v="Russell-Gardner"/>
    <s v="Re-engineered systematic monitoring"/>
    <n v="2900"/>
    <n v="14771"/>
    <x v="1"/>
    <x v="203"/>
    <x v="1"/>
    <s v="USD"/>
    <n v="1396846800"/>
    <n v="1396933200"/>
    <b v="0"/>
    <b v="0"/>
    <s v="theater/plays"/>
    <n v="2"/>
    <n v="69.023364485981304"/>
    <x v="3"/>
    <x v="3"/>
  </r>
  <r>
    <n v="246"/>
    <s v="Walters-Carter"/>
    <s v="Seamless value-added standardization"/>
    <n v="4500"/>
    <n v="14649"/>
    <x v="1"/>
    <x v="42"/>
    <x v="1"/>
    <s v="USD"/>
    <n v="1375678800"/>
    <n v="1376024400"/>
    <b v="0"/>
    <b v="0"/>
    <s v="technology/web"/>
    <n v="2"/>
    <n v="65.986486486486484"/>
    <x v="2"/>
    <x v="2"/>
  </r>
  <r>
    <n v="247"/>
    <s v="Johnson, Patterson and Montoya"/>
    <s v="Triple-buffered fresh-thinking frame"/>
    <n v="19800"/>
    <n v="184658"/>
    <x v="1"/>
    <x v="204"/>
    <x v="1"/>
    <s v="USD"/>
    <n v="1482386400"/>
    <n v="1483682400"/>
    <b v="0"/>
    <b v="1"/>
    <s v="publishing/fiction"/>
    <n v="2"/>
    <n v="98.013800424628457"/>
    <x v="5"/>
    <x v="13"/>
  </r>
  <r>
    <n v="248"/>
    <s v="Roberts and Sons"/>
    <s v="Streamlined holistic knowledgebase"/>
    <n v="6200"/>
    <n v="13103"/>
    <x v="1"/>
    <x v="205"/>
    <x v="2"/>
    <s v="AUD"/>
    <n v="1420005600"/>
    <n v="1420437600"/>
    <b v="0"/>
    <b v="0"/>
    <s v="games/mobile games"/>
    <n v="2"/>
    <n v="60.105504587155963"/>
    <x v="6"/>
    <x v="20"/>
  </r>
  <r>
    <n v="249"/>
    <s v="Avila-Nelson"/>
    <s v="Up-sized intermediate website"/>
    <n v="61500"/>
    <n v="168095"/>
    <x v="1"/>
    <x v="206"/>
    <x v="1"/>
    <s v="USD"/>
    <n v="1420178400"/>
    <n v="1420783200"/>
    <b v="0"/>
    <b v="0"/>
    <s v="publishing/translations"/>
    <n v="2"/>
    <n v="26.000773395204948"/>
    <x v="5"/>
    <x v="18"/>
  </r>
  <r>
    <n v="250"/>
    <s v="Robbins and Sons"/>
    <s v="Future-proofed directional synergy"/>
    <n v="100"/>
    <n v="3"/>
    <x v="0"/>
    <x v="49"/>
    <x v="1"/>
    <s v="USD"/>
    <n v="1264399200"/>
    <n v="1267423200"/>
    <b v="0"/>
    <b v="0"/>
    <s v="music/rock"/>
    <n v="0.03"/>
    <n v="3"/>
    <x v="1"/>
    <x v="1"/>
  </r>
  <r>
    <n v="251"/>
    <s v="Singleton Ltd"/>
    <s v="Enhanced user-facing function"/>
    <n v="7100"/>
    <n v="3840"/>
    <x v="0"/>
    <x v="196"/>
    <x v="1"/>
    <s v="USD"/>
    <n v="1355032800"/>
    <n v="1355205600"/>
    <b v="0"/>
    <b v="0"/>
    <s v="theater/plays"/>
    <n v="0.54084507042253516"/>
    <n v="38.019801980198018"/>
    <x v="3"/>
    <x v="3"/>
  </r>
  <r>
    <n v="252"/>
    <s v="Perez PLC"/>
    <s v="Operative bandwidth-monitored interface"/>
    <n v="1000"/>
    <n v="6263"/>
    <x v="1"/>
    <x v="207"/>
    <x v="1"/>
    <s v="USD"/>
    <n v="1382677200"/>
    <n v="1383109200"/>
    <b v="0"/>
    <b v="0"/>
    <s v="theater/plays"/>
    <n v="2"/>
    <n v="106.15254237288136"/>
    <x v="3"/>
    <x v="3"/>
  </r>
  <r>
    <n v="253"/>
    <s v="Rogers, Jacobs and Jackson"/>
    <s v="Upgradable multi-state instruction set"/>
    <n v="121500"/>
    <n v="108161"/>
    <x v="0"/>
    <x v="208"/>
    <x v="0"/>
    <s v="CAD"/>
    <n v="1302238800"/>
    <n v="1303275600"/>
    <b v="0"/>
    <b v="0"/>
    <s v="film &amp; video/drama"/>
    <n v="0.8902139917695473"/>
    <n v="81.019475655430711"/>
    <x v="4"/>
    <x v="6"/>
  </r>
  <r>
    <n v="254"/>
    <s v="Barry Group"/>
    <s v="De-engineered static Local Area Network"/>
    <n v="4600"/>
    <n v="8505"/>
    <x v="1"/>
    <x v="39"/>
    <x v="1"/>
    <s v="USD"/>
    <n v="1487656800"/>
    <n v="1487829600"/>
    <b v="0"/>
    <b v="0"/>
    <s v="publishing/nonfiction"/>
    <n v="1.8489130434782608"/>
    <n v="96.647727272727266"/>
    <x v="5"/>
    <x v="9"/>
  </r>
  <r>
    <n v="255"/>
    <s v="Rosales, Branch and Harmon"/>
    <s v="Upgradable grid-enabled superstructure"/>
    <n v="80500"/>
    <n v="96735"/>
    <x v="1"/>
    <x v="209"/>
    <x v="1"/>
    <s v="USD"/>
    <n v="1297836000"/>
    <n v="1298268000"/>
    <b v="0"/>
    <b v="1"/>
    <s v="music/rock"/>
    <n v="1.2016770186335404"/>
    <n v="57.003535651149086"/>
    <x v="1"/>
    <x v="1"/>
  </r>
  <r>
    <n v="256"/>
    <s v="Smith-Reid"/>
    <s v="Optimized actuating toolset"/>
    <n v="4100"/>
    <n v="959"/>
    <x v="0"/>
    <x v="27"/>
    <x v="4"/>
    <s v="GBP"/>
    <n v="1453615200"/>
    <n v="1456812000"/>
    <b v="0"/>
    <b v="0"/>
    <s v="music/rock"/>
    <n v="0.23390243902439026"/>
    <n v="63.93333333333333"/>
    <x v="1"/>
    <x v="1"/>
  </r>
  <r>
    <n v="257"/>
    <s v="Williams Inc"/>
    <s v="Decentralized exuding strategy"/>
    <n v="5700"/>
    <n v="8322"/>
    <x v="1"/>
    <x v="45"/>
    <x v="1"/>
    <s v="USD"/>
    <n v="1362463200"/>
    <n v="1363669200"/>
    <b v="0"/>
    <b v="0"/>
    <s v="theater/plays"/>
    <n v="1.46"/>
    <n v="90.456521739130437"/>
    <x v="3"/>
    <x v="3"/>
  </r>
  <r>
    <n v="258"/>
    <s v="Duncan, Mcdonald and Miller"/>
    <s v="Assimilated coherent hardware"/>
    <n v="5000"/>
    <n v="13424"/>
    <x v="1"/>
    <x v="129"/>
    <x v="1"/>
    <s v="USD"/>
    <n v="1481176800"/>
    <n v="1482904800"/>
    <b v="0"/>
    <b v="1"/>
    <s v="theater/plays"/>
    <n v="2"/>
    <n v="72.172043010752688"/>
    <x v="3"/>
    <x v="3"/>
  </r>
  <r>
    <n v="259"/>
    <s v="Watkins Ltd"/>
    <s v="Multi-channeled responsive implementation"/>
    <n v="1800"/>
    <n v="10755"/>
    <x v="1"/>
    <x v="188"/>
    <x v="1"/>
    <s v="USD"/>
    <n v="1354946400"/>
    <n v="1356588000"/>
    <b v="1"/>
    <b v="0"/>
    <s v="photography/photography books"/>
    <n v="2"/>
    <n v="77.934782608695656"/>
    <x v="7"/>
    <x v="14"/>
  </r>
  <r>
    <n v="260"/>
    <s v="Allen-Jones"/>
    <s v="Centralized modular initiative"/>
    <n v="6300"/>
    <n v="9935"/>
    <x v="1"/>
    <x v="210"/>
    <x v="1"/>
    <s v="USD"/>
    <n v="1348808400"/>
    <n v="1349845200"/>
    <b v="0"/>
    <b v="0"/>
    <s v="music/rock"/>
    <n v="1.5769841269841269"/>
    <n v="38.065134099616856"/>
    <x v="1"/>
    <x v="1"/>
  </r>
  <r>
    <n v="261"/>
    <s v="Mason-Smith"/>
    <s v="Reverse-engineered cohesive migration"/>
    <n v="84300"/>
    <n v="26303"/>
    <x v="0"/>
    <x v="211"/>
    <x v="1"/>
    <s v="USD"/>
    <n v="1282712400"/>
    <n v="1283058000"/>
    <b v="0"/>
    <b v="1"/>
    <s v="music/rock"/>
    <n v="0.31201660735468567"/>
    <n v="57.936123348017624"/>
    <x v="1"/>
    <x v="1"/>
  </r>
  <r>
    <n v="262"/>
    <s v="Lloyd, Kennedy and Davis"/>
    <s v="Compatible multimedia hub"/>
    <n v="1700"/>
    <n v="5328"/>
    <x v="1"/>
    <x v="37"/>
    <x v="1"/>
    <s v="USD"/>
    <n v="1301979600"/>
    <n v="1304226000"/>
    <b v="0"/>
    <b v="1"/>
    <s v="music/indie rock"/>
    <n v="2"/>
    <n v="49.794392523364486"/>
    <x v="1"/>
    <x v="7"/>
  </r>
  <r>
    <n v="263"/>
    <s v="Walker Ltd"/>
    <s v="Organic eco-centric success"/>
    <n v="2900"/>
    <n v="10756"/>
    <x v="1"/>
    <x v="134"/>
    <x v="1"/>
    <s v="USD"/>
    <n v="1263016800"/>
    <n v="1263016800"/>
    <b v="0"/>
    <b v="0"/>
    <s v="photography/photography books"/>
    <n v="2"/>
    <n v="54.050251256281406"/>
    <x v="7"/>
    <x v="14"/>
  </r>
  <r>
    <n v="264"/>
    <s v="Gordon PLC"/>
    <s v="Virtual reciprocal policy"/>
    <n v="45600"/>
    <n v="165375"/>
    <x v="1"/>
    <x v="212"/>
    <x v="1"/>
    <s v="USD"/>
    <n v="1360648800"/>
    <n v="1362031200"/>
    <b v="0"/>
    <b v="0"/>
    <s v="theater/plays"/>
    <n v="2"/>
    <n v="30.002721335268504"/>
    <x v="3"/>
    <x v="3"/>
  </r>
  <r>
    <n v="265"/>
    <s v="Lee and Sons"/>
    <s v="Persevering interactive emulation"/>
    <n v="4900"/>
    <n v="6031"/>
    <x v="1"/>
    <x v="99"/>
    <x v="1"/>
    <s v="USD"/>
    <n v="1451800800"/>
    <n v="1455602400"/>
    <b v="0"/>
    <b v="0"/>
    <s v="theater/plays"/>
    <n v="1.2308163265306122"/>
    <n v="70.127906976744185"/>
    <x v="3"/>
    <x v="3"/>
  </r>
  <r>
    <n v="266"/>
    <s v="Cole LLC"/>
    <s v="Proactive responsive emulation"/>
    <n v="111900"/>
    <n v="85902"/>
    <x v="0"/>
    <x v="213"/>
    <x v="6"/>
    <s v="EUR"/>
    <n v="1415340000"/>
    <n v="1418191200"/>
    <b v="0"/>
    <b v="1"/>
    <s v="music/jazz"/>
    <n v="0.76766756032171579"/>
    <n v="26.996228786926462"/>
    <x v="1"/>
    <x v="17"/>
  </r>
  <r>
    <n v="267"/>
    <s v="Acosta PLC"/>
    <s v="Extended eco-centric function"/>
    <n v="61600"/>
    <n v="143910"/>
    <x v="1"/>
    <x v="214"/>
    <x v="2"/>
    <s v="AUD"/>
    <n v="1351054800"/>
    <n v="1352440800"/>
    <b v="0"/>
    <b v="0"/>
    <s v="theater/plays"/>
    <n v="2"/>
    <n v="51.990606936416185"/>
    <x v="3"/>
    <x v="3"/>
  </r>
  <r>
    <n v="268"/>
    <s v="Brown-Mckee"/>
    <s v="Networked optimal productivity"/>
    <n v="1500"/>
    <n v="2708"/>
    <x v="1"/>
    <x v="44"/>
    <x v="1"/>
    <s v="USD"/>
    <n v="1349326800"/>
    <n v="1353304800"/>
    <b v="0"/>
    <b v="0"/>
    <s v="film &amp; video/documentary"/>
    <n v="1.8053333333333332"/>
    <n v="56.416666666666664"/>
    <x v="4"/>
    <x v="4"/>
  </r>
  <r>
    <n v="269"/>
    <s v="Miles and Sons"/>
    <s v="Persistent attitude-oriented approach"/>
    <n v="3500"/>
    <n v="8842"/>
    <x v="1"/>
    <x v="215"/>
    <x v="1"/>
    <s v="USD"/>
    <n v="1548914400"/>
    <n v="1550728800"/>
    <b v="0"/>
    <b v="0"/>
    <s v="film &amp; video/television"/>
    <n v="2"/>
    <n v="101.63218390804597"/>
    <x v="4"/>
    <x v="19"/>
  </r>
  <r>
    <n v="270"/>
    <s v="Sawyer, Horton and Williams"/>
    <s v="Triple-buffered 4thgeneration toolset"/>
    <n v="173900"/>
    <n v="47260"/>
    <x v="3"/>
    <x v="216"/>
    <x v="1"/>
    <s v="USD"/>
    <n v="1291269600"/>
    <n v="1291442400"/>
    <b v="0"/>
    <b v="0"/>
    <s v="games/video games"/>
    <n v="0.27176538240368026"/>
    <n v="25.005291005291006"/>
    <x v="6"/>
    <x v="11"/>
  </r>
  <r>
    <n v="271"/>
    <s v="Foley-Cox"/>
    <s v="Progressive zero administration leverage"/>
    <n v="153700"/>
    <n v="1953"/>
    <x v="2"/>
    <x v="217"/>
    <x v="1"/>
    <s v="USD"/>
    <n v="1449468000"/>
    <n v="1452146400"/>
    <b v="0"/>
    <b v="0"/>
    <s v="photography/photography books"/>
    <n v="1.2706571242680547E-2"/>
    <n v="32.016393442622949"/>
    <x v="7"/>
    <x v="14"/>
  </r>
  <r>
    <n v="272"/>
    <s v="Horton, Morrison and Clark"/>
    <s v="Networked radical neural-net"/>
    <n v="51100"/>
    <n v="155349"/>
    <x v="1"/>
    <x v="218"/>
    <x v="1"/>
    <s v="USD"/>
    <n v="1562734800"/>
    <n v="1564894800"/>
    <b v="0"/>
    <b v="1"/>
    <s v="theater/plays"/>
    <n v="2"/>
    <n v="82.021647307286173"/>
    <x v="3"/>
    <x v="3"/>
  </r>
  <r>
    <n v="273"/>
    <s v="Thomas and Sons"/>
    <s v="Re-engineered heuristic forecast"/>
    <n v="7800"/>
    <n v="10704"/>
    <x v="1"/>
    <x v="219"/>
    <x v="0"/>
    <s v="CAD"/>
    <n v="1505624400"/>
    <n v="1505883600"/>
    <b v="0"/>
    <b v="0"/>
    <s v="theater/plays"/>
    <n v="1.3723076923076922"/>
    <n v="37.957446808510639"/>
    <x v="3"/>
    <x v="3"/>
  </r>
  <r>
    <n v="274"/>
    <s v="Morgan-Jenkins"/>
    <s v="Fully-configurable background algorithm"/>
    <n v="2400"/>
    <n v="773"/>
    <x v="0"/>
    <x v="27"/>
    <x v="1"/>
    <s v="USD"/>
    <n v="1509948000"/>
    <n v="1510380000"/>
    <b v="0"/>
    <b v="0"/>
    <s v="theater/plays"/>
    <n v="0.32208333333333333"/>
    <n v="51.533333333333331"/>
    <x v="3"/>
    <x v="3"/>
  </r>
  <r>
    <n v="275"/>
    <s v="Ward, Sanchez and Kemp"/>
    <s v="Stand-alone discrete Graphical User Interface"/>
    <n v="3900"/>
    <n v="9419"/>
    <x v="1"/>
    <x v="220"/>
    <x v="1"/>
    <s v="USD"/>
    <n v="1554526800"/>
    <n v="1555218000"/>
    <b v="0"/>
    <b v="0"/>
    <s v="publishing/translations"/>
    <n v="2"/>
    <n v="81.198275862068968"/>
    <x v="5"/>
    <x v="18"/>
  </r>
  <r>
    <n v="276"/>
    <s v="Fields Ltd"/>
    <s v="Front-line foreground project"/>
    <n v="5500"/>
    <n v="5324"/>
    <x v="0"/>
    <x v="221"/>
    <x v="1"/>
    <s v="USD"/>
    <n v="1334811600"/>
    <n v="1335243600"/>
    <b v="0"/>
    <b v="1"/>
    <s v="games/video games"/>
    <n v="0.96799999999999997"/>
    <n v="40.030075187969928"/>
    <x v="6"/>
    <x v="11"/>
  </r>
  <r>
    <n v="277"/>
    <s v="Ramos-Mitchell"/>
    <s v="Persevering system-worthy info-mediaries"/>
    <n v="700"/>
    <n v="7465"/>
    <x v="1"/>
    <x v="100"/>
    <x v="1"/>
    <s v="USD"/>
    <n v="1279515600"/>
    <n v="1279688400"/>
    <b v="0"/>
    <b v="0"/>
    <s v="theater/plays"/>
    <n v="2"/>
    <n v="89.939759036144579"/>
    <x v="3"/>
    <x v="3"/>
  </r>
  <r>
    <n v="278"/>
    <s v="Higgins, Davis and Salazar"/>
    <s v="Distributed multi-tasking strategy"/>
    <n v="2700"/>
    <n v="8799"/>
    <x v="1"/>
    <x v="222"/>
    <x v="1"/>
    <s v="USD"/>
    <n v="1353909600"/>
    <n v="1356069600"/>
    <b v="0"/>
    <b v="0"/>
    <s v="technology/web"/>
    <n v="2"/>
    <n v="96.692307692307693"/>
    <x v="2"/>
    <x v="2"/>
  </r>
  <r>
    <n v="279"/>
    <s v="Smith-Jenkins"/>
    <s v="Vision-oriented methodical application"/>
    <n v="8000"/>
    <n v="13656"/>
    <x v="1"/>
    <x v="223"/>
    <x v="1"/>
    <s v="USD"/>
    <n v="1535950800"/>
    <n v="1536210000"/>
    <b v="0"/>
    <b v="0"/>
    <s v="theater/plays"/>
    <n v="1.7070000000000001"/>
    <n v="25.010989010989011"/>
    <x v="3"/>
    <x v="3"/>
  </r>
  <r>
    <n v="280"/>
    <s v="Braun PLC"/>
    <s v="Function-based high-level infrastructure"/>
    <n v="2500"/>
    <n v="14536"/>
    <x v="1"/>
    <x v="224"/>
    <x v="1"/>
    <s v="USD"/>
    <n v="1511244000"/>
    <n v="1511762400"/>
    <b v="0"/>
    <b v="0"/>
    <s v="film &amp; video/animation"/>
    <n v="2"/>
    <n v="36.987277353689571"/>
    <x v="4"/>
    <x v="10"/>
  </r>
  <r>
    <n v="281"/>
    <s v="Drake PLC"/>
    <s v="Profound object-oriented paradigm"/>
    <n v="164500"/>
    <n v="150552"/>
    <x v="0"/>
    <x v="225"/>
    <x v="1"/>
    <s v="USD"/>
    <n v="1331445600"/>
    <n v="1333256400"/>
    <b v="0"/>
    <b v="1"/>
    <s v="theater/plays"/>
    <n v="0.91520972644376897"/>
    <n v="73.012609117361791"/>
    <x v="3"/>
    <x v="3"/>
  </r>
  <r>
    <n v="282"/>
    <s v="Ross, Kelly and Brown"/>
    <s v="Virtual contextually-based circuit"/>
    <n v="8400"/>
    <n v="9076"/>
    <x v="1"/>
    <x v="221"/>
    <x v="1"/>
    <s v="USD"/>
    <n v="1480226400"/>
    <n v="1480744800"/>
    <b v="0"/>
    <b v="1"/>
    <s v="film &amp; video/television"/>
    <n v="1.0804761904761904"/>
    <n v="68.240601503759393"/>
    <x v="4"/>
    <x v="19"/>
  </r>
  <r>
    <n v="283"/>
    <s v="Lucas-Mullins"/>
    <s v="Business-focused dynamic instruction set"/>
    <n v="8100"/>
    <n v="1517"/>
    <x v="0"/>
    <x v="226"/>
    <x v="3"/>
    <s v="DKK"/>
    <n v="1464584400"/>
    <n v="1465016400"/>
    <b v="0"/>
    <b v="0"/>
    <s v="music/rock"/>
    <n v="0.18728395061728395"/>
    <n v="52.310344827586206"/>
    <x v="1"/>
    <x v="1"/>
  </r>
  <r>
    <n v="284"/>
    <s v="Tran LLC"/>
    <s v="Ameliorated fresh-thinking protocol"/>
    <n v="9800"/>
    <n v="8153"/>
    <x v="0"/>
    <x v="227"/>
    <x v="1"/>
    <s v="USD"/>
    <n v="1335848400"/>
    <n v="1336280400"/>
    <b v="0"/>
    <b v="0"/>
    <s v="technology/web"/>
    <n v="0.83193877551020412"/>
    <n v="61.765151515151516"/>
    <x v="2"/>
    <x v="2"/>
  </r>
  <r>
    <n v="285"/>
    <s v="Dawson, Brady and Gilbert"/>
    <s v="Front-line optimizing emulation"/>
    <n v="900"/>
    <n v="6357"/>
    <x v="1"/>
    <x v="228"/>
    <x v="1"/>
    <s v="USD"/>
    <n v="1473483600"/>
    <n v="1476766800"/>
    <b v="0"/>
    <b v="0"/>
    <s v="theater/plays"/>
    <n v="2"/>
    <n v="25.027559055118111"/>
    <x v="3"/>
    <x v="3"/>
  </r>
  <r>
    <n v="286"/>
    <s v="Obrien-Aguirre"/>
    <s v="Devolved uniform complexity"/>
    <n v="112100"/>
    <n v="19557"/>
    <x v="3"/>
    <x v="229"/>
    <x v="1"/>
    <s v="USD"/>
    <n v="1479880800"/>
    <n v="1480485600"/>
    <b v="0"/>
    <b v="0"/>
    <s v="theater/plays"/>
    <n v="0.17446030330062445"/>
    <n v="106.28804347826087"/>
    <x v="3"/>
    <x v="3"/>
  </r>
  <r>
    <n v="287"/>
    <s v="Ferguson PLC"/>
    <s v="Public-key intangible superstructure"/>
    <n v="6300"/>
    <n v="13213"/>
    <x v="1"/>
    <x v="230"/>
    <x v="1"/>
    <s v="USD"/>
    <n v="1430197200"/>
    <n v="1430197200"/>
    <b v="0"/>
    <b v="0"/>
    <s v="music/electric music"/>
    <n v="2"/>
    <n v="75.07386363636364"/>
    <x v="1"/>
    <x v="5"/>
  </r>
  <r>
    <n v="288"/>
    <s v="Garcia Ltd"/>
    <s v="Secured global success"/>
    <n v="5600"/>
    <n v="5476"/>
    <x v="0"/>
    <x v="231"/>
    <x v="3"/>
    <s v="DKK"/>
    <n v="1331701200"/>
    <n v="1331787600"/>
    <b v="0"/>
    <b v="1"/>
    <s v="music/metal"/>
    <n v="0.97785714285714287"/>
    <n v="39.970802919708028"/>
    <x v="1"/>
    <x v="16"/>
  </r>
  <r>
    <n v="289"/>
    <s v="Smith, Love and Smith"/>
    <s v="Grass-roots mission-critical capability"/>
    <n v="800"/>
    <n v="13474"/>
    <x v="1"/>
    <x v="232"/>
    <x v="0"/>
    <s v="CAD"/>
    <n v="1438578000"/>
    <n v="1438837200"/>
    <b v="0"/>
    <b v="0"/>
    <s v="theater/plays"/>
    <n v="2"/>
    <n v="39.982195845697326"/>
    <x v="3"/>
    <x v="3"/>
  </r>
  <r>
    <n v="290"/>
    <s v="Wilson, Hall and Osborne"/>
    <s v="Advanced global data-warehouse"/>
    <n v="168600"/>
    <n v="91722"/>
    <x v="0"/>
    <x v="233"/>
    <x v="1"/>
    <s v="USD"/>
    <n v="1368162000"/>
    <n v="1370926800"/>
    <b v="0"/>
    <b v="1"/>
    <s v="film &amp; video/documentary"/>
    <n v="0.54402135231316728"/>
    <n v="101.01541850220265"/>
    <x v="4"/>
    <x v="4"/>
  </r>
  <r>
    <n v="291"/>
    <s v="Bell, Grimes and Kerr"/>
    <s v="Self-enabling uniform complexity"/>
    <n v="1800"/>
    <n v="8219"/>
    <x v="1"/>
    <x v="37"/>
    <x v="1"/>
    <s v="USD"/>
    <n v="1318654800"/>
    <n v="1319000400"/>
    <b v="1"/>
    <b v="0"/>
    <s v="technology/web"/>
    <n v="2"/>
    <n v="76.813084112149539"/>
    <x v="2"/>
    <x v="2"/>
  </r>
  <r>
    <n v="292"/>
    <s v="Ho-Harris"/>
    <s v="Versatile cohesive encoding"/>
    <n v="7300"/>
    <n v="717"/>
    <x v="0"/>
    <x v="234"/>
    <x v="1"/>
    <s v="USD"/>
    <n v="1331874000"/>
    <n v="1333429200"/>
    <b v="0"/>
    <b v="0"/>
    <s v="food/food trucks"/>
    <n v="9.8219178082191785E-2"/>
    <n v="71.7"/>
    <x v="0"/>
    <x v="0"/>
  </r>
  <r>
    <n v="293"/>
    <s v="Ross Group"/>
    <s v="Organized executive solution"/>
    <n v="6500"/>
    <n v="1065"/>
    <x v="3"/>
    <x v="235"/>
    <x v="6"/>
    <s v="EUR"/>
    <n v="1286254800"/>
    <n v="1287032400"/>
    <b v="0"/>
    <b v="0"/>
    <s v="theater/plays"/>
    <n v="0.16384615384615384"/>
    <n v="33.28125"/>
    <x v="3"/>
    <x v="3"/>
  </r>
  <r>
    <n v="294"/>
    <s v="Turner-Davis"/>
    <s v="Automated local emulation"/>
    <n v="600"/>
    <n v="8038"/>
    <x v="1"/>
    <x v="236"/>
    <x v="1"/>
    <s v="USD"/>
    <n v="1540530000"/>
    <n v="1541570400"/>
    <b v="0"/>
    <b v="0"/>
    <s v="theater/plays"/>
    <n v="2"/>
    <n v="43.923497267759565"/>
    <x v="3"/>
    <x v="3"/>
  </r>
  <r>
    <n v="295"/>
    <s v="Smith, Jackson and Herrera"/>
    <s v="Enterprise-wide intermediate middleware"/>
    <n v="192900"/>
    <n v="68769"/>
    <x v="0"/>
    <x v="237"/>
    <x v="5"/>
    <s v="CHF"/>
    <n v="1381813200"/>
    <n v="1383976800"/>
    <b v="0"/>
    <b v="0"/>
    <s v="theater/plays"/>
    <n v="0.35650077760497667"/>
    <n v="36.004712041884815"/>
    <x v="3"/>
    <x v="3"/>
  </r>
  <r>
    <n v="296"/>
    <s v="Smith-Hess"/>
    <s v="Grass-roots real-time Local Area Network"/>
    <n v="6100"/>
    <n v="3352"/>
    <x v="0"/>
    <x v="63"/>
    <x v="2"/>
    <s v="AUD"/>
    <n v="1548655200"/>
    <n v="1550556000"/>
    <b v="0"/>
    <b v="0"/>
    <s v="theater/plays"/>
    <n v="0.54950819672131146"/>
    <n v="88.21052631578948"/>
    <x v="3"/>
    <x v="3"/>
  </r>
  <r>
    <n v="297"/>
    <s v="Brown, Herring and Bass"/>
    <s v="Organized client-driven capacity"/>
    <n v="7200"/>
    <n v="6785"/>
    <x v="0"/>
    <x v="238"/>
    <x v="2"/>
    <s v="AUD"/>
    <n v="1389679200"/>
    <n v="1390456800"/>
    <b v="0"/>
    <b v="1"/>
    <s v="theater/plays"/>
    <n v="0.94236111111111109"/>
    <n v="65.240384615384613"/>
    <x v="3"/>
    <x v="3"/>
  </r>
  <r>
    <n v="298"/>
    <s v="Chase, Garcia and Johnson"/>
    <s v="Adaptive intangible database"/>
    <n v="3500"/>
    <n v="5037"/>
    <x v="1"/>
    <x v="239"/>
    <x v="1"/>
    <s v="USD"/>
    <n v="1456466400"/>
    <n v="1458018000"/>
    <b v="0"/>
    <b v="1"/>
    <s v="music/rock"/>
    <n v="1.4391428571428571"/>
    <n v="69.958333333333329"/>
    <x v="1"/>
    <x v="1"/>
  </r>
  <r>
    <n v="299"/>
    <s v="Ramsey and Sons"/>
    <s v="Grass-roots contextually-based algorithm"/>
    <n v="3800"/>
    <n v="1954"/>
    <x v="0"/>
    <x v="240"/>
    <x v="1"/>
    <s v="USD"/>
    <n v="1456984800"/>
    <n v="1461819600"/>
    <b v="0"/>
    <b v="0"/>
    <s v="food/food trucks"/>
    <n v="0.51421052631578945"/>
    <n v="39.877551020408163"/>
    <x v="0"/>
    <x v="0"/>
  </r>
  <r>
    <n v="300"/>
    <s v="Cooke PLC"/>
    <s v="Focused executive core"/>
    <n v="100"/>
    <n v="5"/>
    <x v="0"/>
    <x v="49"/>
    <x v="3"/>
    <s v="DKK"/>
    <n v="1504069200"/>
    <n v="1504155600"/>
    <b v="0"/>
    <b v="1"/>
    <s v="publishing/nonfiction"/>
    <n v="0.05"/>
    <n v="5"/>
    <x v="5"/>
    <x v="9"/>
  </r>
  <r>
    <n v="301"/>
    <s v="Wong-Walker"/>
    <s v="Multi-channeled disintermediate policy"/>
    <n v="900"/>
    <n v="12102"/>
    <x v="1"/>
    <x v="241"/>
    <x v="1"/>
    <s v="USD"/>
    <n v="1424930400"/>
    <n v="1426395600"/>
    <b v="0"/>
    <b v="0"/>
    <s v="film &amp; video/documentary"/>
    <n v="2"/>
    <n v="41.023728813559323"/>
    <x v="4"/>
    <x v="4"/>
  </r>
  <r>
    <n v="302"/>
    <s v="Ferguson, Collins and Mata"/>
    <s v="Customizable bi-directional hardware"/>
    <n v="76100"/>
    <n v="24234"/>
    <x v="0"/>
    <x v="242"/>
    <x v="1"/>
    <s v="USD"/>
    <n v="1535864400"/>
    <n v="1537074000"/>
    <b v="0"/>
    <b v="0"/>
    <s v="theater/plays"/>
    <n v="0.31844940867279897"/>
    <n v="98.914285714285711"/>
    <x v="3"/>
    <x v="3"/>
  </r>
  <r>
    <n v="303"/>
    <s v="Guerrero, Flores and Jenkins"/>
    <s v="Networked optimal architecture"/>
    <n v="3400"/>
    <n v="2809"/>
    <x v="0"/>
    <x v="235"/>
    <x v="1"/>
    <s v="USD"/>
    <n v="1452146400"/>
    <n v="1452578400"/>
    <b v="0"/>
    <b v="0"/>
    <s v="music/indie rock"/>
    <n v="0.82617647058823529"/>
    <n v="87.78125"/>
    <x v="1"/>
    <x v="7"/>
  </r>
  <r>
    <n v="304"/>
    <s v="Peterson PLC"/>
    <s v="User-friendly discrete benchmark"/>
    <n v="2100"/>
    <n v="11469"/>
    <x v="1"/>
    <x v="23"/>
    <x v="1"/>
    <s v="USD"/>
    <n v="1470546000"/>
    <n v="1474088400"/>
    <b v="0"/>
    <b v="0"/>
    <s v="film &amp; video/documentary"/>
    <n v="2"/>
    <n v="80.767605633802816"/>
    <x v="4"/>
    <x v="4"/>
  </r>
  <r>
    <n v="305"/>
    <s v="Townsend Ltd"/>
    <s v="Grass-roots actuating policy"/>
    <n v="2800"/>
    <n v="8014"/>
    <x v="1"/>
    <x v="72"/>
    <x v="1"/>
    <s v="USD"/>
    <n v="1458363600"/>
    <n v="1461906000"/>
    <b v="0"/>
    <b v="0"/>
    <s v="theater/plays"/>
    <n v="2"/>
    <n v="94.28235294117647"/>
    <x v="3"/>
    <x v="3"/>
  </r>
  <r>
    <n v="306"/>
    <s v="Rush, Reed and Hall"/>
    <s v="Enterprise-wide 3rdgeneration knowledge user"/>
    <n v="6500"/>
    <n v="514"/>
    <x v="0"/>
    <x v="243"/>
    <x v="1"/>
    <s v="USD"/>
    <n v="1500008400"/>
    <n v="1500267600"/>
    <b v="0"/>
    <b v="1"/>
    <s v="theater/plays"/>
    <n v="7.9076923076923072E-2"/>
    <n v="73.428571428571431"/>
    <x v="3"/>
    <x v="3"/>
  </r>
  <r>
    <n v="307"/>
    <s v="Salazar-Dodson"/>
    <s v="Face-to-face zero tolerance moderator"/>
    <n v="32900"/>
    <n v="43473"/>
    <x v="1"/>
    <x v="244"/>
    <x v="3"/>
    <s v="DKK"/>
    <n v="1338958800"/>
    <n v="1340686800"/>
    <b v="0"/>
    <b v="1"/>
    <s v="publishing/fiction"/>
    <n v="1.3213677811550153"/>
    <n v="65.968133535660087"/>
    <x v="5"/>
    <x v="13"/>
  </r>
  <r>
    <n v="308"/>
    <s v="Davis Ltd"/>
    <s v="Grass-roots optimizing projection"/>
    <n v="118200"/>
    <n v="87560"/>
    <x v="0"/>
    <x v="245"/>
    <x v="1"/>
    <s v="USD"/>
    <n v="1303102800"/>
    <n v="1303189200"/>
    <b v="0"/>
    <b v="0"/>
    <s v="theater/plays"/>
    <n v="0.74077834179357027"/>
    <n v="109.04109589041096"/>
    <x v="3"/>
    <x v="3"/>
  </r>
  <r>
    <n v="309"/>
    <s v="Harris-Perry"/>
    <s v="User-centric 6thgeneration attitude"/>
    <n v="4100"/>
    <n v="3087"/>
    <x v="3"/>
    <x v="51"/>
    <x v="1"/>
    <s v="USD"/>
    <n v="1316581200"/>
    <n v="1318309200"/>
    <b v="0"/>
    <b v="1"/>
    <s v="music/indie rock"/>
    <n v="0.75292682926829269"/>
    <n v="41.16"/>
    <x v="1"/>
    <x v="7"/>
  </r>
  <r>
    <n v="310"/>
    <s v="Velazquez, Hunt and Ortiz"/>
    <s v="Switchable zero tolerance website"/>
    <n v="7800"/>
    <n v="1586"/>
    <x v="0"/>
    <x v="36"/>
    <x v="1"/>
    <s v="USD"/>
    <n v="1270789200"/>
    <n v="1272171600"/>
    <b v="0"/>
    <b v="0"/>
    <s v="games/video games"/>
    <n v="0.20333333333333334"/>
    <n v="99.125"/>
    <x v="6"/>
    <x v="11"/>
  </r>
  <r>
    <n v="311"/>
    <s v="Flores PLC"/>
    <s v="Focused real-time help-desk"/>
    <n v="6300"/>
    <n v="12812"/>
    <x v="1"/>
    <x v="246"/>
    <x v="1"/>
    <s v="USD"/>
    <n v="1297836000"/>
    <n v="1298872800"/>
    <b v="0"/>
    <b v="0"/>
    <s v="theater/plays"/>
    <n v="2"/>
    <n v="105.88429752066116"/>
    <x v="3"/>
    <x v="3"/>
  </r>
  <r>
    <n v="312"/>
    <s v="Martinez LLC"/>
    <s v="Robust impactful approach"/>
    <n v="59100"/>
    <n v="183345"/>
    <x v="1"/>
    <x v="247"/>
    <x v="1"/>
    <s v="USD"/>
    <n v="1382677200"/>
    <n v="1383282000"/>
    <b v="0"/>
    <b v="0"/>
    <s v="theater/plays"/>
    <n v="2"/>
    <n v="48.996525921966864"/>
    <x v="3"/>
    <x v="3"/>
  </r>
  <r>
    <n v="313"/>
    <s v="Miller-Irwin"/>
    <s v="Secured maximized policy"/>
    <n v="2200"/>
    <n v="8697"/>
    <x v="1"/>
    <x v="248"/>
    <x v="1"/>
    <s v="USD"/>
    <n v="1330322400"/>
    <n v="1330495200"/>
    <b v="0"/>
    <b v="0"/>
    <s v="music/rock"/>
    <n v="2"/>
    <n v="39"/>
    <x v="1"/>
    <x v="1"/>
  </r>
  <r>
    <n v="314"/>
    <s v="Sanchez-Morgan"/>
    <s v="Realigned upward-trending strategy"/>
    <n v="1400"/>
    <n v="4126"/>
    <x v="1"/>
    <x v="221"/>
    <x v="1"/>
    <s v="USD"/>
    <n v="1552366800"/>
    <n v="1552798800"/>
    <b v="0"/>
    <b v="1"/>
    <s v="film &amp; video/documentary"/>
    <n v="2"/>
    <n v="31.022556390977442"/>
    <x v="4"/>
    <x v="4"/>
  </r>
  <r>
    <n v="315"/>
    <s v="Lopez, Adams and Johnson"/>
    <s v="Open-source interactive knowledge user"/>
    <n v="9500"/>
    <n v="3220"/>
    <x v="0"/>
    <x v="249"/>
    <x v="1"/>
    <s v="USD"/>
    <n v="1400907600"/>
    <n v="1403413200"/>
    <b v="0"/>
    <b v="0"/>
    <s v="theater/plays"/>
    <n v="0.33894736842105261"/>
    <n v="103.87096774193549"/>
    <x v="3"/>
    <x v="3"/>
  </r>
  <r>
    <n v="316"/>
    <s v="Martin-Marshall"/>
    <s v="Configurable demand-driven matrix"/>
    <n v="9600"/>
    <n v="6401"/>
    <x v="0"/>
    <x v="250"/>
    <x v="6"/>
    <s v="EUR"/>
    <n v="1574143200"/>
    <n v="1574229600"/>
    <b v="0"/>
    <b v="1"/>
    <s v="food/food trucks"/>
    <n v="0.66677083333333331"/>
    <n v="59.268518518518519"/>
    <x v="0"/>
    <x v="0"/>
  </r>
  <r>
    <n v="317"/>
    <s v="Summers PLC"/>
    <s v="Cross-group coherent hierarchy"/>
    <n v="6600"/>
    <n v="1269"/>
    <x v="0"/>
    <x v="141"/>
    <x v="1"/>
    <s v="USD"/>
    <n v="1494738000"/>
    <n v="1495861200"/>
    <b v="0"/>
    <b v="0"/>
    <s v="theater/plays"/>
    <n v="0.19227272727272726"/>
    <n v="42.3"/>
    <x v="3"/>
    <x v="3"/>
  </r>
  <r>
    <n v="318"/>
    <s v="Young, Hart and Ryan"/>
    <s v="Decentralized demand-driven open system"/>
    <n v="5700"/>
    <n v="903"/>
    <x v="0"/>
    <x v="68"/>
    <x v="1"/>
    <s v="USD"/>
    <n v="1392357600"/>
    <n v="1392530400"/>
    <b v="0"/>
    <b v="0"/>
    <s v="music/rock"/>
    <n v="0.15842105263157893"/>
    <n v="53.117647058823529"/>
    <x v="1"/>
    <x v="1"/>
  </r>
  <r>
    <n v="319"/>
    <s v="Mills Group"/>
    <s v="Advanced empowering matrix"/>
    <n v="8400"/>
    <n v="3251"/>
    <x v="3"/>
    <x v="251"/>
    <x v="1"/>
    <s v="USD"/>
    <n v="1281589200"/>
    <n v="1283662800"/>
    <b v="0"/>
    <b v="0"/>
    <s v="technology/web"/>
    <n v="0.38702380952380955"/>
    <n v="50.796875"/>
    <x v="2"/>
    <x v="2"/>
  </r>
  <r>
    <n v="320"/>
    <s v="Sandoval-Powell"/>
    <s v="Phased holistic implementation"/>
    <n v="84400"/>
    <n v="8092"/>
    <x v="0"/>
    <x v="175"/>
    <x v="1"/>
    <s v="USD"/>
    <n v="1305003600"/>
    <n v="1305781200"/>
    <b v="0"/>
    <b v="0"/>
    <s v="publishing/fiction"/>
    <n v="9.5876777251184833E-2"/>
    <n v="101.15"/>
    <x v="5"/>
    <x v="13"/>
  </r>
  <r>
    <n v="321"/>
    <s v="Mills, Frazier and Perez"/>
    <s v="Proactive attitude-oriented knowledge user"/>
    <n v="170400"/>
    <n v="160422"/>
    <x v="0"/>
    <x v="194"/>
    <x v="1"/>
    <s v="USD"/>
    <n v="1301634000"/>
    <n v="1302325200"/>
    <b v="0"/>
    <b v="0"/>
    <s v="film &amp; video/shorts"/>
    <n v="0.94144366197183094"/>
    <n v="65.000810372771468"/>
    <x v="4"/>
    <x v="12"/>
  </r>
  <r>
    <n v="322"/>
    <s v="Hebert Group"/>
    <s v="Visionary asymmetric Graphical User Interface"/>
    <n v="117900"/>
    <n v="196377"/>
    <x v="1"/>
    <x v="252"/>
    <x v="1"/>
    <s v="USD"/>
    <n v="1290664800"/>
    <n v="1291788000"/>
    <b v="0"/>
    <b v="0"/>
    <s v="theater/plays"/>
    <n v="1.6656234096692113"/>
    <n v="37.998645510835914"/>
    <x v="3"/>
    <x v="3"/>
  </r>
  <r>
    <n v="323"/>
    <s v="Cole, Smith and Wood"/>
    <s v="Integrated zero-defect help-desk"/>
    <n v="8900"/>
    <n v="2148"/>
    <x v="0"/>
    <x v="150"/>
    <x v="4"/>
    <s v="GBP"/>
    <n v="1395896400"/>
    <n v="1396069200"/>
    <b v="0"/>
    <b v="0"/>
    <s v="film &amp; video/documentary"/>
    <n v="0.24134831460674158"/>
    <n v="82.615384615384613"/>
    <x v="4"/>
    <x v="4"/>
  </r>
  <r>
    <n v="324"/>
    <s v="Harris, Hall and Harris"/>
    <s v="Inverse analyzing matrices"/>
    <n v="7100"/>
    <n v="11648"/>
    <x v="1"/>
    <x v="253"/>
    <x v="1"/>
    <s v="USD"/>
    <n v="1434862800"/>
    <n v="1435899600"/>
    <b v="0"/>
    <b v="1"/>
    <s v="theater/plays"/>
    <n v="1.6405633802816901"/>
    <n v="37.941368078175898"/>
    <x v="3"/>
    <x v="3"/>
  </r>
  <r>
    <n v="325"/>
    <s v="Saunders Group"/>
    <s v="Programmable systemic implementation"/>
    <n v="6500"/>
    <n v="5897"/>
    <x v="0"/>
    <x v="107"/>
    <x v="1"/>
    <s v="USD"/>
    <n v="1529125200"/>
    <n v="1531112400"/>
    <b v="0"/>
    <b v="1"/>
    <s v="theater/plays"/>
    <n v="0.90723076923076929"/>
    <n v="80.780821917808225"/>
    <x v="3"/>
    <x v="3"/>
  </r>
  <r>
    <n v="326"/>
    <s v="Pham, Avila and Nash"/>
    <s v="Multi-channeled next generation architecture"/>
    <n v="7200"/>
    <n v="3326"/>
    <x v="0"/>
    <x v="58"/>
    <x v="1"/>
    <s v="USD"/>
    <n v="1451109600"/>
    <n v="1451628000"/>
    <b v="0"/>
    <b v="0"/>
    <s v="film &amp; video/animation"/>
    <n v="0.46194444444444444"/>
    <n v="25.984375"/>
    <x v="4"/>
    <x v="10"/>
  </r>
  <r>
    <n v="327"/>
    <s v="Patterson, Salinas and Lucas"/>
    <s v="Digitized 3rdgeneration encoding"/>
    <n v="2600"/>
    <n v="1002"/>
    <x v="0"/>
    <x v="254"/>
    <x v="1"/>
    <s v="USD"/>
    <n v="1566968400"/>
    <n v="1567314000"/>
    <b v="0"/>
    <b v="1"/>
    <s v="theater/plays"/>
    <n v="0.38538461538461538"/>
    <n v="30.363636363636363"/>
    <x v="3"/>
    <x v="3"/>
  </r>
  <r>
    <n v="328"/>
    <s v="Young PLC"/>
    <s v="Innovative well-modulated functionalities"/>
    <n v="98700"/>
    <n v="131826"/>
    <x v="1"/>
    <x v="255"/>
    <x v="1"/>
    <s v="USD"/>
    <n v="1543557600"/>
    <n v="1544508000"/>
    <b v="0"/>
    <b v="0"/>
    <s v="music/rock"/>
    <n v="1.3356231003039514"/>
    <n v="54.004916018025398"/>
    <x v="1"/>
    <x v="1"/>
  </r>
  <r>
    <n v="329"/>
    <s v="Willis and Sons"/>
    <s v="Fundamental incremental database"/>
    <n v="93800"/>
    <n v="21477"/>
    <x v="2"/>
    <x v="57"/>
    <x v="1"/>
    <s v="USD"/>
    <n v="1481522400"/>
    <n v="1482472800"/>
    <b v="0"/>
    <b v="0"/>
    <s v="games/video games"/>
    <n v="0.22896588486140726"/>
    <n v="101.78672985781991"/>
    <x v="6"/>
    <x v="11"/>
  </r>
  <r>
    <n v="330"/>
    <s v="Thompson-Bates"/>
    <s v="Expanded encompassing open architecture"/>
    <n v="33700"/>
    <n v="62330"/>
    <x v="1"/>
    <x v="256"/>
    <x v="4"/>
    <s v="GBP"/>
    <n v="1512712800"/>
    <n v="1512799200"/>
    <b v="0"/>
    <b v="0"/>
    <s v="film &amp; video/documentary"/>
    <n v="1.8495548961424333"/>
    <n v="45.003610108303249"/>
    <x v="4"/>
    <x v="4"/>
  </r>
  <r>
    <n v="331"/>
    <s v="Rose-Silva"/>
    <s v="Intuitive static portal"/>
    <n v="3300"/>
    <n v="14643"/>
    <x v="1"/>
    <x v="257"/>
    <x v="1"/>
    <s v="USD"/>
    <n v="1324274400"/>
    <n v="1324360800"/>
    <b v="0"/>
    <b v="0"/>
    <s v="food/food trucks"/>
    <n v="2"/>
    <n v="77.068421052631578"/>
    <x v="0"/>
    <x v="0"/>
  </r>
  <r>
    <n v="332"/>
    <s v="Pacheco, Johnson and Torres"/>
    <s v="Optional bandwidth-monitored definition"/>
    <n v="20700"/>
    <n v="41396"/>
    <x v="1"/>
    <x v="258"/>
    <x v="1"/>
    <s v="USD"/>
    <n v="1364446800"/>
    <n v="1364533200"/>
    <b v="0"/>
    <b v="0"/>
    <s v="technology/wearables"/>
    <n v="1.999806763285024"/>
    <n v="88.076595744680844"/>
    <x v="2"/>
    <x v="8"/>
  </r>
  <r>
    <n v="333"/>
    <s v="Carlson, Dixon and Jones"/>
    <s v="Persistent well-modulated synergy"/>
    <n v="9600"/>
    <n v="11900"/>
    <x v="1"/>
    <x v="259"/>
    <x v="1"/>
    <s v="USD"/>
    <n v="1542693600"/>
    <n v="1545112800"/>
    <b v="0"/>
    <b v="0"/>
    <s v="theater/plays"/>
    <n v="1.2395833333333333"/>
    <n v="47.035573122529641"/>
    <x v="3"/>
    <x v="3"/>
  </r>
  <r>
    <n v="334"/>
    <s v="Mcgee Group"/>
    <s v="Assimilated discrete algorithm"/>
    <n v="66200"/>
    <n v="123538"/>
    <x v="1"/>
    <x v="260"/>
    <x v="1"/>
    <s v="USD"/>
    <n v="1515564000"/>
    <n v="1516168800"/>
    <b v="0"/>
    <b v="0"/>
    <s v="music/rock"/>
    <n v="1.8661329305135952"/>
    <n v="110.99550763701707"/>
    <x v="1"/>
    <x v="1"/>
  </r>
  <r>
    <n v="335"/>
    <s v="Jordan-Acosta"/>
    <s v="Operative uniform hub"/>
    <n v="173800"/>
    <n v="198628"/>
    <x v="1"/>
    <x v="261"/>
    <x v="1"/>
    <s v="USD"/>
    <n v="1573797600"/>
    <n v="1574920800"/>
    <b v="0"/>
    <b v="0"/>
    <s v="music/rock"/>
    <n v="1.1428538550057536"/>
    <n v="87.003066141042481"/>
    <x v="1"/>
    <x v="1"/>
  </r>
  <r>
    <n v="336"/>
    <s v="Nunez Inc"/>
    <s v="Customizable intangible capability"/>
    <n v="70700"/>
    <n v="68602"/>
    <x v="0"/>
    <x v="262"/>
    <x v="1"/>
    <s v="USD"/>
    <n v="1292392800"/>
    <n v="1292479200"/>
    <b v="0"/>
    <b v="1"/>
    <s v="music/rock"/>
    <n v="0.97032531824611035"/>
    <n v="63.994402985074629"/>
    <x v="1"/>
    <x v="1"/>
  </r>
  <r>
    <n v="337"/>
    <s v="Hayden Ltd"/>
    <s v="Innovative didactic analyzer"/>
    <n v="94500"/>
    <n v="116064"/>
    <x v="1"/>
    <x v="263"/>
    <x v="1"/>
    <s v="USD"/>
    <n v="1573452000"/>
    <n v="1573538400"/>
    <b v="0"/>
    <b v="0"/>
    <s v="theater/plays"/>
    <n v="1.2281904761904763"/>
    <n v="105.9945205479452"/>
    <x v="3"/>
    <x v="3"/>
  </r>
  <r>
    <n v="338"/>
    <s v="Gonzalez-Burton"/>
    <s v="Decentralized intangible encoding"/>
    <n v="69800"/>
    <n v="125042"/>
    <x v="1"/>
    <x v="264"/>
    <x v="1"/>
    <s v="USD"/>
    <n v="1317790800"/>
    <n v="1320382800"/>
    <b v="0"/>
    <b v="0"/>
    <s v="theater/plays"/>
    <n v="1.7914326647564469"/>
    <n v="73.989349112426041"/>
    <x v="3"/>
    <x v="3"/>
  </r>
  <r>
    <n v="339"/>
    <s v="Lewis, Taylor and Rivers"/>
    <s v="Front-line transitional algorithm"/>
    <n v="136300"/>
    <n v="108974"/>
    <x v="3"/>
    <x v="265"/>
    <x v="0"/>
    <s v="CAD"/>
    <n v="1501650000"/>
    <n v="1502859600"/>
    <b v="0"/>
    <b v="0"/>
    <s v="theater/plays"/>
    <n v="0.79951577402787966"/>
    <n v="84.02004626060139"/>
    <x v="3"/>
    <x v="3"/>
  </r>
  <r>
    <n v="340"/>
    <s v="Butler, Henry and Espinoza"/>
    <s v="Switchable didactic matrices"/>
    <n v="37100"/>
    <n v="34964"/>
    <x v="0"/>
    <x v="224"/>
    <x v="1"/>
    <s v="USD"/>
    <n v="1323669600"/>
    <n v="1323756000"/>
    <b v="0"/>
    <b v="0"/>
    <s v="photography/photography books"/>
    <n v="0.94242587601078165"/>
    <n v="88.966921119592882"/>
    <x v="7"/>
    <x v="14"/>
  </r>
  <r>
    <n v="341"/>
    <s v="Guzman Group"/>
    <s v="Ameliorated disintermediate utilization"/>
    <n v="114300"/>
    <n v="96777"/>
    <x v="0"/>
    <x v="266"/>
    <x v="1"/>
    <s v="USD"/>
    <n v="1440738000"/>
    <n v="1441342800"/>
    <b v="0"/>
    <b v="0"/>
    <s v="music/indie rock"/>
    <n v="0.84669291338582675"/>
    <n v="76.990453460620529"/>
    <x v="1"/>
    <x v="7"/>
  </r>
  <r>
    <n v="342"/>
    <s v="Gibson-Hernandez"/>
    <s v="Visionary foreground middleware"/>
    <n v="47900"/>
    <n v="31864"/>
    <x v="0"/>
    <x v="267"/>
    <x v="1"/>
    <s v="USD"/>
    <n v="1374296400"/>
    <n v="1375333200"/>
    <b v="0"/>
    <b v="0"/>
    <s v="theater/plays"/>
    <n v="0.66521920668058454"/>
    <n v="97.146341463414629"/>
    <x v="3"/>
    <x v="3"/>
  </r>
  <r>
    <n v="343"/>
    <s v="Spencer-Weber"/>
    <s v="Optional zero-defect task-force"/>
    <n v="9000"/>
    <n v="4853"/>
    <x v="0"/>
    <x v="98"/>
    <x v="1"/>
    <s v="USD"/>
    <n v="1384840800"/>
    <n v="1389420000"/>
    <b v="0"/>
    <b v="0"/>
    <s v="theater/plays"/>
    <n v="0.53922222222222227"/>
    <n v="33.013605442176868"/>
    <x v="3"/>
    <x v="3"/>
  </r>
  <r>
    <n v="344"/>
    <s v="Berger, Johnson and Marshall"/>
    <s v="Devolved exuding emulation"/>
    <n v="197600"/>
    <n v="82959"/>
    <x v="0"/>
    <x v="268"/>
    <x v="1"/>
    <s v="USD"/>
    <n v="1516600800"/>
    <n v="1520056800"/>
    <b v="0"/>
    <b v="0"/>
    <s v="games/video games"/>
    <n v="0.41983299595141699"/>
    <n v="99.950602409638549"/>
    <x v="6"/>
    <x v="11"/>
  </r>
  <r>
    <n v="345"/>
    <s v="Taylor, Cisneros and Romero"/>
    <s v="Open-source neutral task-force"/>
    <n v="157600"/>
    <n v="23159"/>
    <x v="0"/>
    <x v="269"/>
    <x v="4"/>
    <s v="GBP"/>
    <n v="1436418000"/>
    <n v="1436504400"/>
    <b v="0"/>
    <b v="0"/>
    <s v="film &amp; video/drama"/>
    <n v="0.14694796954314721"/>
    <n v="69.966767371601208"/>
    <x v="4"/>
    <x v="6"/>
  </r>
  <r>
    <n v="346"/>
    <s v="Little-Marsh"/>
    <s v="Virtual attitude-oriented migration"/>
    <n v="8000"/>
    <n v="2758"/>
    <x v="0"/>
    <x v="270"/>
    <x v="1"/>
    <s v="USD"/>
    <n v="1503550800"/>
    <n v="1508302800"/>
    <b v="0"/>
    <b v="1"/>
    <s v="music/indie rock"/>
    <n v="0.34475"/>
    <n v="110.32"/>
    <x v="1"/>
    <x v="7"/>
  </r>
  <r>
    <n v="347"/>
    <s v="Petersen and Sons"/>
    <s v="Open-source full-range portal"/>
    <n v="900"/>
    <n v="12607"/>
    <x v="1"/>
    <x v="271"/>
    <x v="1"/>
    <s v="USD"/>
    <n v="1423634400"/>
    <n v="1425708000"/>
    <b v="0"/>
    <b v="0"/>
    <s v="technology/web"/>
    <n v="2"/>
    <n v="66.005235602094245"/>
    <x v="2"/>
    <x v="2"/>
  </r>
  <r>
    <n v="348"/>
    <s v="Hensley Ltd"/>
    <s v="Versatile cohesive open system"/>
    <n v="199000"/>
    <n v="142823"/>
    <x v="0"/>
    <x v="272"/>
    <x v="1"/>
    <s v="USD"/>
    <n v="1487224800"/>
    <n v="1488348000"/>
    <b v="0"/>
    <b v="0"/>
    <s v="food/food trucks"/>
    <n v="0.71770351758793971"/>
    <n v="41.005742176284812"/>
    <x v="0"/>
    <x v="0"/>
  </r>
  <r>
    <n v="349"/>
    <s v="Navarro and Sons"/>
    <s v="Multi-layered bottom-line frame"/>
    <n v="180800"/>
    <n v="95958"/>
    <x v="0"/>
    <x v="273"/>
    <x v="1"/>
    <s v="USD"/>
    <n v="1500008400"/>
    <n v="1502600400"/>
    <b v="0"/>
    <b v="0"/>
    <s v="theater/plays"/>
    <n v="0.53074115044247783"/>
    <n v="103.96316359696641"/>
    <x v="3"/>
    <x v="3"/>
  </r>
  <r>
    <n v="350"/>
    <s v="Shannon Ltd"/>
    <s v="Pre-emptive neutral capacity"/>
    <n v="100"/>
    <n v="5"/>
    <x v="0"/>
    <x v="49"/>
    <x v="1"/>
    <s v="USD"/>
    <n v="1432098000"/>
    <n v="1433653200"/>
    <b v="0"/>
    <b v="1"/>
    <s v="music/jazz"/>
    <n v="0.05"/>
    <n v="5"/>
    <x v="1"/>
    <x v="17"/>
  </r>
  <r>
    <n v="351"/>
    <s v="Young LLC"/>
    <s v="Universal maximized methodology"/>
    <n v="74100"/>
    <n v="94631"/>
    <x v="1"/>
    <x v="274"/>
    <x v="1"/>
    <s v="USD"/>
    <n v="1440392400"/>
    <n v="1441602000"/>
    <b v="0"/>
    <b v="0"/>
    <s v="music/rock"/>
    <n v="1.2770715249662619"/>
    <n v="47.009935419771487"/>
    <x v="1"/>
    <x v="1"/>
  </r>
  <r>
    <n v="352"/>
    <s v="Adams, Willis and Sanchez"/>
    <s v="Expanded hybrid hardware"/>
    <n v="2800"/>
    <n v="977"/>
    <x v="0"/>
    <x v="254"/>
    <x v="0"/>
    <s v="CAD"/>
    <n v="1446876000"/>
    <n v="1447567200"/>
    <b v="0"/>
    <b v="0"/>
    <s v="theater/plays"/>
    <n v="0.34892857142857142"/>
    <n v="29.606060606060606"/>
    <x v="3"/>
    <x v="3"/>
  </r>
  <r>
    <n v="353"/>
    <s v="Mills-Roy"/>
    <s v="Profit-focused multi-tasking access"/>
    <n v="33600"/>
    <n v="137961"/>
    <x v="1"/>
    <x v="275"/>
    <x v="1"/>
    <s v="USD"/>
    <n v="1562302800"/>
    <n v="1562389200"/>
    <b v="0"/>
    <b v="0"/>
    <s v="theater/plays"/>
    <n v="2"/>
    <n v="81.010569583088667"/>
    <x v="3"/>
    <x v="3"/>
  </r>
  <r>
    <n v="354"/>
    <s v="Brown Group"/>
    <s v="Profit-focused transitional capability"/>
    <n v="6100"/>
    <n v="7548"/>
    <x v="1"/>
    <x v="175"/>
    <x v="3"/>
    <s v="DKK"/>
    <n v="1378184400"/>
    <n v="1378789200"/>
    <b v="0"/>
    <b v="0"/>
    <s v="film &amp; video/documentary"/>
    <n v="1.2373770491803278"/>
    <n v="94.35"/>
    <x v="4"/>
    <x v="4"/>
  </r>
  <r>
    <n v="355"/>
    <s v="Burns-Burnett"/>
    <s v="Front-line scalable definition"/>
    <n v="3800"/>
    <n v="2241"/>
    <x v="2"/>
    <x v="99"/>
    <x v="1"/>
    <s v="USD"/>
    <n v="1485064800"/>
    <n v="1488520800"/>
    <b v="0"/>
    <b v="0"/>
    <s v="technology/wearables"/>
    <n v="0.58973684210526311"/>
    <n v="26.058139534883722"/>
    <x v="2"/>
    <x v="8"/>
  </r>
  <r>
    <n v="356"/>
    <s v="Glass, Nunez and Mcdonald"/>
    <s v="Open-source systematic protocol"/>
    <n v="9300"/>
    <n v="3431"/>
    <x v="0"/>
    <x v="174"/>
    <x v="6"/>
    <s v="EUR"/>
    <n v="1326520800"/>
    <n v="1327298400"/>
    <b v="0"/>
    <b v="0"/>
    <s v="theater/plays"/>
    <n v="0.36892473118279567"/>
    <n v="85.775000000000006"/>
    <x v="3"/>
    <x v="3"/>
  </r>
  <r>
    <n v="357"/>
    <s v="Perez, Davis and Wilson"/>
    <s v="Implemented tangible algorithm"/>
    <n v="2300"/>
    <n v="4253"/>
    <x v="1"/>
    <x v="142"/>
    <x v="1"/>
    <s v="USD"/>
    <n v="1441256400"/>
    <n v="1443416400"/>
    <b v="0"/>
    <b v="0"/>
    <s v="games/video games"/>
    <n v="1.8491304347826087"/>
    <n v="103.73170731707317"/>
    <x v="6"/>
    <x v="11"/>
  </r>
  <r>
    <n v="358"/>
    <s v="Diaz-Garcia"/>
    <s v="Profit-focused 3rdgeneration circuit"/>
    <n v="9700"/>
    <n v="1146"/>
    <x v="0"/>
    <x v="276"/>
    <x v="0"/>
    <s v="CAD"/>
    <n v="1533877200"/>
    <n v="1534136400"/>
    <b v="1"/>
    <b v="0"/>
    <s v="photography/photography books"/>
    <n v="0.11814432989690722"/>
    <n v="49.826086956521742"/>
    <x v="7"/>
    <x v="14"/>
  </r>
  <r>
    <n v="359"/>
    <s v="Salazar-Moon"/>
    <s v="Compatible needs-based architecture"/>
    <n v="4000"/>
    <n v="11948"/>
    <x v="1"/>
    <x v="277"/>
    <x v="1"/>
    <s v="USD"/>
    <n v="1314421200"/>
    <n v="1315026000"/>
    <b v="0"/>
    <b v="0"/>
    <s v="film &amp; video/animation"/>
    <n v="2"/>
    <n v="63.893048128342244"/>
    <x v="4"/>
    <x v="10"/>
  </r>
  <r>
    <n v="360"/>
    <s v="Larsen-Chung"/>
    <s v="Right-sized zero tolerance migration"/>
    <n v="59700"/>
    <n v="135132"/>
    <x v="1"/>
    <x v="278"/>
    <x v="4"/>
    <s v="GBP"/>
    <n v="1293861600"/>
    <n v="1295071200"/>
    <b v="0"/>
    <b v="1"/>
    <s v="theater/plays"/>
    <n v="2"/>
    <n v="47.002434782608695"/>
    <x v="3"/>
    <x v="3"/>
  </r>
  <r>
    <n v="361"/>
    <s v="Anderson and Sons"/>
    <s v="Quality-focused reciprocal structure"/>
    <n v="5500"/>
    <n v="9546"/>
    <x v="1"/>
    <x v="39"/>
    <x v="1"/>
    <s v="USD"/>
    <n v="1507352400"/>
    <n v="1509426000"/>
    <b v="0"/>
    <b v="0"/>
    <s v="theater/plays"/>
    <n v="1.7356363636363636"/>
    <n v="108.47727272727273"/>
    <x v="3"/>
    <x v="3"/>
  </r>
  <r>
    <n v="362"/>
    <s v="Lawrence Group"/>
    <s v="Automated actuating conglomeration"/>
    <n v="3700"/>
    <n v="13755"/>
    <x v="1"/>
    <x v="271"/>
    <x v="1"/>
    <s v="USD"/>
    <n v="1296108000"/>
    <n v="1299391200"/>
    <b v="0"/>
    <b v="0"/>
    <s v="music/rock"/>
    <n v="2"/>
    <n v="72.015706806282722"/>
    <x v="1"/>
    <x v="1"/>
  </r>
  <r>
    <n v="363"/>
    <s v="Gray-Davis"/>
    <s v="Re-contextualized local initiative"/>
    <n v="5200"/>
    <n v="8330"/>
    <x v="1"/>
    <x v="279"/>
    <x v="1"/>
    <s v="USD"/>
    <n v="1324965600"/>
    <n v="1325052000"/>
    <b v="0"/>
    <b v="0"/>
    <s v="music/rock"/>
    <n v="1.601923076923077"/>
    <n v="59.928057553956833"/>
    <x v="1"/>
    <x v="1"/>
  </r>
  <r>
    <n v="364"/>
    <s v="Ramirez-Myers"/>
    <s v="Switchable intangible definition"/>
    <n v="900"/>
    <n v="14547"/>
    <x v="1"/>
    <x v="129"/>
    <x v="1"/>
    <s v="USD"/>
    <n v="1520229600"/>
    <n v="1522818000"/>
    <b v="0"/>
    <b v="0"/>
    <s v="music/indie rock"/>
    <n v="2"/>
    <n v="78.209677419354833"/>
    <x v="1"/>
    <x v="7"/>
  </r>
  <r>
    <n v="365"/>
    <s v="Lucas, Hall and Bonilla"/>
    <s v="Networked bottom-line initiative"/>
    <n v="1600"/>
    <n v="11735"/>
    <x v="1"/>
    <x v="192"/>
    <x v="2"/>
    <s v="AUD"/>
    <n v="1482991200"/>
    <n v="1485324000"/>
    <b v="0"/>
    <b v="0"/>
    <s v="theater/plays"/>
    <n v="2"/>
    <n v="104.77678571428571"/>
    <x v="3"/>
    <x v="3"/>
  </r>
  <r>
    <n v="366"/>
    <s v="Williams, Perez and Villegas"/>
    <s v="Robust directional system engine"/>
    <n v="1800"/>
    <n v="10658"/>
    <x v="1"/>
    <x v="196"/>
    <x v="1"/>
    <s v="USD"/>
    <n v="1294034400"/>
    <n v="1294120800"/>
    <b v="0"/>
    <b v="1"/>
    <s v="theater/plays"/>
    <n v="2"/>
    <n v="105.52475247524752"/>
    <x v="3"/>
    <x v="3"/>
  </r>
  <r>
    <n v="367"/>
    <s v="Brooks, Jones and Ingram"/>
    <s v="Triple-buffered explicit methodology"/>
    <n v="9900"/>
    <n v="1870"/>
    <x v="0"/>
    <x v="51"/>
    <x v="1"/>
    <s v="USD"/>
    <n v="1413608400"/>
    <n v="1415685600"/>
    <b v="0"/>
    <b v="1"/>
    <s v="theater/plays"/>
    <n v="0.18888888888888888"/>
    <n v="24.933333333333334"/>
    <x v="3"/>
    <x v="3"/>
  </r>
  <r>
    <n v="368"/>
    <s v="Whitaker, Wallace and Daniels"/>
    <s v="Reactive directional capacity"/>
    <n v="5200"/>
    <n v="14394"/>
    <x v="1"/>
    <x v="280"/>
    <x v="4"/>
    <s v="GBP"/>
    <n v="1286946000"/>
    <n v="1288933200"/>
    <b v="0"/>
    <b v="1"/>
    <s v="film &amp; video/documentary"/>
    <n v="2"/>
    <n v="69.873786407766985"/>
    <x v="4"/>
    <x v="4"/>
  </r>
  <r>
    <n v="369"/>
    <s v="Smith-Gonzalez"/>
    <s v="Polarized needs-based approach"/>
    <n v="5400"/>
    <n v="14743"/>
    <x v="1"/>
    <x v="110"/>
    <x v="1"/>
    <s v="USD"/>
    <n v="1359871200"/>
    <n v="1363237200"/>
    <b v="0"/>
    <b v="1"/>
    <s v="film &amp; video/television"/>
    <n v="2"/>
    <n v="95.733766233766232"/>
    <x v="4"/>
    <x v="19"/>
  </r>
  <r>
    <n v="370"/>
    <s v="Skinner PLC"/>
    <s v="Intuitive well-modulated middleware"/>
    <n v="112300"/>
    <n v="178965"/>
    <x v="1"/>
    <x v="281"/>
    <x v="1"/>
    <s v="USD"/>
    <n v="1555304400"/>
    <n v="1555822800"/>
    <b v="0"/>
    <b v="0"/>
    <s v="theater/plays"/>
    <n v="1.593633125556545"/>
    <n v="29.997485752598056"/>
    <x v="3"/>
    <x v="3"/>
  </r>
  <r>
    <n v="371"/>
    <s v="Nolan, Smith and Sanchez"/>
    <s v="Multi-channeled logistical matrices"/>
    <n v="189200"/>
    <n v="128410"/>
    <x v="0"/>
    <x v="282"/>
    <x v="1"/>
    <s v="USD"/>
    <n v="1423375200"/>
    <n v="1427778000"/>
    <b v="0"/>
    <b v="0"/>
    <s v="theater/plays"/>
    <n v="0.67869978858350954"/>
    <n v="59.011948529411768"/>
    <x v="3"/>
    <x v="3"/>
  </r>
  <r>
    <n v="372"/>
    <s v="Green-Carr"/>
    <s v="Pre-emptive bifurcated artificial intelligence"/>
    <n v="900"/>
    <n v="14324"/>
    <x v="1"/>
    <x v="283"/>
    <x v="1"/>
    <s v="USD"/>
    <n v="1420696800"/>
    <n v="1422424800"/>
    <b v="0"/>
    <b v="1"/>
    <s v="film &amp; video/documentary"/>
    <n v="2"/>
    <n v="84.757396449704146"/>
    <x v="4"/>
    <x v="4"/>
  </r>
  <r>
    <n v="373"/>
    <s v="Brown-Parker"/>
    <s v="Down-sized coherent toolset"/>
    <n v="22500"/>
    <n v="164291"/>
    <x v="1"/>
    <x v="284"/>
    <x v="1"/>
    <s v="USD"/>
    <n v="1502946000"/>
    <n v="1503637200"/>
    <b v="0"/>
    <b v="0"/>
    <s v="theater/plays"/>
    <n v="2"/>
    <n v="78.010921177587846"/>
    <x v="3"/>
    <x v="3"/>
  </r>
  <r>
    <n v="374"/>
    <s v="Marshall Inc"/>
    <s v="Open-source multi-tasking data-warehouse"/>
    <n v="167400"/>
    <n v="22073"/>
    <x v="0"/>
    <x v="165"/>
    <x v="1"/>
    <s v="USD"/>
    <n v="1547186400"/>
    <n v="1547618400"/>
    <b v="0"/>
    <b v="1"/>
    <s v="film &amp; video/documentary"/>
    <n v="0.13185782556750297"/>
    <n v="50.05215419501134"/>
    <x v="4"/>
    <x v="4"/>
  </r>
  <r>
    <n v="375"/>
    <s v="Leblanc-Pineda"/>
    <s v="Future-proofed upward-trending contingency"/>
    <n v="2700"/>
    <n v="1479"/>
    <x v="0"/>
    <x v="270"/>
    <x v="1"/>
    <s v="USD"/>
    <n v="1444971600"/>
    <n v="1449900000"/>
    <b v="0"/>
    <b v="0"/>
    <s v="music/indie rock"/>
    <n v="0.54777777777777781"/>
    <n v="59.16"/>
    <x v="1"/>
    <x v="7"/>
  </r>
  <r>
    <n v="376"/>
    <s v="Perry PLC"/>
    <s v="Mandatory uniform matrix"/>
    <n v="3400"/>
    <n v="12275"/>
    <x v="1"/>
    <x v="54"/>
    <x v="1"/>
    <s v="USD"/>
    <n v="1404622800"/>
    <n v="1405141200"/>
    <b v="0"/>
    <b v="0"/>
    <s v="music/rock"/>
    <n v="2"/>
    <n v="93.702290076335885"/>
    <x v="1"/>
    <x v="1"/>
  </r>
  <r>
    <n v="377"/>
    <s v="Klein, Stark and Livingston"/>
    <s v="Phased methodical initiative"/>
    <n v="49700"/>
    <n v="5098"/>
    <x v="0"/>
    <x v="78"/>
    <x v="1"/>
    <s v="USD"/>
    <n v="1571720400"/>
    <n v="1572933600"/>
    <b v="0"/>
    <b v="0"/>
    <s v="theater/plays"/>
    <n v="0.10257545271629778"/>
    <n v="40.14173228346457"/>
    <x v="3"/>
    <x v="3"/>
  </r>
  <r>
    <n v="378"/>
    <s v="Fleming-Oliver"/>
    <s v="Managed stable function"/>
    <n v="178200"/>
    <n v="24882"/>
    <x v="0"/>
    <x v="285"/>
    <x v="1"/>
    <s v="USD"/>
    <n v="1526878800"/>
    <n v="1530162000"/>
    <b v="0"/>
    <b v="0"/>
    <s v="film &amp; video/documentary"/>
    <n v="0.13962962962962963"/>
    <n v="70.090140845070422"/>
    <x v="4"/>
    <x v="4"/>
  </r>
  <r>
    <n v="379"/>
    <s v="Reilly, Aguirre and Johnson"/>
    <s v="Realigned clear-thinking migration"/>
    <n v="7200"/>
    <n v="2912"/>
    <x v="0"/>
    <x v="9"/>
    <x v="4"/>
    <s v="GBP"/>
    <n v="1319691600"/>
    <n v="1320904800"/>
    <b v="0"/>
    <b v="0"/>
    <s v="theater/plays"/>
    <n v="0.40444444444444444"/>
    <n v="66.181818181818187"/>
    <x v="3"/>
    <x v="3"/>
  </r>
  <r>
    <n v="380"/>
    <s v="Davidson, Wilcox and Lewis"/>
    <s v="Optional clear-thinking process improvement"/>
    <n v="2500"/>
    <n v="4008"/>
    <x v="1"/>
    <x v="286"/>
    <x v="1"/>
    <s v="USD"/>
    <n v="1371963600"/>
    <n v="1372395600"/>
    <b v="0"/>
    <b v="0"/>
    <s v="theater/plays"/>
    <n v="1.6032"/>
    <n v="47.714285714285715"/>
    <x v="3"/>
    <x v="3"/>
  </r>
  <r>
    <n v="381"/>
    <s v="Michael, Anderson and Vincent"/>
    <s v="Cross-group global moratorium"/>
    <n v="5300"/>
    <n v="9749"/>
    <x v="1"/>
    <x v="287"/>
    <x v="1"/>
    <s v="USD"/>
    <n v="1433739600"/>
    <n v="1437714000"/>
    <b v="0"/>
    <b v="0"/>
    <s v="theater/plays"/>
    <n v="1.8394339622641509"/>
    <n v="62.896774193548389"/>
    <x v="3"/>
    <x v="3"/>
  </r>
  <r>
    <n v="382"/>
    <s v="King Ltd"/>
    <s v="Visionary systemic process improvement"/>
    <n v="9100"/>
    <n v="5803"/>
    <x v="0"/>
    <x v="109"/>
    <x v="1"/>
    <s v="USD"/>
    <n v="1508130000"/>
    <n v="1509771600"/>
    <b v="0"/>
    <b v="0"/>
    <s v="photography/photography books"/>
    <n v="0.63769230769230767"/>
    <n v="86.611940298507463"/>
    <x v="7"/>
    <x v="14"/>
  </r>
  <r>
    <n v="383"/>
    <s v="Baker Ltd"/>
    <s v="Progressive intangible flexibility"/>
    <n v="6300"/>
    <n v="14199"/>
    <x v="1"/>
    <x v="288"/>
    <x v="1"/>
    <s v="USD"/>
    <n v="1550037600"/>
    <n v="1550556000"/>
    <b v="0"/>
    <b v="1"/>
    <s v="food/food trucks"/>
    <n v="2"/>
    <n v="75.126984126984127"/>
    <x v="0"/>
    <x v="0"/>
  </r>
  <r>
    <n v="384"/>
    <s v="Baker, Collins and Smith"/>
    <s v="Reactive real-time software"/>
    <n v="114400"/>
    <n v="196779"/>
    <x v="1"/>
    <x v="289"/>
    <x v="1"/>
    <s v="USD"/>
    <n v="1486706400"/>
    <n v="1489039200"/>
    <b v="1"/>
    <b v="1"/>
    <s v="film &amp; video/documentary"/>
    <n v="1.7200961538461539"/>
    <n v="41.004167534903104"/>
    <x v="4"/>
    <x v="4"/>
  </r>
  <r>
    <n v="385"/>
    <s v="Warren-Harrison"/>
    <s v="Programmable incremental knowledge user"/>
    <n v="38900"/>
    <n v="56859"/>
    <x v="1"/>
    <x v="290"/>
    <x v="1"/>
    <s v="USD"/>
    <n v="1553835600"/>
    <n v="1556600400"/>
    <b v="0"/>
    <b v="0"/>
    <s v="publishing/nonfiction"/>
    <n v="1.4616709511568124"/>
    <n v="50.007915567282325"/>
    <x v="5"/>
    <x v="9"/>
  </r>
  <r>
    <n v="386"/>
    <s v="Gardner Group"/>
    <s v="Progressive 5thgeneration customer loyalty"/>
    <n v="135500"/>
    <n v="103554"/>
    <x v="0"/>
    <x v="291"/>
    <x v="1"/>
    <s v="USD"/>
    <n v="1277528400"/>
    <n v="1278565200"/>
    <b v="0"/>
    <b v="0"/>
    <s v="theater/plays"/>
    <n v="0.76423616236162362"/>
    <n v="96.960674157303373"/>
    <x v="3"/>
    <x v="3"/>
  </r>
  <r>
    <n v="387"/>
    <s v="Flores-Lambert"/>
    <s v="Triple-buffered logistical frame"/>
    <n v="109000"/>
    <n v="42795"/>
    <x v="0"/>
    <x v="292"/>
    <x v="1"/>
    <s v="USD"/>
    <n v="1339477200"/>
    <n v="1339909200"/>
    <b v="0"/>
    <b v="0"/>
    <s v="technology/wearables"/>
    <n v="0.39261467889908258"/>
    <n v="100.93160377358491"/>
    <x v="2"/>
    <x v="8"/>
  </r>
  <r>
    <n v="388"/>
    <s v="Cruz Ltd"/>
    <s v="Exclusive dynamic adapter"/>
    <n v="114800"/>
    <n v="12938"/>
    <x v="3"/>
    <x v="293"/>
    <x v="5"/>
    <s v="CHF"/>
    <n v="1325656800"/>
    <n v="1325829600"/>
    <b v="0"/>
    <b v="0"/>
    <s v="music/indie rock"/>
    <n v="0.11270034843205574"/>
    <n v="89.227586206896547"/>
    <x v="1"/>
    <x v="7"/>
  </r>
  <r>
    <n v="389"/>
    <s v="Knox-Garner"/>
    <s v="Automated systemic hierarchy"/>
    <n v="83000"/>
    <n v="101352"/>
    <x v="1"/>
    <x v="294"/>
    <x v="1"/>
    <s v="USD"/>
    <n v="1288242000"/>
    <n v="1290578400"/>
    <b v="0"/>
    <b v="0"/>
    <s v="theater/plays"/>
    <n v="1.2211084337349398"/>
    <n v="87.979166666666671"/>
    <x v="3"/>
    <x v="3"/>
  </r>
  <r>
    <n v="390"/>
    <s v="Davis-Allen"/>
    <s v="Digitized eco-centric core"/>
    <n v="2400"/>
    <n v="4477"/>
    <x v="1"/>
    <x v="126"/>
    <x v="1"/>
    <s v="USD"/>
    <n v="1379048400"/>
    <n v="1380344400"/>
    <b v="0"/>
    <b v="0"/>
    <s v="photography/photography books"/>
    <n v="1.8654166666666667"/>
    <n v="89.54"/>
    <x v="7"/>
    <x v="14"/>
  </r>
  <r>
    <n v="391"/>
    <s v="Miller-Patel"/>
    <s v="Mandatory uniform strategy"/>
    <n v="60400"/>
    <n v="4393"/>
    <x v="0"/>
    <x v="295"/>
    <x v="1"/>
    <s v="USD"/>
    <n v="1389679200"/>
    <n v="1389852000"/>
    <b v="0"/>
    <b v="0"/>
    <s v="publishing/nonfiction"/>
    <n v="7.27317880794702E-2"/>
    <n v="29.09271523178808"/>
    <x v="5"/>
    <x v="9"/>
  </r>
  <r>
    <n v="392"/>
    <s v="Hernandez-Grimes"/>
    <s v="Profit-focused zero administration forecast"/>
    <n v="102900"/>
    <n v="67546"/>
    <x v="0"/>
    <x v="296"/>
    <x v="1"/>
    <s v="USD"/>
    <n v="1294293600"/>
    <n v="1294466400"/>
    <b v="0"/>
    <b v="0"/>
    <s v="technology/wearables"/>
    <n v="0.65642371234207963"/>
    <n v="42.006218905472636"/>
    <x v="2"/>
    <x v="8"/>
  </r>
  <r>
    <n v="393"/>
    <s v="Owens, Hall and Gonzalez"/>
    <s v="De-engineered static orchestration"/>
    <n v="62800"/>
    <n v="143788"/>
    <x v="1"/>
    <x v="297"/>
    <x v="0"/>
    <s v="CAD"/>
    <n v="1500267600"/>
    <n v="1500354000"/>
    <b v="0"/>
    <b v="0"/>
    <s v="music/jazz"/>
    <n v="2"/>
    <n v="47.004903563255965"/>
    <x v="1"/>
    <x v="17"/>
  </r>
  <r>
    <n v="394"/>
    <s v="Noble-Bailey"/>
    <s v="Customizable dynamic info-mediaries"/>
    <n v="800"/>
    <n v="3755"/>
    <x v="1"/>
    <x v="298"/>
    <x v="1"/>
    <s v="USD"/>
    <n v="1375074000"/>
    <n v="1375938000"/>
    <b v="0"/>
    <b v="1"/>
    <s v="film &amp; video/documentary"/>
    <n v="2"/>
    <n v="110.44117647058823"/>
    <x v="4"/>
    <x v="4"/>
  </r>
  <r>
    <n v="395"/>
    <s v="Taylor PLC"/>
    <s v="Enhanced incremental budgetary management"/>
    <n v="7100"/>
    <n v="9238"/>
    <x v="1"/>
    <x v="10"/>
    <x v="1"/>
    <s v="USD"/>
    <n v="1323324000"/>
    <n v="1323410400"/>
    <b v="1"/>
    <b v="0"/>
    <s v="theater/plays"/>
    <n v="1.3011267605633803"/>
    <n v="41.990909090909092"/>
    <x v="3"/>
    <x v="3"/>
  </r>
  <r>
    <n v="396"/>
    <s v="Holmes PLC"/>
    <s v="Digitized local info-mediaries"/>
    <n v="46100"/>
    <n v="77012"/>
    <x v="1"/>
    <x v="299"/>
    <x v="2"/>
    <s v="AUD"/>
    <n v="1538715600"/>
    <n v="1539406800"/>
    <b v="0"/>
    <b v="0"/>
    <s v="film &amp; video/drama"/>
    <n v="1.6705422993492407"/>
    <n v="48.012468827930178"/>
    <x v="4"/>
    <x v="6"/>
  </r>
  <r>
    <n v="397"/>
    <s v="Jones-Martin"/>
    <s v="Virtual systematic monitoring"/>
    <n v="8100"/>
    <n v="14083"/>
    <x v="1"/>
    <x v="211"/>
    <x v="1"/>
    <s v="USD"/>
    <n v="1369285200"/>
    <n v="1369803600"/>
    <b v="0"/>
    <b v="0"/>
    <s v="music/rock"/>
    <n v="1.738641975308642"/>
    <n v="31.019823788546255"/>
    <x v="1"/>
    <x v="1"/>
  </r>
  <r>
    <n v="398"/>
    <s v="Myers LLC"/>
    <s v="Reactive bottom-line open architecture"/>
    <n v="1700"/>
    <n v="12202"/>
    <x v="1"/>
    <x v="300"/>
    <x v="6"/>
    <s v="EUR"/>
    <n v="1525755600"/>
    <n v="1525928400"/>
    <b v="0"/>
    <b v="1"/>
    <s v="film &amp; video/animation"/>
    <n v="2"/>
    <n v="99.203252032520325"/>
    <x v="4"/>
    <x v="10"/>
  </r>
  <r>
    <n v="399"/>
    <s v="Acosta, Mullins and Morris"/>
    <s v="Pre-emptive interactive model"/>
    <n v="97300"/>
    <n v="62127"/>
    <x v="0"/>
    <x v="301"/>
    <x v="1"/>
    <s v="USD"/>
    <n v="1296626400"/>
    <n v="1297231200"/>
    <b v="0"/>
    <b v="0"/>
    <s v="music/indie rock"/>
    <n v="0.63850976361767731"/>
    <n v="66.022316684378325"/>
    <x v="1"/>
    <x v="7"/>
  </r>
  <r>
    <n v="400"/>
    <s v="Bell PLC"/>
    <s v="Ergonomic eco-centric open architecture"/>
    <n v="100"/>
    <n v="2"/>
    <x v="0"/>
    <x v="49"/>
    <x v="1"/>
    <s v="USD"/>
    <n v="1376629200"/>
    <n v="1378530000"/>
    <b v="0"/>
    <b v="1"/>
    <s v="photography/photography books"/>
    <n v="0.02"/>
    <n v="2"/>
    <x v="7"/>
    <x v="14"/>
  </r>
  <r>
    <n v="401"/>
    <s v="Smith-Schmidt"/>
    <s v="Inverse radical hierarchy"/>
    <n v="900"/>
    <n v="13772"/>
    <x v="1"/>
    <x v="302"/>
    <x v="1"/>
    <s v="USD"/>
    <n v="1572152400"/>
    <n v="1572152400"/>
    <b v="0"/>
    <b v="0"/>
    <s v="theater/plays"/>
    <n v="2"/>
    <n v="46.060200668896321"/>
    <x v="3"/>
    <x v="3"/>
  </r>
  <r>
    <n v="402"/>
    <s v="Ruiz, Richardson and Cole"/>
    <s v="Team-oriented static interface"/>
    <n v="7300"/>
    <n v="2946"/>
    <x v="0"/>
    <x v="174"/>
    <x v="1"/>
    <s v="USD"/>
    <n v="1325829600"/>
    <n v="1329890400"/>
    <b v="0"/>
    <b v="1"/>
    <s v="film &amp; video/shorts"/>
    <n v="0.40356164383561643"/>
    <n v="73.650000000000006"/>
    <x v="4"/>
    <x v="12"/>
  </r>
  <r>
    <n v="403"/>
    <s v="Leonard-Mcclain"/>
    <s v="Virtual foreground throughput"/>
    <n v="195800"/>
    <n v="168820"/>
    <x v="0"/>
    <x v="303"/>
    <x v="0"/>
    <s v="CAD"/>
    <n v="1273640400"/>
    <n v="1276750800"/>
    <b v="0"/>
    <b v="1"/>
    <s v="theater/plays"/>
    <n v="0.86220633299284988"/>
    <n v="55.99336650082919"/>
    <x v="3"/>
    <x v="3"/>
  </r>
  <r>
    <n v="404"/>
    <s v="Bailey-Boyer"/>
    <s v="Visionary exuding Internet solution"/>
    <n v="48900"/>
    <n v="154321"/>
    <x v="1"/>
    <x v="304"/>
    <x v="1"/>
    <s v="USD"/>
    <n v="1510639200"/>
    <n v="1510898400"/>
    <b v="0"/>
    <b v="0"/>
    <s v="theater/plays"/>
    <n v="2"/>
    <n v="68.985695127402778"/>
    <x v="3"/>
    <x v="3"/>
  </r>
  <r>
    <n v="405"/>
    <s v="Lee LLC"/>
    <s v="Synchronized secondary analyzer"/>
    <n v="29600"/>
    <n v="26527"/>
    <x v="0"/>
    <x v="305"/>
    <x v="1"/>
    <s v="USD"/>
    <n v="1528088400"/>
    <n v="1532408400"/>
    <b v="0"/>
    <b v="0"/>
    <s v="theater/plays"/>
    <n v="0.89618243243243245"/>
    <n v="60.981609195402299"/>
    <x v="3"/>
    <x v="3"/>
  </r>
  <r>
    <n v="406"/>
    <s v="Lyons Inc"/>
    <s v="Balanced attitude-oriented parallelism"/>
    <n v="39300"/>
    <n v="71583"/>
    <x v="1"/>
    <x v="306"/>
    <x v="1"/>
    <s v="USD"/>
    <n v="1359525600"/>
    <n v="1360562400"/>
    <b v="1"/>
    <b v="0"/>
    <s v="film &amp; video/documentary"/>
    <n v="1.8214503816793892"/>
    <n v="110.98139534883721"/>
    <x v="4"/>
    <x v="4"/>
  </r>
  <r>
    <n v="407"/>
    <s v="Herrera-Wilson"/>
    <s v="Organized bandwidth-monitored core"/>
    <n v="3400"/>
    <n v="12100"/>
    <x v="1"/>
    <x v="307"/>
    <x v="3"/>
    <s v="DKK"/>
    <n v="1570942800"/>
    <n v="1571547600"/>
    <b v="0"/>
    <b v="0"/>
    <s v="theater/plays"/>
    <n v="2"/>
    <n v="25"/>
    <x v="3"/>
    <x v="3"/>
  </r>
  <r>
    <n v="408"/>
    <s v="Mahoney, Adams and Lucas"/>
    <s v="Cloned leadingedge utilization"/>
    <n v="9200"/>
    <n v="12129"/>
    <x v="1"/>
    <x v="110"/>
    <x v="0"/>
    <s v="CAD"/>
    <n v="1466398800"/>
    <n v="1468126800"/>
    <b v="0"/>
    <b v="0"/>
    <s v="film &amp; video/documentary"/>
    <n v="1.3183695652173912"/>
    <n v="78.759740259740255"/>
    <x v="4"/>
    <x v="4"/>
  </r>
  <r>
    <n v="409"/>
    <s v="Stewart LLC"/>
    <s v="Secured asymmetric projection"/>
    <n v="135600"/>
    <n v="62804"/>
    <x v="0"/>
    <x v="308"/>
    <x v="1"/>
    <s v="USD"/>
    <n v="1492491600"/>
    <n v="1492837200"/>
    <b v="0"/>
    <b v="0"/>
    <s v="music/rock"/>
    <n v="0.46315634218289087"/>
    <n v="87.960784313725483"/>
    <x v="1"/>
    <x v="1"/>
  </r>
  <r>
    <n v="410"/>
    <s v="Mcmillan Group"/>
    <s v="Advanced cohesive Graphic Interface"/>
    <n v="153700"/>
    <n v="55536"/>
    <x v="2"/>
    <x v="309"/>
    <x v="1"/>
    <s v="USD"/>
    <n v="1430197200"/>
    <n v="1430197200"/>
    <b v="0"/>
    <b v="0"/>
    <s v="games/mobile games"/>
    <n v="0.36132726089785294"/>
    <n v="49.987398739873989"/>
    <x v="6"/>
    <x v="20"/>
  </r>
  <r>
    <n v="411"/>
    <s v="Beck, Thompson and Martinez"/>
    <s v="Down-sized maximized function"/>
    <n v="7800"/>
    <n v="8161"/>
    <x v="1"/>
    <x v="172"/>
    <x v="1"/>
    <s v="USD"/>
    <n v="1496034000"/>
    <n v="1496206800"/>
    <b v="0"/>
    <b v="0"/>
    <s v="theater/plays"/>
    <n v="1.0462820512820512"/>
    <n v="99.524390243902445"/>
    <x v="3"/>
    <x v="3"/>
  </r>
  <r>
    <n v="412"/>
    <s v="Rodriguez-Scott"/>
    <s v="Realigned zero tolerance software"/>
    <n v="2100"/>
    <n v="14046"/>
    <x v="1"/>
    <x v="38"/>
    <x v="1"/>
    <s v="USD"/>
    <n v="1388728800"/>
    <n v="1389592800"/>
    <b v="0"/>
    <b v="0"/>
    <s v="publishing/fiction"/>
    <n v="2"/>
    <n v="104.82089552238806"/>
    <x v="5"/>
    <x v="13"/>
  </r>
  <r>
    <n v="413"/>
    <s v="Rush-Bowers"/>
    <s v="Persevering analyzing extranet"/>
    <n v="189500"/>
    <n v="117628"/>
    <x v="2"/>
    <x v="310"/>
    <x v="1"/>
    <s v="USD"/>
    <n v="1543298400"/>
    <n v="1545631200"/>
    <b v="0"/>
    <b v="0"/>
    <s v="film &amp; video/animation"/>
    <n v="0.62072823218997364"/>
    <n v="108.01469237832875"/>
    <x v="4"/>
    <x v="10"/>
  </r>
  <r>
    <n v="414"/>
    <s v="Davis and Sons"/>
    <s v="Innovative human-resource migration"/>
    <n v="188200"/>
    <n v="159405"/>
    <x v="0"/>
    <x v="311"/>
    <x v="1"/>
    <s v="USD"/>
    <n v="1271739600"/>
    <n v="1272430800"/>
    <b v="0"/>
    <b v="1"/>
    <s v="food/food trucks"/>
    <n v="0.84699787460148779"/>
    <n v="28.998544660724033"/>
    <x v="0"/>
    <x v="0"/>
  </r>
  <r>
    <n v="415"/>
    <s v="Anderson-Pham"/>
    <s v="Intuitive needs-based monitoring"/>
    <n v="113500"/>
    <n v="12552"/>
    <x v="0"/>
    <x v="312"/>
    <x v="1"/>
    <s v="USD"/>
    <n v="1326434400"/>
    <n v="1327903200"/>
    <b v="0"/>
    <b v="0"/>
    <s v="theater/plays"/>
    <n v="0.11059030837004405"/>
    <n v="30.028708133971293"/>
    <x v="3"/>
    <x v="3"/>
  </r>
  <r>
    <n v="416"/>
    <s v="Stewart-Coleman"/>
    <s v="Customer-focused disintermediate toolset"/>
    <n v="134600"/>
    <n v="59007"/>
    <x v="0"/>
    <x v="313"/>
    <x v="1"/>
    <s v="USD"/>
    <n v="1295244000"/>
    <n v="1296021600"/>
    <b v="0"/>
    <b v="1"/>
    <s v="film &amp; video/documentary"/>
    <n v="0.43838781575037145"/>
    <n v="41.005559416261292"/>
    <x v="4"/>
    <x v="4"/>
  </r>
  <r>
    <n v="417"/>
    <s v="Bradshaw, Smith and Ryan"/>
    <s v="Upgradable 24/7 emulation"/>
    <n v="1700"/>
    <n v="943"/>
    <x v="0"/>
    <x v="27"/>
    <x v="1"/>
    <s v="USD"/>
    <n v="1541221200"/>
    <n v="1543298400"/>
    <b v="0"/>
    <b v="0"/>
    <s v="theater/plays"/>
    <n v="0.55470588235294116"/>
    <n v="62.866666666666667"/>
    <x v="3"/>
    <x v="3"/>
  </r>
  <r>
    <n v="418"/>
    <s v="Jackson PLC"/>
    <s v="Quality-focused client-server core"/>
    <n v="163700"/>
    <n v="93963"/>
    <x v="0"/>
    <x v="314"/>
    <x v="0"/>
    <s v="CAD"/>
    <n v="1336280400"/>
    <n v="1336366800"/>
    <b v="0"/>
    <b v="0"/>
    <s v="film &amp; video/documentary"/>
    <n v="0.57399511301160655"/>
    <n v="47.005002501250623"/>
    <x v="4"/>
    <x v="4"/>
  </r>
  <r>
    <n v="419"/>
    <s v="Ware-Arias"/>
    <s v="Upgradable maximized protocol"/>
    <n v="113800"/>
    <n v="140469"/>
    <x v="1"/>
    <x v="315"/>
    <x v="1"/>
    <s v="USD"/>
    <n v="1324533600"/>
    <n v="1325052000"/>
    <b v="0"/>
    <b v="0"/>
    <s v="technology/web"/>
    <n v="1.2343497363796134"/>
    <n v="26.997693638285604"/>
    <x v="2"/>
    <x v="2"/>
  </r>
  <r>
    <n v="420"/>
    <s v="Blair, Reyes and Woods"/>
    <s v="Cross-platform interactive synergy"/>
    <n v="5000"/>
    <n v="6423"/>
    <x v="1"/>
    <x v="115"/>
    <x v="1"/>
    <s v="USD"/>
    <n v="1498366800"/>
    <n v="1499576400"/>
    <b v="0"/>
    <b v="0"/>
    <s v="theater/plays"/>
    <n v="1.2846"/>
    <n v="68.329787234042556"/>
    <x v="3"/>
    <x v="3"/>
  </r>
  <r>
    <n v="421"/>
    <s v="Thomas-Lopez"/>
    <s v="User-centric fault-tolerant archive"/>
    <n v="9400"/>
    <n v="6015"/>
    <x v="0"/>
    <x v="316"/>
    <x v="1"/>
    <s v="USD"/>
    <n v="1498712400"/>
    <n v="1501304400"/>
    <b v="0"/>
    <b v="1"/>
    <s v="technology/wearables"/>
    <n v="0.63989361702127656"/>
    <n v="50.974576271186443"/>
    <x v="2"/>
    <x v="8"/>
  </r>
  <r>
    <n v="422"/>
    <s v="Brown, Davies and Pacheco"/>
    <s v="Reverse-engineered regional knowledge user"/>
    <n v="8700"/>
    <n v="11075"/>
    <x v="1"/>
    <x v="317"/>
    <x v="1"/>
    <s v="USD"/>
    <n v="1271480400"/>
    <n v="1273208400"/>
    <b v="0"/>
    <b v="1"/>
    <s v="theater/plays"/>
    <n v="1.2729885057471264"/>
    <n v="54.024390243902438"/>
    <x v="3"/>
    <x v="3"/>
  </r>
  <r>
    <n v="423"/>
    <s v="Jones-Riddle"/>
    <s v="Self-enabling real-time definition"/>
    <n v="147800"/>
    <n v="15723"/>
    <x v="0"/>
    <x v="318"/>
    <x v="1"/>
    <s v="USD"/>
    <n v="1316667600"/>
    <n v="1316840400"/>
    <b v="0"/>
    <b v="1"/>
    <s v="food/food trucks"/>
    <n v="0.10638024357239513"/>
    <n v="97.055555555555557"/>
    <x v="0"/>
    <x v="0"/>
  </r>
  <r>
    <n v="424"/>
    <s v="Schmidt-Gomez"/>
    <s v="User-centric impactful projection"/>
    <n v="5100"/>
    <n v="2064"/>
    <x v="0"/>
    <x v="100"/>
    <x v="1"/>
    <s v="USD"/>
    <n v="1524027600"/>
    <n v="1524546000"/>
    <b v="0"/>
    <b v="0"/>
    <s v="music/indie rock"/>
    <n v="0.40470588235294119"/>
    <n v="24.867469879518072"/>
    <x v="1"/>
    <x v="7"/>
  </r>
  <r>
    <n v="425"/>
    <s v="Sullivan, Davis and Booth"/>
    <s v="Vision-oriented actuating hardware"/>
    <n v="2700"/>
    <n v="7767"/>
    <x v="1"/>
    <x v="45"/>
    <x v="1"/>
    <s v="USD"/>
    <n v="1438059600"/>
    <n v="1438578000"/>
    <b v="0"/>
    <b v="0"/>
    <s v="photography/photography books"/>
    <n v="2"/>
    <n v="84.423913043478265"/>
    <x v="7"/>
    <x v="14"/>
  </r>
  <r>
    <n v="426"/>
    <s v="Edwards-Kane"/>
    <s v="Virtual leadingedge framework"/>
    <n v="1800"/>
    <n v="10313"/>
    <x v="1"/>
    <x v="319"/>
    <x v="1"/>
    <s v="USD"/>
    <n v="1361944800"/>
    <n v="1362549600"/>
    <b v="0"/>
    <b v="0"/>
    <s v="theater/plays"/>
    <n v="2"/>
    <n v="47.091324200913242"/>
    <x v="3"/>
    <x v="3"/>
  </r>
  <r>
    <n v="427"/>
    <s v="Hicks, Wall and Webb"/>
    <s v="Managed discrete framework"/>
    <n v="174500"/>
    <n v="197018"/>
    <x v="1"/>
    <x v="320"/>
    <x v="1"/>
    <s v="USD"/>
    <n v="1410584400"/>
    <n v="1413349200"/>
    <b v="0"/>
    <b v="1"/>
    <s v="theater/plays"/>
    <n v="1.1290429799426933"/>
    <n v="77.996041171813147"/>
    <x v="3"/>
    <x v="3"/>
  </r>
  <r>
    <n v="428"/>
    <s v="Mayer-Richmond"/>
    <s v="Progressive zero-defect capability"/>
    <n v="101400"/>
    <n v="47037"/>
    <x v="0"/>
    <x v="321"/>
    <x v="1"/>
    <s v="USD"/>
    <n v="1297404000"/>
    <n v="1298008800"/>
    <b v="0"/>
    <b v="0"/>
    <s v="film &amp; video/animation"/>
    <n v="0.46387573964497042"/>
    <n v="62.967871485943775"/>
    <x v="4"/>
    <x v="10"/>
  </r>
  <r>
    <n v="429"/>
    <s v="Robles Ltd"/>
    <s v="Right-sized demand-driven adapter"/>
    <n v="191000"/>
    <n v="173191"/>
    <x v="3"/>
    <x v="322"/>
    <x v="1"/>
    <s v="USD"/>
    <n v="1392012000"/>
    <n v="1394427600"/>
    <b v="0"/>
    <b v="1"/>
    <s v="photography/photography books"/>
    <n v="0.90675916230366493"/>
    <n v="81.006080449017773"/>
    <x v="7"/>
    <x v="14"/>
  </r>
  <r>
    <n v="430"/>
    <s v="Cochran Ltd"/>
    <s v="Re-engineered attitude-oriented frame"/>
    <n v="8100"/>
    <n v="5487"/>
    <x v="0"/>
    <x v="286"/>
    <x v="1"/>
    <s v="USD"/>
    <n v="1569733200"/>
    <n v="1572670800"/>
    <b v="0"/>
    <b v="0"/>
    <s v="theater/plays"/>
    <n v="0.67740740740740746"/>
    <n v="65.321428571428569"/>
    <x v="3"/>
    <x v="3"/>
  </r>
  <r>
    <n v="431"/>
    <s v="Rosales LLC"/>
    <s v="Compatible multimedia utilization"/>
    <n v="5100"/>
    <n v="9817"/>
    <x v="1"/>
    <x v="115"/>
    <x v="1"/>
    <s v="USD"/>
    <n v="1529643600"/>
    <n v="1531112400"/>
    <b v="1"/>
    <b v="0"/>
    <s v="theater/plays"/>
    <n v="1.9249019607843136"/>
    <n v="104.43617021276596"/>
    <x v="3"/>
    <x v="3"/>
  </r>
  <r>
    <n v="432"/>
    <s v="Harper-Bryan"/>
    <s v="Re-contextualized dedicated hardware"/>
    <n v="7700"/>
    <n v="6369"/>
    <x v="0"/>
    <x v="222"/>
    <x v="1"/>
    <s v="USD"/>
    <n v="1399006800"/>
    <n v="1400734800"/>
    <b v="0"/>
    <b v="0"/>
    <s v="theater/plays"/>
    <n v="0.82714285714285718"/>
    <n v="69.989010989010993"/>
    <x v="3"/>
    <x v="3"/>
  </r>
  <r>
    <n v="433"/>
    <s v="Potter, Harper and Everett"/>
    <s v="Decentralized composite paradigm"/>
    <n v="121400"/>
    <n v="65755"/>
    <x v="0"/>
    <x v="323"/>
    <x v="1"/>
    <s v="USD"/>
    <n v="1385359200"/>
    <n v="1386741600"/>
    <b v="0"/>
    <b v="1"/>
    <s v="film &amp; video/documentary"/>
    <n v="0.54163920922570019"/>
    <n v="83.023989898989896"/>
    <x v="4"/>
    <x v="4"/>
  </r>
  <r>
    <n v="434"/>
    <s v="Floyd-Sims"/>
    <s v="Cloned transitional hierarchy"/>
    <n v="5400"/>
    <n v="903"/>
    <x v="3"/>
    <x v="234"/>
    <x v="0"/>
    <s v="CAD"/>
    <n v="1480572000"/>
    <n v="1481781600"/>
    <b v="1"/>
    <b v="0"/>
    <s v="theater/plays"/>
    <n v="0.16722222222222222"/>
    <n v="90.3"/>
    <x v="3"/>
    <x v="3"/>
  </r>
  <r>
    <n v="435"/>
    <s v="Spence, Jackson and Kelly"/>
    <s v="Advanced discrete leverage"/>
    <n v="152400"/>
    <n v="178120"/>
    <x v="1"/>
    <x v="324"/>
    <x v="6"/>
    <s v="EUR"/>
    <n v="1418623200"/>
    <n v="1419660000"/>
    <b v="0"/>
    <b v="1"/>
    <s v="theater/plays"/>
    <n v="1.168766404199475"/>
    <n v="103.98131932282546"/>
    <x v="3"/>
    <x v="3"/>
  </r>
  <r>
    <n v="436"/>
    <s v="King-Nguyen"/>
    <s v="Open-source incremental throughput"/>
    <n v="1300"/>
    <n v="13678"/>
    <x v="1"/>
    <x v="61"/>
    <x v="1"/>
    <s v="USD"/>
    <n v="1555736400"/>
    <n v="1555822800"/>
    <b v="0"/>
    <b v="0"/>
    <s v="music/jazz"/>
    <n v="2"/>
    <n v="54.931726907630519"/>
    <x v="1"/>
    <x v="17"/>
  </r>
  <r>
    <n v="437"/>
    <s v="Hansen Group"/>
    <s v="Centralized regional interface"/>
    <n v="8100"/>
    <n v="9969"/>
    <x v="1"/>
    <x v="325"/>
    <x v="1"/>
    <s v="USD"/>
    <n v="1442120400"/>
    <n v="1442379600"/>
    <b v="0"/>
    <b v="1"/>
    <s v="film &amp; video/animation"/>
    <n v="1.2307407407407407"/>
    <n v="51.921875"/>
    <x v="4"/>
    <x v="10"/>
  </r>
  <r>
    <n v="438"/>
    <s v="Mathis, Hall and Hansen"/>
    <s v="Streamlined web-enabled knowledgebase"/>
    <n v="8300"/>
    <n v="14827"/>
    <x v="1"/>
    <x v="326"/>
    <x v="1"/>
    <s v="USD"/>
    <n v="1362376800"/>
    <n v="1364965200"/>
    <b v="0"/>
    <b v="0"/>
    <s v="theater/plays"/>
    <n v="1.7863855421686747"/>
    <n v="60.02834008097166"/>
    <x v="3"/>
    <x v="3"/>
  </r>
  <r>
    <n v="439"/>
    <s v="Cummings Inc"/>
    <s v="Digitized transitional monitoring"/>
    <n v="28400"/>
    <n v="100900"/>
    <x v="1"/>
    <x v="327"/>
    <x v="1"/>
    <s v="USD"/>
    <n v="1478408400"/>
    <n v="1479016800"/>
    <b v="0"/>
    <b v="0"/>
    <s v="film &amp; video/science fiction"/>
    <n v="2"/>
    <n v="44.003488879197555"/>
    <x v="4"/>
    <x v="22"/>
  </r>
  <r>
    <n v="440"/>
    <s v="Miller-Poole"/>
    <s v="Networked optimal adapter"/>
    <n v="102500"/>
    <n v="165954"/>
    <x v="1"/>
    <x v="328"/>
    <x v="1"/>
    <s v="USD"/>
    <n v="1498798800"/>
    <n v="1499662800"/>
    <b v="0"/>
    <b v="0"/>
    <s v="film &amp; video/television"/>
    <n v="1.6190634146341463"/>
    <n v="53.003513254551258"/>
    <x v="4"/>
    <x v="19"/>
  </r>
  <r>
    <n v="441"/>
    <s v="Rodriguez-West"/>
    <s v="Automated optimal function"/>
    <n v="7000"/>
    <n v="1744"/>
    <x v="0"/>
    <x v="235"/>
    <x v="1"/>
    <s v="USD"/>
    <n v="1335416400"/>
    <n v="1337835600"/>
    <b v="0"/>
    <b v="0"/>
    <s v="technology/wearables"/>
    <n v="0.24914285714285714"/>
    <n v="54.5"/>
    <x v="2"/>
    <x v="8"/>
  </r>
  <r>
    <n v="442"/>
    <s v="Calderon, Bradford and Dean"/>
    <s v="Devolved system-worthy framework"/>
    <n v="5400"/>
    <n v="10731"/>
    <x v="1"/>
    <x v="182"/>
    <x v="6"/>
    <s v="EUR"/>
    <n v="1504328400"/>
    <n v="1505710800"/>
    <b v="0"/>
    <b v="0"/>
    <s v="theater/plays"/>
    <n v="1.9872222222222222"/>
    <n v="75.04195804195804"/>
    <x v="3"/>
    <x v="3"/>
  </r>
  <r>
    <n v="443"/>
    <s v="Clark-Bowman"/>
    <s v="Stand-alone user-facing service-desk"/>
    <n v="9300"/>
    <n v="3232"/>
    <x v="3"/>
    <x v="329"/>
    <x v="1"/>
    <s v="USD"/>
    <n v="1285822800"/>
    <n v="1287464400"/>
    <b v="0"/>
    <b v="0"/>
    <s v="theater/plays"/>
    <n v="0.34752688172043011"/>
    <n v="35.911111111111111"/>
    <x v="3"/>
    <x v="3"/>
  </r>
  <r>
    <n v="444"/>
    <s v="Hensley Ltd"/>
    <s v="Versatile global attitude"/>
    <n v="6200"/>
    <n v="10938"/>
    <x v="1"/>
    <x v="102"/>
    <x v="1"/>
    <s v="USD"/>
    <n v="1311483600"/>
    <n v="1311656400"/>
    <b v="0"/>
    <b v="1"/>
    <s v="music/indie rock"/>
    <n v="1.7641935483870967"/>
    <n v="36.952702702702702"/>
    <x v="1"/>
    <x v="7"/>
  </r>
  <r>
    <n v="445"/>
    <s v="Anderson-Pearson"/>
    <s v="Intuitive demand-driven Local Area Network"/>
    <n v="2100"/>
    <n v="10739"/>
    <x v="1"/>
    <x v="73"/>
    <x v="1"/>
    <s v="USD"/>
    <n v="1291356000"/>
    <n v="1293170400"/>
    <b v="0"/>
    <b v="1"/>
    <s v="theater/plays"/>
    <n v="2"/>
    <n v="63.170588235294119"/>
    <x v="3"/>
    <x v="3"/>
  </r>
  <r>
    <n v="446"/>
    <s v="Martin, Martin and Solis"/>
    <s v="Assimilated uniform methodology"/>
    <n v="6800"/>
    <n v="5579"/>
    <x v="0"/>
    <x v="129"/>
    <x v="1"/>
    <s v="USD"/>
    <n v="1355810400"/>
    <n v="1355983200"/>
    <b v="0"/>
    <b v="0"/>
    <s v="technology/wearables"/>
    <n v="0.82044117647058823"/>
    <n v="29.99462365591398"/>
    <x v="2"/>
    <x v="8"/>
  </r>
  <r>
    <n v="447"/>
    <s v="Harrington-Harper"/>
    <s v="Self-enabling next generation algorithm"/>
    <n v="155200"/>
    <n v="37754"/>
    <x v="3"/>
    <x v="330"/>
    <x v="4"/>
    <s v="GBP"/>
    <n v="1513663200"/>
    <n v="1515045600"/>
    <b v="0"/>
    <b v="0"/>
    <s v="film &amp; video/television"/>
    <n v="0.24326030927835052"/>
    <n v="86"/>
    <x v="4"/>
    <x v="19"/>
  </r>
  <r>
    <n v="448"/>
    <s v="Price and Sons"/>
    <s v="Object-based demand-driven strategy"/>
    <n v="89900"/>
    <n v="45384"/>
    <x v="0"/>
    <x v="331"/>
    <x v="1"/>
    <s v="USD"/>
    <n v="1365915600"/>
    <n v="1366088400"/>
    <b v="0"/>
    <b v="1"/>
    <s v="games/video games"/>
    <n v="0.50482758620689661"/>
    <n v="75.014876033057845"/>
    <x v="6"/>
    <x v="11"/>
  </r>
  <r>
    <n v="449"/>
    <s v="Cuevas-Morales"/>
    <s v="Public-key coherent ability"/>
    <n v="900"/>
    <n v="8703"/>
    <x v="1"/>
    <x v="99"/>
    <x v="3"/>
    <s v="DKK"/>
    <n v="1551852000"/>
    <n v="1553317200"/>
    <b v="0"/>
    <b v="0"/>
    <s v="games/video games"/>
    <n v="2"/>
    <n v="101.19767441860465"/>
    <x v="6"/>
    <x v="11"/>
  </r>
  <r>
    <n v="450"/>
    <s v="Delgado-Hatfield"/>
    <s v="Up-sized composite success"/>
    <n v="100"/>
    <n v="4"/>
    <x v="0"/>
    <x v="49"/>
    <x v="0"/>
    <s v="CAD"/>
    <n v="1540098000"/>
    <n v="1542088800"/>
    <b v="0"/>
    <b v="0"/>
    <s v="film &amp; video/animation"/>
    <n v="0.04"/>
    <n v="4"/>
    <x v="4"/>
    <x v="10"/>
  </r>
  <r>
    <n v="451"/>
    <s v="Padilla-Porter"/>
    <s v="Innovative exuding matrix"/>
    <n v="148400"/>
    <n v="182302"/>
    <x v="1"/>
    <x v="332"/>
    <x v="1"/>
    <s v="USD"/>
    <n v="1500440400"/>
    <n v="1503118800"/>
    <b v="0"/>
    <b v="0"/>
    <s v="music/rock"/>
    <n v="1.2284501347708894"/>
    <n v="29.001272669424118"/>
    <x v="1"/>
    <x v="1"/>
  </r>
  <r>
    <n v="452"/>
    <s v="Morris Group"/>
    <s v="Realigned impactful artificial intelligence"/>
    <n v="4800"/>
    <n v="3045"/>
    <x v="0"/>
    <x v="249"/>
    <x v="1"/>
    <s v="USD"/>
    <n v="1278392400"/>
    <n v="1278478800"/>
    <b v="0"/>
    <b v="0"/>
    <s v="film &amp; video/drama"/>
    <n v="0.63437500000000002"/>
    <n v="98.225806451612897"/>
    <x v="4"/>
    <x v="6"/>
  </r>
  <r>
    <n v="453"/>
    <s v="Saunders Ltd"/>
    <s v="Multi-layered multi-tasking secured line"/>
    <n v="182400"/>
    <n v="102749"/>
    <x v="0"/>
    <x v="333"/>
    <x v="1"/>
    <s v="USD"/>
    <n v="1480572000"/>
    <n v="1484114400"/>
    <b v="0"/>
    <b v="0"/>
    <s v="film &amp; video/science fiction"/>
    <n v="0.56331688596491225"/>
    <n v="87.001693480101608"/>
    <x v="4"/>
    <x v="22"/>
  </r>
  <r>
    <n v="454"/>
    <s v="Woods Inc"/>
    <s v="Upgradable upward-trending portal"/>
    <n v="4000"/>
    <n v="1763"/>
    <x v="0"/>
    <x v="334"/>
    <x v="1"/>
    <s v="USD"/>
    <n v="1382331600"/>
    <n v="1385445600"/>
    <b v="0"/>
    <b v="1"/>
    <s v="film &amp; video/drama"/>
    <n v="0.44074999999999998"/>
    <n v="45.205128205128204"/>
    <x v="4"/>
    <x v="6"/>
  </r>
  <r>
    <n v="455"/>
    <s v="Villanueva, Wright and Richardson"/>
    <s v="Profit-focused global product"/>
    <n v="116500"/>
    <n v="137904"/>
    <x v="1"/>
    <x v="335"/>
    <x v="1"/>
    <s v="USD"/>
    <n v="1316754000"/>
    <n v="1318741200"/>
    <b v="0"/>
    <b v="0"/>
    <s v="theater/plays"/>
    <n v="1.1837253218884121"/>
    <n v="37.001341561577675"/>
    <x v="3"/>
    <x v="3"/>
  </r>
  <r>
    <n v="456"/>
    <s v="Wilson, Brooks and Clark"/>
    <s v="Operative well-modulated data-warehouse"/>
    <n v="146400"/>
    <n v="152438"/>
    <x v="1"/>
    <x v="336"/>
    <x v="1"/>
    <s v="USD"/>
    <n v="1518242400"/>
    <n v="1518242400"/>
    <b v="0"/>
    <b v="1"/>
    <s v="music/indie rock"/>
    <n v="1.041243169398907"/>
    <n v="94.976947040498445"/>
    <x v="1"/>
    <x v="7"/>
  </r>
  <r>
    <n v="457"/>
    <s v="Sheppard, Smith and Spence"/>
    <s v="Cloned asymmetric functionalities"/>
    <n v="5000"/>
    <n v="1332"/>
    <x v="0"/>
    <x v="337"/>
    <x v="1"/>
    <s v="USD"/>
    <n v="1476421200"/>
    <n v="1476594000"/>
    <b v="0"/>
    <b v="0"/>
    <s v="theater/plays"/>
    <n v="0.26640000000000003"/>
    <n v="28.956521739130434"/>
    <x v="3"/>
    <x v="3"/>
  </r>
  <r>
    <n v="458"/>
    <s v="Wise, Thompson and Allen"/>
    <s v="Pre-emptive neutral portal"/>
    <n v="33800"/>
    <n v="118706"/>
    <x v="1"/>
    <x v="338"/>
    <x v="1"/>
    <s v="USD"/>
    <n v="1269752400"/>
    <n v="1273554000"/>
    <b v="0"/>
    <b v="0"/>
    <s v="theater/plays"/>
    <n v="2"/>
    <n v="55.993396226415094"/>
    <x v="3"/>
    <x v="3"/>
  </r>
  <r>
    <n v="459"/>
    <s v="Lane, Ryan and Chapman"/>
    <s v="Switchable demand-driven help-desk"/>
    <n v="6300"/>
    <n v="5674"/>
    <x v="0"/>
    <x v="339"/>
    <x v="1"/>
    <s v="USD"/>
    <n v="1419746400"/>
    <n v="1421906400"/>
    <b v="0"/>
    <b v="0"/>
    <s v="film &amp; video/documentary"/>
    <n v="0.90063492063492068"/>
    <n v="54.038095238095238"/>
    <x v="4"/>
    <x v="4"/>
  </r>
  <r>
    <n v="460"/>
    <s v="Rich, Alvarez and King"/>
    <s v="Business-focused static ability"/>
    <n v="2400"/>
    <n v="4119"/>
    <x v="1"/>
    <x v="126"/>
    <x v="1"/>
    <s v="USD"/>
    <n v="1281330000"/>
    <n v="1281589200"/>
    <b v="0"/>
    <b v="0"/>
    <s v="theater/plays"/>
    <n v="1.7162500000000001"/>
    <n v="82.38"/>
    <x v="3"/>
    <x v="3"/>
  </r>
  <r>
    <n v="461"/>
    <s v="Terry-Salinas"/>
    <s v="Networked secondary structure"/>
    <n v="98800"/>
    <n v="139354"/>
    <x v="1"/>
    <x v="340"/>
    <x v="1"/>
    <s v="USD"/>
    <n v="1398661200"/>
    <n v="1400389200"/>
    <b v="0"/>
    <b v="0"/>
    <s v="film &amp; video/drama"/>
    <n v="1.4104655870445344"/>
    <n v="66.997115384615384"/>
    <x v="4"/>
    <x v="6"/>
  </r>
  <r>
    <n v="462"/>
    <s v="Wang-Rodriguez"/>
    <s v="Total multimedia website"/>
    <n v="188800"/>
    <n v="57734"/>
    <x v="0"/>
    <x v="341"/>
    <x v="1"/>
    <s v="USD"/>
    <n v="1359525600"/>
    <n v="1362808800"/>
    <b v="0"/>
    <b v="0"/>
    <s v="games/mobile games"/>
    <n v="0.30579449152542371"/>
    <n v="107.91401869158878"/>
    <x v="6"/>
    <x v="20"/>
  </r>
  <r>
    <n v="463"/>
    <s v="Mckee-Hill"/>
    <s v="Cross-platform upward-trending parallelism"/>
    <n v="134300"/>
    <n v="145265"/>
    <x v="1"/>
    <x v="342"/>
    <x v="1"/>
    <s v="USD"/>
    <n v="1388469600"/>
    <n v="1388815200"/>
    <b v="0"/>
    <b v="0"/>
    <s v="film &amp; video/animation"/>
    <n v="1.0816455696202532"/>
    <n v="69.009501187648453"/>
    <x v="4"/>
    <x v="10"/>
  </r>
  <r>
    <n v="464"/>
    <s v="Gomez LLC"/>
    <s v="Pre-emptive mission-critical hardware"/>
    <n v="71200"/>
    <n v="95020"/>
    <x v="1"/>
    <x v="343"/>
    <x v="1"/>
    <s v="USD"/>
    <n v="1518328800"/>
    <n v="1519538400"/>
    <b v="0"/>
    <b v="0"/>
    <s v="theater/plays"/>
    <n v="1.3345505617977529"/>
    <n v="39.006568144499177"/>
    <x v="3"/>
    <x v="3"/>
  </r>
  <r>
    <n v="465"/>
    <s v="Gonzalez-Robbins"/>
    <s v="Up-sized responsive protocol"/>
    <n v="4700"/>
    <n v="8829"/>
    <x v="1"/>
    <x v="175"/>
    <x v="1"/>
    <s v="USD"/>
    <n v="1517032800"/>
    <n v="1517810400"/>
    <b v="0"/>
    <b v="0"/>
    <s v="publishing/translations"/>
    <n v="1.8785106382978722"/>
    <n v="110.3625"/>
    <x v="5"/>
    <x v="18"/>
  </r>
  <r>
    <n v="466"/>
    <s v="Obrien and Sons"/>
    <s v="Pre-emptive transitional frame"/>
    <n v="1200"/>
    <n v="3984"/>
    <x v="1"/>
    <x v="344"/>
    <x v="1"/>
    <s v="USD"/>
    <n v="1368594000"/>
    <n v="1370581200"/>
    <b v="0"/>
    <b v="1"/>
    <s v="technology/wearables"/>
    <n v="2"/>
    <n v="94.857142857142861"/>
    <x v="2"/>
    <x v="8"/>
  </r>
  <r>
    <n v="467"/>
    <s v="Shaw Ltd"/>
    <s v="Profit-focused content-based application"/>
    <n v="1400"/>
    <n v="8053"/>
    <x v="1"/>
    <x v="279"/>
    <x v="0"/>
    <s v="CAD"/>
    <n v="1448258400"/>
    <n v="1448863200"/>
    <b v="0"/>
    <b v="1"/>
    <s v="technology/web"/>
    <n v="2"/>
    <n v="57.935251798561154"/>
    <x v="2"/>
    <x v="2"/>
  </r>
  <r>
    <n v="468"/>
    <s v="Hughes Inc"/>
    <s v="Streamlined neutral analyzer"/>
    <n v="4000"/>
    <n v="1620"/>
    <x v="0"/>
    <x v="36"/>
    <x v="1"/>
    <s v="USD"/>
    <n v="1555218000"/>
    <n v="1556600400"/>
    <b v="0"/>
    <b v="0"/>
    <s v="theater/plays"/>
    <n v="0.40500000000000003"/>
    <n v="101.25"/>
    <x v="3"/>
    <x v="3"/>
  </r>
  <r>
    <n v="469"/>
    <s v="Olsen-Ryan"/>
    <s v="Assimilated neutral utilization"/>
    <n v="5600"/>
    <n v="10328"/>
    <x v="1"/>
    <x v="122"/>
    <x v="1"/>
    <s v="USD"/>
    <n v="1431925200"/>
    <n v="1432098000"/>
    <b v="0"/>
    <b v="0"/>
    <s v="film &amp; video/drama"/>
    <n v="1.8442857142857143"/>
    <n v="64.95597484276729"/>
    <x v="4"/>
    <x v="6"/>
  </r>
  <r>
    <n v="470"/>
    <s v="Grimes, Holland and Sloan"/>
    <s v="Extended dedicated archive"/>
    <n v="3600"/>
    <n v="10289"/>
    <x v="1"/>
    <x v="345"/>
    <x v="1"/>
    <s v="USD"/>
    <n v="1481522400"/>
    <n v="1482127200"/>
    <b v="0"/>
    <b v="0"/>
    <s v="technology/wearables"/>
    <n v="2"/>
    <n v="27.00524934383202"/>
    <x v="2"/>
    <x v="8"/>
  </r>
  <r>
    <n v="471"/>
    <s v="Perry and Sons"/>
    <s v="Configurable static help-desk"/>
    <n v="3100"/>
    <n v="9889"/>
    <x v="1"/>
    <x v="346"/>
    <x v="4"/>
    <s v="GBP"/>
    <n v="1335934800"/>
    <n v="1335934800"/>
    <b v="0"/>
    <b v="1"/>
    <s v="food/food trucks"/>
    <n v="2"/>
    <n v="50.97422680412371"/>
    <x v="0"/>
    <x v="0"/>
  </r>
  <r>
    <n v="472"/>
    <s v="Turner, Young and Collins"/>
    <s v="Self-enabling clear-thinking framework"/>
    <n v="153800"/>
    <n v="60342"/>
    <x v="0"/>
    <x v="347"/>
    <x v="1"/>
    <s v="USD"/>
    <n v="1552280400"/>
    <n v="1556946000"/>
    <b v="0"/>
    <b v="0"/>
    <s v="music/rock"/>
    <n v="0.39234070221066319"/>
    <n v="104.94260869565217"/>
    <x v="1"/>
    <x v="1"/>
  </r>
  <r>
    <n v="473"/>
    <s v="Richardson Inc"/>
    <s v="Assimilated fault-tolerant capacity"/>
    <n v="5000"/>
    <n v="8907"/>
    <x v="1"/>
    <x v="88"/>
    <x v="1"/>
    <s v="USD"/>
    <n v="1529989200"/>
    <n v="1530075600"/>
    <b v="0"/>
    <b v="0"/>
    <s v="music/electric music"/>
    <n v="1.7814000000000001"/>
    <n v="84.028301886792448"/>
    <x v="1"/>
    <x v="5"/>
  </r>
  <r>
    <n v="474"/>
    <s v="Santos-Young"/>
    <s v="Enhanced neutral ability"/>
    <n v="4000"/>
    <n v="14606"/>
    <x v="1"/>
    <x v="23"/>
    <x v="1"/>
    <s v="USD"/>
    <n v="1418709600"/>
    <n v="1418796000"/>
    <b v="0"/>
    <b v="0"/>
    <s v="film &amp; video/television"/>
    <n v="2"/>
    <n v="102.85915492957747"/>
    <x v="4"/>
    <x v="19"/>
  </r>
  <r>
    <n v="475"/>
    <s v="Nichols Ltd"/>
    <s v="Function-based attitude-oriented groupware"/>
    <n v="7400"/>
    <n v="8432"/>
    <x v="1"/>
    <x v="57"/>
    <x v="1"/>
    <s v="USD"/>
    <n v="1372136400"/>
    <n v="1372482000"/>
    <b v="0"/>
    <b v="1"/>
    <s v="publishing/translations"/>
    <n v="1.1394594594594594"/>
    <n v="39.962085308056871"/>
    <x v="5"/>
    <x v="18"/>
  </r>
  <r>
    <n v="476"/>
    <s v="Murphy PLC"/>
    <s v="Optional solution-oriented instruction set"/>
    <n v="191500"/>
    <n v="57122"/>
    <x v="0"/>
    <x v="348"/>
    <x v="1"/>
    <s v="USD"/>
    <n v="1533877200"/>
    <n v="1534395600"/>
    <b v="0"/>
    <b v="0"/>
    <s v="publishing/fiction"/>
    <n v="0.29828720626631855"/>
    <n v="51.001785714285717"/>
    <x v="5"/>
    <x v="13"/>
  </r>
  <r>
    <n v="477"/>
    <s v="Hogan, Porter and Rivera"/>
    <s v="Organic object-oriented core"/>
    <n v="8500"/>
    <n v="4613"/>
    <x v="0"/>
    <x v="86"/>
    <x v="1"/>
    <s v="USD"/>
    <n v="1309064400"/>
    <n v="1311397200"/>
    <b v="0"/>
    <b v="0"/>
    <s v="film &amp; video/science fiction"/>
    <n v="0.54270588235294115"/>
    <n v="40.823008849557525"/>
    <x v="4"/>
    <x v="22"/>
  </r>
  <r>
    <n v="478"/>
    <s v="Lyons LLC"/>
    <s v="Balanced impactful circuit"/>
    <n v="68800"/>
    <n v="162603"/>
    <x v="1"/>
    <x v="349"/>
    <x v="1"/>
    <s v="USD"/>
    <n v="1425877200"/>
    <n v="1426914000"/>
    <b v="0"/>
    <b v="0"/>
    <s v="technology/wearables"/>
    <n v="2"/>
    <n v="58.999637155297535"/>
    <x v="2"/>
    <x v="8"/>
  </r>
  <r>
    <n v="479"/>
    <s v="Long-Greene"/>
    <s v="Future-proofed heuristic encryption"/>
    <n v="2400"/>
    <n v="12310"/>
    <x v="1"/>
    <x v="350"/>
    <x v="4"/>
    <s v="GBP"/>
    <n v="1501304400"/>
    <n v="1501477200"/>
    <b v="0"/>
    <b v="0"/>
    <s v="food/food trucks"/>
    <n v="2"/>
    <n v="71.156069364161851"/>
    <x v="0"/>
    <x v="0"/>
  </r>
  <r>
    <n v="480"/>
    <s v="Robles-Hudson"/>
    <s v="Balanced bifurcated leverage"/>
    <n v="8600"/>
    <n v="8656"/>
    <x v="1"/>
    <x v="215"/>
    <x v="1"/>
    <s v="USD"/>
    <n v="1268287200"/>
    <n v="1269061200"/>
    <b v="0"/>
    <b v="1"/>
    <s v="photography/photography books"/>
    <n v="1.0065116279069768"/>
    <n v="99.494252873563212"/>
    <x v="7"/>
    <x v="14"/>
  </r>
  <r>
    <n v="481"/>
    <s v="Mcclure LLC"/>
    <s v="Sharable discrete budgetary management"/>
    <n v="196600"/>
    <n v="159931"/>
    <x v="0"/>
    <x v="351"/>
    <x v="1"/>
    <s v="USD"/>
    <n v="1412139600"/>
    <n v="1415772000"/>
    <b v="0"/>
    <b v="1"/>
    <s v="theater/plays"/>
    <n v="0.81348423194303154"/>
    <n v="103.98634590377114"/>
    <x v="3"/>
    <x v="3"/>
  </r>
  <r>
    <n v="482"/>
    <s v="Martin, Russell and Baker"/>
    <s v="Focused solution-oriented instruction set"/>
    <n v="4200"/>
    <n v="689"/>
    <x v="0"/>
    <x v="352"/>
    <x v="1"/>
    <s v="USD"/>
    <n v="1330063200"/>
    <n v="1331013600"/>
    <b v="0"/>
    <b v="1"/>
    <s v="publishing/fiction"/>
    <n v="0.16404761904761905"/>
    <n v="76.555555555555557"/>
    <x v="5"/>
    <x v="13"/>
  </r>
  <r>
    <n v="483"/>
    <s v="Rice-Parker"/>
    <s v="Down-sized actuating infrastructure"/>
    <n v="91400"/>
    <n v="48236"/>
    <x v="0"/>
    <x v="353"/>
    <x v="1"/>
    <s v="USD"/>
    <n v="1576130400"/>
    <n v="1576735200"/>
    <b v="0"/>
    <b v="0"/>
    <s v="theater/plays"/>
    <n v="0.52774617067833696"/>
    <n v="87.068592057761734"/>
    <x v="3"/>
    <x v="3"/>
  </r>
  <r>
    <n v="484"/>
    <s v="Landry Inc"/>
    <s v="Synergistic cohesive adapter"/>
    <n v="29600"/>
    <n v="77021"/>
    <x v="1"/>
    <x v="354"/>
    <x v="4"/>
    <s v="GBP"/>
    <n v="1407128400"/>
    <n v="1411362000"/>
    <b v="0"/>
    <b v="1"/>
    <s v="food/food trucks"/>
    <n v="2"/>
    <n v="48.99554707379135"/>
    <x v="0"/>
    <x v="0"/>
  </r>
  <r>
    <n v="485"/>
    <s v="Richards-Davis"/>
    <s v="Quality-focused mission-critical structure"/>
    <n v="90600"/>
    <n v="27844"/>
    <x v="0"/>
    <x v="355"/>
    <x v="4"/>
    <s v="GBP"/>
    <n v="1560142800"/>
    <n v="1563685200"/>
    <b v="0"/>
    <b v="0"/>
    <s v="theater/plays"/>
    <n v="0.30732891832229581"/>
    <n v="42.969135802469133"/>
    <x v="3"/>
    <x v="3"/>
  </r>
  <r>
    <n v="486"/>
    <s v="Davis, Cox and Fox"/>
    <s v="Compatible exuding Graphical User Interface"/>
    <n v="5200"/>
    <n v="702"/>
    <x v="0"/>
    <x v="356"/>
    <x v="4"/>
    <s v="GBP"/>
    <n v="1520575200"/>
    <n v="1521867600"/>
    <b v="0"/>
    <b v="1"/>
    <s v="publishing/translations"/>
    <n v="0.13500000000000001"/>
    <n v="33.428571428571431"/>
    <x v="5"/>
    <x v="18"/>
  </r>
  <r>
    <n v="487"/>
    <s v="Smith-Wallace"/>
    <s v="Monitored 24/7 time-frame"/>
    <n v="110300"/>
    <n v="197024"/>
    <x v="1"/>
    <x v="357"/>
    <x v="1"/>
    <s v="USD"/>
    <n v="1492664400"/>
    <n v="1495515600"/>
    <b v="0"/>
    <b v="0"/>
    <s v="theater/plays"/>
    <n v="1.7862556663644606"/>
    <n v="83.982949701619773"/>
    <x v="3"/>
    <x v="3"/>
  </r>
  <r>
    <n v="488"/>
    <s v="Cordova, Shaw and Wang"/>
    <s v="Virtual secondary open architecture"/>
    <n v="5300"/>
    <n v="11663"/>
    <x v="1"/>
    <x v="127"/>
    <x v="1"/>
    <s v="USD"/>
    <n v="1454479200"/>
    <n v="1455948000"/>
    <b v="0"/>
    <b v="0"/>
    <s v="theater/plays"/>
    <n v="2"/>
    <n v="101.41739130434783"/>
    <x v="3"/>
    <x v="3"/>
  </r>
  <r>
    <n v="489"/>
    <s v="Clark Inc"/>
    <s v="Down-sized mobile time-frame"/>
    <n v="9200"/>
    <n v="9339"/>
    <x v="1"/>
    <x v="72"/>
    <x v="6"/>
    <s v="EUR"/>
    <n v="1281934800"/>
    <n v="1282366800"/>
    <b v="0"/>
    <b v="0"/>
    <s v="technology/wearables"/>
    <n v="1.015108695652174"/>
    <n v="109.87058823529412"/>
    <x v="2"/>
    <x v="8"/>
  </r>
  <r>
    <n v="490"/>
    <s v="Young and Sons"/>
    <s v="Innovative disintermediate encryption"/>
    <n v="2400"/>
    <n v="4596"/>
    <x v="1"/>
    <x v="358"/>
    <x v="1"/>
    <s v="USD"/>
    <n v="1573970400"/>
    <n v="1574575200"/>
    <b v="0"/>
    <b v="0"/>
    <s v="journalism/audio"/>
    <n v="1.915"/>
    <n v="31.916666666666668"/>
    <x v="8"/>
    <x v="23"/>
  </r>
  <r>
    <n v="491"/>
    <s v="Henson PLC"/>
    <s v="Universal contextually-based knowledgebase"/>
    <n v="56800"/>
    <n v="173437"/>
    <x v="1"/>
    <x v="120"/>
    <x v="1"/>
    <s v="USD"/>
    <n v="1372654800"/>
    <n v="1374901200"/>
    <b v="0"/>
    <b v="1"/>
    <s v="food/food trucks"/>
    <n v="2"/>
    <n v="70.993450675399103"/>
    <x v="0"/>
    <x v="0"/>
  </r>
  <r>
    <n v="492"/>
    <s v="Garcia Group"/>
    <s v="Persevering interactive matrix"/>
    <n v="191000"/>
    <n v="45831"/>
    <x v="3"/>
    <x v="359"/>
    <x v="1"/>
    <s v="USD"/>
    <n v="1275886800"/>
    <n v="1278910800"/>
    <b v="1"/>
    <b v="1"/>
    <s v="film &amp; video/shorts"/>
    <n v="0.23995287958115183"/>
    <n v="77.026890756302521"/>
    <x v="4"/>
    <x v="12"/>
  </r>
  <r>
    <n v="493"/>
    <s v="Adams, Walker and Wong"/>
    <s v="Seamless background framework"/>
    <n v="900"/>
    <n v="6514"/>
    <x v="1"/>
    <x v="251"/>
    <x v="1"/>
    <s v="USD"/>
    <n v="1561784400"/>
    <n v="1562907600"/>
    <b v="0"/>
    <b v="0"/>
    <s v="photography/photography books"/>
    <n v="2"/>
    <n v="101.78125"/>
    <x v="7"/>
    <x v="14"/>
  </r>
  <r>
    <n v="494"/>
    <s v="Hopkins-Browning"/>
    <s v="Balanced upward-trending productivity"/>
    <n v="2500"/>
    <n v="13684"/>
    <x v="1"/>
    <x v="360"/>
    <x v="1"/>
    <s v="USD"/>
    <n v="1332392400"/>
    <n v="1332478800"/>
    <b v="0"/>
    <b v="0"/>
    <s v="technology/wearables"/>
    <n v="2"/>
    <n v="51.059701492537314"/>
    <x v="2"/>
    <x v="8"/>
  </r>
  <r>
    <n v="495"/>
    <s v="Bell, Edwards and Andersen"/>
    <s v="Centralized clear-thinking solution"/>
    <n v="3200"/>
    <n v="13264"/>
    <x v="1"/>
    <x v="135"/>
    <x v="3"/>
    <s v="DKK"/>
    <n v="1402376400"/>
    <n v="1402722000"/>
    <b v="0"/>
    <b v="0"/>
    <s v="theater/plays"/>
    <n v="2"/>
    <n v="68.02051282051282"/>
    <x v="3"/>
    <x v="3"/>
  </r>
  <r>
    <n v="496"/>
    <s v="Morales Group"/>
    <s v="Optimized bi-directional extranet"/>
    <n v="183800"/>
    <n v="1667"/>
    <x v="0"/>
    <x v="71"/>
    <x v="1"/>
    <s v="USD"/>
    <n v="1495342800"/>
    <n v="1496811600"/>
    <b v="0"/>
    <b v="0"/>
    <s v="film &amp; video/animation"/>
    <n v="9.0696409140369975E-3"/>
    <n v="30.87037037037037"/>
    <x v="4"/>
    <x v="10"/>
  </r>
  <r>
    <n v="497"/>
    <s v="Lucero Group"/>
    <s v="Intuitive actuating benchmark"/>
    <n v="9800"/>
    <n v="3349"/>
    <x v="0"/>
    <x v="53"/>
    <x v="1"/>
    <s v="USD"/>
    <n v="1482213600"/>
    <n v="1482213600"/>
    <b v="0"/>
    <b v="1"/>
    <s v="technology/wearables"/>
    <n v="0.34173469387755101"/>
    <n v="27.908333333333335"/>
    <x v="2"/>
    <x v="8"/>
  </r>
  <r>
    <n v="498"/>
    <s v="Smith, Brown and Davis"/>
    <s v="Devolved background project"/>
    <n v="193400"/>
    <n v="46317"/>
    <x v="0"/>
    <x v="361"/>
    <x v="3"/>
    <s v="DKK"/>
    <n v="1420092000"/>
    <n v="1420264800"/>
    <b v="0"/>
    <b v="0"/>
    <s v="technology/web"/>
    <n v="0.239488107549121"/>
    <n v="79.994818652849744"/>
    <x v="2"/>
    <x v="2"/>
  </r>
  <r>
    <n v="499"/>
    <s v="Hunt Group"/>
    <s v="Reverse-engineered executive emulation"/>
    <n v="163800"/>
    <n v="78743"/>
    <x v="0"/>
    <x v="362"/>
    <x v="1"/>
    <s v="USD"/>
    <n v="1458018000"/>
    <n v="1458450000"/>
    <b v="0"/>
    <b v="1"/>
    <s v="film &amp; video/documentary"/>
    <n v="0.48072649572649573"/>
    <n v="38.003378378378379"/>
    <x v="4"/>
    <x v="4"/>
  </r>
  <r>
    <n v="500"/>
    <s v="Valdez Ltd"/>
    <s v="Team-oriented clear-thinking matrix"/>
    <n v="100"/>
    <n v="0"/>
    <x v="0"/>
    <x v="0"/>
    <x v="1"/>
    <s v="USD"/>
    <n v="1367384400"/>
    <n v="1369803600"/>
    <b v="0"/>
    <b v="1"/>
    <s v="theater/plays"/>
    <n v="0"/>
    <n v="0"/>
    <x v="3"/>
    <x v="3"/>
  </r>
  <r>
    <n v="501"/>
    <s v="Mccann-Le"/>
    <s v="Focused coherent methodology"/>
    <n v="153600"/>
    <n v="107743"/>
    <x v="0"/>
    <x v="363"/>
    <x v="1"/>
    <s v="USD"/>
    <n v="1363064400"/>
    <n v="1363237200"/>
    <b v="0"/>
    <b v="0"/>
    <s v="film &amp; video/documentary"/>
    <n v="0.70145182291666663"/>
    <n v="59.990534521158132"/>
    <x v="4"/>
    <x v="4"/>
  </r>
  <r>
    <n v="502"/>
    <s v="Johnson Inc"/>
    <s v="Reduced context-sensitive complexity"/>
    <n v="1300"/>
    <n v="6889"/>
    <x v="1"/>
    <x v="129"/>
    <x v="2"/>
    <s v="AUD"/>
    <n v="1343365200"/>
    <n v="1345870800"/>
    <b v="0"/>
    <b v="1"/>
    <s v="games/video games"/>
    <n v="2"/>
    <n v="37.037634408602152"/>
    <x v="6"/>
    <x v="11"/>
  </r>
  <r>
    <n v="503"/>
    <s v="Collins LLC"/>
    <s v="Decentralized 4thgeneration time-frame"/>
    <n v="25500"/>
    <n v="45983"/>
    <x v="1"/>
    <x v="364"/>
    <x v="1"/>
    <s v="USD"/>
    <n v="1435726800"/>
    <n v="1437454800"/>
    <b v="0"/>
    <b v="0"/>
    <s v="film &amp; video/drama"/>
    <n v="1.8032549019607844"/>
    <n v="99.963043478260872"/>
    <x v="4"/>
    <x v="6"/>
  </r>
  <r>
    <n v="504"/>
    <s v="Smith-Miller"/>
    <s v="De-engineered cohesive moderator"/>
    <n v="7500"/>
    <n v="6924"/>
    <x v="0"/>
    <x v="197"/>
    <x v="6"/>
    <s v="EUR"/>
    <n v="1431925200"/>
    <n v="1432011600"/>
    <b v="0"/>
    <b v="0"/>
    <s v="music/rock"/>
    <n v="0.92320000000000002"/>
    <n v="111.6774193548387"/>
    <x v="1"/>
    <x v="1"/>
  </r>
  <r>
    <n v="505"/>
    <s v="Jensen-Vargas"/>
    <s v="Ameliorated explicit parallelism"/>
    <n v="89900"/>
    <n v="12497"/>
    <x v="0"/>
    <x v="365"/>
    <x v="1"/>
    <s v="USD"/>
    <n v="1362722400"/>
    <n v="1366347600"/>
    <b v="0"/>
    <b v="1"/>
    <s v="publishing/radio &amp; podcasts"/>
    <n v="0.13901001112347053"/>
    <n v="36.014409221902014"/>
    <x v="5"/>
    <x v="15"/>
  </r>
  <r>
    <n v="506"/>
    <s v="Robles, Bell and Gonzalez"/>
    <s v="Customizable background monitoring"/>
    <n v="18000"/>
    <n v="166874"/>
    <x v="1"/>
    <x v="366"/>
    <x v="1"/>
    <s v="USD"/>
    <n v="1511416800"/>
    <n v="1512885600"/>
    <b v="0"/>
    <b v="1"/>
    <s v="theater/plays"/>
    <n v="2"/>
    <n v="66.010284810126578"/>
    <x v="3"/>
    <x v="3"/>
  </r>
  <r>
    <n v="507"/>
    <s v="Turner, Miller and Francis"/>
    <s v="Compatible well-modulated budgetary management"/>
    <n v="2100"/>
    <n v="837"/>
    <x v="0"/>
    <x v="161"/>
    <x v="1"/>
    <s v="USD"/>
    <n v="1365483600"/>
    <n v="1369717200"/>
    <b v="0"/>
    <b v="1"/>
    <s v="technology/web"/>
    <n v="0.39857142857142858"/>
    <n v="44.05263157894737"/>
    <x v="2"/>
    <x v="2"/>
  </r>
  <r>
    <n v="508"/>
    <s v="Roberts Group"/>
    <s v="Up-sized radical pricing structure"/>
    <n v="172700"/>
    <n v="193820"/>
    <x v="1"/>
    <x v="367"/>
    <x v="1"/>
    <s v="USD"/>
    <n v="1532840400"/>
    <n v="1534654800"/>
    <b v="0"/>
    <b v="0"/>
    <s v="theater/plays"/>
    <n v="1.1222929936305732"/>
    <n v="52.999726551818434"/>
    <x v="3"/>
    <x v="3"/>
  </r>
  <r>
    <n v="509"/>
    <s v="White LLC"/>
    <s v="Robust zero-defect project"/>
    <n v="168500"/>
    <n v="119510"/>
    <x v="0"/>
    <x v="368"/>
    <x v="1"/>
    <s v="USD"/>
    <n v="1336194000"/>
    <n v="1337058000"/>
    <b v="0"/>
    <b v="0"/>
    <s v="theater/plays"/>
    <n v="0.70925816023738875"/>
    <n v="95"/>
    <x v="3"/>
    <x v="3"/>
  </r>
  <r>
    <n v="510"/>
    <s v="Best, Miller and Thomas"/>
    <s v="Re-engineered mobile task-force"/>
    <n v="7800"/>
    <n v="9289"/>
    <x v="1"/>
    <x v="54"/>
    <x v="2"/>
    <s v="AUD"/>
    <n v="1527742800"/>
    <n v="1529816400"/>
    <b v="0"/>
    <b v="0"/>
    <s v="film &amp; video/drama"/>
    <n v="1.1908974358974358"/>
    <n v="70.908396946564892"/>
    <x v="4"/>
    <x v="6"/>
  </r>
  <r>
    <n v="511"/>
    <s v="Smith-Mullins"/>
    <s v="User-centric intangible neural-net"/>
    <n v="147800"/>
    <n v="35498"/>
    <x v="0"/>
    <x v="369"/>
    <x v="1"/>
    <s v="USD"/>
    <n v="1564030800"/>
    <n v="1564894800"/>
    <b v="0"/>
    <b v="0"/>
    <s v="theater/plays"/>
    <n v="0.24017591339648173"/>
    <n v="98.060773480662988"/>
    <x v="3"/>
    <x v="3"/>
  </r>
  <r>
    <n v="512"/>
    <s v="Williams-Walsh"/>
    <s v="Organized explicit core"/>
    <n v="9100"/>
    <n v="12678"/>
    <x v="1"/>
    <x v="370"/>
    <x v="1"/>
    <s v="USD"/>
    <n v="1404536400"/>
    <n v="1404622800"/>
    <b v="0"/>
    <b v="1"/>
    <s v="games/video games"/>
    <n v="1.3931868131868133"/>
    <n v="53.046025104602514"/>
    <x v="6"/>
    <x v="11"/>
  </r>
  <r>
    <n v="513"/>
    <s v="Harrison, Blackwell and Mendez"/>
    <s v="Synchronized 6thgeneration adapter"/>
    <n v="8300"/>
    <n v="3260"/>
    <x v="3"/>
    <x v="164"/>
    <x v="1"/>
    <s v="USD"/>
    <n v="1284008400"/>
    <n v="1284181200"/>
    <b v="0"/>
    <b v="0"/>
    <s v="film &amp; video/television"/>
    <n v="0.39277108433734942"/>
    <n v="93.142857142857139"/>
    <x v="4"/>
    <x v="19"/>
  </r>
  <r>
    <n v="514"/>
    <s v="Sanchez, Bradley and Flores"/>
    <s v="Centralized motivating capacity"/>
    <n v="138700"/>
    <n v="31123"/>
    <x v="3"/>
    <x v="371"/>
    <x v="5"/>
    <s v="CHF"/>
    <n v="1386309600"/>
    <n v="1386741600"/>
    <b v="0"/>
    <b v="1"/>
    <s v="music/rock"/>
    <n v="0.22439077144917088"/>
    <n v="58.945075757575758"/>
    <x v="1"/>
    <x v="1"/>
  </r>
  <r>
    <n v="515"/>
    <s v="Cox LLC"/>
    <s v="Phased 24hour flexibility"/>
    <n v="8600"/>
    <n v="4797"/>
    <x v="0"/>
    <x v="221"/>
    <x v="0"/>
    <s v="CAD"/>
    <n v="1324620000"/>
    <n v="1324792800"/>
    <b v="0"/>
    <b v="1"/>
    <s v="theater/plays"/>
    <n v="0.55779069767441858"/>
    <n v="36.067669172932334"/>
    <x v="3"/>
    <x v="3"/>
  </r>
  <r>
    <n v="516"/>
    <s v="Morales-Odonnell"/>
    <s v="Exclusive 5thgeneration structure"/>
    <n v="125400"/>
    <n v="53324"/>
    <x v="0"/>
    <x v="372"/>
    <x v="1"/>
    <s v="USD"/>
    <n v="1281070800"/>
    <n v="1284354000"/>
    <b v="0"/>
    <b v="0"/>
    <s v="publishing/nonfiction"/>
    <n v="0.42523125996810207"/>
    <n v="63.030732860520096"/>
    <x v="5"/>
    <x v="9"/>
  </r>
  <r>
    <n v="517"/>
    <s v="Ramirez LLC"/>
    <s v="Multi-tiered maximized orchestration"/>
    <n v="5900"/>
    <n v="6608"/>
    <x v="1"/>
    <x v="373"/>
    <x v="1"/>
    <s v="USD"/>
    <n v="1493960400"/>
    <n v="1494392400"/>
    <b v="0"/>
    <b v="0"/>
    <s v="food/food trucks"/>
    <n v="1.1200000000000001"/>
    <n v="84.717948717948715"/>
    <x v="0"/>
    <x v="0"/>
  </r>
  <r>
    <n v="518"/>
    <s v="Ramirez Group"/>
    <s v="Open-architected uniform instruction set"/>
    <n v="8800"/>
    <n v="622"/>
    <x v="0"/>
    <x v="234"/>
    <x v="1"/>
    <s v="USD"/>
    <n v="1519365600"/>
    <n v="1519538400"/>
    <b v="0"/>
    <b v="1"/>
    <s v="film &amp; video/animation"/>
    <n v="7.0681818181818179E-2"/>
    <n v="62.2"/>
    <x v="4"/>
    <x v="10"/>
  </r>
  <r>
    <n v="519"/>
    <s v="Marsh-Coleman"/>
    <s v="Exclusive asymmetric analyzer"/>
    <n v="177700"/>
    <n v="180802"/>
    <x v="1"/>
    <x v="374"/>
    <x v="1"/>
    <s v="USD"/>
    <n v="1420696800"/>
    <n v="1421906400"/>
    <b v="0"/>
    <b v="1"/>
    <s v="music/rock"/>
    <n v="1.0174563871693867"/>
    <n v="101.97518330513255"/>
    <x v="1"/>
    <x v="1"/>
  </r>
  <r>
    <n v="520"/>
    <s v="Frederick, Jenkins and Collins"/>
    <s v="Organic radical collaboration"/>
    <n v="800"/>
    <n v="3406"/>
    <x v="1"/>
    <x v="235"/>
    <x v="1"/>
    <s v="USD"/>
    <n v="1555650000"/>
    <n v="1555909200"/>
    <b v="0"/>
    <b v="0"/>
    <s v="theater/plays"/>
    <n v="2"/>
    <n v="106.4375"/>
    <x v="3"/>
    <x v="3"/>
  </r>
  <r>
    <n v="521"/>
    <s v="Wilson Ltd"/>
    <s v="Function-based multi-state software"/>
    <n v="7600"/>
    <n v="11061"/>
    <x v="1"/>
    <x v="375"/>
    <x v="1"/>
    <s v="USD"/>
    <n v="1471928400"/>
    <n v="1472446800"/>
    <b v="0"/>
    <b v="1"/>
    <s v="film &amp; video/drama"/>
    <n v="1.4553947368421052"/>
    <n v="29.975609756097562"/>
    <x v="4"/>
    <x v="6"/>
  </r>
  <r>
    <n v="522"/>
    <s v="Cline, Peterson and Lowery"/>
    <s v="Innovative static budgetary management"/>
    <n v="50500"/>
    <n v="16389"/>
    <x v="0"/>
    <x v="271"/>
    <x v="1"/>
    <s v="USD"/>
    <n v="1341291600"/>
    <n v="1342328400"/>
    <b v="0"/>
    <b v="0"/>
    <s v="film &amp; video/shorts"/>
    <n v="0.32453465346534655"/>
    <n v="85.806282722513089"/>
    <x v="4"/>
    <x v="12"/>
  </r>
  <r>
    <n v="523"/>
    <s v="Underwood, James and Jones"/>
    <s v="Triple-buffered holistic ability"/>
    <n v="900"/>
    <n v="6303"/>
    <x v="1"/>
    <x v="121"/>
    <x v="1"/>
    <s v="USD"/>
    <n v="1267682400"/>
    <n v="1268114400"/>
    <b v="0"/>
    <b v="0"/>
    <s v="film &amp; video/shorts"/>
    <n v="2"/>
    <n v="70.82022471910112"/>
    <x v="4"/>
    <x v="12"/>
  </r>
  <r>
    <n v="524"/>
    <s v="Johnson-Contreras"/>
    <s v="Diverse scalable superstructure"/>
    <n v="96700"/>
    <n v="81136"/>
    <x v="0"/>
    <x v="376"/>
    <x v="1"/>
    <s v="USD"/>
    <n v="1272258000"/>
    <n v="1273381200"/>
    <b v="0"/>
    <b v="0"/>
    <s v="theater/plays"/>
    <n v="0.83904860392967939"/>
    <n v="40.998484082870135"/>
    <x v="3"/>
    <x v="3"/>
  </r>
  <r>
    <n v="525"/>
    <s v="Greene, Lloyd and Sims"/>
    <s v="Balanced leadingedge data-warehouse"/>
    <n v="2100"/>
    <n v="1768"/>
    <x v="0"/>
    <x v="377"/>
    <x v="1"/>
    <s v="USD"/>
    <n v="1290492000"/>
    <n v="1290837600"/>
    <b v="0"/>
    <b v="0"/>
    <s v="technology/wearables"/>
    <n v="0.84190476190476193"/>
    <n v="28.063492063492063"/>
    <x v="2"/>
    <x v="8"/>
  </r>
  <r>
    <n v="526"/>
    <s v="Smith-Sparks"/>
    <s v="Digitized bandwidth-monitored open architecture"/>
    <n v="8300"/>
    <n v="12944"/>
    <x v="1"/>
    <x v="98"/>
    <x v="1"/>
    <s v="USD"/>
    <n v="1451109600"/>
    <n v="1454306400"/>
    <b v="0"/>
    <b v="1"/>
    <s v="theater/plays"/>
    <n v="1.5595180722891566"/>
    <n v="88.054421768707485"/>
    <x v="3"/>
    <x v="3"/>
  </r>
  <r>
    <n v="527"/>
    <s v="Rosario-Smith"/>
    <s v="Enterprise-wide intermediate portal"/>
    <n v="189200"/>
    <n v="188480"/>
    <x v="0"/>
    <x v="378"/>
    <x v="0"/>
    <s v="CAD"/>
    <n v="1454652000"/>
    <n v="1457762400"/>
    <b v="0"/>
    <b v="0"/>
    <s v="film &amp; video/animation"/>
    <n v="0.99619450317124736"/>
    <n v="31"/>
    <x v="4"/>
    <x v="10"/>
  </r>
  <r>
    <n v="528"/>
    <s v="Avila, Ford and Welch"/>
    <s v="Focused leadingedge matrix"/>
    <n v="9000"/>
    <n v="7227"/>
    <x v="0"/>
    <x v="175"/>
    <x v="4"/>
    <s v="GBP"/>
    <n v="1385186400"/>
    <n v="1389074400"/>
    <b v="0"/>
    <b v="0"/>
    <s v="music/indie rock"/>
    <n v="0.80300000000000005"/>
    <n v="90.337500000000006"/>
    <x v="1"/>
    <x v="7"/>
  </r>
  <r>
    <n v="529"/>
    <s v="Gallegos Inc"/>
    <s v="Seamless logistical encryption"/>
    <n v="5100"/>
    <n v="574"/>
    <x v="0"/>
    <x v="352"/>
    <x v="1"/>
    <s v="USD"/>
    <n v="1399698000"/>
    <n v="1402117200"/>
    <b v="0"/>
    <b v="0"/>
    <s v="games/video games"/>
    <n v="0.11254901960784314"/>
    <n v="63.777777777777779"/>
    <x v="6"/>
    <x v="11"/>
  </r>
  <r>
    <n v="530"/>
    <s v="Morrow, Santiago and Soto"/>
    <s v="Stand-alone human-resource workforce"/>
    <n v="105000"/>
    <n v="96328"/>
    <x v="0"/>
    <x v="200"/>
    <x v="1"/>
    <s v="USD"/>
    <n v="1283230800"/>
    <n v="1284440400"/>
    <b v="0"/>
    <b v="1"/>
    <s v="publishing/fiction"/>
    <n v="0.91740952380952379"/>
    <n v="53.995515695067262"/>
    <x v="5"/>
    <x v="13"/>
  </r>
  <r>
    <n v="531"/>
    <s v="Berry-Richardson"/>
    <s v="Automated zero tolerance implementation"/>
    <n v="186700"/>
    <n v="178338"/>
    <x v="2"/>
    <x v="379"/>
    <x v="5"/>
    <s v="CHF"/>
    <n v="1384149600"/>
    <n v="1388988000"/>
    <b v="0"/>
    <b v="0"/>
    <s v="games/video games"/>
    <n v="0.95521156936261387"/>
    <n v="48.993956043956047"/>
    <x v="6"/>
    <x v="11"/>
  </r>
  <r>
    <n v="532"/>
    <s v="Cordova-Torres"/>
    <s v="Pre-emptive grid-enabled contingency"/>
    <n v="1600"/>
    <n v="8046"/>
    <x v="1"/>
    <x v="105"/>
    <x v="0"/>
    <s v="CAD"/>
    <n v="1516860000"/>
    <n v="1516946400"/>
    <b v="0"/>
    <b v="0"/>
    <s v="theater/plays"/>
    <n v="2"/>
    <n v="63.857142857142854"/>
    <x v="3"/>
    <x v="3"/>
  </r>
  <r>
    <n v="533"/>
    <s v="Holt, Bernard and Johnson"/>
    <s v="Multi-lateral didactic encoding"/>
    <n v="115600"/>
    <n v="184086"/>
    <x v="1"/>
    <x v="380"/>
    <x v="4"/>
    <s v="GBP"/>
    <n v="1374642000"/>
    <n v="1377752400"/>
    <b v="0"/>
    <b v="0"/>
    <s v="music/indie rock"/>
    <n v="1.5924394463667819"/>
    <n v="82.996393146979258"/>
    <x v="1"/>
    <x v="7"/>
  </r>
  <r>
    <n v="534"/>
    <s v="Clark, Mccormick and Mendoza"/>
    <s v="Self-enabling didactic orchestration"/>
    <n v="89100"/>
    <n v="13385"/>
    <x v="0"/>
    <x v="166"/>
    <x v="1"/>
    <s v="USD"/>
    <n v="1534482000"/>
    <n v="1534568400"/>
    <b v="0"/>
    <b v="1"/>
    <s v="film &amp; video/drama"/>
    <n v="0.15022446689113356"/>
    <n v="55.08230452674897"/>
    <x v="4"/>
    <x v="6"/>
  </r>
  <r>
    <n v="535"/>
    <s v="Garrison LLC"/>
    <s v="Profit-focused 24/7 data-warehouse"/>
    <n v="2600"/>
    <n v="12533"/>
    <x v="1"/>
    <x v="381"/>
    <x v="6"/>
    <s v="EUR"/>
    <n v="1528434000"/>
    <n v="1528606800"/>
    <b v="0"/>
    <b v="1"/>
    <s v="theater/plays"/>
    <n v="2"/>
    <n v="62.044554455445542"/>
    <x v="3"/>
    <x v="3"/>
  </r>
  <r>
    <n v="536"/>
    <s v="Shannon-Olson"/>
    <s v="Enhanced methodical middleware"/>
    <n v="9800"/>
    <n v="14697"/>
    <x v="1"/>
    <x v="382"/>
    <x v="6"/>
    <s v="EUR"/>
    <n v="1282626000"/>
    <n v="1284872400"/>
    <b v="0"/>
    <b v="0"/>
    <s v="publishing/fiction"/>
    <n v="1.4996938775510205"/>
    <n v="104.97857142857143"/>
    <x v="5"/>
    <x v="13"/>
  </r>
  <r>
    <n v="537"/>
    <s v="Murillo-Mcfarland"/>
    <s v="Synchronized client-driven projection"/>
    <n v="84400"/>
    <n v="98935"/>
    <x v="1"/>
    <x v="383"/>
    <x v="3"/>
    <s v="DKK"/>
    <n v="1535605200"/>
    <n v="1537592400"/>
    <b v="1"/>
    <b v="1"/>
    <s v="film &amp; video/documentary"/>
    <n v="1.1722156398104266"/>
    <n v="94.044676806083643"/>
    <x v="4"/>
    <x v="4"/>
  </r>
  <r>
    <n v="538"/>
    <s v="Young, Gilbert and Escobar"/>
    <s v="Networked didactic time-frame"/>
    <n v="151300"/>
    <n v="57034"/>
    <x v="0"/>
    <x v="384"/>
    <x v="1"/>
    <s v="USD"/>
    <n v="1379826000"/>
    <n v="1381208400"/>
    <b v="0"/>
    <b v="0"/>
    <s v="games/mobile games"/>
    <n v="0.37695968274950431"/>
    <n v="44.007716049382715"/>
    <x v="6"/>
    <x v="20"/>
  </r>
  <r>
    <n v="539"/>
    <s v="Thomas, Welch and Santana"/>
    <s v="Assimilated exuding toolset"/>
    <n v="9800"/>
    <n v="7120"/>
    <x v="0"/>
    <x v="385"/>
    <x v="1"/>
    <s v="USD"/>
    <n v="1561957200"/>
    <n v="1562475600"/>
    <b v="0"/>
    <b v="1"/>
    <s v="food/food trucks"/>
    <n v="0.72653061224489801"/>
    <n v="92.467532467532465"/>
    <x v="0"/>
    <x v="0"/>
  </r>
  <r>
    <n v="540"/>
    <s v="Brown-Pena"/>
    <s v="Front-line client-server secured line"/>
    <n v="5300"/>
    <n v="14097"/>
    <x v="1"/>
    <x v="326"/>
    <x v="1"/>
    <s v="USD"/>
    <n v="1525496400"/>
    <n v="1527397200"/>
    <b v="0"/>
    <b v="0"/>
    <s v="photography/photography books"/>
    <n v="2"/>
    <n v="57.072874493927124"/>
    <x v="7"/>
    <x v="14"/>
  </r>
  <r>
    <n v="541"/>
    <s v="Holder, Caldwell and Vance"/>
    <s v="Polarized systemic Internet solution"/>
    <n v="178000"/>
    <n v="43086"/>
    <x v="0"/>
    <x v="386"/>
    <x v="6"/>
    <s v="EUR"/>
    <n v="1433912400"/>
    <n v="1436158800"/>
    <b v="0"/>
    <b v="0"/>
    <s v="games/mobile games"/>
    <n v="0.24205617977528091"/>
    <n v="109.07848101265823"/>
    <x v="6"/>
    <x v="20"/>
  </r>
  <r>
    <n v="542"/>
    <s v="Harrison-Bridges"/>
    <s v="Profit-focused exuding moderator"/>
    <n v="77000"/>
    <n v="1930"/>
    <x v="0"/>
    <x v="240"/>
    <x v="4"/>
    <s v="GBP"/>
    <n v="1453442400"/>
    <n v="1456034400"/>
    <b v="0"/>
    <b v="0"/>
    <s v="music/indie rock"/>
    <n v="2.5064935064935064E-2"/>
    <n v="39.387755102040813"/>
    <x v="1"/>
    <x v="7"/>
  </r>
  <r>
    <n v="543"/>
    <s v="Johnson, Murphy and Peterson"/>
    <s v="Cross-group high-level moderator"/>
    <n v="84900"/>
    <n v="13864"/>
    <x v="0"/>
    <x v="80"/>
    <x v="1"/>
    <s v="USD"/>
    <n v="1378875600"/>
    <n v="1380171600"/>
    <b v="0"/>
    <b v="0"/>
    <s v="games/video games"/>
    <n v="0.1632979976442874"/>
    <n v="77.022222222222226"/>
    <x v="6"/>
    <x v="11"/>
  </r>
  <r>
    <n v="544"/>
    <s v="Taylor Inc"/>
    <s v="Public-key 3rdgeneration system engine"/>
    <n v="2800"/>
    <n v="7742"/>
    <x v="1"/>
    <x v="286"/>
    <x v="1"/>
    <s v="USD"/>
    <n v="1452232800"/>
    <n v="1453356000"/>
    <b v="0"/>
    <b v="0"/>
    <s v="music/rock"/>
    <n v="2"/>
    <n v="92.166666666666671"/>
    <x v="1"/>
    <x v="1"/>
  </r>
  <r>
    <n v="545"/>
    <s v="Deleon and Sons"/>
    <s v="Organized value-added access"/>
    <n v="184800"/>
    <n v="164109"/>
    <x v="0"/>
    <x v="387"/>
    <x v="1"/>
    <s v="USD"/>
    <n v="1577253600"/>
    <n v="1578981600"/>
    <b v="0"/>
    <b v="0"/>
    <s v="theater/plays"/>
    <n v="0.88803571428571426"/>
    <n v="61.007063197026021"/>
    <x v="3"/>
    <x v="3"/>
  </r>
  <r>
    <n v="546"/>
    <s v="Benjamin, Paul and Ferguson"/>
    <s v="Cloned global Graphical User Interface"/>
    <n v="4200"/>
    <n v="6870"/>
    <x v="1"/>
    <x v="39"/>
    <x v="1"/>
    <s v="USD"/>
    <n v="1537160400"/>
    <n v="1537419600"/>
    <b v="0"/>
    <b v="1"/>
    <s v="theater/plays"/>
    <n v="1.6357142857142857"/>
    <n v="78.068181818181813"/>
    <x v="3"/>
    <x v="3"/>
  </r>
  <r>
    <n v="547"/>
    <s v="Hardin-Dixon"/>
    <s v="Focused solution-oriented matrix"/>
    <n v="1300"/>
    <n v="12597"/>
    <x v="1"/>
    <x v="388"/>
    <x v="1"/>
    <s v="USD"/>
    <n v="1422165600"/>
    <n v="1423202400"/>
    <b v="0"/>
    <b v="0"/>
    <s v="film &amp; video/drama"/>
    <n v="2"/>
    <n v="80.75"/>
    <x v="4"/>
    <x v="6"/>
  </r>
  <r>
    <n v="548"/>
    <s v="York-Pitts"/>
    <s v="Monitored discrete toolset"/>
    <n v="66100"/>
    <n v="179074"/>
    <x v="1"/>
    <x v="389"/>
    <x v="1"/>
    <s v="USD"/>
    <n v="1459486800"/>
    <n v="1460610000"/>
    <b v="0"/>
    <b v="0"/>
    <s v="theater/plays"/>
    <n v="2"/>
    <n v="59.991289782244557"/>
    <x v="3"/>
    <x v="3"/>
  </r>
  <r>
    <n v="549"/>
    <s v="Jarvis and Sons"/>
    <s v="Business-focused intermediate system engine"/>
    <n v="29500"/>
    <n v="83843"/>
    <x v="1"/>
    <x v="390"/>
    <x v="1"/>
    <s v="USD"/>
    <n v="1369717200"/>
    <n v="1370494800"/>
    <b v="0"/>
    <b v="0"/>
    <s v="technology/wearables"/>
    <n v="2"/>
    <n v="110.03018372703411"/>
    <x v="2"/>
    <x v="8"/>
  </r>
  <r>
    <n v="550"/>
    <s v="Morrison-Henderson"/>
    <s v="De-engineered disintermediate encoding"/>
    <n v="100"/>
    <n v="4"/>
    <x v="3"/>
    <x v="49"/>
    <x v="5"/>
    <s v="CHF"/>
    <n v="1330495200"/>
    <n v="1332306000"/>
    <b v="0"/>
    <b v="0"/>
    <s v="music/indie rock"/>
    <n v="0.04"/>
    <n v="4"/>
    <x v="1"/>
    <x v="7"/>
  </r>
  <r>
    <n v="551"/>
    <s v="Martin-James"/>
    <s v="Streamlined upward-trending analyzer"/>
    <n v="180100"/>
    <n v="105598"/>
    <x v="0"/>
    <x v="391"/>
    <x v="2"/>
    <s v="AUD"/>
    <n v="1419055200"/>
    <n v="1422511200"/>
    <b v="0"/>
    <b v="1"/>
    <s v="technology/web"/>
    <n v="0.58632981676846196"/>
    <n v="37.99856063332134"/>
    <x v="2"/>
    <x v="2"/>
  </r>
  <r>
    <n v="552"/>
    <s v="Mercer, Solomon and Singleton"/>
    <s v="Distributed human-resource policy"/>
    <n v="9000"/>
    <n v="8866"/>
    <x v="0"/>
    <x v="45"/>
    <x v="1"/>
    <s v="USD"/>
    <n v="1480140000"/>
    <n v="1480312800"/>
    <b v="0"/>
    <b v="0"/>
    <s v="theater/plays"/>
    <n v="0.98511111111111116"/>
    <n v="96.369565217391298"/>
    <x v="3"/>
    <x v="3"/>
  </r>
  <r>
    <n v="553"/>
    <s v="Dougherty, Austin and Mills"/>
    <s v="De-engineered 5thgeneration contingency"/>
    <n v="170600"/>
    <n v="75022"/>
    <x v="0"/>
    <x v="392"/>
    <x v="1"/>
    <s v="USD"/>
    <n v="1293948000"/>
    <n v="1294034400"/>
    <b v="0"/>
    <b v="0"/>
    <s v="music/rock"/>
    <n v="0.43975381008206332"/>
    <n v="72.978599221789878"/>
    <x v="1"/>
    <x v="1"/>
  </r>
  <r>
    <n v="554"/>
    <s v="Ritter PLC"/>
    <s v="Multi-channeled upward-trending application"/>
    <n v="9500"/>
    <n v="14408"/>
    <x v="1"/>
    <x v="353"/>
    <x v="0"/>
    <s v="CAD"/>
    <n v="1482127200"/>
    <n v="1482645600"/>
    <b v="0"/>
    <b v="0"/>
    <s v="music/indie rock"/>
    <n v="1.5166315789473683"/>
    <n v="26.007220216606498"/>
    <x v="1"/>
    <x v="7"/>
  </r>
  <r>
    <n v="555"/>
    <s v="Anderson Group"/>
    <s v="Organic maximized database"/>
    <n v="6300"/>
    <n v="14089"/>
    <x v="1"/>
    <x v="18"/>
    <x v="3"/>
    <s v="DKK"/>
    <n v="1396414800"/>
    <n v="1399093200"/>
    <b v="0"/>
    <b v="0"/>
    <s v="music/rock"/>
    <n v="2"/>
    <n v="104.36296296296297"/>
    <x v="1"/>
    <x v="1"/>
  </r>
  <r>
    <n v="556"/>
    <s v="Smith and Sons"/>
    <s v="Grass-roots 24/7 attitude"/>
    <n v="5200"/>
    <n v="12467"/>
    <x v="1"/>
    <x v="393"/>
    <x v="1"/>
    <s v="USD"/>
    <n v="1315285200"/>
    <n v="1315890000"/>
    <b v="0"/>
    <b v="1"/>
    <s v="publishing/translations"/>
    <n v="2"/>
    <n v="102.18852459016394"/>
    <x v="5"/>
    <x v="18"/>
  </r>
  <r>
    <n v="557"/>
    <s v="Lam-Hamilton"/>
    <s v="Team-oriented global strategy"/>
    <n v="6000"/>
    <n v="11960"/>
    <x v="1"/>
    <x v="394"/>
    <x v="1"/>
    <s v="USD"/>
    <n v="1443762000"/>
    <n v="1444021200"/>
    <b v="0"/>
    <b v="1"/>
    <s v="film &amp; video/science fiction"/>
    <n v="1.9933333333333334"/>
    <n v="54.117647058823529"/>
    <x v="4"/>
    <x v="22"/>
  </r>
  <r>
    <n v="558"/>
    <s v="Ho Ltd"/>
    <s v="Enhanced client-driven capacity"/>
    <n v="5800"/>
    <n v="7966"/>
    <x v="1"/>
    <x v="105"/>
    <x v="1"/>
    <s v="USD"/>
    <n v="1456293600"/>
    <n v="1460005200"/>
    <b v="0"/>
    <b v="0"/>
    <s v="theater/plays"/>
    <n v="1.373448275862069"/>
    <n v="63.222222222222221"/>
    <x v="3"/>
    <x v="3"/>
  </r>
  <r>
    <n v="559"/>
    <s v="Brown, Estrada and Jensen"/>
    <s v="Exclusive systematic productivity"/>
    <n v="105300"/>
    <n v="106321"/>
    <x v="1"/>
    <x v="395"/>
    <x v="1"/>
    <s v="USD"/>
    <n v="1470114000"/>
    <n v="1470718800"/>
    <b v="0"/>
    <b v="0"/>
    <s v="theater/plays"/>
    <n v="1.009696106362773"/>
    <n v="104.03228962818004"/>
    <x v="3"/>
    <x v="3"/>
  </r>
  <r>
    <n v="560"/>
    <s v="Hunt LLC"/>
    <s v="Re-engineered radical policy"/>
    <n v="20000"/>
    <n v="158832"/>
    <x v="1"/>
    <x v="396"/>
    <x v="1"/>
    <s v="USD"/>
    <n v="1321596000"/>
    <n v="1325052000"/>
    <b v="0"/>
    <b v="0"/>
    <s v="film &amp; video/animation"/>
    <n v="2"/>
    <n v="49.994334277620396"/>
    <x v="4"/>
    <x v="10"/>
  </r>
  <r>
    <n v="561"/>
    <s v="Fowler-Smith"/>
    <s v="Down-sized logistical adapter"/>
    <n v="3000"/>
    <n v="11091"/>
    <x v="1"/>
    <x v="40"/>
    <x v="5"/>
    <s v="CHF"/>
    <n v="1318827600"/>
    <n v="1319000400"/>
    <b v="0"/>
    <b v="0"/>
    <s v="theater/plays"/>
    <n v="2"/>
    <n v="56.015151515151516"/>
    <x v="3"/>
    <x v="3"/>
  </r>
  <r>
    <n v="562"/>
    <s v="Blair Inc"/>
    <s v="Configurable bandwidth-monitored throughput"/>
    <n v="9900"/>
    <n v="1269"/>
    <x v="0"/>
    <x v="150"/>
    <x v="5"/>
    <s v="CHF"/>
    <n v="1552366800"/>
    <n v="1552539600"/>
    <b v="0"/>
    <b v="0"/>
    <s v="music/rock"/>
    <n v="0.12818181818181817"/>
    <n v="48.807692307692307"/>
    <x v="1"/>
    <x v="1"/>
  </r>
  <r>
    <n v="563"/>
    <s v="Kelley, Stanton and Sanchez"/>
    <s v="Optional tangible pricing structure"/>
    <n v="3700"/>
    <n v="5107"/>
    <x v="1"/>
    <x v="72"/>
    <x v="2"/>
    <s v="AUD"/>
    <n v="1542088800"/>
    <n v="1543816800"/>
    <b v="0"/>
    <b v="0"/>
    <s v="film &amp; video/documentary"/>
    <n v="1.3802702702702703"/>
    <n v="60.082352941176474"/>
    <x v="4"/>
    <x v="4"/>
  </r>
  <r>
    <n v="564"/>
    <s v="Hernandez-Macdonald"/>
    <s v="Organic high-level implementation"/>
    <n v="168700"/>
    <n v="141393"/>
    <x v="0"/>
    <x v="397"/>
    <x v="1"/>
    <s v="USD"/>
    <n v="1426395600"/>
    <n v="1427086800"/>
    <b v="0"/>
    <b v="0"/>
    <s v="theater/plays"/>
    <n v="0.83813278008298753"/>
    <n v="78.990502793296088"/>
    <x v="3"/>
    <x v="3"/>
  </r>
  <r>
    <n v="565"/>
    <s v="Joseph LLC"/>
    <s v="Decentralized logistical collaboration"/>
    <n v="94900"/>
    <n v="194166"/>
    <x v="1"/>
    <x v="398"/>
    <x v="1"/>
    <s v="USD"/>
    <n v="1321336800"/>
    <n v="1323064800"/>
    <b v="0"/>
    <b v="0"/>
    <s v="theater/plays"/>
    <n v="2"/>
    <n v="53.99499443826474"/>
    <x v="3"/>
    <x v="3"/>
  </r>
  <r>
    <n v="566"/>
    <s v="Webb-Smith"/>
    <s v="Advanced content-based installation"/>
    <n v="9300"/>
    <n v="4124"/>
    <x v="0"/>
    <x v="95"/>
    <x v="1"/>
    <s v="USD"/>
    <n v="1456293600"/>
    <n v="1458277200"/>
    <b v="0"/>
    <b v="1"/>
    <s v="music/electric music"/>
    <n v="0.44344086021505374"/>
    <n v="111.45945945945945"/>
    <x v="1"/>
    <x v="5"/>
  </r>
  <r>
    <n v="567"/>
    <s v="Johns PLC"/>
    <s v="Distributed high-level open architecture"/>
    <n v="6800"/>
    <n v="14865"/>
    <x v="1"/>
    <x v="146"/>
    <x v="1"/>
    <s v="USD"/>
    <n v="1404968400"/>
    <n v="1405141200"/>
    <b v="0"/>
    <b v="0"/>
    <s v="music/rock"/>
    <n v="2"/>
    <n v="60.922131147540981"/>
    <x v="1"/>
    <x v="1"/>
  </r>
  <r>
    <n v="568"/>
    <s v="Hardin-Foley"/>
    <s v="Synergized zero tolerance help-desk"/>
    <n v="72400"/>
    <n v="134688"/>
    <x v="1"/>
    <x v="399"/>
    <x v="1"/>
    <s v="USD"/>
    <n v="1279170000"/>
    <n v="1283058000"/>
    <b v="0"/>
    <b v="0"/>
    <s v="theater/plays"/>
    <n v="1.8603314917127072"/>
    <n v="26.0015444015444"/>
    <x v="3"/>
    <x v="3"/>
  </r>
  <r>
    <n v="569"/>
    <s v="Fischer, Fowler and Arnold"/>
    <s v="Extended multi-tasking definition"/>
    <n v="20100"/>
    <n v="47705"/>
    <x v="1"/>
    <x v="400"/>
    <x v="6"/>
    <s v="EUR"/>
    <n v="1294725600"/>
    <n v="1295762400"/>
    <b v="0"/>
    <b v="0"/>
    <s v="film &amp; video/animation"/>
    <n v="2"/>
    <n v="80.993208828522924"/>
    <x v="4"/>
    <x v="10"/>
  </r>
  <r>
    <n v="570"/>
    <s v="Martinez-Juarez"/>
    <s v="Realigned uniform knowledge user"/>
    <n v="31200"/>
    <n v="95364"/>
    <x v="1"/>
    <x v="401"/>
    <x v="1"/>
    <s v="USD"/>
    <n v="1419055200"/>
    <n v="1419573600"/>
    <b v="0"/>
    <b v="1"/>
    <s v="music/rock"/>
    <n v="2"/>
    <n v="34.995963302752294"/>
    <x v="1"/>
    <x v="1"/>
  </r>
  <r>
    <n v="571"/>
    <s v="Wilson and Sons"/>
    <s v="Monitored grid-enabled model"/>
    <n v="3500"/>
    <n v="3295"/>
    <x v="0"/>
    <x v="164"/>
    <x v="6"/>
    <s v="EUR"/>
    <n v="1434690000"/>
    <n v="1438750800"/>
    <b v="0"/>
    <b v="0"/>
    <s v="film &amp; video/shorts"/>
    <n v="0.94142857142857139"/>
    <n v="94.142857142857139"/>
    <x v="4"/>
    <x v="12"/>
  </r>
  <r>
    <n v="572"/>
    <s v="Clements Group"/>
    <s v="Assimilated actuating policy"/>
    <n v="9000"/>
    <n v="4896"/>
    <x v="3"/>
    <x v="115"/>
    <x v="1"/>
    <s v="USD"/>
    <n v="1443416400"/>
    <n v="1444798800"/>
    <b v="0"/>
    <b v="1"/>
    <s v="music/rock"/>
    <n v="0.54400000000000004"/>
    <n v="52.085106382978722"/>
    <x v="1"/>
    <x v="1"/>
  </r>
  <r>
    <n v="573"/>
    <s v="Valenzuela-Cook"/>
    <s v="Total incremental productivity"/>
    <n v="6700"/>
    <n v="7496"/>
    <x v="1"/>
    <x v="402"/>
    <x v="1"/>
    <s v="USD"/>
    <n v="1399006800"/>
    <n v="1399179600"/>
    <b v="0"/>
    <b v="0"/>
    <s v="journalism/audio"/>
    <n v="1.1188059701492536"/>
    <n v="24.986666666666668"/>
    <x v="8"/>
    <x v="23"/>
  </r>
  <r>
    <n v="574"/>
    <s v="Parker, Haley and Foster"/>
    <s v="Adaptive local task-force"/>
    <n v="2700"/>
    <n v="9967"/>
    <x v="1"/>
    <x v="358"/>
    <x v="1"/>
    <s v="USD"/>
    <n v="1575698400"/>
    <n v="1576562400"/>
    <b v="0"/>
    <b v="1"/>
    <s v="food/food trucks"/>
    <n v="2"/>
    <n v="69.215277777777771"/>
    <x v="0"/>
    <x v="0"/>
  </r>
  <r>
    <n v="575"/>
    <s v="Fuentes LLC"/>
    <s v="Universal zero-defect concept"/>
    <n v="83300"/>
    <n v="52421"/>
    <x v="0"/>
    <x v="21"/>
    <x v="1"/>
    <s v="USD"/>
    <n v="1400562000"/>
    <n v="1400821200"/>
    <b v="0"/>
    <b v="1"/>
    <s v="theater/plays"/>
    <n v="0.62930372148859548"/>
    <n v="93.944444444444443"/>
    <x v="3"/>
    <x v="3"/>
  </r>
  <r>
    <n v="576"/>
    <s v="Moran and Sons"/>
    <s v="Object-based bottom-line superstructure"/>
    <n v="9700"/>
    <n v="6298"/>
    <x v="0"/>
    <x v="251"/>
    <x v="1"/>
    <s v="USD"/>
    <n v="1509512400"/>
    <n v="1510984800"/>
    <b v="0"/>
    <b v="0"/>
    <s v="theater/plays"/>
    <n v="0.6492783505154639"/>
    <n v="98.40625"/>
    <x v="3"/>
    <x v="3"/>
  </r>
  <r>
    <n v="577"/>
    <s v="Stevens Inc"/>
    <s v="Adaptive 24hour projection"/>
    <n v="8200"/>
    <n v="1546"/>
    <x v="3"/>
    <x v="95"/>
    <x v="1"/>
    <s v="USD"/>
    <n v="1299823200"/>
    <n v="1302066000"/>
    <b v="0"/>
    <b v="0"/>
    <s v="music/jazz"/>
    <n v="0.18853658536585366"/>
    <n v="41.783783783783782"/>
    <x v="1"/>
    <x v="17"/>
  </r>
  <r>
    <n v="578"/>
    <s v="Martinez-Johnson"/>
    <s v="Sharable radical toolset"/>
    <n v="96500"/>
    <n v="16168"/>
    <x v="0"/>
    <x v="242"/>
    <x v="1"/>
    <s v="USD"/>
    <n v="1322719200"/>
    <n v="1322978400"/>
    <b v="0"/>
    <b v="0"/>
    <s v="film &amp; video/science fiction"/>
    <n v="0.1675440414507772"/>
    <n v="65.991836734693877"/>
    <x v="4"/>
    <x v="22"/>
  </r>
  <r>
    <n v="579"/>
    <s v="Franklin Inc"/>
    <s v="Focused multimedia knowledgebase"/>
    <n v="6200"/>
    <n v="6269"/>
    <x v="1"/>
    <x v="215"/>
    <x v="1"/>
    <s v="USD"/>
    <n v="1312693200"/>
    <n v="1313730000"/>
    <b v="0"/>
    <b v="0"/>
    <s v="music/jazz"/>
    <n v="1.0111290322580646"/>
    <n v="72.05747126436782"/>
    <x v="1"/>
    <x v="17"/>
  </r>
  <r>
    <n v="580"/>
    <s v="Perez PLC"/>
    <s v="Seamless 6thgeneration extranet"/>
    <n v="43800"/>
    <n v="149578"/>
    <x v="1"/>
    <x v="403"/>
    <x v="1"/>
    <s v="USD"/>
    <n v="1393394400"/>
    <n v="1394085600"/>
    <b v="0"/>
    <b v="0"/>
    <s v="theater/plays"/>
    <n v="2"/>
    <n v="48.003209242618745"/>
    <x v="3"/>
    <x v="3"/>
  </r>
  <r>
    <n v="581"/>
    <s v="Sanchez, Cross and Savage"/>
    <s v="Sharable mobile knowledgebase"/>
    <n v="6000"/>
    <n v="3841"/>
    <x v="0"/>
    <x v="83"/>
    <x v="1"/>
    <s v="USD"/>
    <n v="1304053200"/>
    <n v="1305349200"/>
    <b v="0"/>
    <b v="0"/>
    <s v="technology/web"/>
    <n v="0.64016666666666666"/>
    <n v="54.098591549295776"/>
    <x v="2"/>
    <x v="2"/>
  </r>
  <r>
    <n v="582"/>
    <s v="Pineda Ltd"/>
    <s v="Cross-group global system engine"/>
    <n v="8700"/>
    <n v="4531"/>
    <x v="0"/>
    <x v="344"/>
    <x v="1"/>
    <s v="USD"/>
    <n v="1433912400"/>
    <n v="1434344400"/>
    <b v="0"/>
    <b v="1"/>
    <s v="games/video games"/>
    <n v="0.5208045977011494"/>
    <n v="107.88095238095238"/>
    <x v="6"/>
    <x v="11"/>
  </r>
  <r>
    <n v="583"/>
    <s v="Powell and Sons"/>
    <s v="Centralized clear-thinking conglomeration"/>
    <n v="18900"/>
    <n v="60934"/>
    <x v="1"/>
    <x v="404"/>
    <x v="1"/>
    <s v="USD"/>
    <n v="1329717600"/>
    <n v="1331186400"/>
    <b v="0"/>
    <b v="0"/>
    <s v="film &amp; video/documentary"/>
    <n v="2"/>
    <n v="67.034103410341032"/>
    <x v="4"/>
    <x v="4"/>
  </r>
  <r>
    <n v="584"/>
    <s v="Nunez-Richards"/>
    <s v="De-engineered cohesive system engine"/>
    <n v="86400"/>
    <n v="103255"/>
    <x v="1"/>
    <x v="405"/>
    <x v="1"/>
    <s v="USD"/>
    <n v="1335330000"/>
    <n v="1336539600"/>
    <b v="0"/>
    <b v="0"/>
    <s v="technology/web"/>
    <n v="1.1950810185185186"/>
    <n v="64.01425914445133"/>
    <x v="2"/>
    <x v="2"/>
  </r>
  <r>
    <n v="585"/>
    <s v="Pugh LLC"/>
    <s v="Reactive analyzing function"/>
    <n v="8900"/>
    <n v="13065"/>
    <x v="1"/>
    <x v="158"/>
    <x v="1"/>
    <s v="USD"/>
    <n v="1268888400"/>
    <n v="1269752400"/>
    <b v="0"/>
    <b v="0"/>
    <s v="publishing/translations"/>
    <n v="1.4679775280898877"/>
    <n v="96.066176470588232"/>
    <x v="5"/>
    <x v="18"/>
  </r>
  <r>
    <n v="586"/>
    <s v="Rowe-Wong"/>
    <s v="Robust hybrid budgetary management"/>
    <n v="700"/>
    <n v="6654"/>
    <x v="1"/>
    <x v="406"/>
    <x v="1"/>
    <s v="USD"/>
    <n v="1289973600"/>
    <n v="1291615200"/>
    <b v="0"/>
    <b v="0"/>
    <s v="music/rock"/>
    <n v="2"/>
    <n v="51.184615384615384"/>
    <x v="1"/>
    <x v="1"/>
  </r>
  <r>
    <n v="587"/>
    <s v="Williams-Santos"/>
    <s v="Open-source analyzing monitoring"/>
    <n v="9400"/>
    <n v="6852"/>
    <x v="0"/>
    <x v="388"/>
    <x v="0"/>
    <s v="CAD"/>
    <n v="1547877600"/>
    <n v="1552366800"/>
    <b v="0"/>
    <b v="1"/>
    <s v="food/food trucks"/>
    <n v="0.72893617021276591"/>
    <n v="43.92307692307692"/>
    <x v="0"/>
    <x v="0"/>
  </r>
  <r>
    <n v="588"/>
    <s v="Weber Inc"/>
    <s v="Up-sized discrete firmware"/>
    <n v="157600"/>
    <n v="124517"/>
    <x v="0"/>
    <x v="407"/>
    <x v="4"/>
    <s v="GBP"/>
    <n v="1269493200"/>
    <n v="1272171600"/>
    <b v="0"/>
    <b v="0"/>
    <s v="theater/plays"/>
    <n v="0.7900824873096447"/>
    <n v="91.021198830409361"/>
    <x v="3"/>
    <x v="3"/>
  </r>
  <r>
    <n v="589"/>
    <s v="Avery, Brown and Parker"/>
    <s v="Exclusive intangible extranet"/>
    <n v="7900"/>
    <n v="5113"/>
    <x v="0"/>
    <x v="408"/>
    <x v="1"/>
    <s v="USD"/>
    <n v="1436072400"/>
    <n v="1436677200"/>
    <b v="0"/>
    <b v="0"/>
    <s v="film &amp; video/documentary"/>
    <n v="0.64721518987341775"/>
    <n v="50.127450980392155"/>
    <x v="4"/>
    <x v="4"/>
  </r>
  <r>
    <n v="590"/>
    <s v="Cox Group"/>
    <s v="Synergized analyzing process improvement"/>
    <n v="7100"/>
    <n v="5824"/>
    <x v="0"/>
    <x v="99"/>
    <x v="2"/>
    <s v="AUD"/>
    <n v="1419141600"/>
    <n v="1420092000"/>
    <b v="0"/>
    <b v="0"/>
    <s v="publishing/radio &amp; podcasts"/>
    <n v="0.82028169014084507"/>
    <n v="67.720930232558146"/>
    <x v="5"/>
    <x v="15"/>
  </r>
  <r>
    <n v="591"/>
    <s v="Jensen LLC"/>
    <s v="Realigned dedicated system engine"/>
    <n v="600"/>
    <n v="6226"/>
    <x v="1"/>
    <x v="408"/>
    <x v="1"/>
    <s v="USD"/>
    <n v="1279083600"/>
    <n v="1279947600"/>
    <b v="0"/>
    <b v="0"/>
    <s v="games/video games"/>
    <n v="2"/>
    <n v="61.03921568627451"/>
    <x v="6"/>
    <x v="11"/>
  </r>
  <r>
    <n v="592"/>
    <s v="Brown Inc"/>
    <s v="Object-based bandwidth-monitored concept"/>
    <n v="156800"/>
    <n v="20243"/>
    <x v="0"/>
    <x v="259"/>
    <x v="1"/>
    <s v="USD"/>
    <n v="1401426000"/>
    <n v="1402203600"/>
    <b v="0"/>
    <b v="0"/>
    <s v="theater/plays"/>
    <n v="0.12910076530612244"/>
    <n v="80.011857707509876"/>
    <x v="3"/>
    <x v="3"/>
  </r>
  <r>
    <n v="593"/>
    <s v="Hale-Hayes"/>
    <s v="Ameliorated client-driven open system"/>
    <n v="121600"/>
    <n v="188288"/>
    <x v="1"/>
    <x v="409"/>
    <x v="1"/>
    <s v="USD"/>
    <n v="1395810000"/>
    <n v="1396933200"/>
    <b v="0"/>
    <b v="0"/>
    <s v="film &amp; video/animation"/>
    <n v="1.5484210526315789"/>
    <n v="47.001497753369947"/>
    <x v="4"/>
    <x v="10"/>
  </r>
  <r>
    <n v="594"/>
    <s v="Mcbride PLC"/>
    <s v="Upgradable leadingedge Local Area Network"/>
    <n v="157300"/>
    <n v="11167"/>
    <x v="0"/>
    <x v="144"/>
    <x v="1"/>
    <s v="USD"/>
    <n v="1467003600"/>
    <n v="1467262800"/>
    <b v="0"/>
    <b v="1"/>
    <s v="theater/plays"/>
    <n v="7.0991735537190084E-2"/>
    <n v="71.127388535031841"/>
    <x v="3"/>
    <x v="3"/>
  </r>
  <r>
    <n v="595"/>
    <s v="Harris-Jennings"/>
    <s v="Customizable intermediate data-warehouse"/>
    <n v="70300"/>
    <n v="146595"/>
    <x v="1"/>
    <x v="410"/>
    <x v="1"/>
    <s v="USD"/>
    <n v="1268715600"/>
    <n v="1270530000"/>
    <b v="0"/>
    <b v="1"/>
    <s v="theater/plays"/>
    <n v="2"/>
    <n v="89.99079189686924"/>
    <x v="3"/>
    <x v="3"/>
  </r>
  <r>
    <n v="596"/>
    <s v="Becker-Scott"/>
    <s v="Managed optimizing archive"/>
    <n v="7900"/>
    <n v="7875"/>
    <x v="0"/>
    <x v="236"/>
    <x v="1"/>
    <s v="USD"/>
    <n v="1457157600"/>
    <n v="1457762400"/>
    <b v="0"/>
    <b v="1"/>
    <s v="film &amp; video/drama"/>
    <n v="0.99683544303797467"/>
    <n v="43.032786885245905"/>
    <x v="4"/>
    <x v="6"/>
  </r>
  <r>
    <n v="597"/>
    <s v="Todd, Freeman and Henry"/>
    <s v="Diverse systematic projection"/>
    <n v="73800"/>
    <n v="148779"/>
    <x v="1"/>
    <x v="411"/>
    <x v="1"/>
    <s v="USD"/>
    <n v="1573970400"/>
    <n v="1575525600"/>
    <b v="0"/>
    <b v="0"/>
    <s v="theater/plays"/>
    <n v="2"/>
    <n v="67.997714808043881"/>
    <x v="3"/>
    <x v="3"/>
  </r>
  <r>
    <n v="598"/>
    <s v="Martinez, Garza and Young"/>
    <s v="Up-sized web-enabled info-mediaries"/>
    <n v="108500"/>
    <n v="175868"/>
    <x v="1"/>
    <x v="412"/>
    <x v="6"/>
    <s v="EUR"/>
    <n v="1276578000"/>
    <n v="1279083600"/>
    <b v="0"/>
    <b v="0"/>
    <s v="music/rock"/>
    <n v="1.6209032258064515"/>
    <n v="73.004566210045667"/>
    <x v="1"/>
    <x v="1"/>
  </r>
  <r>
    <n v="599"/>
    <s v="Smith-Ramos"/>
    <s v="Persevering optimizing Graphical User Interface"/>
    <n v="140300"/>
    <n v="5112"/>
    <x v="0"/>
    <x v="172"/>
    <x v="3"/>
    <s v="DKK"/>
    <n v="1423720800"/>
    <n v="1424412000"/>
    <b v="0"/>
    <b v="0"/>
    <s v="film &amp; video/documentary"/>
    <n v="3.6436208125445471E-2"/>
    <n v="62.341463414634148"/>
    <x v="4"/>
    <x v="4"/>
  </r>
  <r>
    <n v="600"/>
    <s v="Brown-George"/>
    <s v="Cross-platform tertiary array"/>
    <n v="100"/>
    <n v="5"/>
    <x v="0"/>
    <x v="49"/>
    <x v="4"/>
    <s v="GBP"/>
    <n v="1375160400"/>
    <n v="1376197200"/>
    <b v="0"/>
    <b v="0"/>
    <s v="food/food trucks"/>
    <n v="0.05"/>
    <n v="5"/>
    <x v="0"/>
    <x v="0"/>
  </r>
  <r>
    <n v="601"/>
    <s v="Waters and Sons"/>
    <s v="Inverse neutral structure"/>
    <n v="6300"/>
    <n v="13018"/>
    <x v="1"/>
    <x v="346"/>
    <x v="1"/>
    <s v="USD"/>
    <n v="1401426000"/>
    <n v="1402894800"/>
    <b v="1"/>
    <b v="0"/>
    <s v="technology/wearables"/>
    <n v="2"/>
    <n v="67.103092783505161"/>
    <x v="2"/>
    <x v="8"/>
  </r>
  <r>
    <n v="602"/>
    <s v="Brown Ltd"/>
    <s v="Quality-focused system-worthy support"/>
    <n v="71100"/>
    <n v="91176"/>
    <x v="1"/>
    <x v="413"/>
    <x v="1"/>
    <s v="USD"/>
    <n v="1433480400"/>
    <n v="1434430800"/>
    <b v="0"/>
    <b v="0"/>
    <s v="theater/plays"/>
    <n v="1.2823628691983122"/>
    <n v="79.978947368421046"/>
    <x v="3"/>
    <x v="3"/>
  </r>
  <r>
    <n v="603"/>
    <s v="Christian, Yates and Greer"/>
    <s v="Vision-oriented 5thgeneration array"/>
    <n v="5300"/>
    <n v="6342"/>
    <x v="1"/>
    <x v="408"/>
    <x v="1"/>
    <s v="USD"/>
    <n v="1555563600"/>
    <n v="1557896400"/>
    <b v="0"/>
    <b v="0"/>
    <s v="theater/plays"/>
    <n v="1.1966037735849056"/>
    <n v="62.176470588235297"/>
    <x v="3"/>
    <x v="3"/>
  </r>
  <r>
    <n v="604"/>
    <s v="Cole, Hernandez and Rodriguez"/>
    <s v="Cross-platform logistical circuit"/>
    <n v="88700"/>
    <n v="151438"/>
    <x v="1"/>
    <x v="414"/>
    <x v="1"/>
    <s v="USD"/>
    <n v="1295676000"/>
    <n v="1297490400"/>
    <b v="0"/>
    <b v="0"/>
    <s v="theater/plays"/>
    <n v="1.7073055242390078"/>
    <n v="53.005950297514879"/>
    <x v="3"/>
    <x v="3"/>
  </r>
  <r>
    <n v="605"/>
    <s v="Ortiz, Valenzuela and Collins"/>
    <s v="Profound solution-oriented matrix"/>
    <n v="3300"/>
    <n v="6178"/>
    <x v="1"/>
    <x v="37"/>
    <x v="1"/>
    <s v="USD"/>
    <n v="1443848400"/>
    <n v="1447394400"/>
    <b v="0"/>
    <b v="0"/>
    <s v="publishing/nonfiction"/>
    <n v="1.8721212121212121"/>
    <n v="57.738317757009348"/>
    <x v="5"/>
    <x v="9"/>
  </r>
  <r>
    <n v="606"/>
    <s v="Valencia PLC"/>
    <s v="Extended asynchronous initiative"/>
    <n v="3400"/>
    <n v="6405"/>
    <x v="1"/>
    <x v="415"/>
    <x v="4"/>
    <s v="GBP"/>
    <n v="1457330400"/>
    <n v="1458277200"/>
    <b v="0"/>
    <b v="0"/>
    <s v="music/rock"/>
    <n v="1.8838235294117647"/>
    <n v="40.03125"/>
    <x v="1"/>
    <x v="1"/>
  </r>
  <r>
    <n v="607"/>
    <s v="Gordon, Mendez and Johnson"/>
    <s v="Fundamental needs-based frame"/>
    <n v="137600"/>
    <n v="180667"/>
    <x v="1"/>
    <x v="416"/>
    <x v="1"/>
    <s v="USD"/>
    <n v="1395550800"/>
    <n v="1395723600"/>
    <b v="0"/>
    <b v="0"/>
    <s v="food/food trucks"/>
    <n v="1.3129869186046512"/>
    <n v="81.016591928251117"/>
    <x v="0"/>
    <x v="0"/>
  </r>
  <r>
    <n v="608"/>
    <s v="Johnson Group"/>
    <s v="Compatible full-range leverage"/>
    <n v="3900"/>
    <n v="11075"/>
    <x v="1"/>
    <x v="417"/>
    <x v="1"/>
    <s v="USD"/>
    <n v="1551852000"/>
    <n v="1552197600"/>
    <b v="0"/>
    <b v="1"/>
    <s v="music/jazz"/>
    <n v="2"/>
    <n v="35.047468354430379"/>
    <x v="1"/>
    <x v="17"/>
  </r>
  <r>
    <n v="609"/>
    <s v="Rose-Fuller"/>
    <s v="Upgradable holistic system engine"/>
    <n v="10000"/>
    <n v="12042"/>
    <x v="1"/>
    <x v="124"/>
    <x v="1"/>
    <s v="USD"/>
    <n v="1547618400"/>
    <n v="1549087200"/>
    <b v="0"/>
    <b v="0"/>
    <s v="film &amp; video/science fiction"/>
    <n v="1.2041999999999999"/>
    <n v="102.92307692307692"/>
    <x v="4"/>
    <x v="22"/>
  </r>
  <r>
    <n v="610"/>
    <s v="Hughes, Mendez and Patterson"/>
    <s v="Stand-alone multi-state data-warehouse"/>
    <n v="42800"/>
    <n v="179356"/>
    <x v="1"/>
    <x v="418"/>
    <x v="1"/>
    <s v="USD"/>
    <n v="1355637600"/>
    <n v="1356847200"/>
    <b v="0"/>
    <b v="0"/>
    <s v="theater/plays"/>
    <n v="2"/>
    <n v="27.998126756166094"/>
    <x v="3"/>
    <x v="3"/>
  </r>
  <r>
    <n v="611"/>
    <s v="Brady, Cortez and Rodriguez"/>
    <s v="Multi-lateral maximized core"/>
    <n v="8200"/>
    <n v="1136"/>
    <x v="3"/>
    <x v="27"/>
    <x v="1"/>
    <s v="USD"/>
    <n v="1374728400"/>
    <n v="1375765200"/>
    <b v="0"/>
    <b v="0"/>
    <s v="theater/plays"/>
    <n v="0.13853658536585367"/>
    <n v="75.733333333333334"/>
    <x v="3"/>
    <x v="3"/>
  </r>
  <r>
    <n v="612"/>
    <s v="Wang, Nguyen and Horton"/>
    <s v="Innovative holistic hub"/>
    <n v="6200"/>
    <n v="8645"/>
    <x v="1"/>
    <x v="325"/>
    <x v="1"/>
    <s v="USD"/>
    <n v="1287810000"/>
    <n v="1289800800"/>
    <b v="0"/>
    <b v="0"/>
    <s v="music/electric music"/>
    <n v="1.3943548387096774"/>
    <n v="45.026041666666664"/>
    <x v="1"/>
    <x v="5"/>
  </r>
  <r>
    <n v="613"/>
    <s v="Santos, Williams and Brown"/>
    <s v="Reverse-engineered 24/7 methodology"/>
    <n v="1100"/>
    <n v="1914"/>
    <x v="1"/>
    <x v="150"/>
    <x v="0"/>
    <s v="CAD"/>
    <n v="1503723600"/>
    <n v="1504501200"/>
    <b v="0"/>
    <b v="0"/>
    <s v="theater/plays"/>
    <n v="1.74"/>
    <n v="73.615384615384613"/>
    <x v="3"/>
    <x v="3"/>
  </r>
  <r>
    <n v="614"/>
    <s v="Barnett and Sons"/>
    <s v="Business-focused dynamic info-mediaries"/>
    <n v="26500"/>
    <n v="41205"/>
    <x v="1"/>
    <x v="419"/>
    <x v="1"/>
    <s v="USD"/>
    <n v="1484114400"/>
    <n v="1485669600"/>
    <b v="0"/>
    <b v="0"/>
    <s v="theater/plays"/>
    <n v="1.5549056603773586"/>
    <n v="56.991701244813278"/>
    <x v="3"/>
    <x v="3"/>
  </r>
  <r>
    <n v="615"/>
    <s v="Petersen-Rodriguez"/>
    <s v="Digitized clear-thinking installation"/>
    <n v="8500"/>
    <n v="14488"/>
    <x v="1"/>
    <x v="73"/>
    <x v="6"/>
    <s v="EUR"/>
    <n v="1461906000"/>
    <n v="1462770000"/>
    <b v="0"/>
    <b v="0"/>
    <s v="theater/plays"/>
    <n v="1.7044705882352942"/>
    <n v="85.223529411764702"/>
    <x v="3"/>
    <x v="3"/>
  </r>
  <r>
    <n v="616"/>
    <s v="Burnett-Mora"/>
    <s v="Quality-focused 24/7 superstructure"/>
    <n v="6400"/>
    <n v="12129"/>
    <x v="1"/>
    <x v="202"/>
    <x v="4"/>
    <s v="GBP"/>
    <n v="1379653200"/>
    <n v="1379739600"/>
    <b v="0"/>
    <b v="1"/>
    <s v="music/indie rock"/>
    <n v="1.8951562500000001"/>
    <n v="50.962184873949582"/>
    <x v="1"/>
    <x v="7"/>
  </r>
  <r>
    <n v="617"/>
    <s v="King LLC"/>
    <s v="Multi-channeled local intranet"/>
    <n v="1400"/>
    <n v="3496"/>
    <x v="1"/>
    <x v="12"/>
    <x v="1"/>
    <s v="USD"/>
    <n v="1401858000"/>
    <n v="1402722000"/>
    <b v="0"/>
    <b v="0"/>
    <s v="theater/plays"/>
    <n v="2"/>
    <n v="63.563636363636363"/>
    <x v="3"/>
    <x v="3"/>
  </r>
  <r>
    <n v="618"/>
    <s v="Miller Ltd"/>
    <s v="Open-architected mobile emulation"/>
    <n v="198600"/>
    <n v="97037"/>
    <x v="0"/>
    <x v="420"/>
    <x v="1"/>
    <s v="USD"/>
    <n v="1367470800"/>
    <n v="1369285200"/>
    <b v="0"/>
    <b v="0"/>
    <s v="publishing/nonfiction"/>
    <n v="0.48860523665659616"/>
    <n v="80.999165275459092"/>
    <x v="5"/>
    <x v="9"/>
  </r>
  <r>
    <n v="619"/>
    <s v="Case LLC"/>
    <s v="Ameliorated foreground methodology"/>
    <n v="195900"/>
    <n v="55757"/>
    <x v="0"/>
    <x v="355"/>
    <x v="1"/>
    <s v="USD"/>
    <n v="1304658000"/>
    <n v="1304744400"/>
    <b v="1"/>
    <b v="1"/>
    <s v="theater/plays"/>
    <n v="0.28461970393057684"/>
    <n v="86.044753086419746"/>
    <x v="3"/>
    <x v="3"/>
  </r>
  <r>
    <n v="620"/>
    <s v="Swanson, Wilson and Baker"/>
    <s v="Synergized well-modulated project"/>
    <n v="4300"/>
    <n v="11525"/>
    <x v="1"/>
    <x v="58"/>
    <x v="2"/>
    <s v="AUD"/>
    <n v="1467954000"/>
    <n v="1468299600"/>
    <b v="0"/>
    <b v="0"/>
    <s v="photography/photography books"/>
    <n v="2"/>
    <n v="90.0390625"/>
    <x v="7"/>
    <x v="14"/>
  </r>
  <r>
    <n v="621"/>
    <s v="Dean, Fox and Phillips"/>
    <s v="Extended context-sensitive forecast"/>
    <n v="25600"/>
    <n v="158669"/>
    <x v="1"/>
    <x v="421"/>
    <x v="1"/>
    <s v="USD"/>
    <n v="1473742800"/>
    <n v="1474174800"/>
    <b v="0"/>
    <b v="0"/>
    <s v="theater/plays"/>
    <n v="2"/>
    <n v="74.006063432835816"/>
    <x v="3"/>
    <x v="3"/>
  </r>
  <r>
    <n v="622"/>
    <s v="Smith-Smith"/>
    <s v="Total leadingedge neural-net"/>
    <n v="189000"/>
    <n v="5916"/>
    <x v="0"/>
    <x v="251"/>
    <x v="1"/>
    <s v="USD"/>
    <n v="1523768400"/>
    <n v="1526014800"/>
    <b v="0"/>
    <b v="0"/>
    <s v="music/indie rock"/>
    <n v="3.1301587301587303E-2"/>
    <n v="92.4375"/>
    <x v="1"/>
    <x v="7"/>
  </r>
  <r>
    <n v="623"/>
    <s v="Smith, Scott and Rodriguez"/>
    <s v="Organic actuating protocol"/>
    <n v="94300"/>
    <n v="150806"/>
    <x v="1"/>
    <x v="422"/>
    <x v="4"/>
    <s v="GBP"/>
    <n v="1437022800"/>
    <n v="1437454800"/>
    <b v="0"/>
    <b v="0"/>
    <s v="theater/plays"/>
    <n v="1.5992152704135738"/>
    <n v="55.999257333828446"/>
    <x v="3"/>
    <x v="3"/>
  </r>
  <r>
    <n v="624"/>
    <s v="White, Robertson and Roberts"/>
    <s v="Down-sized national software"/>
    <n v="5100"/>
    <n v="14249"/>
    <x v="1"/>
    <x v="423"/>
    <x v="1"/>
    <s v="USD"/>
    <n v="1422165600"/>
    <n v="1422684000"/>
    <b v="0"/>
    <b v="0"/>
    <s v="photography/photography books"/>
    <n v="2"/>
    <n v="32.983796296296298"/>
    <x v="7"/>
    <x v="14"/>
  </r>
  <r>
    <n v="625"/>
    <s v="Martinez Inc"/>
    <s v="Organic upward-trending Graphical User Interface"/>
    <n v="7500"/>
    <n v="5803"/>
    <x v="0"/>
    <x v="197"/>
    <x v="1"/>
    <s v="USD"/>
    <n v="1580104800"/>
    <n v="1581314400"/>
    <b v="0"/>
    <b v="0"/>
    <s v="theater/plays"/>
    <n v="0.77373333333333338"/>
    <n v="93.596774193548384"/>
    <x v="3"/>
    <x v="3"/>
  </r>
  <r>
    <n v="626"/>
    <s v="Tucker, Mccoy and Marquez"/>
    <s v="Synergistic tertiary budgetary management"/>
    <n v="6400"/>
    <n v="13205"/>
    <x v="1"/>
    <x v="288"/>
    <x v="1"/>
    <s v="USD"/>
    <n v="1285650000"/>
    <n v="1286427600"/>
    <b v="0"/>
    <b v="1"/>
    <s v="theater/plays"/>
    <n v="2"/>
    <n v="69.867724867724874"/>
    <x v="3"/>
    <x v="3"/>
  </r>
  <r>
    <n v="627"/>
    <s v="Martin, Lee and Armstrong"/>
    <s v="Open-architected incremental ability"/>
    <n v="1600"/>
    <n v="11108"/>
    <x v="1"/>
    <x v="110"/>
    <x v="4"/>
    <s v="GBP"/>
    <n v="1276664400"/>
    <n v="1278738000"/>
    <b v="1"/>
    <b v="0"/>
    <s v="food/food trucks"/>
    <n v="2"/>
    <n v="72.129870129870127"/>
    <x v="0"/>
    <x v="0"/>
  </r>
  <r>
    <n v="628"/>
    <s v="Dunn, Moreno and Green"/>
    <s v="Intuitive object-oriented task-force"/>
    <n v="1900"/>
    <n v="2884"/>
    <x v="1"/>
    <x v="87"/>
    <x v="1"/>
    <s v="USD"/>
    <n v="1286168400"/>
    <n v="1286427600"/>
    <b v="0"/>
    <b v="0"/>
    <s v="music/indie rock"/>
    <n v="1.5178947368421052"/>
    <n v="30.041666666666668"/>
    <x v="1"/>
    <x v="7"/>
  </r>
  <r>
    <n v="629"/>
    <s v="Jackson, Martinez and Ray"/>
    <s v="Multi-tiered executive toolset"/>
    <n v="85900"/>
    <n v="55476"/>
    <x v="0"/>
    <x v="424"/>
    <x v="1"/>
    <s v="USD"/>
    <n v="1467781200"/>
    <n v="1467954000"/>
    <b v="0"/>
    <b v="1"/>
    <s v="theater/plays"/>
    <n v="0.64582072176949945"/>
    <n v="73.968000000000004"/>
    <x v="3"/>
    <x v="3"/>
  </r>
  <r>
    <n v="630"/>
    <s v="Patterson-Johnson"/>
    <s v="Grass-roots directional workforce"/>
    <n v="9500"/>
    <n v="5973"/>
    <x v="3"/>
    <x v="215"/>
    <x v="1"/>
    <s v="USD"/>
    <n v="1556686800"/>
    <n v="1557637200"/>
    <b v="0"/>
    <b v="1"/>
    <s v="theater/plays"/>
    <n v="0.62873684210526315"/>
    <n v="68.65517241379311"/>
    <x v="3"/>
    <x v="3"/>
  </r>
  <r>
    <n v="631"/>
    <s v="Carlson-Hernandez"/>
    <s v="Quality-focused real-time solution"/>
    <n v="59200"/>
    <n v="183756"/>
    <x v="1"/>
    <x v="425"/>
    <x v="1"/>
    <s v="USD"/>
    <n v="1553576400"/>
    <n v="1553922000"/>
    <b v="0"/>
    <b v="0"/>
    <s v="theater/plays"/>
    <n v="2"/>
    <n v="59.992164544564154"/>
    <x v="3"/>
    <x v="3"/>
  </r>
  <r>
    <n v="632"/>
    <s v="Parker PLC"/>
    <s v="Reduced interactive matrix"/>
    <n v="72100"/>
    <n v="30902"/>
    <x v="2"/>
    <x v="426"/>
    <x v="1"/>
    <s v="USD"/>
    <n v="1414904400"/>
    <n v="1416463200"/>
    <b v="0"/>
    <b v="0"/>
    <s v="theater/plays"/>
    <n v="0.42859916782246882"/>
    <n v="111.15827338129496"/>
    <x v="3"/>
    <x v="3"/>
  </r>
  <r>
    <n v="633"/>
    <s v="Yu and Sons"/>
    <s v="Adaptive context-sensitive architecture"/>
    <n v="6700"/>
    <n v="5569"/>
    <x v="0"/>
    <x v="339"/>
    <x v="1"/>
    <s v="USD"/>
    <n v="1446876000"/>
    <n v="1447221600"/>
    <b v="0"/>
    <b v="0"/>
    <s v="film &amp; video/animation"/>
    <n v="0.83119402985074631"/>
    <n v="53.038095238095238"/>
    <x v="4"/>
    <x v="10"/>
  </r>
  <r>
    <n v="634"/>
    <s v="Taylor, Johnson and Hernandez"/>
    <s v="Polarized incremental portal"/>
    <n v="118200"/>
    <n v="92824"/>
    <x v="3"/>
    <x v="427"/>
    <x v="1"/>
    <s v="USD"/>
    <n v="1490418000"/>
    <n v="1491627600"/>
    <b v="0"/>
    <b v="0"/>
    <s v="film &amp; video/television"/>
    <n v="0.78531302876480547"/>
    <n v="55.985524728588658"/>
    <x v="4"/>
    <x v="19"/>
  </r>
  <r>
    <n v="635"/>
    <s v="Mack Ltd"/>
    <s v="Reactive regional access"/>
    <n v="139000"/>
    <n v="158590"/>
    <x v="1"/>
    <x v="428"/>
    <x v="1"/>
    <s v="USD"/>
    <n v="1360389600"/>
    <n v="1363150800"/>
    <b v="0"/>
    <b v="0"/>
    <s v="film &amp; video/television"/>
    <n v="1.1409352517985611"/>
    <n v="69.986760812003524"/>
    <x v="4"/>
    <x v="19"/>
  </r>
  <r>
    <n v="636"/>
    <s v="Lamb-Sanders"/>
    <s v="Stand-alone reciprocal frame"/>
    <n v="197700"/>
    <n v="127591"/>
    <x v="0"/>
    <x v="429"/>
    <x v="3"/>
    <s v="DKK"/>
    <n v="1326866400"/>
    <n v="1330754400"/>
    <b v="0"/>
    <b v="1"/>
    <s v="film &amp; video/animation"/>
    <n v="0.64537683358624176"/>
    <n v="48.998079877112133"/>
    <x v="4"/>
    <x v="10"/>
  </r>
  <r>
    <n v="637"/>
    <s v="Williams-Ramirez"/>
    <s v="Open-architected 24/7 throughput"/>
    <n v="8500"/>
    <n v="6750"/>
    <x v="0"/>
    <x v="167"/>
    <x v="1"/>
    <s v="USD"/>
    <n v="1479103200"/>
    <n v="1479794400"/>
    <b v="0"/>
    <b v="0"/>
    <s v="theater/plays"/>
    <n v="0.79411764705882348"/>
    <n v="103.84615384615384"/>
    <x v="3"/>
    <x v="3"/>
  </r>
  <r>
    <n v="638"/>
    <s v="Weaver Ltd"/>
    <s v="Monitored 24/7 approach"/>
    <n v="81600"/>
    <n v="9318"/>
    <x v="0"/>
    <x v="115"/>
    <x v="1"/>
    <s v="USD"/>
    <n v="1280206800"/>
    <n v="1281243600"/>
    <b v="0"/>
    <b v="1"/>
    <s v="theater/plays"/>
    <n v="0.11419117647058824"/>
    <n v="99.127659574468083"/>
    <x v="3"/>
    <x v="3"/>
  </r>
  <r>
    <n v="639"/>
    <s v="Barnes-Williams"/>
    <s v="Upgradable explicit forecast"/>
    <n v="8600"/>
    <n v="4832"/>
    <x v="2"/>
    <x v="430"/>
    <x v="1"/>
    <s v="USD"/>
    <n v="1532754000"/>
    <n v="1532754000"/>
    <b v="0"/>
    <b v="1"/>
    <s v="film &amp; video/drama"/>
    <n v="0.56186046511627907"/>
    <n v="107.37777777777778"/>
    <x v="4"/>
    <x v="6"/>
  </r>
  <r>
    <n v="640"/>
    <s v="Richardson, Woodward and Hansen"/>
    <s v="Pre-emptive context-sensitive support"/>
    <n v="119800"/>
    <n v="19769"/>
    <x v="0"/>
    <x v="431"/>
    <x v="1"/>
    <s v="USD"/>
    <n v="1453096800"/>
    <n v="1453356000"/>
    <b v="0"/>
    <b v="0"/>
    <s v="theater/plays"/>
    <n v="0.16501669449081802"/>
    <n v="76.922178988326849"/>
    <x v="3"/>
    <x v="3"/>
  </r>
  <r>
    <n v="641"/>
    <s v="Hunt, Barker and Baker"/>
    <s v="Business-focused leadingedge instruction set"/>
    <n v="9400"/>
    <n v="11277"/>
    <x v="1"/>
    <x v="346"/>
    <x v="5"/>
    <s v="CHF"/>
    <n v="1487570400"/>
    <n v="1489986000"/>
    <b v="0"/>
    <b v="0"/>
    <s v="theater/plays"/>
    <n v="1.1996808510638297"/>
    <n v="58.128865979381445"/>
    <x v="3"/>
    <x v="3"/>
  </r>
  <r>
    <n v="642"/>
    <s v="Ramos, Moreno and Lewis"/>
    <s v="Extended multi-state knowledge user"/>
    <n v="9200"/>
    <n v="13382"/>
    <x v="1"/>
    <x v="30"/>
    <x v="0"/>
    <s v="CAD"/>
    <n v="1545026400"/>
    <n v="1545804000"/>
    <b v="0"/>
    <b v="0"/>
    <s v="technology/wearables"/>
    <n v="1.4545652173913044"/>
    <n v="103.73643410852713"/>
    <x v="2"/>
    <x v="8"/>
  </r>
  <r>
    <n v="643"/>
    <s v="Harris Inc"/>
    <s v="Future-proofed modular groupware"/>
    <n v="14900"/>
    <n v="32986"/>
    <x v="1"/>
    <x v="432"/>
    <x v="1"/>
    <s v="USD"/>
    <n v="1488348000"/>
    <n v="1489899600"/>
    <b v="0"/>
    <b v="0"/>
    <s v="theater/plays"/>
    <n v="2"/>
    <n v="87.962666666666664"/>
    <x v="3"/>
    <x v="3"/>
  </r>
  <r>
    <n v="644"/>
    <s v="Peters-Nelson"/>
    <s v="Distributed real-time algorithm"/>
    <n v="169400"/>
    <n v="81984"/>
    <x v="0"/>
    <x v="433"/>
    <x v="0"/>
    <s v="CAD"/>
    <n v="1545112800"/>
    <n v="1546495200"/>
    <b v="0"/>
    <b v="0"/>
    <s v="theater/plays"/>
    <n v="0.48396694214876035"/>
    <n v="28"/>
    <x v="3"/>
    <x v="3"/>
  </r>
  <r>
    <n v="645"/>
    <s v="Ferguson, Murphy and Bright"/>
    <s v="Multi-lateral heuristic throughput"/>
    <n v="192100"/>
    <n v="178483"/>
    <x v="0"/>
    <x v="434"/>
    <x v="1"/>
    <s v="USD"/>
    <n v="1537938000"/>
    <n v="1539752400"/>
    <b v="0"/>
    <b v="1"/>
    <s v="music/rock"/>
    <n v="0.92911504424778757"/>
    <n v="37.999361294443261"/>
    <x v="1"/>
    <x v="1"/>
  </r>
  <r>
    <n v="646"/>
    <s v="Robinson Group"/>
    <s v="Switchable reciprocal middleware"/>
    <n v="98700"/>
    <n v="87448"/>
    <x v="0"/>
    <x v="435"/>
    <x v="1"/>
    <s v="USD"/>
    <n v="1363150800"/>
    <n v="1364101200"/>
    <b v="0"/>
    <b v="0"/>
    <s v="games/video games"/>
    <n v="0.88599797365754818"/>
    <n v="29.999313893653515"/>
    <x v="6"/>
    <x v="11"/>
  </r>
  <r>
    <n v="647"/>
    <s v="Jordan-Wolfe"/>
    <s v="Inverse multimedia Graphic Interface"/>
    <n v="4500"/>
    <n v="1863"/>
    <x v="0"/>
    <x v="6"/>
    <x v="1"/>
    <s v="USD"/>
    <n v="1523250000"/>
    <n v="1525323600"/>
    <b v="0"/>
    <b v="0"/>
    <s v="publishing/translations"/>
    <n v="0.41399999999999998"/>
    <n v="103.5"/>
    <x v="5"/>
    <x v="18"/>
  </r>
  <r>
    <n v="648"/>
    <s v="Vargas-Cox"/>
    <s v="Vision-oriented local contingency"/>
    <n v="98600"/>
    <n v="62174"/>
    <x v="3"/>
    <x v="419"/>
    <x v="1"/>
    <s v="USD"/>
    <n v="1499317200"/>
    <n v="1500872400"/>
    <b v="1"/>
    <b v="0"/>
    <s v="food/food trucks"/>
    <n v="0.63056795131845844"/>
    <n v="85.994467496542185"/>
    <x v="0"/>
    <x v="0"/>
  </r>
  <r>
    <n v="649"/>
    <s v="Yang and Sons"/>
    <s v="Reactive 6thgeneration hub"/>
    <n v="121700"/>
    <n v="59003"/>
    <x v="0"/>
    <x v="436"/>
    <x v="5"/>
    <s v="CHF"/>
    <n v="1287550800"/>
    <n v="1288501200"/>
    <b v="1"/>
    <b v="1"/>
    <s v="theater/plays"/>
    <n v="0.48482333607230893"/>
    <n v="98.011627906976742"/>
    <x v="3"/>
    <x v="3"/>
  </r>
  <r>
    <n v="650"/>
    <s v="Wilson, Wilson and Mathis"/>
    <s v="Optional asymmetric success"/>
    <n v="100"/>
    <n v="2"/>
    <x v="0"/>
    <x v="49"/>
    <x v="1"/>
    <s v="USD"/>
    <n v="1404795600"/>
    <n v="1407128400"/>
    <b v="0"/>
    <b v="0"/>
    <s v="music/jazz"/>
    <n v="0.02"/>
    <n v="2"/>
    <x v="1"/>
    <x v="17"/>
  </r>
  <r>
    <n v="651"/>
    <s v="Wang, Koch and Weaver"/>
    <s v="Digitized analyzing capacity"/>
    <n v="196700"/>
    <n v="174039"/>
    <x v="0"/>
    <x v="437"/>
    <x v="6"/>
    <s v="EUR"/>
    <n v="1393048800"/>
    <n v="1394344800"/>
    <b v="0"/>
    <b v="0"/>
    <s v="film &amp; video/shorts"/>
    <n v="0.88479410269445857"/>
    <n v="44.994570837642193"/>
    <x v="4"/>
    <x v="12"/>
  </r>
  <r>
    <n v="652"/>
    <s v="Cisneros Ltd"/>
    <s v="Vision-oriented regional hub"/>
    <n v="10000"/>
    <n v="12684"/>
    <x v="1"/>
    <x v="438"/>
    <x v="1"/>
    <s v="USD"/>
    <n v="1470373200"/>
    <n v="1474088400"/>
    <b v="0"/>
    <b v="0"/>
    <s v="technology/web"/>
    <n v="1.2684"/>
    <n v="31.012224938875306"/>
    <x v="2"/>
    <x v="2"/>
  </r>
  <r>
    <n v="653"/>
    <s v="Williams-Jones"/>
    <s v="Monitored incremental info-mediaries"/>
    <n v="600"/>
    <n v="14033"/>
    <x v="1"/>
    <x v="439"/>
    <x v="1"/>
    <s v="USD"/>
    <n v="1460091600"/>
    <n v="1460264400"/>
    <b v="0"/>
    <b v="0"/>
    <s v="technology/web"/>
    <n v="2"/>
    <n v="59.970085470085472"/>
    <x v="2"/>
    <x v="2"/>
  </r>
  <r>
    <n v="654"/>
    <s v="Roberts, Hinton and Williams"/>
    <s v="Programmable static middleware"/>
    <n v="35000"/>
    <n v="177936"/>
    <x v="1"/>
    <x v="440"/>
    <x v="1"/>
    <s v="USD"/>
    <n v="1440392400"/>
    <n v="1440824400"/>
    <b v="0"/>
    <b v="0"/>
    <s v="music/metal"/>
    <n v="2"/>
    <n v="58.9973474801061"/>
    <x v="1"/>
    <x v="16"/>
  </r>
  <r>
    <n v="655"/>
    <s v="Gonzalez, Williams and Benson"/>
    <s v="Multi-layered bottom-line encryption"/>
    <n v="6900"/>
    <n v="13212"/>
    <x v="1"/>
    <x v="441"/>
    <x v="1"/>
    <s v="USD"/>
    <n v="1488434400"/>
    <n v="1489554000"/>
    <b v="1"/>
    <b v="0"/>
    <s v="photography/photography books"/>
    <n v="1.9147826086956521"/>
    <n v="50.045454545454547"/>
    <x v="7"/>
    <x v="14"/>
  </r>
  <r>
    <n v="656"/>
    <s v="Hobbs, Brown and Lee"/>
    <s v="Vision-oriented systematic Graphical User Interface"/>
    <n v="118400"/>
    <n v="49879"/>
    <x v="0"/>
    <x v="442"/>
    <x v="2"/>
    <s v="AUD"/>
    <n v="1514440800"/>
    <n v="1514872800"/>
    <b v="0"/>
    <b v="0"/>
    <s v="food/food trucks"/>
    <n v="0.42127533783783783"/>
    <n v="98.966269841269835"/>
    <x v="0"/>
    <x v="0"/>
  </r>
  <r>
    <n v="657"/>
    <s v="Russo, Kim and Mccoy"/>
    <s v="Balanced optimal hardware"/>
    <n v="10000"/>
    <n v="824"/>
    <x v="0"/>
    <x v="443"/>
    <x v="1"/>
    <s v="USD"/>
    <n v="1514354400"/>
    <n v="1515736800"/>
    <b v="0"/>
    <b v="0"/>
    <s v="film &amp; video/science fiction"/>
    <n v="8.2400000000000001E-2"/>
    <n v="58.857142857142854"/>
    <x v="4"/>
    <x v="22"/>
  </r>
  <r>
    <n v="658"/>
    <s v="Howell, Myers and Olson"/>
    <s v="Self-enabling mission-critical success"/>
    <n v="52600"/>
    <n v="31594"/>
    <x v="3"/>
    <x v="444"/>
    <x v="1"/>
    <s v="USD"/>
    <n v="1440910800"/>
    <n v="1442898000"/>
    <b v="0"/>
    <b v="0"/>
    <s v="music/rock"/>
    <n v="0.60064638783269964"/>
    <n v="81.010256410256417"/>
    <x v="1"/>
    <x v="1"/>
  </r>
  <r>
    <n v="659"/>
    <s v="Bailey and Sons"/>
    <s v="Grass-roots dynamic emulation"/>
    <n v="120700"/>
    <n v="57010"/>
    <x v="0"/>
    <x v="424"/>
    <x v="4"/>
    <s v="GBP"/>
    <n v="1296108000"/>
    <n v="1296194400"/>
    <b v="0"/>
    <b v="0"/>
    <s v="film &amp; video/documentary"/>
    <n v="0.47232808616404309"/>
    <n v="76.013333333333335"/>
    <x v="4"/>
    <x v="4"/>
  </r>
  <r>
    <n v="660"/>
    <s v="Jensen-Brown"/>
    <s v="Fundamental disintermediate matrix"/>
    <n v="9100"/>
    <n v="7438"/>
    <x v="0"/>
    <x v="385"/>
    <x v="1"/>
    <s v="USD"/>
    <n v="1440133200"/>
    <n v="1440910800"/>
    <b v="1"/>
    <b v="0"/>
    <s v="theater/plays"/>
    <n v="0.81736263736263737"/>
    <n v="96.597402597402592"/>
    <x v="3"/>
    <x v="3"/>
  </r>
  <r>
    <n v="661"/>
    <s v="Smith Group"/>
    <s v="Right-sized secondary challenge"/>
    <n v="106800"/>
    <n v="57872"/>
    <x v="0"/>
    <x v="445"/>
    <x v="3"/>
    <s v="DKK"/>
    <n v="1332910800"/>
    <n v="1335502800"/>
    <b v="0"/>
    <b v="0"/>
    <s v="music/jazz"/>
    <n v="0.54187265917603"/>
    <n v="76.957446808510639"/>
    <x v="1"/>
    <x v="17"/>
  </r>
  <r>
    <n v="662"/>
    <s v="Murphy-Farrell"/>
    <s v="Implemented exuding software"/>
    <n v="9100"/>
    <n v="8906"/>
    <x v="0"/>
    <x v="54"/>
    <x v="1"/>
    <s v="USD"/>
    <n v="1544335200"/>
    <n v="1544680800"/>
    <b v="0"/>
    <b v="0"/>
    <s v="theater/plays"/>
    <n v="0.97868131868131869"/>
    <n v="67.984732824427482"/>
    <x v="3"/>
    <x v="3"/>
  </r>
  <r>
    <n v="663"/>
    <s v="Everett-Wolfe"/>
    <s v="Total optimizing software"/>
    <n v="10000"/>
    <n v="7724"/>
    <x v="0"/>
    <x v="215"/>
    <x v="1"/>
    <s v="USD"/>
    <n v="1286427600"/>
    <n v="1288414800"/>
    <b v="0"/>
    <b v="0"/>
    <s v="theater/plays"/>
    <n v="0.77239999999999998"/>
    <n v="88.781609195402297"/>
    <x v="3"/>
    <x v="3"/>
  </r>
  <r>
    <n v="664"/>
    <s v="Young PLC"/>
    <s v="Optional maximized attitude"/>
    <n v="79400"/>
    <n v="26571"/>
    <x v="0"/>
    <x v="446"/>
    <x v="1"/>
    <s v="USD"/>
    <n v="1329717600"/>
    <n v="1330581600"/>
    <b v="0"/>
    <b v="0"/>
    <s v="music/jazz"/>
    <n v="0.33464735516372796"/>
    <n v="24.99623706491063"/>
    <x v="1"/>
    <x v="17"/>
  </r>
  <r>
    <n v="665"/>
    <s v="Park-Goodman"/>
    <s v="Customer-focused impactful extranet"/>
    <n v="5100"/>
    <n v="12219"/>
    <x v="1"/>
    <x v="447"/>
    <x v="1"/>
    <s v="USD"/>
    <n v="1310187600"/>
    <n v="1311397200"/>
    <b v="0"/>
    <b v="1"/>
    <s v="film &amp; video/documentary"/>
    <n v="2"/>
    <n v="44.922794117647058"/>
    <x v="4"/>
    <x v="4"/>
  </r>
  <r>
    <n v="666"/>
    <s v="York, Barr and Grant"/>
    <s v="Cloned bottom-line success"/>
    <n v="3100"/>
    <n v="1985"/>
    <x v="3"/>
    <x v="270"/>
    <x v="1"/>
    <s v="USD"/>
    <n v="1377838800"/>
    <n v="1378357200"/>
    <b v="0"/>
    <b v="1"/>
    <s v="theater/plays"/>
    <n v="0.64032258064516134"/>
    <n v="79.400000000000006"/>
    <x v="3"/>
    <x v="3"/>
  </r>
  <r>
    <n v="667"/>
    <s v="Little Ltd"/>
    <s v="Decentralized bandwidth-monitored ability"/>
    <n v="6900"/>
    <n v="12155"/>
    <x v="1"/>
    <x v="448"/>
    <x v="1"/>
    <s v="USD"/>
    <n v="1410325200"/>
    <n v="1411102800"/>
    <b v="0"/>
    <b v="0"/>
    <s v="journalism/audio"/>
    <n v="1.7615942028985507"/>
    <n v="29.009546539379475"/>
    <x v="8"/>
    <x v="23"/>
  </r>
  <r>
    <n v="668"/>
    <s v="Brown and Sons"/>
    <s v="Programmable leadingedge budgetary management"/>
    <n v="27500"/>
    <n v="5593"/>
    <x v="0"/>
    <x v="70"/>
    <x v="1"/>
    <s v="USD"/>
    <n v="1343797200"/>
    <n v="1344834000"/>
    <b v="0"/>
    <b v="0"/>
    <s v="theater/plays"/>
    <n v="0.20338181818181819"/>
    <n v="73.59210526315789"/>
    <x v="3"/>
    <x v="3"/>
  </r>
  <r>
    <n v="669"/>
    <s v="Payne, Garrett and Thomas"/>
    <s v="Upgradable bi-directional concept"/>
    <n v="48800"/>
    <n v="175020"/>
    <x v="1"/>
    <x v="449"/>
    <x v="6"/>
    <s v="EUR"/>
    <n v="1498453200"/>
    <n v="1499230800"/>
    <b v="0"/>
    <b v="0"/>
    <s v="theater/plays"/>
    <n v="2"/>
    <n v="107.97038864898211"/>
    <x v="3"/>
    <x v="3"/>
  </r>
  <r>
    <n v="670"/>
    <s v="Robinson Group"/>
    <s v="Re-contextualized homogeneous flexibility"/>
    <n v="16200"/>
    <n v="75955"/>
    <x v="1"/>
    <x v="450"/>
    <x v="1"/>
    <s v="USD"/>
    <n v="1456380000"/>
    <n v="1457416800"/>
    <b v="0"/>
    <b v="0"/>
    <s v="music/indie rock"/>
    <n v="2"/>
    <n v="68.987284287011803"/>
    <x v="1"/>
    <x v="7"/>
  </r>
  <r>
    <n v="671"/>
    <s v="Robinson-Kelly"/>
    <s v="Monitored bi-directional standardization"/>
    <n v="97600"/>
    <n v="119127"/>
    <x v="1"/>
    <x v="451"/>
    <x v="1"/>
    <s v="USD"/>
    <n v="1280552400"/>
    <n v="1280898000"/>
    <b v="0"/>
    <b v="1"/>
    <s v="theater/plays"/>
    <n v="1.220563524590164"/>
    <n v="111.02236719478098"/>
    <x v="3"/>
    <x v="3"/>
  </r>
  <r>
    <n v="672"/>
    <s v="Kelly-Colon"/>
    <s v="Stand-alone grid-enabled leverage"/>
    <n v="197900"/>
    <n v="110689"/>
    <x v="0"/>
    <x v="452"/>
    <x v="2"/>
    <s v="AUD"/>
    <n v="1521608400"/>
    <n v="1522472400"/>
    <b v="0"/>
    <b v="0"/>
    <s v="theater/plays"/>
    <n v="0.55931783729156137"/>
    <n v="24.997515808491418"/>
    <x v="3"/>
    <x v="3"/>
  </r>
  <r>
    <n v="673"/>
    <s v="Turner, Scott and Gentry"/>
    <s v="Assimilated regional groupware"/>
    <n v="5600"/>
    <n v="2445"/>
    <x v="0"/>
    <x v="125"/>
    <x v="6"/>
    <s v="EUR"/>
    <n v="1460696400"/>
    <n v="1462510800"/>
    <b v="0"/>
    <b v="0"/>
    <s v="music/indie rock"/>
    <n v="0.43660714285714286"/>
    <n v="42.155172413793103"/>
    <x v="1"/>
    <x v="7"/>
  </r>
  <r>
    <n v="674"/>
    <s v="Sanchez Ltd"/>
    <s v="Up-sized 24hour instruction set"/>
    <n v="170700"/>
    <n v="57250"/>
    <x v="3"/>
    <x v="453"/>
    <x v="1"/>
    <s v="USD"/>
    <n v="1313730000"/>
    <n v="1317790800"/>
    <b v="0"/>
    <b v="0"/>
    <s v="photography/photography books"/>
    <n v="0.33538371411833628"/>
    <n v="47.003284072249592"/>
    <x v="7"/>
    <x v="14"/>
  </r>
  <r>
    <n v="675"/>
    <s v="Giles-Smith"/>
    <s v="Right-sized web-enabled intranet"/>
    <n v="9700"/>
    <n v="11929"/>
    <x v="1"/>
    <x v="269"/>
    <x v="1"/>
    <s v="USD"/>
    <n v="1568178000"/>
    <n v="1568782800"/>
    <b v="0"/>
    <b v="0"/>
    <s v="journalism/audio"/>
    <n v="1.2297938144329896"/>
    <n v="36.0392749244713"/>
    <x v="8"/>
    <x v="23"/>
  </r>
  <r>
    <n v="676"/>
    <s v="Thompson-Moreno"/>
    <s v="Expanded needs-based orchestration"/>
    <n v="62300"/>
    <n v="118214"/>
    <x v="1"/>
    <x v="454"/>
    <x v="1"/>
    <s v="USD"/>
    <n v="1348635600"/>
    <n v="1349413200"/>
    <b v="0"/>
    <b v="0"/>
    <s v="photography/photography books"/>
    <n v="1.8974959871589085"/>
    <n v="101.03760683760684"/>
    <x v="7"/>
    <x v="14"/>
  </r>
  <r>
    <n v="677"/>
    <s v="Murphy-Fox"/>
    <s v="Organic system-worthy orchestration"/>
    <n v="5300"/>
    <n v="4432"/>
    <x v="0"/>
    <x v="41"/>
    <x v="1"/>
    <s v="USD"/>
    <n v="1468126800"/>
    <n v="1472446800"/>
    <b v="0"/>
    <b v="0"/>
    <s v="publishing/fiction"/>
    <n v="0.83622641509433959"/>
    <n v="39.927927927927925"/>
    <x v="5"/>
    <x v="13"/>
  </r>
  <r>
    <n v="678"/>
    <s v="Rodriguez-Patterson"/>
    <s v="Inverse static standardization"/>
    <n v="99500"/>
    <n v="17879"/>
    <x v="3"/>
    <x v="455"/>
    <x v="1"/>
    <s v="USD"/>
    <n v="1547877600"/>
    <n v="1548050400"/>
    <b v="0"/>
    <b v="0"/>
    <s v="film &amp; video/drama"/>
    <n v="0.17968844221105529"/>
    <n v="83.158139534883716"/>
    <x v="4"/>
    <x v="6"/>
  </r>
  <r>
    <n v="679"/>
    <s v="Davis Ltd"/>
    <s v="Synchronized motivating solution"/>
    <n v="1400"/>
    <n v="14511"/>
    <x v="1"/>
    <x v="456"/>
    <x v="1"/>
    <s v="USD"/>
    <n v="1571374800"/>
    <n v="1571806800"/>
    <b v="0"/>
    <b v="1"/>
    <s v="food/food trucks"/>
    <n v="2"/>
    <n v="39.97520661157025"/>
    <x v="0"/>
    <x v="0"/>
  </r>
  <r>
    <n v="680"/>
    <s v="Nelson-Valdez"/>
    <s v="Open-source 4thgeneration open system"/>
    <n v="145600"/>
    <n v="141822"/>
    <x v="0"/>
    <x v="457"/>
    <x v="1"/>
    <s v="USD"/>
    <n v="1576303200"/>
    <n v="1576476000"/>
    <b v="0"/>
    <b v="1"/>
    <s v="games/mobile games"/>
    <n v="0.97405219780219776"/>
    <n v="47.993908629441627"/>
    <x v="6"/>
    <x v="20"/>
  </r>
  <r>
    <n v="681"/>
    <s v="Kelly PLC"/>
    <s v="Decentralized context-sensitive superstructure"/>
    <n v="184100"/>
    <n v="159037"/>
    <x v="0"/>
    <x v="458"/>
    <x v="1"/>
    <s v="USD"/>
    <n v="1324447200"/>
    <n v="1324965600"/>
    <b v="0"/>
    <b v="0"/>
    <s v="theater/plays"/>
    <n v="0.86386203150461705"/>
    <n v="95.978877489438744"/>
    <x v="3"/>
    <x v="3"/>
  </r>
  <r>
    <n v="682"/>
    <s v="Nguyen and Sons"/>
    <s v="Compatible 5thgeneration concept"/>
    <n v="5400"/>
    <n v="8109"/>
    <x v="1"/>
    <x v="459"/>
    <x v="1"/>
    <s v="USD"/>
    <n v="1386741600"/>
    <n v="1387519200"/>
    <b v="0"/>
    <b v="0"/>
    <s v="theater/plays"/>
    <n v="1.5016666666666667"/>
    <n v="78.728155339805824"/>
    <x v="3"/>
    <x v="3"/>
  </r>
  <r>
    <n v="683"/>
    <s v="Jones PLC"/>
    <s v="Virtual systemic intranet"/>
    <n v="2300"/>
    <n v="8244"/>
    <x v="1"/>
    <x v="98"/>
    <x v="1"/>
    <s v="USD"/>
    <n v="1537074000"/>
    <n v="1537246800"/>
    <b v="0"/>
    <b v="0"/>
    <s v="theater/plays"/>
    <n v="2"/>
    <n v="56.081632653061227"/>
    <x v="3"/>
    <x v="3"/>
  </r>
  <r>
    <n v="684"/>
    <s v="Gilmore LLC"/>
    <s v="Optimized systemic algorithm"/>
    <n v="1400"/>
    <n v="7600"/>
    <x v="1"/>
    <x v="460"/>
    <x v="0"/>
    <s v="CAD"/>
    <n v="1277787600"/>
    <n v="1279515600"/>
    <b v="0"/>
    <b v="0"/>
    <s v="publishing/nonfiction"/>
    <n v="2"/>
    <n v="69.090909090909093"/>
    <x v="5"/>
    <x v="9"/>
  </r>
  <r>
    <n v="685"/>
    <s v="Lee-Cobb"/>
    <s v="Customizable homogeneous firmware"/>
    <n v="140000"/>
    <n v="94501"/>
    <x v="0"/>
    <x v="461"/>
    <x v="0"/>
    <s v="CAD"/>
    <n v="1440306000"/>
    <n v="1442379600"/>
    <b v="0"/>
    <b v="0"/>
    <s v="theater/plays"/>
    <n v="0.67500714285714281"/>
    <n v="102.05291576673866"/>
    <x v="3"/>
    <x v="3"/>
  </r>
  <r>
    <n v="686"/>
    <s v="Jones, Wiley and Robbins"/>
    <s v="Front-line cohesive extranet"/>
    <n v="7500"/>
    <n v="14381"/>
    <x v="1"/>
    <x v="38"/>
    <x v="1"/>
    <s v="USD"/>
    <n v="1522126800"/>
    <n v="1523077200"/>
    <b v="0"/>
    <b v="0"/>
    <s v="technology/wearables"/>
    <n v="1.9174666666666667"/>
    <n v="107.32089552238806"/>
    <x v="2"/>
    <x v="8"/>
  </r>
  <r>
    <n v="687"/>
    <s v="Martin, Gates and Holt"/>
    <s v="Distributed holistic neural-net"/>
    <n v="1500"/>
    <n v="13980"/>
    <x v="1"/>
    <x v="462"/>
    <x v="1"/>
    <s v="USD"/>
    <n v="1489298400"/>
    <n v="1489554000"/>
    <b v="0"/>
    <b v="0"/>
    <s v="theater/plays"/>
    <n v="2"/>
    <n v="51.970260223048328"/>
    <x v="3"/>
    <x v="3"/>
  </r>
  <r>
    <n v="688"/>
    <s v="Bowen, Davies and Burns"/>
    <s v="Devolved client-server monitoring"/>
    <n v="2900"/>
    <n v="12449"/>
    <x v="1"/>
    <x v="463"/>
    <x v="1"/>
    <s v="USD"/>
    <n v="1547100000"/>
    <n v="1548482400"/>
    <b v="0"/>
    <b v="1"/>
    <s v="film &amp; video/television"/>
    <n v="2"/>
    <n v="71.137142857142862"/>
    <x v="4"/>
    <x v="19"/>
  </r>
  <r>
    <n v="689"/>
    <s v="Nguyen Inc"/>
    <s v="Seamless directional capacity"/>
    <n v="7300"/>
    <n v="7348"/>
    <x v="1"/>
    <x v="464"/>
    <x v="1"/>
    <s v="USD"/>
    <n v="1383022800"/>
    <n v="1384063200"/>
    <b v="0"/>
    <b v="0"/>
    <s v="technology/web"/>
    <n v="1.0065753424657535"/>
    <n v="106.49275362318841"/>
    <x v="2"/>
    <x v="2"/>
  </r>
  <r>
    <n v="690"/>
    <s v="Walsh-Watts"/>
    <s v="Polarized actuating implementation"/>
    <n v="3600"/>
    <n v="8158"/>
    <x v="1"/>
    <x v="257"/>
    <x v="1"/>
    <s v="USD"/>
    <n v="1322373600"/>
    <n v="1322892000"/>
    <b v="0"/>
    <b v="1"/>
    <s v="film &amp; video/documentary"/>
    <n v="2"/>
    <n v="42.93684210526316"/>
    <x v="4"/>
    <x v="4"/>
  </r>
  <r>
    <n v="691"/>
    <s v="Ray, Li and Li"/>
    <s v="Front-line disintermediate hub"/>
    <n v="5000"/>
    <n v="7119"/>
    <x v="1"/>
    <x v="465"/>
    <x v="1"/>
    <s v="USD"/>
    <n v="1349240400"/>
    <n v="1350709200"/>
    <b v="1"/>
    <b v="1"/>
    <s v="film &amp; video/documentary"/>
    <n v="1.4238"/>
    <n v="30.037974683544302"/>
    <x v="4"/>
    <x v="4"/>
  </r>
  <r>
    <n v="692"/>
    <s v="Murray Ltd"/>
    <s v="Decentralized 4thgeneration challenge"/>
    <n v="6000"/>
    <n v="5438"/>
    <x v="0"/>
    <x v="385"/>
    <x v="4"/>
    <s v="GBP"/>
    <n v="1562648400"/>
    <n v="1564203600"/>
    <b v="0"/>
    <b v="0"/>
    <s v="music/rock"/>
    <n v="0.90633333333333332"/>
    <n v="70.623376623376629"/>
    <x v="1"/>
    <x v="1"/>
  </r>
  <r>
    <n v="693"/>
    <s v="Bradford-Silva"/>
    <s v="Reverse-engineered composite hierarchy"/>
    <n v="180400"/>
    <n v="115396"/>
    <x v="0"/>
    <x v="466"/>
    <x v="1"/>
    <s v="USD"/>
    <n v="1508216400"/>
    <n v="1509685200"/>
    <b v="0"/>
    <b v="0"/>
    <s v="theater/plays"/>
    <n v="0.63966740576496672"/>
    <n v="66.016018306636155"/>
    <x v="3"/>
    <x v="3"/>
  </r>
  <r>
    <n v="694"/>
    <s v="Mora-Bradley"/>
    <s v="Programmable tangible ability"/>
    <n v="9100"/>
    <n v="7656"/>
    <x v="0"/>
    <x v="467"/>
    <x v="1"/>
    <s v="USD"/>
    <n v="1511762400"/>
    <n v="1514959200"/>
    <b v="0"/>
    <b v="0"/>
    <s v="theater/plays"/>
    <n v="0.84131868131868137"/>
    <n v="96.911392405063296"/>
    <x v="3"/>
    <x v="3"/>
  </r>
  <r>
    <n v="695"/>
    <s v="Cardenas, Thompson and Carey"/>
    <s v="Configurable full-range emulation"/>
    <n v="9200"/>
    <n v="12322"/>
    <x v="1"/>
    <x v="468"/>
    <x v="6"/>
    <s v="EUR"/>
    <n v="1447480800"/>
    <n v="1448863200"/>
    <b v="1"/>
    <b v="0"/>
    <s v="music/rock"/>
    <n v="1.3393478260869565"/>
    <n v="62.867346938775512"/>
    <x v="1"/>
    <x v="1"/>
  </r>
  <r>
    <n v="696"/>
    <s v="Lopez, Reid and Johnson"/>
    <s v="Total real-time hardware"/>
    <n v="164100"/>
    <n v="96888"/>
    <x v="0"/>
    <x v="469"/>
    <x v="1"/>
    <s v="USD"/>
    <n v="1429506000"/>
    <n v="1429592400"/>
    <b v="0"/>
    <b v="1"/>
    <s v="theater/plays"/>
    <n v="0.59042047531992692"/>
    <n v="108.98537682789652"/>
    <x v="3"/>
    <x v="3"/>
  </r>
  <r>
    <n v="697"/>
    <s v="Fox-Williams"/>
    <s v="Profound system-worthy functionalities"/>
    <n v="128900"/>
    <n v="196960"/>
    <x v="1"/>
    <x v="470"/>
    <x v="1"/>
    <s v="USD"/>
    <n v="1522472400"/>
    <n v="1522645200"/>
    <b v="0"/>
    <b v="0"/>
    <s v="music/electric music"/>
    <n v="1.5280062063615205"/>
    <n v="26.999314599040439"/>
    <x v="1"/>
    <x v="5"/>
  </r>
  <r>
    <n v="698"/>
    <s v="Taylor, Wood and Taylor"/>
    <s v="Cloned hybrid focus group"/>
    <n v="42100"/>
    <n v="188057"/>
    <x v="1"/>
    <x v="471"/>
    <x v="0"/>
    <s v="CAD"/>
    <n v="1322114400"/>
    <n v="1323324000"/>
    <b v="0"/>
    <b v="0"/>
    <s v="technology/wearables"/>
    <n v="2"/>
    <n v="65.004147943311438"/>
    <x v="2"/>
    <x v="8"/>
  </r>
  <r>
    <n v="699"/>
    <s v="King Inc"/>
    <s v="Ergonomic dedicated focus group"/>
    <n v="7400"/>
    <n v="6245"/>
    <x v="0"/>
    <x v="75"/>
    <x v="1"/>
    <s v="USD"/>
    <n v="1561438800"/>
    <n v="1561525200"/>
    <b v="0"/>
    <b v="0"/>
    <s v="film &amp; video/drama"/>
    <n v="0.8439189189189189"/>
    <n v="111.51785714285714"/>
    <x v="4"/>
    <x v="6"/>
  </r>
  <r>
    <n v="700"/>
    <s v="Cole, Petty and Cameron"/>
    <s v="Realigned zero administration paradigm"/>
    <n v="100"/>
    <n v="3"/>
    <x v="0"/>
    <x v="49"/>
    <x v="1"/>
    <s v="USD"/>
    <n v="1264399200"/>
    <n v="1265695200"/>
    <b v="0"/>
    <b v="0"/>
    <s v="technology/wearables"/>
    <n v="0.03"/>
    <n v="3"/>
    <x v="2"/>
    <x v="8"/>
  </r>
  <r>
    <n v="701"/>
    <s v="Mcclain LLC"/>
    <s v="Open-source multi-tasking methodology"/>
    <n v="52000"/>
    <n v="91014"/>
    <x v="1"/>
    <x v="472"/>
    <x v="1"/>
    <s v="USD"/>
    <n v="1301202000"/>
    <n v="1301806800"/>
    <b v="1"/>
    <b v="0"/>
    <s v="theater/plays"/>
    <n v="1.7502692307692307"/>
    <n v="110.99268292682927"/>
    <x v="3"/>
    <x v="3"/>
  </r>
  <r>
    <n v="702"/>
    <s v="Sims-Gross"/>
    <s v="Object-based attitude-oriented analyzer"/>
    <n v="8700"/>
    <n v="4710"/>
    <x v="0"/>
    <x v="100"/>
    <x v="1"/>
    <s v="USD"/>
    <n v="1374469200"/>
    <n v="1374901200"/>
    <b v="0"/>
    <b v="0"/>
    <s v="technology/wearables"/>
    <n v="0.54137931034482756"/>
    <n v="56.746987951807228"/>
    <x v="2"/>
    <x v="8"/>
  </r>
  <r>
    <n v="703"/>
    <s v="Perez Group"/>
    <s v="Cross-platform tertiary hub"/>
    <n v="63400"/>
    <n v="197728"/>
    <x v="1"/>
    <x v="473"/>
    <x v="1"/>
    <s v="USD"/>
    <n v="1334984400"/>
    <n v="1336453200"/>
    <b v="1"/>
    <b v="1"/>
    <s v="publishing/translations"/>
    <n v="2"/>
    <n v="97.020608439646708"/>
    <x v="5"/>
    <x v="18"/>
  </r>
  <r>
    <n v="704"/>
    <s v="Haynes-Williams"/>
    <s v="Seamless clear-thinking artificial intelligence"/>
    <n v="8700"/>
    <n v="10682"/>
    <x v="1"/>
    <x v="220"/>
    <x v="1"/>
    <s v="USD"/>
    <n v="1467608400"/>
    <n v="1468904400"/>
    <b v="0"/>
    <b v="0"/>
    <s v="film &amp; video/animation"/>
    <n v="1.2278160919540231"/>
    <n v="92.08620689655173"/>
    <x v="4"/>
    <x v="10"/>
  </r>
  <r>
    <n v="705"/>
    <s v="Ford LLC"/>
    <s v="Centralized tangible success"/>
    <n v="169700"/>
    <n v="168048"/>
    <x v="0"/>
    <x v="474"/>
    <x v="4"/>
    <s v="GBP"/>
    <n v="1386741600"/>
    <n v="1387087200"/>
    <b v="0"/>
    <b v="0"/>
    <s v="publishing/nonfiction"/>
    <n v="0.99026517383618151"/>
    <n v="82.986666666666665"/>
    <x v="5"/>
    <x v="9"/>
  </r>
  <r>
    <n v="706"/>
    <s v="Moreno Ltd"/>
    <s v="Customer-focused multimedia methodology"/>
    <n v="108400"/>
    <n v="138586"/>
    <x v="1"/>
    <x v="475"/>
    <x v="2"/>
    <s v="AUD"/>
    <n v="1546754400"/>
    <n v="1547445600"/>
    <b v="0"/>
    <b v="1"/>
    <s v="technology/web"/>
    <n v="1.278468634686347"/>
    <n v="103.03791821561339"/>
    <x v="2"/>
    <x v="2"/>
  </r>
  <r>
    <n v="707"/>
    <s v="Moore, Cook and Wright"/>
    <s v="Visionary maximized Local Area Network"/>
    <n v="7300"/>
    <n v="11579"/>
    <x v="1"/>
    <x v="170"/>
    <x v="1"/>
    <s v="USD"/>
    <n v="1544248800"/>
    <n v="1547359200"/>
    <b v="0"/>
    <b v="0"/>
    <s v="film &amp; video/drama"/>
    <n v="1.5861643835616439"/>
    <n v="68.922619047619051"/>
    <x v="4"/>
    <x v="6"/>
  </r>
  <r>
    <n v="708"/>
    <s v="Ortega LLC"/>
    <s v="Secured bifurcated intranet"/>
    <n v="1700"/>
    <n v="12020"/>
    <x v="1"/>
    <x v="231"/>
    <x v="5"/>
    <s v="CHF"/>
    <n v="1495429200"/>
    <n v="1496293200"/>
    <b v="0"/>
    <b v="0"/>
    <s v="theater/plays"/>
    <n v="2"/>
    <n v="87.737226277372258"/>
    <x v="3"/>
    <x v="3"/>
  </r>
  <r>
    <n v="709"/>
    <s v="Silva, Walker and Martin"/>
    <s v="Grass-roots 4thgeneration product"/>
    <n v="9800"/>
    <n v="13954"/>
    <x v="1"/>
    <x v="129"/>
    <x v="6"/>
    <s v="EUR"/>
    <n v="1334811600"/>
    <n v="1335416400"/>
    <b v="0"/>
    <b v="0"/>
    <s v="theater/plays"/>
    <n v="1.4238775510204082"/>
    <n v="75.021505376344081"/>
    <x v="3"/>
    <x v="3"/>
  </r>
  <r>
    <n v="710"/>
    <s v="Huynh, Gallegos and Mills"/>
    <s v="Reduced next generation info-mediaries"/>
    <n v="4300"/>
    <n v="6358"/>
    <x v="1"/>
    <x v="476"/>
    <x v="1"/>
    <s v="USD"/>
    <n v="1531544400"/>
    <n v="1532149200"/>
    <b v="0"/>
    <b v="1"/>
    <s v="theater/plays"/>
    <n v="1.4786046511627906"/>
    <n v="50.863999999999997"/>
    <x v="3"/>
    <x v="3"/>
  </r>
  <r>
    <n v="711"/>
    <s v="Anderson LLC"/>
    <s v="Customizable full-range artificial intelligence"/>
    <n v="6200"/>
    <n v="1260"/>
    <x v="0"/>
    <x v="443"/>
    <x v="6"/>
    <s v="EUR"/>
    <n v="1453615200"/>
    <n v="1453788000"/>
    <b v="1"/>
    <b v="1"/>
    <s v="theater/plays"/>
    <n v="0.20322580645161289"/>
    <n v="90"/>
    <x v="3"/>
    <x v="3"/>
  </r>
  <r>
    <n v="712"/>
    <s v="Garza-Bryant"/>
    <s v="Programmable leadingedge contingency"/>
    <n v="800"/>
    <n v="14725"/>
    <x v="1"/>
    <x v="381"/>
    <x v="1"/>
    <s v="USD"/>
    <n v="1467954000"/>
    <n v="1471496400"/>
    <b v="0"/>
    <b v="0"/>
    <s v="theater/plays"/>
    <n v="2"/>
    <n v="72.896039603960389"/>
    <x v="3"/>
    <x v="3"/>
  </r>
  <r>
    <n v="713"/>
    <s v="Mays LLC"/>
    <s v="Multi-layered global groupware"/>
    <n v="6900"/>
    <n v="11174"/>
    <x v="1"/>
    <x v="459"/>
    <x v="1"/>
    <s v="USD"/>
    <n v="1471842000"/>
    <n v="1472878800"/>
    <b v="0"/>
    <b v="0"/>
    <s v="publishing/radio &amp; podcasts"/>
    <n v="1.6194202898550725"/>
    <n v="108.48543689320388"/>
    <x v="5"/>
    <x v="15"/>
  </r>
  <r>
    <n v="714"/>
    <s v="Evans-Jones"/>
    <s v="Switchable methodical superstructure"/>
    <n v="38500"/>
    <n v="182036"/>
    <x v="1"/>
    <x v="477"/>
    <x v="1"/>
    <s v="USD"/>
    <n v="1408424400"/>
    <n v="1408510800"/>
    <b v="0"/>
    <b v="0"/>
    <s v="music/rock"/>
    <n v="2"/>
    <n v="101.98095238095237"/>
    <x v="1"/>
    <x v="1"/>
  </r>
  <r>
    <n v="715"/>
    <s v="Fischer, Torres and Walker"/>
    <s v="Expanded even-keeled portal"/>
    <n v="118000"/>
    <n v="28870"/>
    <x v="0"/>
    <x v="478"/>
    <x v="1"/>
    <s v="USD"/>
    <n v="1281157200"/>
    <n v="1281589200"/>
    <b v="0"/>
    <b v="0"/>
    <s v="games/mobile games"/>
    <n v="0.24466101694915254"/>
    <n v="44.009146341463413"/>
    <x v="6"/>
    <x v="20"/>
  </r>
  <r>
    <n v="716"/>
    <s v="Tapia, Kramer and Hicks"/>
    <s v="Advanced modular moderator"/>
    <n v="2000"/>
    <n v="10353"/>
    <x v="1"/>
    <x v="144"/>
    <x v="1"/>
    <s v="USD"/>
    <n v="1373432400"/>
    <n v="1375851600"/>
    <b v="0"/>
    <b v="1"/>
    <s v="theater/plays"/>
    <n v="2"/>
    <n v="65.942675159235662"/>
    <x v="3"/>
    <x v="3"/>
  </r>
  <r>
    <n v="717"/>
    <s v="Barnes, Wilcox and Riley"/>
    <s v="Reverse-engineered well-modulated ability"/>
    <n v="5600"/>
    <n v="13868"/>
    <x v="1"/>
    <x v="479"/>
    <x v="1"/>
    <s v="USD"/>
    <n v="1313989200"/>
    <n v="1315803600"/>
    <b v="0"/>
    <b v="0"/>
    <s v="film &amp; video/documentary"/>
    <n v="2"/>
    <n v="24.987387387387386"/>
    <x v="4"/>
    <x v="4"/>
  </r>
  <r>
    <n v="718"/>
    <s v="Reyes PLC"/>
    <s v="Expanded optimal pricing structure"/>
    <n v="8300"/>
    <n v="8317"/>
    <x v="1"/>
    <x v="480"/>
    <x v="1"/>
    <s v="USD"/>
    <n v="1371445200"/>
    <n v="1373691600"/>
    <b v="0"/>
    <b v="0"/>
    <s v="technology/wearables"/>
    <n v="1.0020481927710843"/>
    <n v="28.003367003367003"/>
    <x v="2"/>
    <x v="8"/>
  </r>
  <r>
    <n v="719"/>
    <s v="Pace, Simpson and Watkins"/>
    <s v="Down-sized uniform ability"/>
    <n v="6900"/>
    <n v="10557"/>
    <x v="1"/>
    <x v="300"/>
    <x v="1"/>
    <s v="USD"/>
    <n v="1338267600"/>
    <n v="1339218000"/>
    <b v="0"/>
    <b v="0"/>
    <s v="publishing/fiction"/>
    <n v="1.53"/>
    <n v="85.829268292682926"/>
    <x v="5"/>
    <x v="13"/>
  </r>
  <r>
    <n v="720"/>
    <s v="Valenzuela, Davidson and Castro"/>
    <s v="Multi-layered upward-trending conglomeration"/>
    <n v="8700"/>
    <n v="3227"/>
    <x v="3"/>
    <x v="63"/>
    <x v="3"/>
    <s v="DKK"/>
    <n v="1519192800"/>
    <n v="1520402400"/>
    <b v="0"/>
    <b v="1"/>
    <s v="theater/plays"/>
    <n v="0.37091954022988505"/>
    <n v="84.921052631578945"/>
    <x v="3"/>
    <x v="3"/>
  </r>
  <r>
    <n v="721"/>
    <s v="Dominguez-Owens"/>
    <s v="Open-architected systematic intranet"/>
    <n v="123600"/>
    <n v="5429"/>
    <x v="3"/>
    <x v="101"/>
    <x v="1"/>
    <s v="USD"/>
    <n v="1522818000"/>
    <n v="1523336400"/>
    <b v="0"/>
    <b v="0"/>
    <s v="music/rock"/>
    <n v="4.3923948220064728E-2"/>
    <n v="90.483333333333334"/>
    <x v="1"/>
    <x v="1"/>
  </r>
  <r>
    <n v="722"/>
    <s v="Thomas-Simmons"/>
    <s v="Proactive 24hour frame"/>
    <n v="48500"/>
    <n v="75906"/>
    <x v="1"/>
    <x v="481"/>
    <x v="1"/>
    <s v="USD"/>
    <n v="1509948000"/>
    <n v="1512280800"/>
    <b v="0"/>
    <b v="0"/>
    <s v="film &amp; video/documentary"/>
    <n v="1.5650721649484536"/>
    <n v="25.00197628458498"/>
    <x v="4"/>
    <x v="4"/>
  </r>
  <r>
    <n v="723"/>
    <s v="Beck-Knight"/>
    <s v="Exclusive fresh-thinking model"/>
    <n v="4900"/>
    <n v="13250"/>
    <x v="1"/>
    <x v="358"/>
    <x v="2"/>
    <s v="AUD"/>
    <n v="1456898400"/>
    <n v="1458709200"/>
    <b v="0"/>
    <b v="0"/>
    <s v="theater/plays"/>
    <n v="2"/>
    <n v="92.013888888888886"/>
    <x v="3"/>
    <x v="3"/>
  </r>
  <r>
    <n v="724"/>
    <s v="Mccoy Ltd"/>
    <s v="Business-focused encompassing intranet"/>
    <n v="8400"/>
    <n v="11261"/>
    <x v="1"/>
    <x v="246"/>
    <x v="4"/>
    <s v="GBP"/>
    <n v="1413954000"/>
    <n v="1414126800"/>
    <b v="0"/>
    <b v="1"/>
    <s v="theater/plays"/>
    <n v="1.3405952380952382"/>
    <n v="93.066115702479337"/>
    <x v="3"/>
    <x v="3"/>
  </r>
  <r>
    <n v="725"/>
    <s v="Dawson-Tyler"/>
    <s v="Optional 6thgeneration access"/>
    <n v="193200"/>
    <n v="97369"/>
    <x v="0"/>
    <x v="482"/>
    <x v="1"/>
    <s v="USD"/>
    <n v="1416031200"/>
    <n v="1416204000"/>
    <b v="0"/>
    <b v="0"/>
    <s v="games/mobile games"/>
    <n v="0.50398033126293995"/>
    <n v="61.008145363408524"/>
    <x v="6"/>
    <x v="20"/>
  </r>
  <r>
    <n v="726"/>
    <s v="Johns-Thomas"/>
    <s v="Realigned web-enabled functionalities"/>
    <n v="54300"/>
    <n v="48227"/>
    <x v="3"/>
    <x v="168"/>
    <x v="1"/>
    <s v="USD"/>
    <n v="1287982800"/>
    <n v="1288501200"/>
    <b v="0"/>
    <b v="1"/>
    <s v="theater/plays"/>
    <n v="0.88815837937384901"/>
    <n v="92.036259541984734"/>
    <x v="3"/>
    <x v="3"/>
  </r>
  <r>
    <n v="727"/>
    <s v="Quinn, Cruz and Schmidt"/>
    <s v="Enterprise-wide multimedia software"/>
    <n v="8900"/>
    <n v="14685"/>
    <x v="1"/>
    <x v="483"/>
    <x v="1"/>
    <s v="USD"/>
    <n v="1547964000"/>
    <n v="1552971600"/>
    <b v="0"/>
    <b v="0"/>
    <s v="technology/web"/>
    <n v="1.65"/>
    <n v="81.132596685082873"/>
    <x v="2"/>
    <x v="2"/>
  </r>
  <r>
    <n v="728"/>
    <s v="Stewart Inc"/>
    <s v="Versatile mission-critical knowledgebase"/>
    <n v="4200"/>
    <n v="735"/>
    <x v="0"/>
    <x v="234"/>
    <x v="1"/>
    <s v="USD"/>
    <n v="1464152400"/>
    <n v="1465102800"/>
    <b v="0"/>
    <b v="0"/>
    <s v="theater/plays"/>
    <n v="0.17499999999999999"/>
    <n v="73.5"/>
    <x v="3"/>
    <x v="3"/>
  </r>
  <r>
    <n v="729"/>
    <s v="Moore Group"/>
    <s v="Multi-lateral object-oriented open system"/>
    <n v="5600"/>
    <n v="10397"/>
    <x v="1"/>
    <x v="393"/>
    <x v="1"/>
    <s v="USD"/>
    <n v="1359957600"/>
    <n v="1360130400"/>
    <b v="0"/>
    <b v="0"/>
    <s v="film &amp; video/drama"/>
    <n v="1.8566071428571429"/>
    <n v="85.221311475409834"/>
    <x v="4"/>
    <x v="6"/>
  </r>
  <r>
    <n v="730"/>
    <s v="Carson PLC"/>
    <s v="Visionary system-worthy attitude"/>
    <n v="28800"/>
    <n v="118847"/>
    <x v="1"/>
    <x v="130"/>
    <x v="0"/>
    <s v="CAD"/>
    <n v="1432357200"/>
    <n v="1432875600"/>
    <b v="0"/>
    <b v="0"/>
    <s v="technology/wearables"/>
    <n v="2"/>
    <n v="110.96825396825396"/>
    <x v="2"/>
    <x v="8"/>
  </r>
  <r>
    <n v="731"/>
    <s v="Cruz, Hall and Mason"/>
    <s v="Synergized content-based hierarchy"/>
    <n v="8000"/>
    <n v="7220"/>
    <x v="3"/>
    <x v="319"/>
    <x v="1"/>
    <s v="USD"/>
    <n v="1500786000"/>
    <n v="1500872400"/>
    <b v="0"/>
    <b v="0"/>
    <s v="technology/web"/>
    <n v="0.90249999999999997"/>
    <n v="32.968036529680369"/>
    <x v="2"/>
    <x v="2"/>
  </r>
  <r>
    <n v="732"/>
    <s v="Glass, Baker and Jones"/>
    <s v="Business-focused 24hour access"/>
    <n v="117000"/>
    <n v="107622"/>
    <x v="0"/>
    <x v="484"/>
    <x v="1"/>
    <s v="USD"/>
    <n v="1490158800"/>
    <n v="1492146000"/>
    <b v="0"/>
    <b v="1"/>
    <s v="music/rock"/>
    <n v="0.91984615384615387"/>
    <n v="96.005352363960753"/>
    <x v="1"/>
    <x v="1"/>
  </r>
  <r>
    <n v="733"/>
    <s v="Marquez-Kerr"/>
    <s v="Automated hybrid orchestration"/>
    <n v="15800"/>
    <n v="83267"/>
    <x v="1"/>
    <x v="485"/>
    <x v="1"/>
    <s v="USD"/>
    <n v="1406178000"/>
    <n v="1407301200"/>
    <b v="0"/>
    <b v="0"/>
    <s v="music/metal"/>
    <n v="2"/>
    <n v="84.96632653061225"/>
    <x v="1"/>
    <x v="16"/>
  </r>
  <r>
    <n v="734"/>
    <s v="Stone PLC"/>
    <s v="Exclusive 5thgeneration leverage"/>
    <n v="4200"/>
    <n v="13404"/>
    <x v="1"/>
    <x v="486"/>
    <x v="1"/>
    <s v="USD"/>
    <n v="1485583200"/>
    <n v="1486620000"/>
    <b v="0"/>
    <b v="1"/>
    <s v="theater/plays"/>
    <n v="2"/>
    <n v="25.007462686567163"/>
    <x v="3"/>
    <x v="3"/>
  </r>
  <r>
    <n v="735"/>
    <s v="Caldwell PLC"/>
    <s v="Grass-roots zero administration alliance"/>
    <n v="37100"/>
    <n v="131404"/>
    <x v="1"/>
    <x v="487"/>
    <x v="1"/>
    <s v="USD"/>
    <n v="1459314000"/>
    <n v="1459918800"/>
    <b v="0"/>
    <b v="0"/>
    <s v="photography/photography books"/>
    <n v="2"/>
    <n v="65.998995479658461"/>
    <x v="7"/>
    <x v="14"/>
  </r>
  <r>
    <n v="736"/>
    <s v="Silva-Hawkins"/>
    <s v="Proactive heuristic orchestration"/>
    <n v="7700"/>
    <n v="2533"/>
    <x v="3"/>
    <x v="226"/>
    <x v="1"/>
    <s v="USD"/>
    <n v="1424412000"/>
    <n v="1424757600"/>
    <b v="0"/>
    <b v="0"/>
    <s v="publishing/nonfiction"/>
    <n v="0.32896103896103895"/>
    <n v="87.34482758620689"/>
    <x v="5"/>
    <x v="9"/>
  </r>
  <r>
    <n v="737"/>
    <s v="Gardner Inc"/>
    <s v="Function-based systematic Graphical User Interface"/>
    <n v="3700"/>
    <n v="5028"/>
    <x v="1"/>
    <x v="80"/>
    <x v="1"/>
    <s v="USD"/>
    <n v="1478844000"/>
    <n v="1479880800"/>
    <b v="0"/>
    <b v="0"/>
    <s v="music/indie rock"/>
    <n v="1.358918918918919"/>
    <n v="27.933333333333334"/>
    <x v="1"/>
    <x v="7"/>
  </r>
  <r>
    <n v="738"/>
    <s v="Garcia Group"/>
    <s v="Extended zero administration software"/>
    <n v="74700"/>
    <n v="1557"/>
    <x v="0"/>
    <x v="27"/>
    <x v="1"/>
    <s v="USD"/>
    <n v="1416117600"/>
    <n v="1418018400"/>
    <b v="0"/>
    <b v="1"/>
    <s v="theater/plays"/>
    <n v="2.0843373493975904E-2"/>
    <n v="103.8"/>
    <x v="3"/>
    <x v="3"/>
  </r>
  <r>
    <n v="739"/>
    <s v="Meyer-Avila"/>
    <s v="Multi-tiered discrete support"/>
    <n v="10000"/>
    <n v="6100"/>
    <x v="0"/>
    <x v="271"/>
    <x v="1"/>
    <s v="USD"/>
    <n v="1340946000"/>
    <n v="1341032400"/>
    <b v="0"/>
    <b v="0"/>
    <s v="music/indie rock"/>
    <n v="0.61"/>
    <n v="31.937172774869111"/>
    <x v="1"/>
    <x v="7"/>
  </r>
  <r>
    <n v="740"/>
    <s v="Nelson, Smith and Graham"/>
    <s v="Phased system-worthy conglomeration"/>
    <n v="5300"/>
    <n v="1592"/>
    <x v="0"/>
    <x v="36"/>
    <x v="1"/>
    <s v="USD"/>
    <n v="1486101600"/>
    <n v="1486360800"/>
    <b v="0"/>
    <b v="0"/>
    <s v="theater/plays"/>
    <n v="0.30037735849056602"/>
    <n v="99.5"/>
    <x v="3"/>
    <x v="3"/>
  </r>
  <r>
    <n v="741"/>
    <s v="Garcia Ltd"/>
    <s v="Balanced mobile alliance"/>
    <n v="1200"/>
    <n v="14150"/>
    <x v="1"/>
    <x v="406"/>
    <x v="1"/>
    <s v="USD"/>
    <n v="1274590800"/>
    <n v="1274677200"/>
    <b v="0"/>
    <b v="0"/>
    <s v="theater/plays"/>
    <n v="2"/>
    <n v="108.84615384615384"/>
    <x v="3"/>
    <x v="3"/>
  </r>
  <r>
    <n v="742"/>
    <s v="West-Stevens"/>
    <s v="Reactive solution-oriented groupware"/>
    <n v="1200"/>
    <n v="13513"/>
    <x v="1"/>
    <x v="393"/>
    <x v="1"/>
    <s v="USD"/>
    <n v="1263880800"/>
    <n v="1267509600"/>
    <b v="0"/>
    <b v="0"/>
    <s v="music/electric music"/>
    <n v="2"/>
    <n v="110.76229508196721"/>
    <x v="1"/>
    <x v="5"/>
  </r>
  <r>
    <n v="743"/>
    <s v="Clark-Conrad"/>
    <s v="Exclusive bandwidth-monitored orchestration"/>
    <n v="3900"/>
    <n v="504"/>
    <x v="0"/>
    <x v="68"/>
    <x v="1"/>
    <s v="USD"/>
    <n v="1445403600"/>
    <n v="1445922000"/>
    <b v="0"/>
    <b v="1"/>
    <s v="theater/plays"/>
    <n v="0.12923076923076923"/>
    <n v="29.647058823529413"/>
    <x v="3"/>
    <x v="3"/>
  </r>
  <r>
    <n v="744"/>
    <s v="Fitzgerald Group"/>
    <s v="Intuitive exuding initiative"/>
    <n v="2000"/>
    <n v="14240"/>
    <x v="1"/>
    <x v="382"/>
    <x v="1"/>
    <s v="USD"/>
    <n v="1533877200"/>
    <n v="1534050000"/>
    <b v="0"/>
    <b v="1"/>
    <s v="theater/plays"/>
    <n v="2"/>
    <n v="101.71428571428571"/>
    <x v="3"/>
    <x v="3"/>
  </r>
  <r>
    <n v="745"/>
    <s v="Hill, Mccann and Moore"/>
    <s v="Streamlined needs-based knowledge user"/>
    <n v="6900"/>
    <n v="2091"/>
    <x v="0"/>
    <x v="298"/>
    <x v="1"/>
    <s v="USD"/>
    <n v="1275195600"/>
    <n v="1277528400"/>
    <b v="0"/>
    <b v="0"/>
    <s v="technology/wearables"/>
    <n v="0.30304347826086958"/>
    <n v="61.5"/>
    <x v="2"/>
    <x v="8"/>
  </r>
  <r>
    <n v="746"/>
    <s v="Edwards LLC"/>
    <s v="Automated system-worthy structure"/>
    <n v="55800"/>
    <n v="118580"/>
    <x v="1"/>
    <x v="488"/>
    <x v="1"/>
    <s v="USD"/>
    <n v="1318136400"/>
    <n v="1318568400"/>
    <b v="0"/>
    <b v="0"/>
    <s v="technology/web"/>
    <n v="2"/>
    <n v="35"/>
    <x v="2"/>
    <x v="2"/>
  </r>
  <r>
    <n v="747"/>
    <s v="Greer and Sons"/>
    <s v="Secured clear-thinking intranet"/>
    <n v="4900"/>
    <n v="11214"/>
    <x v="1"/>
    <x v="489"/>
    <x v="1"/>
    <s v="USD"/>
    <n v="1283403600"/>
    <n v="1284354000"/>
    <b v="0"/>
    <b v="0"/>
    <s v="theater/plays"/>
    <n v="2"/>
    <n v="40.049999999999997"/>
    <x v="3"/>
    <x v="3"/>
  </r>
  <r>
    <n v="748"/>
    <s v="Martinez PLC"/>
    <s v="Cloned actuating architecture"/>
    <n v="194900"/>
    <n v="68137"/>
    <x v="3"/>
    <x v="490"/>
    <x v="1"/>
    <s v="USD"/>
    <n v="1267423200"/>
    <n v="1269579600"/>
    <b v="0"/>
    <b v="1"/>
    <s v="film &amp; video/animation"/>
    <n v="0.34959979476654696"/>
    <n v="110.97231270358306"/>
    <x v="4"/>
    <x v="10"/>
  </r>
  <r>
    <n v="749"/>
    <s v="Hunter-Logan"/>
    <s v="Down-sized needs-based task-force"/>
    <n v="8600"/>
    <n v="13527"/>
    <x v="1"/>
    <x v="491"/>
    <x v="6"/>
    <s v="EUR"/>
    <n v="1412744400"/>
    <n v="1413781200"/>
    <b v="0"/>
    <b v="1"/>
    <s v="technology/wearables"/>
    <n v="1.5729069767441861"/>
    <n v="36.959016393442624"/>
    <x v="2"/>
    <x v="8"/>
  </r>
  <r>
    <n v="750"/>
    <s v="Ramos and Sons"/>
    <s v="Extended responsive Internet solution"/>
    <n v="100"/>
    <n v="1"/>
    <x v="0"/>
    <x v="49"/>
    <x v="4"/>
    <s v="GBP"/>
    <n v="1277960400"/>
    <n v="1280120400"/>
    <b v="0"/>
    <b v="0"/>
    <s v="music/electric music"/>
    <n v="0.01"/>
    <n v="1"/>
    <x v="1"/>
    <x v="5"/>
  </r>
  <r>
    <n v="751"/>
    <s v="Lane-Barber"/>
    <s v="Universal value-added moderator"/>
    <n v="3600"/>
    <n v="8363"/>
    <x v="1"/>
    <x v="492"/>
    <x v="1"/>
    <s v="USD"/>
    <n v="1458190800"/>
    <n v="1459486800"/>
    <b v="1"/>
    <b v="1"/>
    <s v="publishing/nonfiction"/>
    <n v="2"/>
    <n v="30.974074074074075"/>
    <x v="5"/>
    <x v="9"/>
  </r>
  <r>
    <n v="752"/>
    <s v="Lowery Group"/>
    <s v="Sharable motivating emulation"/>
    <n v="5800"/>
    <n v="5362"/>
    <x v="3"/>
    <x v="493"/>
    <x v="1"/>
    <s v="USD"/>
    <n v="1280984400"/>
    <n v="1282539600"/>
    <b v="0"/>
    <b v="1"/>
    <s v="theater/plays"/>
    <n v="0.92448275862068963"/>
    <n v="47.035087719298247"/>
    <x v="3"/>
    <x v="3"/>
  </r>
  <r>
    <n v="753"/>
    <s v="Guerrero-Griffin"/>
    <s v="Networked web-enabled product"/>
    <n v="4700"/>
    <n v="12065"/>
    <x v="1"/>
    <x v="231"/>
    <x v="1"/>
    <s v="USD"/>
    <n v="1274590800"/>
    <n v="1275886800"/>
    <b v="0"/>
    <b v="0"/>
    <s v="photography/photography books"/>
    <n v="2"/>
    <n v="88.065693430656935"/>
    <x v="7"/>
    <x v="14"/>
  </r>
  <r>
    <n v="754"/>
    <s v="Perez, Reed and Lee"/>
    <s v="Advanced dedicated encoding"/>
    <n v="70400"/>
    <n v="118603"/>
    <x v="1"/>
    <x v="494"/>
    <x v="1"/>
    <s v="USD"/>
    <n v="1351400400"/>
    <n v="1355983200"/>
    <b v="0"/>
    <b v="0"/>
    <s v="theater/plays"/>
    <n v="1.6847017045454546"/>
    <n v="37.005616224648989"/>
    <x v="3"/>
    <x v="3"/>
  </r>
  <r>
    <n v="755"/>
    <s v="Chen, Pollard and Clarke"/>
    <s v="Stand-alone multi-state project"/>
    <n v="4500"/>
    <n v="7496"/>
    <x v="1"/>
    <x v="495"/>
    <x v="3"/>
    <s v="DKK"/>
    <n v="1514354400"/>
    <n v="1515391200"/>
    <b v="0"/>
    <b v="1"/>
    <s v="theater/plays"/>
    <n v="1.6657777777777778"/>
    <n v="26.027777777777779"/>
    <x v="3"/>
    <x v="3"/>
  </r>
  <r>
    <n v="756"/>
    <s v="Serrano, Gallagher and Griffith"/>
    <s v="Customizable bi-directional monitoring"/>
    <n v="1300"/>
    <n v="10037"/>
    <x v="1"/>
    <x v="496"/>
    <x v="1"/>
    <s v="USD"/>
    <n v="1421733600"/>
    <n v="1422252000"/>
    <b v="0"/>
    <b v="0"/>
    <s v="theater/plays"/>
    <n v="2"/>
    <n v="67.817567567567565"/>
    <x v="3"/>
    <x v="3"/>
  </r>
  <r>
    <n v="757"/>
    <s v="Callahan-Gilbert"/>
    <s v="Profit-focused motivating function"/>
    <n v="1400"/>
    <n v="5696"/>
    <x v="1"/>
    <x v="493"/>
    <x v="1"/>
    <s v="USD"/>
    <n v="1305176400"/>
    <n v="1305522000"/>
    <b v="0"/>
    <b v="0"/>
    <s v="film &amp; video/drama"/>
    <n v="2"/>
    <n v="49.964912280701753"/>
    <x v="4"/>
    <x v="6"/>
  </r>
  <r>
    <n v="758"/>
    <s v="Logan-Miranda"/>
    <s v="Proactive systemic firmware"/>
    <n v="29600"/>
    <n v="167005"/>
    <x v="1"/>
    <x v="497"/>
    <x v="0"/>
    <s v="CAD"/>
    <n v="1414126800"/>
    <n v="1414904400"/>
    <b v="0"/>
    <b v="0"/>
    <s v="music/rock"/>
    <n v="2"/>
    <n v="110.01646903820817"/>
    <x v="1"/>
    <x v="1"/>
  </r>
  <r>
    <n v="759"/>
    <s v="Rodriguez PLC"/>
    <s v="Grass-roots upward-trending installation"/>
    <n v="167500"/>
    <n v="114615"/>
    <x v="0"/>
    <x v="498"/>
    <x v="1"/>
    <s v="USD"/>
    <n v="1517810400"/>
    <n v="1520402400"/>
    <b v="0"/>
    <b v="0"/>
    <s v="music/electric music"/>
    <n v="0.6842686567164179"/>
    <n v="89.964678178963894"/>
    <x v="1"/>
    <x v="5"/>
  </r>
  <r>
    <n v="760"/>
    <s v="Smith-Kennedy"/>
    <s v="Virtual heuristic hub"/>
    <n v="48300"/>
    <n v="16592"/>
    <x v="0"/>
    <x v="155"/>
    <x v="6"/>
    <s v="EUR"/>
    <n v="1564635600"/>
    <n v="1567141200"/>
    <b v="0"/>
    <b v="1"/>
    <s v="games/video games"/>
    <n v="0.34351966873706002"/>
    <n v="79.009523809523813"/>
    <x v="6"/>
    <x v="11"/>
  </r>
  <r>
    <n v="761"/>
    <s v="Mitchell-Lee"/>
    <s v="Customizable leadingedge model"/>
    <n v="2200"/>
    <n v="14420"/>
    <x v="1"/>
    <x v="499"/>
    <x v="1"/>
    <s v="USD"/>
    <n v="1500699600"/>
    <n v="1501131600"/>
    <b v="0"/>
    <b v="0"/>
    <s v="music/rock"/>
    <n v="2"/>
    <n v="86.867469879518069"/>
    <x v="1"/>
    <x v="1"/>
  </r>
  <r>
    <n v="762"/>
    <s v="Davis Ltd"/>
    <s v="Upgradable uniform service-desk"/>
    <n v="3500"/>
    <n v="6204"/>
    <x v="1"/>
    <x v="16"/>
    <x v="2"/>
    <s v="AUD"/>
    <n v="1354082400"/>
    <n v="1355032800"/>
    <b v="0"/>
    <b v="0"/>
    <s v="music/jazz"/>
    <n v="1.7725714285714285"/>
    <n v="62.04"/>
    <x v="1"/>
    <x v="17"/>
  </r>
  <r>
    <n v="763"/>
    <s v="Rowland PLC"/>
    <s v="Inverse client-driven product"/>
    <n v="5600"/>
    <n v="6338"/>
    <x v="1"/>
    <x v="500"/>
    <x v="1"/>
    <s v="USD"/>
    <n v="1336453200"/>
    <n v="1339477200"/>
    <b v="0"/>
    <b v="1"/>
    <s v="theater/plays"/>
    <n v="1.1317857142857144"/>
    <n v="26.970212765957445"/>
    <x v="3"/>
    <x v="3"/>
  </r>
  <r>
    <n v="764"/>
    <s v="Shaffer-Mason"/>
    <s v="Managed bandwidth-monitored system engine"/>
    <n v="1100"/>
    <n v="8010"/>
    <x v="1"/>
    <x v="496"/>
    <x v="1"/>
    <s v="USD"/>
    <n v="1305262800"/>
    <n v="1305954000"/>
    <b v="0"/>
    <b v="0"/>
    <s v="music/rock"/>
    <n v="2"/>
    <n v="54.121621621621621"/>
    <x v="1"/>
    <x v="1"/>
  </r>
  <r>
    <n v="765"/>
    <s v="Matthews LLC"/>
    <s v="Advanced transitional help-desk"/>
    <n v="3900"/>
    <n v="8125"/>
    <x v="1"/>
    <x v="40"/>
    <x v="1"/>
    <s v="USD"/>
    <n v="1492232400"/>
    <n v="1494392400"/>
    <b v="1"/>
    <b v="1"/>
    <s v="music/indie rock"/>
    <n v="2"/>
    <n v="41.035353535353536"/>
    <x v="1"/>
    <x v="7"/>
  </r>
  <r>
    <n v="766"/>
    <s v="Montgomery-Castro"/>
    <s v="De-engineered disintermediate encryption"/>
    <n v="43800"/>
    <n v="13653"/>
    <x v="0"/>
    <x v="501"/>
    <x v="2"/>
    <s v="AUD"/>
    <n v="1537333200"/>
    <n v="1537419600"/>
    <b v="0"/>
    <b v="0"/>
    <s v="film &amp; video/science fiction"/>
    <n v="0.31171232876712329"/>
    <n v="55.052419354838712"/>
    <x v="4"/>
    <x v="22"/>
  </r>
  <r>
    <n v="767"/>
    <s v="Hale, Pearson and Jenkins"/>
    <s v="Upgradable attitude-oriented project"/>
    <n v="97200"/>
    <n v="55372"/>
    <x v="0"/>
    <x v="502"/>
    <x v="1"/>
    <s v="USD"/>
    <n v="1444107600"/>
    <n v="1447999200"/>
    <b v="0"/>
    <b v="0"/>
    <s v="publishing/translations"/>
    <n v="0.56967078189300413"/>
    <n v="107.93762183235867"/>
    <x v="5"/>
    <x v="18"/>
  </r>
  <r>
    <n v="768"/>
    <s v="Ramirez-Calderon"/>
    <s v="Fundamental zero tolerance alliance"/>
    <n v="4800"/>
    <n v="11088"/>
    <x v="1"/>
    <x v="503"/>
    <x v="1"/>
    <s v="USD"/>
    <n v="1386741600"/>
    <n v="1388037600"/>
    <b v="0"/>
    <b v="0"/>
    <s v="theater/plays"/>
    <n v="2"/>
    <n v="73.92"/>
    <x v="3"/>
    <x v="3"/>
  </r>
  <r>
    <n v="769"/>
    <s v="Johnson-Morales"/>
    <s v="Devolved 24hour forecast"/>
    <n v="125600"/>
    <n v="109106"/>
    <x v="0"/>
    <x v="504"/>
    <x v="1"/>
    <s v="USD"/>
    <n v="1376542800"/>
    <n v="1378789200"/>
    <b v="0"/>
    <b v="0"/>
    <s v="games/video games"/>
    <n v="0.86867834394904464"/>
    <n v="31.995894428152493"/>
    <x v="6"/>
    <x v="11"/>
  </r>
  <r>
    <n v="770"/>
    <s v="Mathis-Rodriguez"/>
    <s v="User-centric attitude-oriented intranet"/>
    <n v="4300"/>
    <n v="11642"/>
    <x v="1"/>
    <x v="505"/>
    <x v="6"/>
    <s v="EUR"/>
    <n v="1397451600"/>
    <n v="1398056400"/>
    <b v="0"/>
    <b v="1"/>
    <s v="theater/plays"/>
    <n v="2"/>
    <n v="53.898148148148145"/>
    <x v="3"/>
    <x v="3"/>
  </r>
  <r>
    <n v="771"/>
    <s v="Smith, Mack and Williams"/>
    <s v="Self-enabling 5thgeneration paradigm"/>
    <n v="5600"/>
    <n v="2769"/>
    <x v="3"/>
    <x v="150"/>
    <x v="1"/>
    <s v="USD"/>
    <n v="1548482400"/>
    <n v="1550815200"/>
    <b v="0"/>
    <b v="0"/>
    <s v="theater/plays"/>
    <n v="0.49446428571428569"/>
    <n v="106.5"/>
    <x v="3"/>
    <x v="3"/>
  </r>
  <r>
    <n v="772"/>
    <s v="Johnson-Pace"/>
    <s v="Persistent 3rdgeneration moratorium"/>
    <n v="149600"/>
    <n v="169586"/>
    <x v="1"/>
    <x v="506"/>
    <x v="1"/>
    <s v="USD"/>
    <n v="1549692000"/>
    <n v="1550037600"/>
    <b v="0"/>
    <b v="0"/>
    <s v="music/indie rock"/>
    <n v="1.1335962566844919"/>
    <n v="32.999805409612762"/>
    <x v="1"/>
    <x v="7"/>
  </r>
  <r>
    <n v="773"/>
    <s v="Meza, Kirby and Patel"/>
    <s v="Cross-platform empowering project"/>
    <n v="53100"/>
    <n v="101185"/>
    <x v="1"/>
    <x v="507"/>
    <x v="1"/>
    <s v="USD"/>
    <n v="1492059600"/>
    <n v="1492923600"/>
    <b v="0"/>
    <b v="0"/>
    <s v="theater/plays"/>
    <n v="1.9055555555555554"/>
    <n v="43.00254993625159"/>
    <x v="3"/>
    <x v="3"/>
  </r>
  <r>
    <n v="774"/>
    <s v="Gonzalez-Snow"/>
    <s v="Polarized user-facing interface"/>
    <n v="5000"/>
    <n v="6775"/>
    <x v="1"/>
    <x v="373"/>
    <x v="6"/>
    <s v="EUR"/>
    <n v="1463979600"/>
    <n v="1467522000"/>
    <b v="0"/>
    <b v="0"/>
    <s v="technology/web"/>
    <n v="1.355"/>
    <n v="86.858974358974365"/>
    <x v="2"/>
    <x v="2"/>
  </r>
  <r>
    <n v="775"/>
    <s v="Murphy LLC"/>
    <s v="Customer-focused non-volatile framework"/>
    <n v="9400"/>
    <n v="968"/>
    <x v="0"/>
    <x v="234"/>
    <x v="1"/>
    <s v="USD"/>
    <n v="1415253600"/>
    <n v="1416117600"/>
    <b v="0"/>
    <b v="0"/>
    <s v="music/rock"/>
    <n v="0.10297872340425532"/>
    <n v="96.8"/>
    <x v="1"/>
    <x v="1"/>
  </r>
  <r>
    <n v="776"/>
    <s v="Taylor-Rowe"/>
    <s v="Synchronized multimedia frame"/>
    <n v="110800"/>
    <n v="72623"/>
    <x v="0"/>
    <x v="508"/>
    <x v="1"/>
    <s v="USD"/>
    <n v="1562216400"/>
    <n v="1563771600"/>
    <b v="0"/>
    <b v="0"/>
    <s v="theater/plays"/>
    <n v="0.65544223826714798"/>
    <n v="32.995456610631528"/>
    <x v="3"/>
    <x v="3"/>
  </r>
  <r>
    <n v="777"/>
    <s v="Henderson Ltd"/>
    <s v="Open-architected stable algorithm"/>
    <n v="93800"/>
    <n v="45987"/>
    <x v="0"/>
    <x v="103"/>
    <x v="1"/>
    <s v="USD"/>
    <n v="1316754000"/>
    <n v="1319259600"/>
    <b v="0"/>
    <b v="0"/>
    <s v="theater/plays"/>
    <n v="0.49026652452025588"/>
    <n v="68.028106508875737"/>
    <x v="3"/>
    <x v="3"/>
  </r>
  <r>
    <n v="778"/>
    <s v="Moss-Guzman"/>
    <s v="Cross-platform optimizing website"/>
    <n v="1300"/>
    <n v="10243"/>
    <x v="1"/>
    <x v="5"/>
    <x v="5"/>
    <s v="CHF"/>
    <n v="1313211600"/>
    <n v="1313643600"/>
    <b v="0"/>
    <b v="0"/>
    <s v="film &amp; video/animation"/>
    <n v="2"/>
    <n v="58.867816091954026"/>
    <x v="4"/>
    <x v="10"/>
  </r>
  <r>
    <n v="779"/>
    <s v="Webb Group"/>
    <s v="Public-key actuating projection"/>
    <n v="108700"/>
    <n v="87293"/>
    <x v="0"/>
    <x v="509"/>
    <x v="1"/>
    <s v="USD"/>
    <n v="1439528400"/>
    <n v="1440306000"/>
    <b v="0"/>
    <b v="1"/>
    <s v="theater/plays"/>
    <n v="0.80306347746090156"/>
    <n v="105.04572803850782"/>
    <x v="3"/>
    <x v="3"/>
  </r>
  <r>
    <n v="780"/>
    <s v="Brooks-Rodriguez"/>
    <s v="Implemented intangible instruction set"/>
    <n v="5100"/>
    <n v="5421"/>
    <x v="1"/>
    <x v="55"/>
    <x v="1"/>
    <s v="USD"/>
    <n v="1469163600"/>
    <n v="1470805200"/>
    <b v="0"/>
    <b v="1"/>
    <s v="film &amp; video/drama"/>
    <n v="1.0629411764705883"/>
    <n v="33.054878048780488"/>
    <x v="4"/>
    <x v="6"/>
  </r>
  <r>
    <n v="781"/>
    <s v="Thomas Ltd"/>
    <s v="Cross-group interactive architecture"/>
    <n v="8700"/>
    <n v="4414"/>
    <x v="3"/>
    <x v="75"/>
    <x v="5"/>
    <s v="CHF"/>
    <n v="1288501200"/>
    <n v="1292911200"/>
    <b v="0"/>
    <b v="0"/>
    <s v="theater/plays"/>
    <n v="0.50735632183908042"/>
    <n v="78.821428571428569"/>
    <x v="3"/>
    <x v="3"/>
  </r>
  <r>
    <n v="782"/>
    <s v="Williams and Sons"/>
    <s v="Centralized asymmetric framework"/>
    <n v="5100"/>
    <n v="10981"/>
    <x v="1"/>
    <x v="510"/>
    <x v="1"/>
    <s v="USD"/>
    <n v="1298959200"/>
    <n v="1301374800"/>
    <b v="0"/>
    <b v="1"/>
    <s v="film &amp; video/animation"/>
    <n v="2"/>
    <n v="68.204968944099377"/>
    <x v="4"/>
    <x v="10"/>
  </r>
  <r>
    <n v="783"/>
    <s v="Vega, Chan and Carney"/>
    <s v="Down-sized systematic utilization"/>
    <n v="7400"/>
    <n v="10451"/>
    <x v="1"/>
    <x v="188"/>
    <x v="1"/>
    <s v="USD"/>
    <n v="1387260000"/>
    <n v="1387864800"/>
    <b v="0"/>
    <b v="0"/>
    <s v="music/rock"/>
    <n v="1.4122972972972974"/>
    <n v="75.731884057971016"/>
    <x v="1"/>
    <x v="1"/>
  </r>
  <r>
    <n v="784"/>
    <s v="Byrd Group"/>
    <s v="Profound fault-tolerant model"/>
    <n v="88900"/>
    <n v="102535"/>
    <x v="1"/>
    <x v="511"/>
    <x v="1"/>
    <s v="USD"/>
    <n v="1457244000"/>
    <n v="1458190800"/>
    <b v="0"/>
    <b v="0"/>
    <s v="technology/web"/>
    <n v="1.1533745781777278"/>
    <n v="30.996070133010882"/>
    <x v="2"/>
    <x v="2"/>
  </r>
  <r>
    <n v="785"/>
    <s v="Peterson, Fletcher and Sanchez"/>
    <s v="Multi-channeled bi-directional moratorium"/>
    <n v="6700"/>
    <n v="12939"/>
    <x v="1"/>
    <x v="78"/>
    <x v="2"/>
    <s v="AUD"/>
    <n v="1556341200"/>
    <n v="1559278800"/>
    <b v="0"/>
    <b v="1"/>
    <s v="film &amp; video/animation"/>
    <n v="1.9311940298507462"/>
    <n v="101.88188976377953"/>
    <x v="4"/>
    <x v="10"/>
  </r>
  <r>
    <n v="786"/>
    <s v="Smith-Brown"/>
    <s v="Object-based content-based ability"/>
    <n v="1500"/>
    <n v="10946"/>
    <x v="1"/>
    <x v="512"/>
    <x v="6"/>
    <s v="EUR"/>
    <n v="1522126800"/>
    <n v="1522731600"/>
    <b v="0"/>
    <b v="1"/>
    <s v="music/jazz"/>
    <n v="2"/>
    <n v="52.879227053140099"/>
    <x v="1"/>
    <x v="17"/>
  </r>
  <r>
    <n v="787"/>
    <s v="Vance-Glover"/>
    <s v="Progressive coherent secured line"/>
    <n v="61200"/>
    <n v="60994"/>
    <x v="0"/>
    <x v="513"/>
    <x v="0"/>
    <s v="CAD"/>
    <n v="1305954000"/>
    <n v="1306731600"/>
    <b v="0"/>
    <b v="0"/>
    <s v="music/rock"/>
    <n v="0.99663398692810456"/>
    <n v="71.005820721769496"/>
    <x v="1"/>
    <x v="1"/>
  </r>
  <r>
    <n v="788"/>
    <s v="Joyce PLC"/>
    <s v="Synchronized directional capability"/>
    <n v="3600"/>
    <n v="3174"/>
    <x v="2"/>
    <x v="249"/>
    <x v="1"/>
    <s v="USD"/>
    <n v="1350709200"/>
    <n v="1352527200"/>
    <b v="0"/>
    <b v="0"/>
    <s v="film &amp; video/animation"/>
    <n v="0.88166666666666671"/>
    <n v="102.38709677419355"/>
    <x v="4"/>
    <x v="10"/>
  </r>
  <r>
    <n v="789"/>
    <s v="Kennedy-Miller"/>
    <s v="Cross-platform composite migration"/>
    <n v="9000"/>
    <n v="3351"/>
    <x v="0"/>
    <x v="430"/>
    <x v="1"/>
    <s v="USD"/>
    <n v="1401166800"/>
    <n v="1404363600"/>
    <b v="0"/>
    <b v="0"/>
    <s v="theater/plays"/>
    <n v="0.37233333333333335"/>
    <n v="74.466666666666669"/>
    <x v="3"/>
    <x v="3"/>
  </r>
  <r>
    <n v="790"/>
    <s v="White-Obrien"/>
    <s v="Operative local pricing structure"/>
    <n v="185900"/>
    <n v="56774"/>
    <x v="3"/>
    <x v="260"/>
    <x v="1"/>
    <s v="USD"/>
    <n v="1266127200"/>
    <n v="1266645600"/>
    <b v="0"/>
    <b v="0"/>
    <s v="theater/plays"/>
    <n v="0.30540075309306081"/>
    <n v="51.009883198562441"/>
    <x v="3"/>
    <x v="3"/>
  </r>
  <r>
    <n v="791"/>
    <s v="Stafford, Hess and Raymond"/>
    <s v="Optional web-enabled extranet"/>
    <n v="2100"/>
    <n v="540"/>
    <x v="0"/>
    <x v="514"/>
    <x v="1"/>
    <s v="USD"/>
    <n v="1481436000"/>
    <n v="1482818400"/>
    <b v="0"/>
    <b v="0"/>
    <s v="food/food trucks"/>
    <n v="0.25714285714285712"/>
    <n v="90"/>
    <x v="0"/>
    <x v="0"/>
  </r>
  <r>
    <n v="792"/>
    <s v="Jordan, Schneider and Hall"/>
    <s v="Reduced 6thgeneration intranet"/>
    <n v="2000"/>
    <n v="680"/>
    <x v="0"/>
    <x v="243"/>
    <x v="1"/>
    <s v="USD"/>
    <n v="1372222800"/>
    <n v="1374642000"/>
    <b v="0"/>
    <b v="1"/>
    <s v="theater/plays"/>
    <n v="0.34"/>
    <n v="97.142857142857139"/>
    <x v="3"/>
    <x v="3"/>
  </r>
  <r>
    <n v="793"/>
    <s v="Rodriguez, Cox and Rodriguez"/>
    <s v="Networked disintermediate leverage"/>
    <n v="1100"/>
    <n v="13045"/>
    <x v="1"/>
    <x v="483"/>
    <x v="5"/>
    <s v="CHF"/>
    <n v="1372136400"/>
    <n v="1372482000"/>
    <b v="0"/>
    <b v="0"/>
    <s v="publishing/nonfiction"/>
    <n v="2"/>
    <n v="72.071823204419886"/>
    <x v="5"/>
    <x v="9"/>
  </r>
  <r>
    <n v="794"/>
    <s v="Welch Inc"/>
    <s v="Optional optimal website"/>
    <n v="6600"/>
    <n v="8276"/>
    <x v="1"/>
    <x v="460"/>
    <x v="1"/>
    <s v="USD"/>
    <n v="1513922400"/>
    <n v="1514959200"/>
    <b v="0"/>
    <b v="0"/>
    <s v="music/rock"/>
    <n v="1.2539393939393939"/>
    <n v="75.236363636363635"/>
    <x v="1"/>
    <x v="1"/>
  </r>
  <r>
    <n v="795"/>
    <s v="Vasquez Inc"/>
    <s v="Stand-alone asynchronous functionalities"/>
    <n v="7100"/>
    <n v="1022"/>
    <x v="0"/>
    <x v="249"/>
    <x v="1"/>
    <s v="USD"/>
    <n v="1477976400"/>
    <n v="1478235600"/>
    <b v="0"/>
    <b v="0"/>
    <s v="film &amp; video/drama"/>
    <n v="0.14394366197183098"/>
    <n v="32.967741935483872"/>
    <x v="4"/>
    <x v="6"/>
  </r>
  <r>
    <n v="796"/>
    <s v="Freeman-Ferguson"/>
    <s v="Profound full-range open system"/>
    <n v="7800"/>
    <n v="4275"/>
    <x v="0"/>
    <x v="373"/>
    <x v="1"/>
    <s v="USD"/>
    <n v="1407474000"/>
    <n v="1408078800"/>
    <b v="0"/>
    <b v="1"/>
    <s v="games/mobile games"/>
    <n v="0.54807692307692313"/>
    <n v="54.807692307692307"/>
    <x v="6"/>
    <x v="20"/>
  </r>
  <r>
    <n v="797"/>
    <s v="Houston, Moore and Rogers"/>
    <s v="Optional tangible utilization"/>
    <n v="7600"/>
    <n v="8332"/>
    <x v="1"/>
    <x v="515"/>
    <x v="1"/>
    <s v="USD"/>
    <n v="1546149600"/>
    <n v="1548136800"/>
    <b v="0"/>
    <b v="0"/>
    <s v="technology/web"/>
    <n v="1.0963157894736841"/>
    <n v="45.037837837837834"/>
    <x v="2"/>
    <x v="2"/>
  </r>
  <r>
    <n v="798"/>
    <s v="Small-Fuentes"/>
    <s v="Seamless maximized product"/>
    <n v="3400"/>
    <n v="6408"/>
    <x v="1"/>
    <x v="246"/>
    <x v="1"/>
    <s v="USD"/>
    <n v="1338440400"/>
    <n v="1340859600"/>
    <b v="0"/>
    <b v="1"/>
    <s v="theater/plays"/>
    <n v="1.8847058823529412"/>
    <n v="52.958677685950413"/>
    <x v="3"/>
    <x v="3"/>
  </r>
  <r>
    <n v="799"/>
    <s v="Reid-Day"/>
    <s v="Devolved tertiary time-frame"/>
    <n v="84500"/>
    <n v="73522"/>
    <x v="0"/>
    <x v="516"/>
    <x v="4"/>
    <s v="GBP"/>
    <n v="1454133600"/>
    <n v="1454479200"/>
    <b v="0"/>
    <b v="0"/>
    <s v="theater/plays"/>
    <n v="0.87008284023668636"/>
    <n v="60.017959183673469"/>
    <x v="3"/>
    <x v="3"/>
  </r>
  <r>
    <n v="800"/>
    <s v="Wallace LLC"/>
    <s v="Centralized regional function"/>
    <n v="100"/>
    <n v="1"/>
    <x v="0"/>
    <x v="49"/>
    <x v="5"/>
    <s v="CHF"/>
    <n v="1434085200"/>
    <n v="1434430800"/>
    <b v="0"/>
    <b v="0"/>
    <s v="music/rock"/>
    <n v="0.01"/>
    <n v="1"/>
    <x v="1"/>
    <x v="1"/>
  </r>
  <r>
    <n v="801"/>
    <s v="Olson-Bishop"/>
    <s v="User-friendly high-level initiative"/>
    <n v="2300"/>
    <n v="4667"/>
    <x v="1"/>
    <x v="88"/>
    <x v="1"/>
    <s v="USD"/>
    <n v="1577772000"/>
    <n v="1579672800"/>
    <b v="0"/>
    <b v="1"/>
    <s v="photography/photography books"/>
    <n v="2"/>
    <n v="44.028301886792455"/>
    <x v="7"/>
    <x v="14"/>
  </r>
  <r>
    <n v="802"/>
    <s v="Rodriguez, Anderson and Porter"/>
    <s v="Reverse-engineered zero-defect infrastructure"/>
    <n v="6200"/>
    <n v="12216"/>
    <x v="1"/>
    <x v="23"/>
    <x v="1"/>
    <s v="USD"/>
    <n v="1562216400"/>
    <n v="1562389200"/>
    <b v="0"/>
    <b v="0"/>
    <s v="photography/photography books"/>
    <n v="1.9703225806451612"/>
    <n v="86.028169014084511"/>
    <x v="7"/>
    <x v="14"/>
  </r>
  <r>
    <n v="803"/>
    <s v="Perez, Brown and Meyers"/>
    <s v="Stand-alone background customer loyalty"/>
    <n v="6100"/>
    <n v="6527"/>
    <x v="1"/>
    <x v="517"/>
    <x v="1"/>
    <s v="USD"/>
    <n v="1548568800"/>
    <n v="1551506400"/>
    <b v="0"/>
    <b v="0"/>
    <s v="theater/plays"/>
    <n v="1.07"/>
    <n v="28.012875536480685"/>
    <x v="3"/>
    <x v="3"/>
  </r>
  <r>
    <n v="804"/>
    <s v="English-Mccullough"/>
    <s v="Business-focused discrete software"/>
    <n v="2600"/>
    <n v="6987"/>
    <x v="1"/>
    <x v="205"/>
    <x v="1"/>
    <s v="USD"/>
    <n v="1514872800"/>
    <n v="1516600800"/>
    <b v="0"/>
    <b v="0"/>
    <s v="music/rock"/>
    <n v="2"/>
    <n v="32.050458715596328"/>
    <x v="1"/>
    <x v="1"/>
  </r>
  <r>
    <n v="805"/>
    <s v="Smith-Nguyen"/>
    <s v="Advanced intermediate Graphic Interface"/>
    <n v="9700"/>
    <n v="4932"/>
    <x v="0"/>
    <x v="109"/>
    <x v="2"/>
    <s v="AUD"/>
    <n v="1416031200"/>
    <n v="1420437600"/>
    <b v="0"/>
    <b v="0"/>
    <s v="film &amp; video/documentary"/>
    <n v="0.50845360824742269"/>
    <n v="73.611940298507463"/>
    <x v="4"/>
    <x v="4"/>
  </r>
  <r>
    <n v="806"/>
    <s v="Harmon-Madden"/>
    <s v="Adaptive holistic hub"/>
    <n v="700"/>
    <n v="8262"/>
    <x v="1"/>
    <x v="70"/>
    <x v="1"/>
    <s v="USD"/>
    <n v="1330927200"/>
    <n v="1332997200"/>
    <b v="0"/>
    <b v="1"/>
    <s v="film &amp; video/drama"/>
    <n v="2"/>
    <n v="108.71052631578948"/>
    <x v="4"/>
    <x v="6"/>
  </r>
  <r>
    <n v="807"/>
    <s v="Walker-Taylor"/>
    <s v="Automated uniform concept"/>
    <n v="700"/>
    <n v="1848"/>
    <x v="1"/>
    <x v="177"/>
    <x v="1"/>
    <s v="USD"/>
    <n v="1571115600"/>
    <n v="1574920800"/>
    <b v="0"/>
    <b v="1"/>
    <s v="theater/plays"/>
    <n v="2"/>
    <n v="42.97674418604651"/>
    <x v="3"/>
    <x v="3"/>
  </r>
  <r>
    <n v="808"/>
    <s v="Harris, Medina and Mitchell"/>
    <s v="Enhanced regional flexibility"/>
    <n v="5200"/>
    <n v="1583"/>
    <x v="0"/>
    <x v="161"/>
    <x v="1"/>
    <s v="USD"/>
    <n v="1463461200"/>
    <n v="1464930000"/>
    <b v="0"/>
    <b v="0"/>
    <s v="food/food trucks"/>
    <n v="0.30442307692307691"/>
    <n v="83.315789473684205"/>
    <x v="0"/>
    <x v="0"/>
  </r>
  <r>
    <n v="809"/>
    <s v="Williams and Sons"/>
    <s v="Public-key bottom-line algorithm"/>
    <n v="140800"/>
    <n v="88536"/>
    <x v="0"/>
    <x v="518"/>
    <x v="5"/>
    <s v="CHF"/>
    <n v="1344920400"/>
    <n v="1345006800"/>
    <b v="0"/>
    <b v="0"/>
    <s v="film &amp; video/documentary"/>
    <n v="0.62880681818181816"/>
    <n v="42"/>
    <x v="4"/>
    <x v="4"/>
  </r>
  <r>
    <n v="810"/>
    <s v="Ball-Fisher"/>
    <s v="Multi-layered intangible instruction set"/>
    <n v="6400"/>
    <n v="12360"/>
    <x v="1"/>
    <x v="394"/>
    <x v="1"/>
    <s v="USD"/>
    <n v="1511848800"/>
    <n v="1512712800"/>
    <b v="0"/>
    <b v="1"/>
    <s v="theater/plays"/>
    <n v="1.9312499999999999"/>
    <n v="55.927601809954751"/>
    <x v="3"/>
    <x v="3"/>
  </r>
  <r>
    <n v="811"/>
    <s v="Page, Holt and Mack"/>
    <s v="Fundamental methodical emulation"/>
    <n v="92500"/>
    <n v="71320"/>
    <x v="0"/>
    <x v="89"/>
    <x v="1"/>
    <s v="USD"/>
    <n v="1452319200"/>
    <n v="1452492000"/>
    <b v="0"/>
    <b v="1"/>
    <s v="games/video games"/>
    <n v="0.77102702702702708"/>
    <n v="105.03681885125184"/>
    <x v="6"/>
    <x v="11"/>
  </r>
  <r>
    <n v="812"/>
    <s v="Landry Group"/>
    <s v="Expanded value-added hardware"/>
    <n v="59700"/>
    <n v="134640"/>
    <x v="1"/>
    <x v="519"/>
    <x v="0"/>
    <s v="CAD"/>
    <n v="1523854800"/>
    <n v="1524286800"/>
    <b v="0"/>
    <b v="0"/>
    <s v="publishing/nonfiction"/>
    <n v="2"/>
    <n v="48"/>
    <x v="5"/>
    <x v="9"/>
  </r>
  <r>
    <n v="813"/>
    <s v="Buckley Group"/>
    <s v="Diverse high-level attitude"/>
    <n v="3200"/>
    <n v="7661"/>
    <x v="1"/>
    <x v="520"/>
    <x v="1"/>
    <s v="USD"/>
    <n v="1346043600"/>
    <n v="1346907600"/>
    <b v="0"/>
    <b v="0"/>
    <s v="games/video games"/>
    <n v="2"/>
    <n v="112.66176470588235"/>
    <x v="6"/>
    <x v="11"/>
  </r>
  <r>
    <n v="814"/>
    <s v="Vincent PLC"/>
    <s v="Visionary 24hour analyzer"/>
    <n v="3200"/>
    <n v="2950"/>
    <x v="0"/>
    <x v="521"/>
    <x v="3"/>
    <s v="DKK"/>
    <n v="1464325200"/>
    <n v="1464498000"/>
    <b v="0"/>
    <b v="1"/>
    <s v="music/rock"/>
    <n v="0.921875"/>
    <n v="81.944444444444443"/>
    <x v="1"/>
    <x v="1"/>
  </r>
  <r>
    <n v="815"/>
    <s v="Watson-Douglas"/>
    <s v="Centralized bandwidth-monitored leverage"/>
    <n v="9000"/>
    <n v="11721"/>
    <x v="1"/>
    <x v="236"/>
    <x v="0"/>
    <s v="CAD"/>
    <n v="1511935200"/>
    <n v="1514181600"/>
    <b v="0"/>
    <b v="0"/>
    <s v="music/rock"/>
    <n v="1.3023333333333333"/>
    <n v="64.049180327868854"/>
    <x v="1"/>
    <x v="1"/>
  </r>
  <r>
    <n v="816"/>
    <s v="Jones, Casey and Jones"/>
    <s v="Ergonomic mission-critical moratorium"/>
    <n v="2300"/>
    <n v="14150"/>
    <x v="1"/>
    <x v="221"/>
    <x v="1"/>
    <s v="USD"/>
    <n v="1392012000"/>
    <n v="1392184800"/>
    <b v="1"/>
    <b v="1"/>
    <s v="theater/plays"/>
    <n v="2"/>
    <n v="106.39097744360902"/>
    <x v="3"/>
    <x v="3"/>
  </r>
  <r>
    <n v="817"/>
    <s v="Alvarez-Bauer"/>
    <s v="Front-line intermediate moderator"/>
    <n v="51300"/>
    <n v="189192"/>
    <x v="1"/>
    <x v="522"/>
    <x v="6"/>
    <s v="EUR"/>
    <n v="1556946000"/>
    <n v="1559365200"/>
    <b v="0"/>
    <b v="1"/>
    <s v="publishing/nonfiction"/>
    <n v="2"/>
    <n v="76.011249497790274"/>
    <x v="5"/>
    <x v="9"/>
  </r>
  <r>
    <n v="818"/>
    <s v="Martinez LLC"/>
    <s v="Automated local secured line"/>
    <n v="700"/>
    <n v="7664"/>
    <x v="1"/>
    <x v="464"/>
    <x v="1"/>
    <s v="USD"/>
    <n v="1548050400"/>
    <n v="1549173600"/>
    <b v="0"/>
    <b v="1"/>
    <s v="theater/plays"/>
    <n v="2"/>
    <n v="111.07246376811594"/>
    <x v="3"/>
    <x v="3"/>
  </r>
  <r>
    <n v="819"/>
    <s v="Buck-Khan"/>
    <s v="Integrated bandwidth-monitored alliance"/>
    <n v="8900"/>
    <n v="4509"/>
    <x v="0"/>
    <x v="523"/>
    <x v="1"/>
    <s v="USD"/>
    <n v="1353736800"/>
    <n v="1355032800"/>
    <b v="1"/>
    <b v="0"/>
    <s v="games/video games"/>
    <n v="0.50662921348314605"/>
    <n v="95.936170212765958"/>
    <x v="6"/>
    <x v="11"/>
  </r>
  <r>
    <n v="820"/>
    <s v="Valdez, Williams and Meyer"/>
    <s v="Cross-group heuristic forecast"/>
    <n v="1500"/>
    <n v="12009"/>
    <x v="1"/>
    <x v="524"/>
    <x v="4"/>
    <s v="GBP"/>
    <n v="1532840400"/>
    <n v="1533963600"/>
    <b v="0"/>
    <b v="1"/>
    <s v="music/rock"/>
    <n v="2"/>
    <n v="43.043010752688176"/>
    <x v="1"/>
    <x v="1"/>
  </r>
  <r>
    <n v="821"/>
    <s v="Alvarez-Andrews"/>
    <s v="Extended impactful secured line"/>
    <n v="4900"/>
    <n v="14273"/>
    <x v="1"/>
    <x v="155"/>
    <x v="1"/>
    <s v="USD"/>
    <n v="1488261600"/>
    <n v="1489381200"/>
    <b v="0"/>
    <b v="0"/>
    <s v="film &amp; video/documentary"/>
    <n v="2"/>
    <n v="67.966666666666669"/>
    <x v="4"/>
    <x v="4"/>
  </r>
  <r>
    <n v="822"/>
    <s v="Stewart and Sons"/>
    <s v="Distributed optimizing protocol"/>
    <n v="54000"/>
    <n v="188982"/>
    <x v="1"/>
    <x v="525"/>
    <x v="1"/>
    <s v="USD"/>
    <n v="1393567200"/>
    <n v="1395032400"/>
    <b v="0"/>
    <b v="0"/>
    <s v="music/rock"/>
    <n v="2"/>
    <n v="89.991428571428571"/>
    <x v="1"/>
    <x v="1"/>
  </r>
  <r>
    <n v="823"/>
    <s v="Dyer Inc"/>
    <s v="Secured well-modulated system engine"/>
    <n v="4100"/>
    <n v="14640"/>
    <x v="1"/>
    <x v="526"/>
    <x v="1"/>
    <s v="USD"/>
    <n v="1410325200"/>
    <n v="1412485200"/>
    <b v="1"/>
    <b v="1"/>
    <s v="music/rock"/>
    <n v="2"/>
    <n v="58.095238095238095"/>
    <x v="1"/>
    <x v="1"/>
  </r>
  <r>
    <n v="824"/>
    <s v="Anderson, Williams and Cox"/>
    <s v="Streamlined national benchmark"/>
    <n v="85000"/>
    <n v="107516"/>
    <x v="1"/>
    <x v="527"/>
    <x v="1"/>
    <s v="USD"/>
    <n v="1276923600"/>
    <n v="1279688400"/>
    <b v="0"/>
    <b v="1"/>
    <s v="publishing/nonfiction"/>
    <n v="1.2648941176470587"/>
    <n v="83.996875000000003"/>
    <x v="5"/>
    <x v="9"/>
  </r>
  <r>
    <n v="825"/>
    <s v="Solomon PLC"/>
    <s v="Open-architected 24/7 infrastructure"/>
    <n v="3600"/>
    <n v="13950"/>
    <x v="1"/>
    <x v="144"/>
    <x v="4"/>
    <s v="GBP"/>
    <n v="1500958800"/>
    <n v="1501995600"/>
    <b v="0"/>
    <b v="0"/>
    <s v="film &amp; video/shorts"/>
    <n v="2"/>
    <n v="88.853503184713375"/>
    <x v="4"/>
    <x v="12"/>
  </r>
  <r>
    <n v="826"/>
    <s v="Miller-Hubbard"/>
    <s v="Digitized 6thgeneration Local Area Network"/>
    <n v="2800"/>
    <n v="12797"/>
    <x v="1"/>
    <x v="346"/>
    <x v="1"/>
    <s v="USD"/>
    <n v="1292220000"/>
    <n v="1294639200"/>
    <b v="0"/>
    <b v="1"/>
    <s v="theater/plays"/>
    <n v="2"/>
    <n v="65.963917525773198"/>
    <x v="3"/>
    <x v="3"/>
  </r>
  <r>
    <n v="827"/>
    <s v="Miranda, Martinez and Lowery"/>
    <s v="Innovative actuating artificial intelligence"/>
    <n v="2300"/>
    <n v="6134"/>
    <x v="1"/>
    <x v="172"/>
    <x v="2"/>
    <s v="AUD"/>
    <n v="1304398800"/>
    <n v="1305435600"/>
    <b v="0"/>
    <b v="1"/>
    <s v="film &amp; video/drama"/>
    <n v="2"/>
    <n v="74.804878048780495"/>
    <x v="4"/>
    <x v="6"/>
  </r>
  <r>
    <n v="828"/>
    <s v="Munoz, Cherry and Bell"/>
    <s v="Cross-platform reciprocal budgetary management"/>
    <n v="7100"/>
    <n v="4899"/>
    <x v="0"/>
    <x v="131"/>
    <x v="1"/>
    <s v="USD"/>
    <n v="1535432400"/>
    <n v="1537592400"/>
    <b v="0"/>
    <b v="0"/>
    <s v="theater/plays"/>
    <n v="0.69"/>
    <n v="69.98571428571428"/>
    <x v="3"/>
    <x v="3"/>
  </r>
  <r>
    <n v="829"/>
    <s v="Baker-Higgins"/>
    <s v="Vision-oriented scalable portal"/>
    <n v="9600"/>
    <n v="4929"/>
    <x v="0"/>
    <x v="110"/>
    <x v="1"/>
    <s v="USD"/>
    <n v="1433826000"/>
    <n v="1435122000"/>
    <b v="0"/>
    <b v="0"/>
    <s v="theater/plays"/>
    <n v="0.51343749999999999"/>
    <n v="32.006493506493506"/>
    <x v="3"/>
    <x v="3"/>
  </r>
  <r>
    <n v="830"/>
    <s v="Johnson, Turner and Carroll"/>
    <s v="Persevering zero administration knowledge user"/>
    <n v="121600"/>
    <n v="1424"/>
    <x v="0"/>
    <x v="528"/>
    <x v="1"/>
    <s v="USD"/>
    <n v="1514959200"/>
    <n v="1520056800"/>
    <b v="0"/>
    <b v="0"/>
    <s v="theater/plays"/>
    <n v="1.1710526315789473E-2"/>
    <n v="64.727272727272734"/>
    <x v="3"/>
    <x v="3"/>
  </r>
  <r>
    <n v="831"/>
    <s v="Ward PLC"/>
    <s v="Front-line bottom-line Graphic Interface"/>
    <n v="97100"/>
    <n v="105817"/>
    <x v="1"/>
    <x v="529"/>
    <x v="1"/>
    <s v="USD"/>
    <n v="1332738000"/>
    <n v="1335675600"/>
    <b v="0"/>
    <b v="0"/>
    <s v="photography/photography books"/>
    <n v="1.089773429454171"/>
    <n v="24.998110087408456"/>
    <x v="7"/>
    <x v="14"/>
  </r>
  <r>
    <n v="832"/>
    <s v="Bradley, Beck and Mayo"/>
    <s v="Synergized fault-tolerant hierarchy"/>
    <n v="43200"/>
    <n v="136156"/>
    <x v="1"/>
    <x v="265"/>
    <x v="3"/>
    <s v="DKK"/>
    <n v="1445490000"/>
    <n v="1448431200"/>
    <b v="1"/>
    <b v="0"/>
    <s v="publishing/translations"/>
    <n v="2"/>
    <n v="104.97764070932922"/>
    <x v="5"/>
    <x v="18"/>
  </r>
  <r>
    <n v="833"/>
    <s v="Levine, Martin and Hernandez"/>
    <s v="Expanded asynchronous groupware"/>
    <n v="6800"/>
    <n v="10723"/>
    <x v="1"/>
    <x v="34"/>
    <x v="3"/>
    <s v="DKK"/>
    <n v="1297663200"/>
    <n v="1298613600"/>
    <b v="0"/>
    <b v="0"/>
    <s v="publishing/translations"/>
    <n v="1.5769117647058823"/>
    <n v="64.987878787878785"/>
    <x v="5"/>
    <x v="18"/>
  </r>
  <r>
    <n v="834"/>
    <s v="Gallegos, Wagner and Gaines"/>
    <s v="Expanded fault-tolerant emulation"/>
    <n v="7300"/>
    <n v="11228"/>
    <x v="1"/>
    <x v="530"/>
    <x v="1"/>
    <s v="USD"/>
    <n v="1371963600"/>
    <n v="1372482000"/>
    <b v="0"/>
    <b v="0"/>
    <s v="theater/plays"/>
    <n v="1.5380821917808218"/>
    <n v="94.352941176470594"/>
    <x v="3"/>
    <x v="3"/>
  </r>
  <r>
    <n v="835"/>
    <s v="Hodges, Smith and Kelly"/>
    <s v="Future-proofed 24hour model"/>
    <n v="86200"/>
    <n v="77355"/>
    <x v="0"/>
    <x v="531"/>
    <x v="1"/>
    <s v="USD"/>
    <n v="1425103200"/>
    <n v="1425621600"/>
    <b v="0"/>
    <b v="0"/>
    <s v="technology/web"/>
    <n v="0.89738979118329465"/>
    <n v="44.001706484641637"/>
    <x v="2"/>
    <x v="2"/>
  </r>
  <r>
    <n v="836"/>
    <s v="Macias Inc"/>
    <s v="Optimized didactic intranet"/>
    <n v="8100"/>
    <n v="6086"/>
    <x v="0"/>
    <x v="115"/>
    <x v="1"/>
    <s v="USD"/>
    <n v="1265349600"/>
    <n v="1266300000"/>
    <b v="0"/>
    <b v="0"/>
    <s v="music/indie rock"/>
    <n v="0.75135802469135804"/>
    <n v="64.744680851063833"/>
    <x v="1"/>
    <x v="7"/>
  </r>
  <r>
    <n v="837"/>
    <s v="Cook-Ortiz"/>
    <s v="Right-sized dedicated standardization"/>
    <n v="17700"/>
    <n v="150960"/>
    <x v="1"/>
    <x v="532"/>
    <x v="1"/>
    <s v="USD"/>
    <n v="1301202000"/>
    <n v="1305867600"/>
    <b v="0"/>
    <b v="0"/>
    <s v="music/jazz"/>
    <n v="2"/>
    <n v="84.00667779632721"/>
    <x v="1"/>
    <x v="17"/>
  </r>
  <r>
    <n v="838"/>
    <s v="Jordan-Fischer"/>
    <s v="Vision-oriented high-level extranet"/>
    <n v="6400"/>
    <n v="8890"/>
    <x v="1"/>
    <x v="210"/>
    <x v="1"/>
    <s v="USD"/>
    <n v="1538024400"/>
    <n v="1538802000"/>
    <b v="0"/>
    <b v="0"/>
    <s v="theater/plays"/>
    <n v="1.3890625000000001"/>
    <n v="34.061302681992338"/>
    <x v="3"/>
    <x v="3"/>
  </r>
  <r>
    <n v="839"/>
    <s v="Pierce-Ramirez"/>
    <s v="Organized scalable initiative"/>
    <n v="7700"/>
    <n v="14644"/>
    <x v="1"/>
    <x v="144"/>
    <x v="1"/>
    <s v="USD"/>
    <n v="1395032400"/>
    <n v="1398920400"/>
    <b v="0"/>
    <b v="1"/>
    <s v="film &amp; video/documentary"/>
    <n v="1.9018181818181819"/>
    <n v="93.273885350318466"/>
    <x v="4"/>
    <x v="4"/>
  </r>
  <r>
    <n v="840"/>
    <s v="Howell and Sons"/>
    <s v="Enhanced regional moderator"/>
    <n v="116300"/>
    <n v="116583"/>
    <x v="1"/>
    <x v="533"/>
    <x v="1"/>
    <s v="USD"/>
    <n v="1405486800"/>
    <n v="1405659600"/>
    <b v="0"/>
    <b v="1"/>
    <s v="theater/plays"/>
    <n v="1.0024333619948409"/>
    <n v="32.998301726577978"/>
    <x v="3"/>
    <x v="3"/>
  </r>
  <r>
    <n v="841"/>
    <s v="Garcia, Dunn and Richardson"/>
    <s v="Automated even-keeled emulation"/>
    <n v="9100"/>
    <n v="12991"/>
    <x v="1"/>
    <x v="287"/>
    <x v="1"/>
    <s v="USD"/>
    <n v="1455861600"/>
    <n v="1457244000"/>
    <b v="0"/>
    <b v="0"/>
    <s v="technology/web"/>
    <n v="1.4275824175824177"/>
    <n v="83.812903225806451"/>
    <x v="2"/>
    <x v="2"/>
  </r>
  <r>
    <n v="842"/>
    <s v="Lawson and Sons"/>
    <s v="Reverse-engineered multi-tasking product"/>
    <n v="1500"/>
    <n v="8447"/>
    <x v="1"/>
    <x v="227"/>
    <x v="6"/>
    <s v="EUR"/>
    <n v="1529038800"/>
    <n v="1529298000"/>
    <b v="0"/>
    <b v="0"/>
    <s v="technology/wearables"/>
    <n v="2"/>
    <n v="63.992424242424242"/>
    <x v="2"/>
    <x v="8"/>
  </r>
  <r>
    <n v="843"/>
    <s v="Porter-Hicks"/>
    <s v="De-engineered next generation parallelism"/>
    <n v="8800"/>
    <n v="2703"/>
    <x v="0"/>
    <x v="254"/>
    <x v="1"/>
    <s v="USD"/>
    <n v="1535259600"/>
    <n v="1535778000"/>
    <b v="0"/>
    <b v="0"/>
    <s v="photography/photography books"/>
    <n v="0.30715909090909088"/>
    <n v="81.909090909090907"/>
    <x v="7"/>
    <x v="14"/>
  </r>
  <r>
    <n v="844"/>
    <s v="Rodriguez-Hansen"/>
    <s v="Intuitive cohesive groupware"/>
    <n v="8800"/>
    <n v="8747"/>
    <x v="3"/>
    <x v="115"/>
    <x v="1"/>
    <s v="USD"/>
    <n v="1327212000"/>
    <n v="1327471200"/>
    <b v="0"/>
    <b v="0"/>
    <s v="film &amp; video/documentary"/>
    <n v="0.99397727272727276"/>
    <n v="93.053191489361708"/>
    <x v="4"/>
    <x v="4"/>
  </r>
  <r>
    <n v="845"/>
    <s v="Williams LLC"/>
    <s v="Up-sized high-level access"/>
    <n v="69900"/>
    <n v="138087"/>
    <x v="1"/>
    <x v="534"/>
    <x v="4"/>
    <s v="GBP"/>
    <n v="1526360400"/>
    <n v="1529557200"/>
    <b v="0"/>
    <b v="0"/>
    <s v="technology/web"/>
    <n v="1.9754935622317598"/>
    <n v="101.98449039881831"/>
    <x v="2"/>
    <x v="2"/>
  </r>
  <r>
    <n v="846"/>
    <s v="Cooper, Stanley and Bryant"/>
    <s v="Phased empowering success"/>
    <n v="1000"/>
    <n v="5085"/>
    <x v="1"/>
    <x v="44"/>
    <x v="1"/>
    <s v="USD"/>
    <n v="1532149200"/>
    <n v="1535259600"/>
    <b v="1"/>
    <b v="1"/>
    <s v="technology/web"/>
    <n v="2"/>
    <n v="105.9375"/>
    <x v="2"/>
    <x v="2"/>
  </r>
  <r>
    <n v="847"/>
    <s v="Miller, Glenn and Adams"/>
    <s v="Distributed actuating project"/>
    <n v="4700"/>
    <n v="11174"/>
    <x v="1"/>
    <x v="460"/>
    <x v="1"/>
    <s v="USD"/>
    <n v="1515304800"/>
    <n v="1515564000"/>
    <b v="0"/>
    <b v="0"/>
    <s v="food/food trucks"/>
    <n v="2"/>
    <n v="101.58181818181818"/>
    <x v="0"/>
    <x v="0"/>
  </r>
  <r>
    <n v="848"/>
    <s v="Cole, Salazar and Moreno"/>
    <s v="Robust motivating orchestration"/>
    <n v="3200"/>
    <n v="10831"/>
    <x v="1"/>
    <x v="535"/>
    <x v="1"/>
    <s v="USD"/>
    <n v="1276318800"/>
    <n v="1277096400"/>
    <b v="0"/>
    <b v="0"/>
    <s v="film &amp; video/drama"/>
    <n v="2"/>
    <n v="62.970930232558139"/>
    <x v="4"/>
    <x v="6"/>
  </r>
  <r>
    <n v="849"/>
    <s v="Jones-Ryan"/>
    <s v="Vision-oriented uniform instruction set"/>
    <n v="6700"/>
    <n v="8917"/>
    <x v="1"/>
    <x v="253"/>
    <x v="1"/>
    <s v="USD"/>
    <n v="1328767200"/>
    <n v="1329026400"/>
    <b v="0"/>
    <b v="1"/>
    <s v="music/indie rock"/>
    <n v="1.3308955223880596"/>
    <n v="29.045602605863191"/>
    <x v="1"/>
    <x v="7"/>
  </r>
  <r>
    <n v="850"/>
    <s v="Hood, Perez and Meadows"/>
    <s v="Cross-group upward-trending hierarchy"/>
    <n v="100"/>
    <n v="1"/>
    <x v="0"/>
    <x v="49"/>
    <x v="1"/>
    <s v="USD"/>
    <n v="1321682400"/>
    <n v="1322978400"/>
    <b v="1"/>
    <b v="0"/>
    <s v="music/rock"/>
    <n v="0.01"/>
    <n v="1"/>
    <x v="1"/>
    <x v="1"/>
  </r>
  <r>
    <n v="851"/>
    <s v="Bright and Sons"/>
    <s v="Object-based needs-based info-mediaries"/>
    <n v="6000"/>
    <n v="12468"/>
    <x v="1"/>
    <x v="415"/>
    <x v="1"/>
    <s v="USD"/>
    <n v="1335934800"/>
    <n v="1338786000"/>
    <b v="0"/>
    <b v="0"/>
    <s v="music/electric music"/>
    <n v="2"/>
    <n v="77.924999999999997"/>
    <x v="1"/>
    <x v="5"/>
  </r>
  <r>
    <n v="852"/>
    <s v="Brady Ltd"/>
    <s v="Open-source reciprocal standardization"/>
    <n v="4900"/>
    <n v="2505"/>
    <x v="0"/>
    <x v="249"/>
    <x v="1"/>
    <s v="USD"/>
    <n v="1310792400"/>
    <n v="1311656400"/>
    <b v="0"/>
    <b v="1"/>
    <s v="games/video games"/>
    <n v="0.51122448979591839"/>
    <n v="80.806451612903231"/>
    <x v="6"/>
    <x v="11"/>
  </r>
  <r>
    <n v="853"/>
    <s v="Collier LLC"/>
    <s v="Secured well-modulated projection"/>
    <n v="17100"/>
    <n v="111502"/>
    <x v="1"/>
    <x v="50"/>
    <x v="0"/>
    <s v="CAD"/>
    <n v="1308546000"/>
    <n v="1308978000"/>
    <b v="0"/>
    <b v="1"/>
    <s v="music/indie rock"/>
    <n v="2"/>
    <n v="76.006816632583508"/>
    <x v="1"/>
    <x v="7"/>
  </r>
  <r>
    <n v="854"/>
    <s v="Campbell, Thomas and Obrien"/>
    <s v="Multi-channeled secondary middleware"/>
    <n v="171000"/>
    <n v="194309"/>
    <x v="1"/>
    <x v="536"/>
    <x v="0"/>
    <s v="CAD"/>
    <n v="1574056800"/>
    <n v="1576389600"/>
    <b v="0"/>
    <b v="0"/>
    <s v="publishing/fiction"/>
    <n v="1.1363099415204678"/>
    <n v="72.993613824192337"/>
    <x v="5"/>
    <x v="13"/>
  </r>
  <r>
    <n v="855"/>
    <s v="Moses-Terry"/>
    <s v="Horizontal clear-thinking framework"/>
    <n v="23400"/>
    <n v="23956"/>
    <x v="1"/>
    <x v="15"/>
    <x v="2"/>
    <s v="AUD"/>
    <n v="1308373200"/>
    <n v="1311051600"/>
    <b v="0"/>
    <b v="0"/>
    <s v="theater/plays"/>
    <n v="1.0237606837606839"/>
    <n v="53"/>
    <x v="3"/>
    <x v="3"/>
  </r>
  <r>
    <n v="856"/>
    <s v="Williams and Sons"/>
    <s v="Profound composite core"/>
    <n v="2400"/>
    <n v="8558"/>
    <x v="1"/>
    <x v="1"/>
    <x v="1"/>
    <s v="USD"/>
    <n v="1335243600"/>
    <n v="1336712400"/>
    <b v="0"/>
    <b v="0"/>
    <s v="food/food trucks"/>
    <n v="2"/>
    <n v="54.164556962025316"/>
    <x v="0"/>
    <x v="0"/>
  </r>
  <r>
    <n v="857"/>
    <s v="Miranda, Gray and Hale"/>
    <s v="Programmable disintermediate matrices"/>
    <n v="5300"/>
    <n v="7413"/>
    <x v="1"/>
    <x v="537"/>
    <x v="5"/>
    <s v="CHF"/>
    <n v="1328421600"/>
    <n v="1330408800"/>
    <b v="1"/>
    <b v="0"/>
    <s v="film &amp; video/shorts"/>
    <n v="1.3986792452830188"/>
    <n v="32.946666666666665"/>
    <x v="4"/>
    <x v="12"/>
  </r>
  <r>
    <n v="858"/>
    <s v="Ayala, Crawford and Taylor"/>
    <s v="Realigned 5thgeneration knowledge user"/>
    <n v="4000"/>
    <n v="2778"/>
    <x v="0"/>
    <x v="164"/>
    <x v="1"/>
    <s v="USD"/>
    <n v="1524286800"/>
    <n v="1524891600"/>
    <b v="1"/>
    <b v="0"/>
    <s v="food/food trucks"/>
    <n v="0.69450000000000001"/>
    <n v="79.371428571428567"/>
    <x v="0"/>
    <x v="0"/>
  </r>
  <r>
    <n v="859"/>
    <s v="Martinez Ltd"/>
    <s v="Multi-layered upward-trending groupware"/>
    <n v="7300"/>
    <n v="2594"/>
    <x v="0"/>
    <x v="377"/>
    <x v="1"/>
    <s v="USD"/>
    <n v="1362117600"/>
    <n v="1363669200"/>
    <b v="0"/>
    <b v="1"/>
    <s v="theater/plays"/>
    <n v="0.35534246575342465"/>
    <n v="41.174603174603178"/>
    <x v="3"/>
    <x v="3"/>
  </r>
  <r>
    <n v="860"/>
    <s v="Lee PLC"/>
    <s v="Re-contextualized leadingedge firmware"/>
    <n v="2000"/>
    <n v="5033"/>
    <x v="1"/>
    <x v="167"/>
    <x v="1"/>
    <s v="USD"/>
    <n v="1550556000"/>
    <n v="1551420000"/>
    <b v="0"/>
    <b v="1"/>
    <s v="technology/wearables"/>
    <n v="2"/>
    <n v="77.430769230769229"/>
    <x v="2"/>
    <x v="8"/>
  </r>
  <r>
    <n v="861"/>
    <s v="Young, Ramsey and Powell"/>
    <s v="Devolved disintermediate analyzer"/>
    <n v="8800"/>
    <n v="9317"/>
    <x v="1"/>
    <x v="25"/>
    <x v="1"/>
    <s v="USD"/>
    <n v="1269147600"/>
    <n v="1269838800"/>
    <b v="0"/>
    <b v="0"/>
    <s v="theater/plays"/>
    <n v="1.0587500000000001"/>
    <n v="57.159509202453989"/>
    <x v="3"/>
    <x v="3"/>
  </r>
  <r>
    <n v="862"/>
    <s v="Lewis and Sons"/>
    <s v="Profound disintermediate open system"/>
    <n v="3500"/>
    <n v="6560"/>
    <x v="1"/>
    <x v="72"/>
    <x v="1"/>
    <s v="USD"/>
    <n v="1312174800"/>
    <n v="1312520400"/>
    <b v="0"/>
    <b v="0"/>
    <s v="theater/plays"/>
    <n v="1.8742857142857143"/>
    <n v="77.17647058823529"/>
    <x v="3"/>
    <x v="3"/>
  </r>
  <r>
    <n v="863"/>
    <s v="Davis-Johnson"/>
    <s v="Automated reciprocal protocol"/>
    <n v="1400"/>
    <n v="5415"/>
    <x v="1"/>
    <x v="538"/>
    <x v="1"/>
    <s v="USD"/>
    <n v="1434517200"/>
    <n v="1436504400"/>
    <b v="0"/>
    <b v="1"/>
    <s v="film &amp; video/television"/>
    <n v="2"/>
    <n v="24.953917050691246"/>
    <x v="4"/>
    <x v="19"/>
  </r>
  <r>
    <n v="864"/>
    <s v="Stevenson-Thompson"/>
    <s v="Automated static workforce"/>
    <n v="4200"/>
    <n v="14577"/>
    <x v="1"/>
    <x v="503"/>
    <x v="1"/>
    <s v="USD"/>
    <n v="1471582800"/>
    <n v="1472014800"/>
    <b v="0"/>
    <b v="0"/>
    <s v="film &amp; video/shorts"/>
    <n v="2"/>
    <n v="97.18"/>
    <x v="4"/>
    <x v="12"/>
  </r>
  <r>
    <n v="865"/>
    <s v="Ellis, Smith and Armstrong"/>
    <s v="Horizontal attitude-oriented help-desk"/>
    <n v="81000"/>
    <n v="150515"/>
    <x v="1"/>
    <x v="539"/>
    <x v="1"/>
    <s v="USD"/>
    <n v="1410757200"/>
    <n v="1411534800"/>
    <b v="0"/>
    <b v="0"/>
    <s v="theater/plays"/>
    <n v="1.8582098765432098"/>
    <n v="46.000916870415651"/>
    <x v="3"/>
    <x v="3"/>
  </r>
  <r>
    <n v="866"/>
    <s v="Jackson-Brown"/>
    <s v="Versatile 5thgeneration matrices"/>
    <n v="182800"/>
    <n v="79045"/>
    <x v="3"/>
    <x v="540"/>
    <x v="1"/>
    <s v="USD"/>
    <n v="1304830800"/>
    <n v="1304917200"/>
    <b v="0"/>
    <b v="0"/>
    <s v="photography/photography books"/>
    <n v="0.43241247264770238"/>
    <n v="88.023385300668153"/>
    <x v="7"/>
    <x v="14"/>
  </r>
  <r>
    <n v="867"/>
    <s v="Kane, Pruitt and Rivera"/>
    <s v="Cross-platform next generation service-desk"/>
    <n v="4800"/>
    <n v="7797"/>
    <x v="1"/>
    <x v="402"/>
    <x v="1"/>
    <s v="USD"/>
    <n v="1539061200"/>
    <n v="1539579600"/>
    <b v="0"/>
    <b v="0"/>
    <s v="food/food trucks"/>
    <n v="1.6243749999999999"/>
    <n v="25.99"/>
    <x v="0"/>
    <x v="0"/>
  </r>
  <r>
    <n v="868"/>
    <s v="Wood, Buckley and Meza"/>
    <s v="Front-line web-enabled installation"/>
    <n v="7000"/>
    <n v="12939"/>
    <x v="1"/>
    <x v="105"/>
    <x v="1"/>
    <s v="USD"/>
    <n v="1381554000"/>
    <n v="1382504400"/>
    <b v="0"/>
    <b v="0"/>
    <s v="theater/plays"/>
    <n v="1.8484285714285715"/>
    <n v="102.69047619047619"/>
    <x v="3"/>
    <x v="3"/>
  </r>
  <r>
    <n v="869"/>
    <s v="Brown-Williams"/>
    <s v="Multi-channeled responsive product"/>
    <n v="161900"/>
    <n v="38376"/>
    <x v="0"/>
    <x v="541"/>
    <x v="1"/>
    <s v="USD"/>
    <n v="1277096400"/>
    <n v="1278306000"/>
    <b v="0"/>
    <b v="0"/>
    <s v="film &amp; video/drama"/>
    <n v="0.23703520691785052"/>
    <n v="72.958174904942965"/>
    <x v="4"/>
    <x v="6"/>
  </r>
  <r>
    <n v="870"/>
    <s v="Hansen-Austin"/>
    <s v="Adaptive demand-driven encryption"/>
    <n v="7700"/>
    <n v="6920"/>
    <x v="0"/>
    <x v="246"/>
    <x v="1"/>
    <s v="USD"/>
    <n v="1440392400"/>
    <n v="1442552400"/>
    <b v="0"/>
    <b v="0"/>
    <s v="theater/plays"/>
    <n v="0.89870129870129867"/>
    <n v="57.190082644628099"/>
    <x v="3"/>
    <x v="3"/>
  </r>
  <r>
    <n v="871"/>
    <s v="Santana-George"/>
    <s v="Re-engineered client-driven knowledge user"/>
    <n v="71500"/>
    <n v="194912"/>
    <x v="1"/>
    <x v="542"/>
    <x v="1"/>
    <s v="USD"/>
    <n v="1509512400"/>
    <n v="1511071200"/>
    <b v="0"/>
    <b v="1"/>
    <s v="theater/plays"/>
    <n v="2"/>
    <n v="84.013793103448279"/>
    <x v="3"/>
    <x v="3"/>
  </r>
  <r>
    <n v="872"/>
    <s v="Davis LLC"/>
    <s v="Compatible logistical paradigm"/>
    <n v="4700"/>
    <n v="7992"/>
    <x v="1"/>
    <x v="543"/>
    <x v="2"/>
    <s v="AUD"/>
    <n v="1535950800"/>
    <n v="1536382800"/>
    <b v="0"/>
    <b v="0"/>
    <s v="film &amp; video/science fiction"/>
    <n v="1.7004255319148935"/>
    <n v="98.666666666666671"/>
    <x v="4"/>
    <x v="22"/>
  </r>
  <r>
    <n v="873"/>
    <s v="Vazquez, Ochoa and Clark"/>
    <s v="Intuitive value-added installation"/>
    <n v="42100"/>
    <n v="79268"/>
    <x v="1"/>
    <x v="544"/>
    <x v="1"/>
    <s v="USD"/>
    <n v="1389160800"/>
    <n v="1389592800"/>
    <b v="0"/>
    <b v="0"/>
    <s v="photography/photography books"/>
    <n v="1.8828503562945369"/>
    <n v="42.007419183889773"/>
    <x v="7"/>
    <x v="14"/>
  </r>
  <r>
    <n v="874"/>
    <s v="Chung-Nguyen"/>
    <s v="Managed discrete parallelism"/>
    <n v="40200"/>
    <n v="139468"/>
    <x v="1"/>
    <x v="545"/>
    <x v="1"/>
    <s v="USD"/>
    <n v="1271998800"/>
    <n v="1275282000"/>
    <b v="0"/>
    <b v="1"/>
    <s v="photography/photography books"/>
    <n v="2"/>
    <n v="32.002753556677376"/>
    <x v="7"/>
    <x v="14"/>
  </r>
  <r>
    <n v="875"/>
    <s v="Mueller-Harmon"/>
    <s v="Implemented tangible approach"/>
    <n v="7900"/>
    <n v="5465"/>
    <x v="0"/>
    <x v="109"/>
    <x v="1"/>
    <s v="USD"/>
    <n v="1294898400"/>
    <n v="1294984800"/>
    <b v="0"/>
    <b v="0"/>
    <s v="music/rock"/>
    <n v="0.6917721518987342"/>
    <n v="81.567164179104481"/>
    <x v="1"/>
    <x v="1"/>
  </r>
  <r>
    <n v="876"/>
    <s v="Dixon, Perez and Banks"/>
    <s v="Re-engineered encompassing definition"/>
    <n v="8300"/>
    <n v="2111"/>
    <x v="0"/>
    <x v="176"/>
    <x v="0"/>
    <s v="CAD"/>
    <n v="1559970000"/>
    <n v="1562043600"/>
    <b v="0"/>
    <b v="0"/>
    <s v="photography/photography books"/>
    <n v="0.25433734939759034"/>
    <n v="37.035087719298247"/>
    <x v="7"/>
    <x v="14"/>
  </r>
  <r>
    <n v="877"/>
    <s v="Estrada Group"/>
    <s v="Multi-lateral uniform collaboration"/>
    <n v="163600"/>
    <n v="126628"/>
    <x v="0"/>
    <x v="546"/>
    <x v="1"/>
    <s v="USD"/>
    <n v="1469509200"/>
    <n v="1469595600"/>
    <b v="0"/>
    <b v="0"/>
    <s v="food/food trucks"/>
    <n v="0.77400977995110021"/>
    <n v="103.033360455655"/>
    <x v="0"/>
    <x v="0"/>
  </r>
  <r>
    <n v="878"/>
    <s v="Lutz Group"/>
    <s v="Enterprise-wide foreground paradigm"/>
    <n v="2700"/>
    <n v="1012"/>
    <x v="0"/>
    <x v="65"/>
    <x v="6"/>
    <s v="EUR"/>
    <n v="1579068000"/>
    <n v="1581141600"/>
    <b v="0"/>
    <b v="0"/>
    <s v="music/metal"/>
    <n v="0.37481481481481482"/>
    <n v="84.333333333333329"/>
    <x v="1"/>
    <x v="16"/>
  </r>
  <r>
    <n v="879"/>
    <s v="Ortiz Inc"/>
    <s v="Stand-alone incremental parallelism"/>
    <n v="1000"/>
    <n v="5438"/>
    <x v="1"/>
    <x v="4"/>
    <x v="1"/>
    <s v="USD"/>
    <n v="1487743200"/>
    <n v="1488520800"/>
    <b v="0"/>
    <b v="0"/>
    <s v="publishing/nonfiction"/>
    <n v="2"/>
    <n v="102.60377358490567"/>
    <x v="5"/>
    <x v="9"/>
  </r>
  <r>
    <n v="880"/>
    <s v="Craig, Ellis and Miller"/>
    <s v="Persevering 5thgeneration throughput"/>
    <n v="84500"/>
    <n v="193101"/>
    <x v="1"/>
    <x v="547"/>
    <x v="1"/>
    <s v="USD"/>
    <n v="1563685200"/>
    <n v="1563858000"/>
    <b v="0"/>
    <b v="0"/>
    <s v="music/electric music"/>
    <n v="2"/>
    <n v="79.992129246064621"/>
    <x v="1"/>
    <x v="5"/>
  </r>
  <r>
    <n v="881"/>
    <s v="Charles Inc"/>
    <s v="Implemented object-oriented synergy"/>
    <n v="81300"/>
    <n v="31665"/>
    <x v="0"/>
    <x v="15"/>
    <x v="1"/>
    <s v="USD"/>
    <n v="1436418000"/>
    <n v="1438923600"/>
    <b v="0"/>
    <b v="1"/>
    <s v="theater/plays"/>
    <n v="0.38948339483394834"/>
    <n v="70.055309734513273"/>
    <x v="3"/>
    <x v="3"/>
  </r>
  <r>
    <n v="882"/>
    <s v="White-Rosario"/>
    <s v="Balanced demand-driven definition"/>
    <n v="800"/>
    <n v="2960"/>
    <x v="1"/>
    <x v="175"/>
    <x v="1"/>
    <s v="USD"/>
    <n v="1421820000"/>
    <n v="1422165600"/>
    <b v="0"/>
    <b v="0"/>
    <s v="theater/plays"/>
    <n v="2"/>
    <n v="37"/>
    <x v="3"/>
    <x v="3"/>
  </r>
  <r>
    <n v="883"/>
    <s v="Simmons-Villarreal"/>
    <s v="Customer-focused mobile Graphic Interface"/>
    <n v="3400"/>
    <n v="8089"/>
    <x v="1"/>
    <x v="548"/>
    <x v="1"/>
    <s v="USD"/>
    <n v="1274763600"/>
    <n v="1277874000"/>
    <b v="0"/>
    <b v="0"/>
    <s v="film &amp; video/shorts"/>
    <n v="2"/>
    <n v="41.911917098445599"/>
    <x v="4"/>
    <x v="12"/>
  </r>
  <r>
    <n v="884"/>
    <s v="Strickland Group"/>
    <s v="Horizontal secondary interface"/>
    <n v="170800"/>
    <n v="109374"/>
    <x v="0"/>
    <x v="549"/>
    <x v="1"/>
    <s v="USD"/>
    <n v="1399179600"/>
    <n v="1399352400"/>
    <b v="0"/>
    <b v="1"/>
    <s v="theater/plays"/>
    <n v="0.64036299765807958"/>
    <n v="57.992576882290564"/>
    <x v="3"/>
    <x v="3"/>
  </r>
  <r>
    <n v="885"/>
    <s v="Lynch Ltd"/>
    <s v="Virtual analyzing collaboration"/>
    <n v="1800"/>
    <n v="2129"/>
    <x v="1"/>
    <x v="550"/>
    <x v="1"/>
    <s v="USD"/>
    <n v="1275800400"/>
    <n v="1279083600"/>
    <b v="0"/>
    <b v="0"/>
    <s v="theater/plays"/>
    <n v="1.1827777777777777"/>
    <n v="40.942307692307693"/>
    <x v="3"/>
    <x v="3"/>
  </r>
  <r>
    <n v="886"/>
    <s v="Sanders LLC"/>
    <s v="Multi-tiered explicit focus group"/>
    <n v="150600"/>
    <n v="127745"/>
    <x v="0"/>
    <x v="551"/>
    <x v="1"/>
    <s v="USD"/>
    <n v="1282798800"/>
    <n v="1284354000"/>
    <b v="0"/>
    <b v="0"/>
    <s v="music/indie rock"/>
    <n v="0.84824037184594958"/>
    <n v="69.9972602739726"/>
    <x v="1"/>
    <x v="7"/>
  </r>
  <r>
    <n v="887"/>
    <s v="Cooper LLC"/>
    <s v="Multi-layered systematic knowledgebase"/>
    <n v="7800"/>
    <n v="2289"/>
    <x v="0"/>
    <x v="249"/>
    <x v="1"/>
    <s v="USD"/>
    <n v="1437109200"/>
    <n v="1441170000"/>
    <b v="0"/>
    <b v="1"/>
    <s v="theater/plays"/>
    <n v="0.29346153846153844"/>
    <n v="73.838709677419359"/>
    <x v="3"/>
    <x v="3"/>
  </r>
  <r>
    <n v="888"/>
    <s v="Palmer Ltd"/>
    <s v="Reverse-engineered uniform knowledge user"/>
    <n v="5800"/>
    <n v="12174"/>
    <x v="1"/>
    <x v="552"/>
    <x v="1"/>
    <s v="USD"/>
    <n v="1491886800"/>
    <n v="1493528400"/>
    <b v="0"/>
    <b v="0"/>
    <s v="theater/plays"/>
    <n v="2"/>
    <n v="41.979310344827589"/>
    <x v="3"/>
    <x v="3"/>
  </r>
  <r>
    <n v="889"/>
    <s v="Santos Group"/>
    <s v="Secured dynamic capacity"/>
    <n v="5600"/>
    <n v="9508"/>
    <x v="1"/>
    <x v="393"/>
    <x v="1"/>
    <s v="USD"/>
    <n v="1394600400"/>
    <n v="1395205200"/>
    <b v="0"/>
    <b v="1"/>
    <s v="music/electric music"/>
    <n v="1.697857142857143"/>
    <n v="77.93442622950819"/>
    <x v="1"/>
    <x v="5"/>
  </r>
  <r>
    <n v="890"/>
    <s v="Christian, Kim and Jimenez"/>
    <s v="Devolved foreground throughput"/>
    <n v="134400"/>
    <n v="155849"/>
    <x v="1"/>
    <x v="553"/>
    <x v="1"/>
    <s v="USD"/>
    <n v="1561352400"/>
    <n v="1561438800"/>
    <b v="0"/>
    <b v="0"/>
    <s v="music/indie rock"/>
    <n v="1.1595907738095239"/>
    <n v="106.01972789115646"/>
    <x v="1"/>
    <x v="7"/>
  </r>
  <r>
    <n v="891"/>
    <s v="Williams, Price and Hurley"/>
    <s v="Synchronized demand-driven infrastructure"/>
    <n v="3000"/>
    <n v="7758"/>
    <x v="1"/>
    <x v="34"/>
    <x v="0"/>
    <s v="CAD"/>
    <n v="1322892000"/>
    <n v="1326693600"/>
    <b v="0"/>
    <b v="0"/>
    <s v="film &amp; video/documentary"/>
    <n v="2"/>
    <n v="47.018181818181816"/>
    <x v="4"/>
    <x v="4"/>
  </r>
  <r>
    <n v="892"/>
    <s v="Anderson, Parks and Estrada"/>
    <s v="Realigned discrete structure"/>
    <n v="6000"/>
    <n v="13835"/>
    <x v="1"/>
    <x v="554"/>
    <x v="1"/>
    <s v="USD"/>
    <n v="1274418000"/>
    <n v="1277960400"/>
    <b v="0"/>
    <b v="0"/>
    <s v="publishing/translations"/>
    <n v="2"/>
    <n v="76.016483516483518"/>
    <x v="5"/>
    <x v="18"/>
  </r>
  <r>
    <n v="893"/>
    <s v="Collins-Martinez"/>
    <s v="Progressive grid-enabled website"/>
    <n v="8400"/>
    <n v="10770"/>
    <x v="1"/>
    <x v="134"/>
    <x v="6"/>
    <s v="EUR"/>
    <n v="1434344400"/>
    <n v="1434690000"/>
    <b v="0"/>
    <b v="1"/>
    <s v="film &amp; video/documentary"/>
    <n v="1.2821428571428573"/>
    <n v="54.120603015075375"/>
    <x v="4"/>
    <x v="4"/>
  </r>
  <r>
    <n v="894"/>
    <s v="Barrett Inc"/>
    <s v="Organic cohesive neural-net"/>
    <n v="1700"/>
    <n v="3208"/>
    <x v="1"/>
    <x v="75"/>
    <x v="4"/>
    <s v="GBP"/>
    <n v="1373518800"/>
    <n v="1376110800"/>
    <b v="0"/>
    <b v="1"/>
    <s v="film &amp; video/television"/>
    <n v="1.8870588235294117"/>
    <n v="57.285714285714285"/>
    <x v="4"/>
    <x v="19"/>
  </r>
  <r>
    <n v="895"/>
    <s v="Adams-Rollins"/>
    <s v="Integrated demand-driven info-mediaries"/>
    <n v="159800"/>
    <n v="11108"/>
    <x v="0"/>
    <x v="37"/>
    <x v="1"/>
    <s v="USD"/>
    <n v="1517637600"/>
    <n v="1518415200"/>
    <b v="0"/>
    <b v="0"/>
    <s v="theater/plays"/>
    <n v="6.9511889862327911E-2"/>
    <n v="103.81308411214954"/>
    <x v="3"/>
    <x v="3"/>
  </r>
  <r>
    <n v="896"/>
    <s v="Wright-Bryant"/>
    <s v="Reverse-engineered client-server extranet"/>
    <n v="19800"/>
    <n v="153338"/>
    <x v="1"/>
    <x v="555"/>
    <x v="2"/>
    <s v="AUD"/>
    <n v="1310619600"/>
    <n v="1310878800"/>
    <b v="0"/>
    <b v="1"/>
    <s v="food/food trucks"/>
    <n v="2"/>
    <n v="105.02602739726028"/>
    <x v="0"/>
    <x v="0"/>
  </r>
  <r>
    <n v="897"/>
    <s v="Berry-Cannon"/>
    <s v="Organized discrete encoding"/>
    <n v="8800"/>
    <n v="2437"/>
    <x v="0"/>
    <x v="11"/>
    <x v="1"/>
    <s v="USD"/>
    <n v="1556427600"/>
    <n v="1556600400"/>
    <b v="0"/>
    <b v="0"/>
    <s v="theater/plays"/>
    <n v="0.27693181818181817"/>
    <n v="90.259259259259252"/>
    <x v="3"/>
    <x v="3"/>
  </r>
  <r>
    <n v="898"/>
    <s v="Davis-Gonzalez"/>
    <s v="Balanced regional flexibility"/>
    <n v="179100"/>
    <n v="93991"/>
    <x v="0"/>
    <x v="556"/>
    <x v="1"/>
    <s v="USD"/>
    <n v="1576476000"/>
    <n v="1576994400"/>
    <b v="0"/>
    <b v="0"/>
    <s v="film &amp; video/documentary"/>
    <n v="0.52479620323841425"/>
    <n v="76.978705978705975"/>
    <x v="4"/>
    <x v="4"/>
  </r>
  <r>
    <n v="899"/>
    <s v="Best-Young"/>
    <s v="Implemented multimedia time-frame"/>
    <n v="3100"/>
    <n v="12620"/>
    <x v="1"/>
    <x v="300"/>
    <x v="5"/>
    <s v="CHF"/>
    <n v="1381122000"/>
    <n v="1382677200"/>
    <b v="0"/>
    <b v="0"/>
    <s v="music/jazz"/>
    <n v="2"/>
    <n v="102.60162601626017"/>
    <x v="1"/>
    <x v="17"/>
  </r>
  <r>
    <n v="900"/>
    <s v="Powers, Smith and Deleon"/>
    <s v="Enhanced uniform service-desk"/>
    <n v="100"/>
    <n v="2"/>
    <x v="0"/>
    <x v="49"/>
    <x v="1"/>
    <s v="USD"/>
    <n v="1411102800"/>
    <n v="1411189200"/>
    <b v="0"/>
    <b v="1"/>
    <s v="technology/web"/>
    <n v="0.02"/>
    <n v="2"/>
    <x v="2"/>
    <x v="2"/>
  </r>
  <r>
    <n v="901"/>
    <s v="Hogan Group"/>
    <s v="Versatile bottom-line definition"/>
    <n v="5600"/>
    <n v="8746"/>
    <x v="1"/>
    <x v="122"/>
    <x v="1"/>
    <s v="USD"/>
    <n v="1531803600"/>
    <n v="1534654800"/>
    <b v="0"/>
    <b v="1"/>
    <s v="music/rock"/>
    <n v="1.5617857142857143"/>
    <n v="55.0062893081761"/>
    <x v="1"/>
    <x v="1"/>
  </r>
  <r>
    <n v="902"/>
    <s v="Wang, Silva and Byrd"/>
    <s v="Integrated bifurcated software"/>
    <n v="1400"/>
    <n v="3534"/>
    <x v="1"/>
    <x v="460"/>
    <x v="1"/>
    <s v="USD"/>
    <n v="1454133600"/>
    <n v="1457762400"/>
    <b v="0"/>
    <b v="0"/>
    <s v="technology/web"/>
    <n v="2"/>
    <n v="32.127272727272725"/>
    <x v="2"/>
    <x v="2"/>
  </r>
  <r>
    <n v="903"/>
    <s v="Parker-Morris"/>
    <s v="Assimilated next generation instruction set"/>
    <n v="41000"/>
    <n v="709"/>
    <x v="2"/>
    <x v="443"/>
    <x v="1"/>
    <s v="USD"/>
    <n v="1336194000"/>
    <n v="1337490000"/>
    <b v="0"/>
    <b v="1"/>
    <s v="publishing/nonfiction"/>
    <n v="1.729268292682927E-2"/>
    <n v="50.642857142857146"/>
    <x v="5"/>
    <x v="9"/>
  </r>
  <r>
    <n v="904"/>
    <s v="Rodriguez, Johnson and Jackson"/>
    <s v="Digitized foreground array"/>
    <n v="6500"/>
    <n v="795"/>
    <x v="0"/>
    <x v="36"/>
    <x v="1"/>
    <s v="USD"/>
    <n v="1349326800"/>
    <n v="1349672400"/>
    <b v="0"/>
    <b v="0"/>
    <s v="publishing/radio &amp; podcasts"/>
    <n v="0.12230769230769231"/>
    <n v="49.6875"/>
    <x v="5"/>
    <x v="15"/>
  </r>
  <r>
    <n v="905"/>
    <s v="Haynes PLC"/>
    <s v="Re-engineered clear-thinking project"/>
    <n v="7900"/>
    <n v="12955"/>
    <x v="1"/>
    <x v="64"/>
    <x v="1"/>
    <s v="USD"/>
    <n v="1379566800"/>
    <n v="1379826000"/>
    <b v="0"/>
    <b v="0"/>
    <s v="theater/plays"/>
    <n v="1.6398734177215191"/>
    <n v="54.894067796610166"/>
    <x v="3"/>
    <x v="3"/>
  </r>
  <r>
    <n v="906"/>
    <s v="Hayes Group"/>
    <s v="Implemented even-keeled standardization"/>
    <n v="5500"/>
    <n v="8964"/>
    <x v="1"/>
    <x v="271"/>
    <x v="1"/>
    <s v="USD"/>
    <n v="1494651600"/>
    <n v="1497762000"/>
    <b v="1"/>
    <b v="1"/>
    <s v="film &amp; video/documentary"/>
    <n v="1.6298181818181818"/>
    <n v="46.931937172774866"/>
    <x v="4"/>
    <x v="4"/>
  </r>
  <r>
    <n v="907"/>
    <s v="White, Pena and Calhoun"/>
    <s v="Quality-focused asymmetric adapter"/>
    <n v="9100"/>
    <n v="1843"/>
    <x v="0"/>
    <x v="142"/>
    <x v="1"/>
    <s v="USD"/>
    <n v="1303880400"/>
    <n v="1304485200"/>
    <b v="0"/>
    <b v="0"/>
    <s v="theater/plays"/>
    <n v="0.20252747252747252"/>
    <n v="44.951219512195124"/>
    <x v="3"/>
    <x v="3"/>
  </r>
  <r>
    <n v="908"/>
    <s v="Bryant-Pope"/>
    <s v="Networked intangible help-desk"/>
    <n v="38200"/>
    <n v="121950"/>
    <x v="1"/>
    <x v="557"/>
    <x v="1"/>
    <s v="USD"/>
    <n v="1335934800"/>
    <n v="1336885200"/>
    <b v="0"/>
    <b v="0"/>
    <s v="games/video games"/>
    <n v="2"/>
    <n v="30.99898322318251"/>
    <x v="6"/>
    <x v="11"/>
  </r>
  <r>
    <n v="909"/>
    <s v="Gates, Li and Thompson"/>
    <s v="Synchronized attitude-oriented frame"/>
    <n v="1800"/>
    <n v="8621"/>
    <x v="1"/>
    <x v="175"/>
    <x v="0"/>
    <s v="CAD"/>
    <n v="1528088400"/>
    <n v="1530421200"/>
    <b v="0"/>
    <b v="1"/>
    <s v="theater/plays"/>
    <n v="2"/>
    <n v="107.7625"/>
    <x v="3"/>
    <x v="3"/>
  </r>
  <r>
    <n v="910"/>
    <s v="King-Morris"/>
    <s v="Proactive incremental architecture"/>
    <n v="154500"/>
    <n v="30215"/>
    <x v="3"/>
    <x v="102"/>
    <x v="1"/>
    <s v="USD"/>
    <n v="1421906400"/>
    <n v="1421992800"/>
    <b v="0"/>
    <b v="0"/>
    <s v="theater/plays"/>
    <n v="0.19556634304207121"/>
    <n v="102.07770270270271"/>
    <x v="3"/>
    <x v="3"/>
  </r>
  <r>
    <n v="911"/>
    <s v="Carter, Cole and Curtis"/>
    <s v="Cloned responsive standardization"/>
    <n v="5800"/>
    <n v="11539"/>
    <x v="1"/>
    <x v="558"/>
    <x v="1"/>
    <s v="USD"/>
    <n v="1568005200"/>
    <n v="1568178000"/>
    <b v="1"/>
    <b v="0"/>
    <s v="technology/web"/>
    <n v="1.9894827586206896"/>
    <n v="24.976190476190474"/>
    <x v="2"/>
    <x v="2"/>
  </r>
  <r>
    <n v="912"/>
    <s v="Sanchez-Parsons"/>
    <s v="Reduced bifurcated pricing structure"/>
    <n v="1800"/>
    <n v="14310"/>
    <x v="1"/>
    <x v="559"/>
    <x v="1"/>
    <s v="USD"/>
    <n v="1346821200"/>
    <n v="1347944400"/>
    <b v="1"/>
    <b v="0"/>
    <s v="film &amp; video/drama"/>
    <n v="2"/>
    <n v="79.944134078212286"/>
    <x v="4"/>
    <x v="6"/>
  </r>
  <r>
    <n v="913"/>
    <s v="Rivera-Pearson"/>
    <s v="Re-engineered asymmetric challenge"/>
    <n v="70200"/>
    <n v="35536"/>
    <x v="0"/>
    <x v="560"/>
    <x v="2"/>
    <s v="AUD"/>
    <n v="1557637200"/>
    <n v="1558760400"/>
    <b v="0"/>
    <b v="0"/>
    <s v="film &amp; video/drama"/>
    <n v="0.50621082621082625"/>
    <n v="67.946462715105156"/>
    <x v="4"/>
    <x v="6"/>
  </r>
  <r>
    <n v="914"/>
    <s v="Ramirez, Padilla and Barrera"/>
    <s v="Diverse client-driven conglomeration"/>
    <n v="6400"/>
    <n v="3676"/>
    <x v="0"/>
    <x v="561"/>
    <x v="4"/>
    <s v="GBP"/>
    <n v="1375592400"/>
    <n v="1376629200"/>
    <b v="0"/>
    <b v="0"/>
    <s v="theater/plays"/>
    <n v="0.57437499999999997"/>
    <n v="26.070921985815602"/>
    <x v="3"/>
    <x v="3"/>
  </r>
  <r>
    <n v="915"/>
    <s v="Riggs Group"/>
    <s v="Configurable upward-trending solution"/>
    <n v="125900"/>
    <n v="195936"/>
    <x v="1"/>
    <x v="562"/>
    <x v="4"/>
    <s v="GBP"/>
    <n v="1503982800"/>
    <n v="1504760400"/>
    <b v="0"/>
    <b v="0"/>
    <s v="film &amp; video/television"/>
    <n v="1.5562827640984909"/>
    <n v="105.0032154340836"/>
    <x v="4"/>
    <x v="19"/>
  </r>
  <r>
    <n v="916"/>
    <s v="Clements Ltd"/>
    <s v="Persistent bandwidth-monitored framework"/>
    <n v="3700"/>
    <n v="1343"/>
    <x v="0"/>
    <x v="550"/>
    <x v="1"/>
    <s v="USD"/>
    <n v="1418882400"/>
    <n v="1419660000"/>
    <b v="0"/>
    <b v="0"/>
    <s v="photography/photography books"/>
    <n v="0.36297297297297298"/>
    <n v="25.826923076923077"/>
    <x v="7"/>
    <x v="14"/>
  </r>
  <r>
    <n v="917"/>
    <s v="Cooper Inc"/>
    <s v="Polarized discrete product"/>
    <n v="3600"/>
    <n v="2097"/>
    <x v="2"/>
    <x v="11"/>
    <x v="4"/>
    <s v="GBP"/>
    <n v="1309237200"/>
    <n v="1311310800"/>
    <b v="0"/>
    <b v="1"/>
    <s v="film &amp; video/shorts"/>
    <n v="0.58250000000000002"/>
    <n v="77.666666666666671"/>
    <x v="4"/>
    <x v="12"/>
  </r>
  <r>
    <n v="918"/>
    <s v="Jones-Gonzalez"/>
    <s v="Seamless dynamic website"/>
    <n v="3800"/>
    <n v="9021"/>
    <x v="1"/>
    <x v="388"/>
    <x v="5"/>
    <s v="CHF"/>
    <n v="1343365200"/>
    <n v="1344315600"/>
    <b v="0"/>
    <b v="0"/>
    <s v="publishing/radio &amp; podcasts"/>
    <n v="2"/>
    <n v="57.82692307692308"/>
    <x v="5"/>
    <x v="15"/>
  </r>
  <r>
    <n v="919"/>
    <s v="Fox Ltd"/>
    <s v="Extended multimedia firmware"/>
    <n v="35600"/>
    <n v="20915"/>
    <x v="0"/>
    <x v="537"/>
    <x v="2"/>
    <s v="AUD"/>
    <n v="1507957200"/>
    <n v="1510725600"/>
    <b v="0"/>
    <b v="1"/>
    <s v="theater/plays"/>
    <n v="0.58750000000000002"/>
    <n v="92.955555555555549"/>
    <x v="3"/>
    <x v="3"/>
  </r>
  <r>
    <n v="920"/>
    <s v="Green, Murphy and Webb"/>
    <s v="Versatile directional project"/>
    <n v="5300"/>
    <n v="9676"/>
    <x v="1"/>
    <x v="563"/>
    <x v="1"/>
    <s v="USD"/>
    <n v="1549519200"/>
    <n v="1551247200"/>
    <b v="1"/>
    <b v="0"/>
    <s v="film &amp; video/animation"/>
    <n v="1.8256603773584905"/>
    <n v="37.945098039215686"/>
    <x v="4"/>
    <x v="10"/>
  </r>
  <r>
    <n v="921"/>
    <s v="Stevenson PLC"/>
    <s v="Profound directional knowledge user"/>
    <n v="160400"/>
    <n v="1210"/>
    <x v="0"/>
    <x v="63"/>
    <x v="1"/>
    <s v="USD"/>
    <n v="1329026400"/>
    <n v="1330236000"/>
    <b v="0"/>
    <b v="0"/>
    <s v="technology/web"/>
    <n v="7.5436408977556111E-3"/>
    <n v="31.842105263157894"/>
    <x v="2"/>
    <x v="2"/>
  </r>
  <r>
    <n v="922"/>
    <s v="Soto-Anthony"/>
    <s v="Ameliorated logistical capability"/>
    <n v="51400"/>
    <n v="90440"/>
    <x v="1"/>
    <x v="564"/>
    <x v="1"/>
    <s v="USD"/>
    <n v="1544335200"/>
    <n v="1545112800"/>
    <b v="0"/>
    <b v="1"/>
    <s v="music/world music"/>
    <n v="1.7595330739299611"/>
    <n v="40"/>
    <x v="1"/>
    <x v="21"/>
  </r>
  <r>
    <n v="923"/>
    <s v="Wise and Sons"/>
    <s v="Sharable discrete definition"/>
    <n v="1700"/>
    <n v="4044"/>
    <x v="1"/>
    <x v="174"/>
    <x v="1"/>
    <s v="USD"/>
    <n v="1279083600"/>
    <n v="1279170000"/>
    <b v="0"/>
    <b v="0"/>
    <s v="theater/plays"/>
    <n v="2"/>
    <n v="101.1"/>
    <x v="3"/>
    <x v="3"/>
  </r>
  <r>
    <n v="924"/>
    <s v="Butler-Barr"/>
    <s v="User-friendly next generation core"/>
    <n v="39400"/>
    <n v="192292"/>
    <x v="1"/>
    <x v="565"/>
    <x v="6"/>
    <s v="EUR"/>
    <n v="1572498000"/>
    <n v="1573452000"/>
    <b v="0"/>
    <b v="0"/>
    <s v="theater/plays"/>
    <n v="2"/>
    <n v="84.006989951944078"/>
    <x v="3"/>
    <x v="3"/>
  </r>
  <r>
    <n v="925"/>
    <s v="Wilson, Jefferson and Anderson"/>
    <s v="Profit-focused empowering system engine"/>
    <n v="3000"/>
    <n v="6722"/>
    <x v="1"/>
    <x v="167"/>
    <x v="1"/>
    <s v="USD"/>
    <n v="1506056400"/>
    <n v="1507093200"/>
    <b v="0"/>
    <b v="0"/>
    <s v="theater/plays"/>
    <n v="2"/>
    <n v="103.41538461538461"/>
    <x v="3"/>
    <x v="3"/>
  </r>
  <r>
    <n v="926"/>
    <s v="Brown-Oliver"/>
    <s v="Synchronized cohesive encoding"/>
    <n v="8700"/>
    <n v="1577"/>
    <x v="0"/>
    <x v="27"/>
    <x v="1"/>
    <s v="USD"/>
    <n v="1463029200"/>
    <n v="1463374800"/>
    <b v="0"/>
    <b v="0"/>
    <s v="food/food trucks"/>
    <n v="0.18126436781609195"/>
    <n v="105.13333333333334"/>
    <x v="0"/>
    <x v="0"/>
  </r>
  <r>
    <n v="927"/>
    <s v="Davis-Gardner"/>
    <s v="Synergistic dynamic utilization"/>
    <n v="7200"/>
    <n v="3301"/>
    <x v="0"/>
    <x v="95"/>
    <x v="1"/>
    <s v="USD"/>
    <n v="1342069200"/>
    <n v="1344574800"/>
    <b v="0"/>
    <b v="0"/>
    <s v="theater/plays"/>
    <n v="0.45847222222222223"/>
    <n v="89.21621621621621"/>
    <x v="3"/>
    <x v="3"/>
  </r>
  <r>
    <n v="928"/>
    <s v="Dawson Group"/>
    <s v="Triple-buffered bi-directional model"/>
    <n v="167400"/>
    <n v="196386"/>
    <x v="1"/>
    <x v="566"/>
    <x v="6"/>
    <s v="EUR"/>
    <n v="1388296800"/>
    <n v="1389074400"/>
    <b v="0"/>
    <b v="0"/>
    <s v="technology/web"/>
    <n v="1.1731541218637993"/>
    <n v="51.995234312946785"/>
    <x v="2"/>
    <x v="2"/>
  </r>
  <r>
    <n v="929"/>
    <s v="Turner-Terrell"/>
    <s v="Polarized tertiary function"/>
    <n v="5500"/>
    <n v="11952"/>
    <x v="1"/>
    <x v="229"/>
    <x v="4"/>
    <s v="GBP"/>
    <n v="1493787600"/>
    <n v="1494997200"/>
    <b v="0"/>
    <b v="0"/>
    <s v="theater/plays"/>
    <n v="2"/>
    <n v="64.956521739130437"/>
    <x v="3"/>
    <x v="3"/>
  </r>
  <r>
    <n v="930"/>
    <s v="Hall, Buchanan and Benton"/>
    <s v="Configurable fault-tolerant structure"/>
    <n v="3500"/>
    <n v="3930"/>
    <x v="1"/>
    <x v="72"/>
    <x v="1"/>
    <s v="USD"/>
    <n v="1424844000"/>
    <n v="1425448800"/>
    <b v="0"/>
    <b v="1"/>
    <s v="theater/plays"/>
    <n v="1.1228571428571428"/>
    <n v="46.235294117647058"/>
    <x v="3"/>
    <x v="3"/>
  </r>
  <r>
    <n v="931"/>
    <s v="Lowery, Hayden and Cruz"/>
    <s v="Digitized 24/7 budgetary management"/>
    <n v="7900"/>
    <n v="5729"/>
    <x v="0"/>
    <x v="192"/>
    <x v="1"/>
    <s v="USD"/>
    <n v="1403931600"/>
    <n v="1404104400"/>
    <b v="0"/>
    <b v="1"/>
    <s v="theater/plays"/>
    <n v="0.72518987341772156"/>
    <n v="51.151785714285715"/>
    <x v="3"/>
    <x v="3"/>
  </r>
  <r>
    <n v="932"/>
    <s v="Mora, Miller and Harper"/>
    <s v="Stand-alone zero tolerance algorithm"/>
    <n v="2300"/>
    <n v="4883"/>
    <x v="1"/>
    <x v="358"/>
    <x v="1"/>
    <s v="USD"/>
    <n v="1394514000"/>
    <n v="1394773200"/>
    <b v="0"/>
    <b v="0"/>
    <s v="music/rock"/>
    <n v="2"/>
    <n v="33.909722222222221"/>
    <x v="1"/>
    <x v="1"/>
  </r>
  <r>
    <n v="933"/>
    <s v="Espinoza Group"/>
    <s v="Implemented tangible support"/>
    <n v="73000"/>
    <n v="175015"/>
    <x v="1"/>
    <x v="567"/>
    <x v="1"/>
    <s v="USD"/>
    <n v="1365397200"/>
    <n v="1366520400"/>
    <b v="0"/>
    <b v="0"/>
    <s v="theater/plays"/>
    <n v="2"/>
    <n v="92.016298633017882"/>
    <x v="3"/>
    <x v="3"/>
  </r>
  <r>
    <n v="934"/>
    <s v="Davis, Crawford and Lopez"/>
    <s v="Reactive radical framework"/>
    <n v="6200"/>
    <n v="11280"/>
    <x v="1"/>
    <x v="339"/>
    <x v="1"/>
    <s v="USD"/>
    <n v="1456120800"/>
    <n v="1456639200"/>
    <b v="0"/>
    <b v="0"/>
    <s v="theater/plays"/>
    <n v="1.8193548387096774"/>
    <n v="107.42857142857143"/>
    <x v="3"/>
    <x v="3"/>
  </r>
  <r>
    <n v="935"/>
    <s v="Richards, Stevens and Fleming"/>
    <s v="Object-based full-range knowledge user"/>
    <n v="6100"/>
    <n v="10012"/>
    <x v="1"/>
    <x v="227"/>
    <x v="1"/>
    <s v="USD"/>
    <n v="1437714000"/>
    <n v="1438318800"/>
    <b v="0"/>
    <b v="0"/>
    <s v="theater/plays"/>
    <n v="1.6413114754098361"/>
    <n v="75.848484848484844"/>
    <x v="3"/>
    <x v="3"/>
  </r>
  <r>
    <n v="936"/>
    <s v="Brown Ltd"/>
    <s v="Enhanced composite contingency"/>
    <n v="103200"/>
    <n v="1690"/>
    <x v="0"/>
    <x v="356"/>
    <x v="1"/>
    <s v="USD"/>
    <n v="1563771600"/>
    <n v="1564030800"/>
    <b v="1"/>
    <b v="0"/>
    <s v="theater/plays"/>
    <n v="1.6375968992248063E-2"/>
    <n v="80.476190476190482"/>
    <x v="3"/>
    <x v="3"/>
  </r>
  <r>
    <n v="937"/>
    <s v="Tapia, Sandoval and Hurley"/>
    <s v="Cloned fresh-thinking model"/>
    <n v="171000"/>
    <n v="84891"/>
    <x v="3"/>
    <x v="568"/>
    <x v="1"/>
    <s v="USD"/>
    <n v="1448517600"/>
    <n v="1449295200"/>
    <b v="0"/>
    <b v="0"/>
    <s v="film &amp; video/documentary"/>
    <n v="0.49643859649122807"/>
    <n v="86.978483606557376"/>
    <x v="4"/>
    <x v="4"/>
  </r>
  <r>
    <n v="938"/>
    <s v="Allen Inc"/>
    <s v="Total dedicated benchmark"/>
    <n v="9200"/>
    <n v="10093"/>
    <x v="1"/>
    <x v="87"/>
    <x v="1"/>
    <s v="USD"/>
    <n v="1528779600"/>
    <n v="1531890000"/>
    <b v="0"/>
    <b v="1"/>
    <s v="publishing/fiction"/>
    <n v="1.0970652173913042"/>
    <n v="105.13541666666667"/>
    <x v="5"/>
    <x v="13"/>
  </r>
  <r>
    <n v="939"/>
    <s v="Williams, Johnson and Campbell"/>
    <s v="Streamlined human-resource Graphic Interface"/>
    <n v="7800"/>
    <n v="3839"/>
    <x v="0"/>
    <x v="109"/>
    <x v="1"/>
    <s v="USD"/>
    <n v="1304744400"/>
    <n v="1306213200"/>
    <b v="0"/>
    <b v="1"/>
    <s v="games/video games"/>
    <n v="0.49217948717948717"/>
    <n v="57.298507462686565"/>
    <x v="6"/>
    <x v="11"/>
  </r>
  <r>
    <n v="940"/>
    <s v="Wiggins Ltd"/>
    <s v="Upgradable analyzing core"/>
    <n v="9900"/>
    <n v="6161"/>
    <x v="2"/>
    <x v="569"/>
    <x v="0"/>
    <s v="CAD"/>
    <n v="1354341600"/>
    <n v="1356242400"/>
    <b v="0"/>
    <b v="0"/>
    <s v="technology/web"/>
    <n v="0.62232323232323228"/>
    <n v="93.348484848484844"/>
    <x v="2"/>
    <x v="2"/>
  </r>
  <r>
    <n v="941"/>
    <s v="Luna-Horne"/>
    <s v="Profound exuding pricing structure"/>
    <n v="43000"/>
    <n v="5615"/>
    <x v="0"/>
    <x v="373"/>
    <x v="1"/>
    <s v="USD"/>
    <n v="1294552800"/>
    <n v="1297576800"/>
    <b v="1"/>
    <b v="0"/>
    <s v="theater/plays"/>
    <n v="0.1305813953488372"/>
    <n v="71.987179487179489"/>
    <x v="3"/>
    <x v="3"/>
  </r>
  <r>
    <n v="942"/>
    <s v="Allen Inc"/>
    <s v="Horizontal optimizing model"/>
    <n v="9600"/>
    <n v="6205"/>
    <x v="0"/>
    <x v="109"/>
    <x v="2"/>
    <s v="AUD"/>
    <n v="1295935200"/>
    <n v="1296194400"/>
    <b v="0"/>
    <b v="0"/>
    <s v="theater/plays"/>
    <n v="0.64635416666666667"/>
    <n v="92.611940298507463"/>
    <x v="3"/>
    <x v="3"/>
  </r>
  <r>
    <n v="943"/>
    <s v="Peterson, Gonzalez and Spencer"/>
    <s v="Synchronized fault-tolerant algorithm"/>
    <n v="7500"/>
    <n v="11969"/>
    <x v="1"/>
    <x v="493"/>
    <x v="1"/>
    <s v="USD"/>
    <n v="1411534800"/>
    <n v="1414558800"/>
    <b v="0"/>
    <b v="0"/>
    <s v="food/food trucks"/>
    <n v="1.5958666666666668"/>
    <n v="104.99122807017544"/>
    <x v="0"/>
    <x v="0"/>
  </r>
  <r>
    <n v="944"/>
    <s v="Walter Inc"/>
    <s v="Streamlined 5thgeneration intranet"/>
    <n v="10000"/>
    <n v="8142"/>
    <x v="0"/>
    <x v="570"/>
    <x v="2"/>
    <s v="AUD"/>
    <n v="1486706400"/>
    <n v="1488348000"/>
    <b v="0"/>
    <b v="0"/>
    <s v="photography/photography books"/>
    <n v="0.81420000000000003"/>
    <n v="30.958174904942965"/>
    <x v="7"/>
    <x v="14"/>
  </r>
  <r>
    <n v="945"/>
    <s v="Sanders, Farley and Huffman"/>
    <s v="Cross-group clear-thinking task-force"/>
    <n v="172000"/>
    <n v="55805"/>
    <x v="0"/>
    <x v="571"/>
    <x v="1"/>
    <s v="USD"/>
    <n v="1333602000"/>
    <n v="1334898000"/>
    <b v="1"/>
    <b v="0"/>
    <s v="photography/photography books"/>
    <n v="0.32444767441860467"/>
    <n v="33.001182732111175"/>
    <x v="7"/>
    <x v="14"/>
  </r>
  <r>
    <n v="946"/>
    <s v="Hall, Holmes and Walker"/>
    <s v="Public-key bandwidth-monitored intranet"/>
    <n v="153700"/>
    <n v="15238"/>
    <x v="0"/>
    <x v="483"/>
    <x v="1"/>
    <s v="USD"/>
    <n v="1308200400"/>
    <n v="1308373200"/>
    <b v="0"/>
    <b v="0"/>
    <s v="theater/plays"/>
    <n v="9.9141184124918666E-2"/>
    <n v="84.187845303867405"/>
    <x v="3"/>
    <x v="3"/>
  </r>
  <r>
    <n v="947"/>
    <s v="Smith-Powell"/>
    <s v="Upgradable clear-thinking hardware"/>
    <n v="3600"/>
    <n v="961"/>
    <x v="0"/>
    <x v="171"/>
    <x v="1"/>
    <s v="USD"/>
    <n v="1411707600"/>
    <n v="1412312400"/>
    <b v="0"/>
    <b v="0"/>
    <s v="theater/plays"/>
    <n v="0.26694444444444443"/>
    <n v="73.92307692307692"/>
    <x v="3"/>
    <x v="3"/>
  </r>
  <r>
    <n v="948"/>
    <s v="Smith-Hill"/>
    <s v="Integrated holistic paradigm"/>
    <n v="9400"/>
    <n v="5918"/>
    <x v="3"/>
    <x v="415"/>
    <x v="1"/>
    <s v="USD"/>
    <n v="1418364000"/>
    <n v="1419228000"/>
    <b v="1"/>
    <b v="1"/>
    <s v="film &amp; video/documentary"/>
    <n v="0.62957446808510642"/>
    <n v="36.987499999999997"/>
    <x v="4"/>
    <x v="4"/>
  </r>
  <r>
    <n v="949"/>
    <s v="Wright LLC"/>
    <s v="Seamless clear-thinking conglomeration"/>
    <n v="5900"/>
    <n v="9520"/>
    <x v="1"/>
    <x v="84"/>
    <x v="1"/>
    <s v="USD"/>
    <n v="1429333200"/>
    <n v="1430974800"/>
    <b v="0"/>
    <b v="0"/>
    <s v="technology/web"/>
    <n v="1.6135593220338984"/>
    <n v="46.896551724137929"/>
    <x v="2"/>
    <x v="2"/>
  </r>
  <r>
    <n v="950"/>
    <s v="Williams, Orozco and Gomez"/>
    <s v="Persistent content-based methodology"/>
    <n v="100"/>
    <n v="5"/>
    <x v="0"/>
    <x v="49"/>
    <x v="1"/>
    <s v="USD"/>
    <n v="1555390800"/>
    <n v="1555822800"/>
    <b v="0"/>
    <b v="1"/>
    <s v="theater/plays"/>
    <n v="0.05"/>
    <n v="5"/>
    <x v="3"/>
    <x v="3"/>
  </r>
  <r>
    <n v="951"/>
    <s v="Peterson Ltd"/>
    <s v="Re-engineered 24hour matrix"/>
    <n v="14500"/>
    <n v="159056"/>
    <x v="1"/>
    <x v="572"/>
    <x v="1"/>
    <s v="USD"/>
    <n v="1482732000"/>
    <n v="1482818400"/>
    <b v="0"/>
    <b v="1"/>
    <s v="music/rock"/>
    <n v="2"/>
    <n v="102.02437459910199"/>
    <x v="1"/>
    <x v="1"/>
  </r>
  <r>
    <n v="952"/>
    <s v="Cummings-Hayes"/>
    <s v="Virtual multi-tasking core"/>
    <n v="145500"/>
    <n v="101987"/>
    <x v="3"/>
    <x v="428"/>
    <x v="1"/>
    <s v="USD"/>
    <n v="1470718800"/>
    <n v="1471928400"/>
    <b v="0"/>
    <b v="0"/>
    <s v="film &amp; video/documentary"/>
    <n v="0.70094158075601376"/>
    <n v="45.007502206531335"/>
    <x v="4"/>
    <x v="4"/>
  </r>
  <r>
    <n v="953"/>
    <s v="Boyle Ltd"/>
    <s v="Streamlined fault-tolerant conglomeration"/>
    <n v="3300"/>
    <n v="1980"/>
    <x v="0"/>
    <x v="356"/>
    <x v="1"/>
    <s v="USD"/>
    <n v="1450591200"/>
    <n v="1453701600"/>
    <b v="0"/>
    <b v="1"/>
    <s v="film &amp; video/science fiction"/>
    <n v="0.6"/>
    <n v="94.285714285714292"/>
    <x v="4"/>
    <x v="22"/>
  </r>
  <r>
    <n v="954"/>
    <s v="Henderson, Parker and Diaz"/>
    <s v="Enterprise-wide client-driven policy"/>
    <n v="42600"/>
    <n v="156384"/>
    <x v="1"/>
    <x v="573"/>
    <x v="2"/>
    <s v="AUD"/>
    <n v="1348290000"/>
    <n v="1350363600"/>
    <b v="0"/>
    <b v="0"/>
    <s v="technology/web"/>
    <n v="2"/>
    <n v="101.02325581395348"/>
    <x v="2"/>
    <x v="2"/>
  </r>
  <r>
    <n v="955"/>
    <s v="Moss-Obrien"/>
    <s v="Function-based next generation emulation"/>
    <n v="700"/>
    <n v="7763"/>
    <x v="1"/>
    <x v="175"/>
    <x v="1"/>
    <s v="USD"/>
    <n v="1353823200"/>
    <n v="1353996000"/>
    <b v="0"/>
    <b v="0"/>
    <s v="theater/plays"/>
    <n v="2"/>
    <n v="97.037499999999994"/>
    <x v="3"/>
    <x v="3"/>
  </r>
  <r>
    <n v="956"/>
    <s v="Wood Inc"/>
    <s v="Re-engineered composite focus group"/>
    <n v="187600"/>
    <n v="35698"/>
    <x v="0"/>
    <x v="268"/>
    <x v="1"/>
    <s v="USD"/>
    <n v="1450764000"/>
    <n v="1451109600"/>
    <b v="0"/>
    <b v="0"/>
    <s v="film &amp; video/science fiction"/>
    <n v="0.19028784648187633"/>
    <n v="43.00963855421687"/>
    <x v="4"/>
    <x v="22"/>
  </r>
  <r>
    <n v="957"/>
    <s v="Riley, Cohen and Goodman"/>
    <s v="Profound mission-critical function"/>
    <n v="9800"/>
    <n v="12434"/>
    <x v="1"/>
    <x v="54"/>
    <x v="1"/>
    <s v="USD"/>
    <n v="1329372000"/>
    <n v="1329631200"/>
    <b v="0"/>
    <b v="0"/>
    <s v="theater/plays"/>
    <n v="1.2687755102040816"/>
    <n v="94.916030534351151"/>
    <x v="3"/>
    <x v="3"/>
  </r>
  <r>
    <n v="958"/>
    <s v="Green, Robinson and Ho"/>
    <s v="De-engineered zero-defect open system"/>
    <n v="1100"/>
    <n v="8081"/>
    <x v="1"/>
    <x v="192"/>
    <x v="1"/>
    <s v="USD"/>
    <n v="1277096400"/>
    <n v="1278997200"/>
    <b v="0"/>
    <b v="0"/>
    <s v="film &amp; video/animation"/>
    <n v="2"/>
    <n v="72.151785714285708"/>
    <x v="4"/>
    <x v="10"/>
  </r>
  <r>
    <n v="959"/>
    <s v="Black-Graham"/>
    <s v="Operative hybrid utilization"/>
    <n v="145000"/>
    <n v="6631"/>
    <x v="0"/>
    <x v="406"/>
    <x v="1"/>
    <s v="USD"/>
    <n v="1277701200"/>
    <n v="1280120400"/>
    <b v="0"/>
    <b v="0"/>
    <s v="publishing/translations"/>
    <n v="4.5731034482758622E-2"/>
    <n v="51.007692307692309"/>
    <x v="5"/>
    <x v="18"/>
  </r>
  <r>
    <n v="960"/>
    <s v="Robbins Group"/>
    <s v="Function-based interactive matrix"/>
    <n v="5500"/>
    <n v="4678"/>
    <x v="0"/>
    <x v="12"/>
    <x v="1"/>
    <s v="USD"/>
    <n v="1454911200"/>
    <n v="1458104400"/>
    <b v="0"/>
    <b v="0"/>
    <s v="technology/web"/>
    <n v="0.85054545454545449"/>
    <n v="85.054545454545448"/>
    <x v="2"/>
    <x v="2"/>
  </r>
  <r>
    <n v="961"/>
    <s v="Mason, Case and May"/>
    <s v="Optimized content-based collaboration"/>
    <n v="5700"/>
    <n v="6800"/>
    <x v="1"/>
    <x v="287"/>
    <x v="1"/>
    <s v="USD"/>
    <n v="1297922400"/>
    <n v="1298268000"/>
    <b v="0"/>
    <b v="0"/>
    <s v="publishing/translations"/>
    <n v="1.1929824561403508"/>
    <n v="43.87096774193548"/>
    <x v="5"/>
    <x v="18"/>
  </r>
  <r>
    <n v="962"/>
    <s v="Harris, Russell and Mitchell"/>
    <s v="User-centric cohesive policy"/>
    <n v="3600"/>
    <n v="10657"/>
    <x v="1"/>
    <x v="574"/>
    <x v="1"/>
    <s v="USD"/>
    <n v="1384408800"/>
    <n v="1386223200"/>
    <b v="0"/>
    <b v="0"/>
    <s v="food/food trucks"/>
    <n v="2"/>
    <n v="40.063909774436091"/>
    <x v="0"/>
    <x v="0"/>
  </r>
  <r>
    <n v="963"/>
    <s v="Rodriguez-Robinson"/>
    <s v="Ergonomic methodical hub"/>
    <n v="5900"/>
    <n v="4997"/>
    <x v="0"/>
    <x v="493"/>
    <x v="6"/>
    <s v="EUR"/>
    <n v="1299304800"/>
    <n v="1299823200"/>
    <b v="0"/>
    <b v="1"/>
    <s v="photography/photography books"/>
    <n v="0.84694915254237291"/>
    <n v="43.833333333333336"/>
    <x v="7"/>
    <x v="14"/>
  </r>
  <r>
    <n v="964"/>
    <s v="Peck, Higgins and Smith"/>
    <s v="Devolved disintermediate encryption"/>
    <n v="3700"/>
    <n v="13164"/>
    <x v="1"/>
    <x v="287"/>
    <x v="1"/>
    <s v="USD"/>
    <n v="1431320400"/>
    <n v="1431752400"/>
    <b v="0"/>
    <b v="0"/>
    <s v="theater/plays"/>
    <n v="2"/>
    <n v="84.92903225806451"/>
    <x v="3"/>
    <x v="3"/>
  </r>
  <r>
    <n v="965"/>
    <s v="Nunez-King"/>
    <s v="Phased clear-thinking policy"/>
    <n v="2200"/>
    <n v="8501"/>
    <x v="1"/>
    <x v="512"/>
    <x v="4"/>
    <s v="GBP"/>
    <n v="1264399200"/>
    <n v="1267855200"/>
    <b v="0"/>
    <b v="0"/>
    <s v="music/rock"/>
    <n v="2"/>
    <n v="41.067632850241544"/>
    <x v="1"/>
    <x v="1"/>
  </r>
  <r>
    <n v="966"/>
    <s v="Davis and Sons"/>
    <s v="Seamless solution-oriented capacity"/>
    <n v="1700"/>
    <n v="13468"/>
    <x v="1"/>
    <x v="242"/>
    <x v="1"/>
    <s v="USD"/>
    <n v="1497502800"/>
    <n v="1497675600"/>
    <b v="0"/>
    <b v="0"/>
    <s v="theater/plays"/>
    <n v="2"/>
    <n v="54.971428571428568"/>
    <x v="3"/>
    <x v="3"/>
  </r>
  <r>
    <n v="967"/>
    <s v="Howard-Douglas"/>
    <s v="Organized human-resource attitude"/>
    <n v="88400"/>
    <n v="121138"/>
    <x v="1"/>
    <x v="575"/>
    <x v="1"/>
    <s v="USD"/>
    <n v="1333688400"/>
    <n v="1336885200"/>
    <b v="0"/>
    <b v="0"/>
    <s v="music/world music"/>
    <n v="1.3703393665158372"/>
    <n v="77.010807374443743"/>
    <x v="1"/>
    <x v="21"/>
  </r>
  <r>
    <n v="968"/>
    <s v="Gonzalez-White"/>
    <s v="Open-architected disintermediate budgetary management"/>
    <n v="2400"/>
    <n v="8117"/>
    <x v="1"/>
    <x v="493"/>
    <x v="1"/>
    <s v="USD"/>
    <n v="1293861600"/>
    <n v="1295157600"/>
    <b v="0"/>
    <b v="0"/>
    <s v="food/food trucks"/>
    <n v="2"/>
    <n v="71.201754385964918"/>
    <x v="0"/>
    <x v="0"/>
  </r>
  <r>
    <n v="969"/>
    <s v="Lopez-King"/>
    <s v="Multi-lateral radical solution"/>
    <n v="7900"/>
    <n v="8550"/>
    <x v="1"/>
    <x v="576"/>
    <x v="1"/>
    <s v="USD"/>
    <n v="1576994400"/>
    <n v="1577599200"/>
    <b v="0"/>
    <b v="0"/>
    <s v="theater/plays"/>
    <n v="1.0822784810126582"/>
    <n v="91.935483870967744"/>
    <x v="3"/>
    <x v="3"/>
  </r>
  <r>
    <n v="970"/>
    <s v="Glover-Nelson"/>
    <s v="Inverse context-sensitive info-mediaries"/>
    <n v="94900"/>
    <n v="57659"/>
    <x v="0"/>
    <x v="577"/>
    <x v="1"/>
    <s v="USD"/>
    <n v="1304917200"/>
    <n v="1305003600"/>
    <b v="0"/>
    <b v="0"/>
    <s v="theater/plays"/>
    <n v="0.60757639620653314"/>
    <n v="97.069023569023571"/>
    <x v="3"/>
    <x v="3"/>
  </r>
  <r>
    <n v="971"/>
    <s v="Garner and Sons"/>
    <s v="Versatile neutral workforce"/>
    <n v="5100"/>
    <n v="1414"/>
    <x v="0"/>
    <x v="3"/>
    <x v="1"/>
    <s v="USD"/>
    <n v="1381208400"/>
    <n v="1381726800"/>
    <b v="0"/>
    <b v="0"/>
    <s v="film &amp; video/television"/>
    <n v="0.27725490196078434"/>
    <n v="58.916666666666664"/>
    <x v="4"/>
    <x v="19"/>
  </r>
  <r>
    <n v="972"/>
    <s v="Sellers, Roach and Garrison"/>
    <s v="Multi-tiered systematic knowledge user"/>
    <n v="42700"/>
    <n v="97524"/>
    <x v="1"/>
    <x v="578"/>
    <x v="1"/>
    <s v="USD"/>
    <n v="1401685200"/>
    <n v="1402462800"/>
    <b v="0"/>
    <b v="1"/>
    <s v="technology/web"/>
    <n v="2"/>
    <n v="58.015466983938133"/>
    <x v="2"/>
    <x v="2"/>
  </r>
  <r>
    <n v="973"/>
    <s v="Herrera, Bennett and Silva"/>
    <s v="Programmable multi-state algorithm"/>
    <n v="121100"/>
    <n v="26176"/>
    <x v="0"/>
    <x v="526"/>
    <x v="1"/>
    <s v="USD"/>
    <n v="1291960800"/>
    <n v="1292133600"/>
    <b v="0"/>
    <b v="1"/>
    <s v="theater/plays"/>
    <n v="0.21615194054500414"/>
    <n v="103.87301587301587"/>
    <x v="3"/>
    <x v="3"/>
  </r>
  <r>
    <n v="974"/>
    <s v="Thomas, Clay and Mendoza"/>
    <s v="Multi-channeled reciprocal interface"/>
    <n v="800"/>
    <n v="2991"/>
    <x v="1"/>
    <x v="235"/>
    <x v="1"/>
    <s v="USD"/>
    <n v="1368853200"/>
    <n v="1368939600"/>
    <b v="0"/>
    <b v="0"/>
    <s v="music/indie rock"/>
    <n v="2"/>
    <n v="93.46875"/>
    <x v="1"/>
    <x v="7"/>
  </r>
  <r>
    <n v="975"/>
    <s v="Ayala Group"/>
    <s v="Right-sized maximized migration"/>
    <n v="5400"/>
    <n v="8366"/>
    <x v="1"/>
    <x v="18"/>
    <x v="1"/>
    <s v="USD"/>
    <n v="1448776800"/>
    <n v="1452146400"/>
    <b v="0"/>
    <b v="1"/>
    <s v="theater/plays"/>
    <n v="1.5492592592592593"/>
    <n v="61.970370370370368"/>
    <x v="3"/>
    <x v="3"/>
  </r>
  <r>
    <n v="976"/>
    <s v="Huerta, Roberts and Dickerson"/>
    <s v="Self-enabling value-added artificial intelligence"/>
    <n v="4000"/>
    <n v="12886"/>
    <x v="1"/>
    <x v="382"/>
    <x v="1"/>
    <s v="USD"/>
    <n v="1296194400"/>
    <n v="1296712800"/>
    <b v="0"/>
    <b v="1"/>
    <s v="theater/plays"/>
    <n v="2"/>
    <n v="92.042857142857144"/>
    <x v="3"/>
    <x v="3"/>
  </r>
  <r>
    <n v="977"/>
    <s v="Johnson Group"/>
    <s v="Vision-oriented interactive solution"/>
    <n v="7000"/>
    <n v="5177"/>
    <x v="0"/>
    <x v="109"/>
    <x v="1"/>
    <s v="USD"/>
    <n v="1517983200"/>
    <n v="1520748000"/>
    <b v="0"/>
    <b v="0"/>
    <s v="food/food trucks"/>
    <n v="0.73957142857142855"/>
    <n v="77.268656716417908"/>
    <x v="0"/>
    <x v="0"/>
  </r>
  <r>
    <n v="978"/>
    <s v="Bailey, Nguyen and Martinez"/>
    <s v="Fundamental user-facing productivity"/>
    <n v="1000"/>
    <n v="8641"/>
    <x v="1"/>
    <x v="45"/>
    <x v="1"/>
    <s v="USD"/>
    <n v="1478930400"/>
    <n v="1480831200"/>
    <b v="0"/>
    <b v="0"/>
    <s v="games/video games"/>
    <n v="2"/>
    <n v="93.923913043478265"/>
    <x v="6"/>
    <x v="11"/>
  </r>
  <r>
    <n v="979"/>
    <s v="Williams, Martin and Meyer"/>
    <s v="Innovative well-modulated capability"/>
    <n v="60200"/>
    <n v="86244"/>
    <x v="1"/>
    <x v="579"/>
    <x v="4"/>
    <s v="GBP"/>
    <n v="1426395600"/>
    <n v="1426914000"/>
    <b v="0"/>
    <b v="0"/>
    <s v="theater/plays"/>
    <n v="1.432624584717608"/>
    <n v="84.969458128078813"/>
    <x v="3"/>
    <x v="3"/>
  </r>
  <r>
    <n v="980"/>
    <s v="Huff-Johnson"/>
    <s v="Universal fault-tolerant orchestration"/>
    <n v="195200"/>
    <n v="78630"/>
    <x v="0"/>
    <x v="580"/>
    <x v="1"/>
    <s v="USD"/>
    <n v="1446181200"/>
    <n v="1446616800"/>
    <b v="1"/>
    <b v="0"/>
    <s v="publishing/nonfiction"/>
    <n v="0.40281762295081969"/>
    <n v="105.97035040431267"/>
    <x v="5"/>
    <x v="9"/>
  </r>
  <r>
    <n v="981"/>
    <s v="Diaz-Little"/>
    <s v="Grass-roots executive synergy"/>
    <n v="6700"/>
    <n v="11941"/>
    <x v="1"/>
    <x v="581"/>
    <x v="1"/>
    <s v="USD"/>
    <n v="1514181600"/>
    <n v="1517032800"/>
    <b v="0"/>
    <b v="0"/>
    <s v="technology/web"/>
    <n v="1.7822388059701493"/>
    <n v="36.969040247678016"/>
    <x v="2"/>
    <x v="2"/>
  </r>
  <r>
    <n v="982"/>
    <s v="Freeman-French"/>
    <s v="Multi-layered optimal application"/>
    <n v="7200"/>
    <n v="6115"/>
    <x v="0"/>
    <x v="51"/>
    <x v="1"/>
    <s v="USD"/>
    <n v="1311051600"/>
    <n v="1311224400"/>
    <b v="0"/>
    <b v="1"/>
    <s v="film &amp; video/documentary"/>
    <n v="0.84930555555555554"/>
    <n v="81.533333333333331"/>
    <x v="4"/>
    <x v="4"/>
  </r>
  <r>
    <n v="983"/>
    <s v="Beck-Weber"/>
    <s v="Business-focused full-range core"/>
    <n v="129100"/>
    <n v="188404"/>
    <x v="1"/>
    <x v="582"/>
    <x v="1"/>
    <s v="USD"/>
    <n v="1564894800"/>
    <n v="1566190800"/>
    <b v="0"/>
    <b v="0"/>
    <s v="film &amp; video/documentary"/>
    <n v="1.4593648334624323"/>
    <n v="80.999140154772135"/>
    <x v="4"/>
    <x v="4"/>
  </r>
  <r>
    <n v="984"/>
    <s v="Lewis-Jacobson"/>
    <s v="Exclusive system-worthy Graphic Interface"/>
    <n v="6500"/>
    <n v="9910"/>
    <x v="1"/>
    <x v="345"/>
    <x v="1"/>
    <s v="USD"/>
    <n v="1567918800"/>
    <n v="1570165200"/>
    <b v="0"/>
    <b v="0"/>
    <s v="theater/plays"/>
    <n v="1.5246153846153847"/>
    <n v="26.010498687664043"/>
    <x v="3"/>
    <x v="3"/>
  </r>
  <r>
    <n v="985"/>
    <s v="Logan-Curtis"/>
    <s v="Enhanced optimal ability"/>
    <n v="170600"/>
    <n v="114523"/>
    <x v="0"/>
    <x v="583"/>
    <x v="1"/>
    <s v="USD"/>
    <n v="1386309600"/>
    <n v="1388556000"/>
    <b v="0"/>
    <b v="1"/>
    <s v="music/rock"/>
    <n v="0.67129542790152408"/>
    <n v="25.998410896708286"/>
    <x v="1"/>
    <x v="1"/>
  </r>
  <r>
    <n v="986"/>
    <s v="Chan, Washington and Callahan"/>
    <s v="Optional zero administration neural-net"/>
    <n v="7800"/>
    <n v="3144"/>
    <x v="0"/>
    <x v="45"/>
    <x v="1"/>
    <s v="USD"/>
    <n v="1301979600"/>
    <n v="1303189200"/>
    <b v="0"/>
    <b v="0"/>
    <s v="music/rock"/>
    <n v="0.40307692307692305"/>
    <n v="34.173913043478258"/>
    <x v="1"/>
    <x v="1"/>
  </r>
  <r>
    <n v="987"/>
    <s v="Wilson Group"/>
    <s v="Ameliorated foreground focus group"/>
    <n v="6200"/>
    <n v="13441"/>
    <x v="1"/>
    <x v="584"/>
    <x v="1"/>
    <s v="USD"/>
    <n v="1493269200"/>
    <n v="1494478800"/>
    <b v="0"/>
    <b v="0"/>
    <s v="film &amp; video/documentary"/>
    <n v="2"/>
    <n v="28.002083333333335"/>
    <x v="4"/>
    <x v="4"/>
  </r>
  <r>
    <n v="988"/>
    <s v="Gardner, Ryan and Gutierrez"/>
    <s v="Triple-buffered multi-tasking matrices"/>
    <n v="9400"/>
    <n v="4899"/>
    <x v="0"/>
    <x v="251"/>
    <x v="1"/>
    <s v="USD"/>
    <n v="1478930400"/>
    <n v="1480744800"/>
    <b v="0"/>
    <b v="0"/>
    <s v="publishing/radio &amp; podcasts"/>
    <n v="0.52117021276595743"/>
    <n v="76.546875"/>
    <x v="5"/>
    <x v="15"/>
  </r>
  <r>
    <n v="989"/>
    <s v="Hernandez Inc"/>
    <s v="Versatile dedicated migration"/>
    <n v="2400"/>
    <n v="11990"/>
    <x v="1"/>
    <x v="31"/>
    <x v="1"/>
    <s v="USD"/>
    <n v="1555390800"/>
    <n v="1555822800"/>
    <b v="0"/>
    <b v="0"/>
    <s v="publishing/translations"/>
    <n v="2"/>
    <n v="53.053097345132741"/>
    <x v="5"/>
    <x v="18"/>
  </r>
  <r>
    <n v="990"/>
    <s v="Ortiz-Roberts"/>
    <s v="Devolved foreground customer loyalty"/>
    <n v="7800"/>
    <n v="6839"/>
    <x v="0"/>
    <x v="251"/>
    <x v="1"/>
    <s v="USD"/>
    <n v="1456984800"/>
    <n v="1458882000"/>
    <b v="0"/>
    <b v="1"/>
    <s v="film &amp; video/drama"/>
    <n v="0.87679487179487181"/>
    <n v="106.859375"/>
    <x v="4"/>
    <x v="6"/>
  </r>
  <r>
    <n v="991"/>
    <s v="Ramirez LLC"/>
    <s v="Reduced reciprocal focus group"/>
    <n v="9800"/>
    <n v="11091"/>
    <x v="1"/>
    <x v="585"/>
    <x v="1"/>
    <s v="USD"/>
    <n v="1411621200"/>
    <n v="1411966800"/>
    <b v="0"/>
    <b v="1"/>
    <s v="music/rock"/>
    <n v="1.131734693877551"/>
    <n v="46.020746887966808"/>
    <x v="1"/>
    <x v="1"/>
  </r>
  <r>
    <n v="992"/>
    <s v="Morrow Inc"/>
    <s v="Networked global migration"/>
    <n v="3100"/>
    <n v="13223"/>
    <x v="1"/>
    <x v="227"/>
    <x v="1"/>
    <s v="USD"/>
    <n v="1525669200"/>
    <n v="1526878800"/>
    <b v="0"/>
    <b v="1"/>
    <s v="film &amp; video/drama"/>
    <n v="2"/>
    <n v="100.17424242424242"/>
    <x v="4"/>
    <x v="6"/>
  </r>
  <r>
    <n v="993"/>
    <s v="Erickson-Rogers"/>
    <s v="De-engineered even-keeled definition"/>
    <n v="9800"/>
    <n v="7608"/>
    <x v="3"/>
    <x v="51"/>
    <x v="6"/>
    <s v="EUR"/>
    <n v="1450936800"/>
    <n v="1452405600"/>
    <b v="0"/>
    <b v="1"/>
    <s v="photography/photography books"/>
    <n v="0.77632653061224488"/>
    <n v="101.44"/>
    <x v="7"/>
    <x v="14"/>
  </r>
  <r>
    <n v="994"/>
    <s v="Leach, Rich and Price"/>
    <s v="Implemented bi-directional flexibility"/>
    <n v="141100"/>
    <n v="74073"/>
    <x v="0"/>
    <x v="586"/>
    <x v="1"/>
    <s v="USD"/>
    <n v="1413522000"/>
    <n v="1414040400"/>
    <b v="0"/>
    <b v="1"/>
    <s v="publishing/translations"/>
    <n v="0.52496810772501767"/>
    <n v="87.972684085510693"/>
    <x v="5"/>
    <x v="18"/>
  </r>
  <r>
    <n v="995"/>
    <s v="Manning-Hamilton"/>
    <s v="Vision-oriented scalable definition"/>
    <n v="97300"/>
    <n v="153216"/>
    <x v="1"/>
    <x v="587"/>
    <x v="1"/>
    <s v="USD"/>
    <n v="1541307600"/>
    <n v="1543816800"/>
    <b v="0"/>
    <b v="1"/>
    <s v="food/food trucks"/>
    <n v="1.5746762589928058"/>
    <n v="74.995594713656388"/>
    <x v="0"/>
    <x v="0"/>
  </r>
  <r>
    <n v="996"/>
    <s v="Butler LLC"/>
    <s v="Future-proofed upward-trending migration"/>
    <n v="6600"/>
    <n v="4814"/>
    <x v="0"/>
    <x v="192"/>
    <x v="1"/>
    <s v="USD"/>
    <n v="1357106400"/>
    <n v="1359698400"/>
    <b v="0"/>
    <b v="0"/>
    <s v="theater/plays"/>
    <n v="0.72939393939393937"/>
    <n v="42.982142857142854"/>
    <x v="3"/>
    <x v="3"/>
  </r>
  <r>
    <n v="997"/>
    <s v="Ball LLC"/>
    <s v="Right-sized full-range throughput"/>
    <n v="7600"/>
    <n v="4603"/>
    <x v="3"/>
    <x v="279"/>
    <x v="6"/>
    <s v="EUR"/>
    <n v="1390197600"/>
    <n v="1390629600"/>
    <b v="0"/>
    <b v="0"/>
    <s v="theater/plays"/>
    <n v="0.60565789473684206"/>
    <n v="33.115107913669064"/>
    <x v="3"/>
    <x v="3"/>
  </r>
  <r>
    <n v="998"/>
    <s v="Taylor, Santiago and Flores"/>
    <s v="Polarized composite customer loyalty"/>
    <n v="66600"/>
    <n v="37823"/>
    <x v="0"/>
    <x v="82"/>
    <x v="1"/>
    <s v="USD"/>
    <n v="1265868000"/>
    <n v="1267077600"/>
    <b v="0"/>
    <b v="1"/>
    <s v="music/indie rock"/>
    <n v="0.5679129129129129"/>
    <n v="101.13101604278074"/>
    <x v="1"/>
    <x v="7"/>
  </r>
  <r>
    <n v="999"/>
    <s v="Hernandez, Norton and Kelley"/>
    <s v="Expanded eco-centric policy"/>
    <n v="111100"/>
    <n v="62819"/>
    <x v="3"/>
    <x v="588"/>
    <x v="1"/>
    <s v="USD"/>
    <n v="1467176400"/>
    <n v="1467781200"/>
    <b v="0"/>
    <b v="0"/>
    <s v="food/food trucks"/>
    <n v="0.56542754275427543"/>
    <n v="55.98841354723708"/>
    <x v="0"/>
    <x v="0"/>
  </r>
  <r>
    <m/>
    <m/>
    <m/>
    <m/>
    <m/>
    <x v="4"/>
    <x v="589"/>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x v="0"/>
    <n v="0"/>
    <s v="CA"/>
    <s v="CAD"/>
    <n v="1448690400"/>
    <n v="1450159200"/>
    <b v="0"/>
    <b v="0"/>
    <s v="food/food trucks"/>
    <n v="0"/>
    <n v="0"/>
    <x v="0"/>
    <s v="food trucks"/>
    <x v="0"/>
    <d v="2015-12-15T06:00:00"/>
    <x v="0"/>
  </r>
  <r>
    <n v="1"/>
    <s v="Odom Inc"/>
    <s v="Managed bottom-line architecture"/>
    <x v="1"/>
    <n v="14560"/>
    <x v="1"/>
    <n v="158"/>
    <s v="US"/>
    <s v="USD"/>
    <n v="1408424400"/>
    <n v="1408597200"/>
    <b v="0"/>
    <b v="1"/>
    <s v="music/rock"/>
    <n v="2"/>
    <n v="92.151898734177209"/>
    <x v="1"/>
    <s v="rock"/>
    <x v="1"/>
    <d v="2014-08-21T05:00:00"/>
    <x v="1"/>
  </r>
  <r>
    <n v="2"/>
    <s v="Melton, Robinson and Fritz"/>
    <s v="Function-based leadingedge pricing structure"/>
    <x v="2"/>
    <n v="142523"/>
    <x v="1"/>
    <n v="1425"/>
    <s v="AU"/>
    <s v="AUD"/>
    <n v="1384668000"/>
    <n v="1384840800"/>
    <b v="0"/>
    <b v="0"/>
    <s v="technology/web"/>
    <n v="1.3147878228782288"/>
    <n v="100.01614035087719"/>
    <x v="2"/>
    <s v="web"/>
    <x v="2"/>
    <d v="2013-11-19T06:00:00"/>
    <x v="2"/>
  </r>
  <r>
    <n v="3"/>
    <s v="Mcdonald, Gonzalez and Ross"/>
    <s v="Vision-oriented fresh-thinking conglomeration"/>
    <x v="3"/>
    <n v="2477"/>
    <x v="0"/>
    <n v="24"/>
    <s v="US"/>
    <s v="USD"/>
    <n v="1565499600"/>
    <n v="1568955600"/>
    <b v="0"/>
    <b v="0"/>
    <s v="music/rock"/>
    <n v="0.58976190476190471"/>
    <n v="103.20833333333333"/>
    <x v="1"/>
    <s v="rock"/>
    <x v="3"/>
    <d v="2019-09-20T05:00:00"/>
    <x v="3"/>
  </r>
  <r>
    <n v="4"/>
    <s v="Larson-Little"/>
    <s v="Proactive foreground core"/>
    <x v="4"/>
    <n v="5265"/>
    <x v="0"/>
    <n v="53"/>
    <s v="US"/>
    <s v="USD"/>
    <n v="1547964000"/>
    <n v="1548309600"/>
    <b v="0"/>
    <b v="0"/>
    <s v="theater/plays"/>
    <n v="0.69276315789473686"/>
    <n v="99.339622641509436"/>
    <x v="3"/>
    <s v="plays"/>
    <x v="4"/>
    <d v="2019-01-24T06:00:00"/>
    <x v="3"/>
  </r>
  <r>
    <n v="5"/>
    <s v="Harris Group"/>
    <s v="Open-source optimizing database"/>
    <x v="4"/>
    <n v="13195"/>
    <x v="1"/>
    <n v="174"/>
    <s v="DK"/>
    <s v="DKK"/>
    <n v="1346130000"/>
    <n v="1347080400"/>
    <b v="0"/>
    <b v="0"/>
    <s v="theater/plays"/>
    <n v="1.7361842105263159"/>
    <n v="75.833333333333329"/>
    <x v="3"/>
    <s v="plays"/>
    <x v="5"/>
    <d v="2012-09-08T05:00:00"/>
    <x v="4"/>
  </r>
  <r>
    <n v="6"/>
    <s v="Ortiz, Coleman and Mitchell"/>
    <s v="Operative upward-trending algorithm"/>
    <x v="5"/>
    <n v="1090"/>
    <x v="0"/>
    <n v="18"/>
    <s v="GB"/>
    <s v="GBP"/>
    <n v="1505278800"/>
    <n v="1505365200"/>
    <b v="0"/>
    <b v="0"/>
    <s v="film &amp; video/documentary"/>
    <n v="0.20961538461538462"/>
    <n v="60.555555555555557"/>
    <x v="4"/>
    <s v="documentary"/>
    <x v="6"/>
    <d v="2017-09-14T05:00:00"/>
    <x v="5"/>
  </r>
  <r>
    <n v="7"/>
    <s v="Carter-Guzman"/>
    <s v="Centralized cohesive challenge"/>
    <x v="6"/>
    <n v="14741"/>
    <x v="1"/>
    <n v="227"/>
    <s v="DK"/>
    <s v="DKK"/>
    <n v="1439442000"/>
    <n v="1439614800"/>
    <b v="0"/>
    <b v="0"/>
    <s v="theater/plays"/>
    <n v="2"/>
    <n v="64.93832599118943"/>
    <x v="3"/>
    <s v="plays"/>
    <x v="7"/>
    <d v="2015-08-15T05:00:00"/>
    <x v="0"/>
  </r>
  <r>
    <n v="8"/>
    <s v="Nunez-Richards"/>
    <s v="Exclusive attitude-oriented intranet"/>
    <x v="7"/>
    <n v="21946"/>
    <x v="2"/>
    <n v="708"/>
    <s v="DK"/>
    <s v="DKK"/>
    <n v="1281330000"/>
    <n v="1281502800"/>
    <b v="0"/>
    <b v="0"/>
    <s v="theater/plays"/>
    <n v="0.19932788374205268"/>
    <n v="30.997175141242938"/>
    <x v="3"/>
    <s v="plays"/>
    <x v="8"/>
    <d v="2010-08-11T05:00:00"/>
    <x v="6"/>
  </r>
  <r>
    <n v="9"/>
    <s v="Rangel, Holt and Jones"/>
    <s v="Open-source fresh-thinking model"/>
    <x v="8"/>
    <n v="3208"/>
    <x v="0"/>
    <n v="44"/>
    <s v="US"/>
    <s v="USD"/>
    <n v="1379566800"/>
    <n v="1383804000"/>
    <b v="0"/>
    <b v="0"/>
    <s v="music/electric music"/>
    <n v="0.51741935483870971"/>
    <n v="72.909090909090907"/>
    <x v="1"/>
    <s v="electric music"/>
    <x v="9"/>
    <d v="2013-11-07T06:00:00"/>
    <x v="2"/>
  </r>
  <r>
    <n v="10"/>
    <s v="Green Ltd"/>
    <s v="Monitored empowering installation"/>
    <x v="5"/>
    <n v="13838"/>
    <x v="1"/>
    <n v="220"/>
    <s v="US"/>
    <s v="USD"/>
    <n v="1281762000"/>
    <n v="1285909200"/>
    <b v="0"/>
    <b v="0"/>
    <s v="film &amp; video/drama"/>
    <n v="2"/>
    <n v="62.9"/>
    <x v="4"/>
    <s v="drama"/>
    <x v="10"/>
    <d v="2010-10-01T05:00:00"/>
    <x v="6"/>
  </r>
  <r>
    <n v="11"/>
    <s v="Perez, Johnson and Gardner"/>
    <s v="Grass-roots zero administration system engine"/>
    <x v="9"/>
    <n v="3030"/>
    <x v="0"/>
    <n v="27"/>
    <s v="US"/>
    <s v="USD"/>
    <n v="1285045200"/>
    <n v="1285563600"/>
    <b v="0"/>
    <b v="1"/>
    <s v="theater/plays"/>
    <n v="0.48095238095238096"/>
    <n v="112.22222222222223"/>
    <x v="3"/>
    <s v="plays"/>
    <x v="11"/>
    <d v="2010-09-27T05:00:00"/>
    <x v="6"/>
  </r>
  <r>
    <n v="12"/>
    <s v="Kim Ltd"/>
    <s v="Assimilated hybrid intranet"/>
    <x v="9"/>
    <n v="5629"/>
    <x v="0"/>
    <n v="55"/>
    <s v="US"/>
    <s v="USD"/>
    <n v="1571720400"/>
    <n v="1572411600"/>
    <b v="0"/>
    <b v="0"/>
    <s v="film &amp; video/drama"/>
    <n v="0.89349206349206345"/>
    <n v="102.34545454545454"/>
    <x v="4"/>
    <s v="drama"/>
    <x v="12"/>
    <d v="2019-10-30T05:00:00"/>
    <x v="3"/>
  </r>
  <r>
    <n v="13"/>
    <s v="Walker, Taylor and Coleman"/>
    <s v="Multi-tiered directional open architecture"/>
    <x v="3"/>
    <n v="10295"/>
    <x v="1"/>
    <n v="98"/>
    <s v="US"/>
    <s v="USD"/>
    <n v="1465621200"/>
    <n v="1466658000"/>
    <b v="0"/>
    <b v="0"/>
    <s v="music/indie rock"/>
    <n v="2"/>
    <n v="105.05102040816327"/>
    <x v="1"/>
    <s v="indie rock"/>
    <x v="13"/>
    <d v="2016-06-23T05:00:00"/>
    <x v="7"/>
  </r>
  <r>
    <n v="14"/>
    <s v="Rodriguez, Rose and Stewart"/>
    <s v="Cloned directional synergy"/>
    <x v="10"/>
    <n v="18829"/>
    <x v="0"/>
    <n v="200"/>
    <s v="US"/>
    <s v="USD"/>
    <n v="1331013600"/>
    <n v="1333342800"/>
    <b v="0"/>
    <b v="0"/>
    <s v="music/indie rock"/>
    <n v="0.66769503546099296"/>
    <n v="94.144999999999996"/>
    <x v="1"/>
    <s v="indie rock"/>
    <x v="14"/>
    <d v="2012-04-02T05:00:00"/>
    <x v="4"/>
  </r>
  <r>
    <n v="15"/>
    <s v="Wright, Hunt and Rowe"/>
    <s v="Extended eco-centric pricing structure"/>
    <x v="11"/>
    <n v="38414"/>
    <x v="0"/>
    <n v="452"/>
    <s v="US"/>
    <s v="USD"/>
    <n v="1575957600"/>
    <n v="1576303200"/>
    <b v="0"/>
    <b v="0"/>
    <s v="technology/wearables"/>
    <n v="0.47307881773399013"/>
    <n v="84.986725663716811"/>
    <x v="2"/>
    <s v="wearables"/>
    <x v="15"/>
    <d v="2019-12-14T06:00:00"/>
    <x v="3"/>
  </r>
  <r>
    <n v="16"/>
    <s v="Hines Inc"/>
    <s v="Cross-platform systemic adapter"/>
    <x v="12"/>
    <n v="11041"/>
    <x v="1"/>
    <n v="100"/>
    <s v="US"/>
    <s v="USD"/>
    <n v="1390370400"/>
    <n v="1392271200"/>
    <b v="0"/>
    <b v="0"/>
    <s v="publishing/nonfiction"/>
    <n v="2"/>
    <n v="110.41"/>
    <x v="5"/>
    <s v="nonfiction"/>
    <x v="16"/>
    <d v="2014-02-13T06:00:00"/>
    <x v="1"/>
  </r>
  <r>
    <n v="17"/>
    <s v="Cochran-Nguyen"/>
    <s v="Seamless 4thgeneration methodology"/>
    <x v="13"/>
    <n v="134845"/>
    <x v="1"/>
    <n v="1249"/>
    <s v="US"/>
    <s v="USD"/>
    <n v="1294812000"/>
    <n v="1294898400"/>
    <b v="0"/>
    <b v="0"/>
    <s v="film &amp; video/animation"/>
    <n v="1.5939125295508274"/>
    <n v="107.96236989591674"/>
    <x v="4"/>
    <s v="animation"/>
    <x v="17"/>
    <d v="2011-01-13T06:00:00"/>
    <x v="8"/>
  </r>
  <r>
    <n v="18"/>
    <s v="Johnson-Gould"/>
    <s v="Exclusive needs-based adapter"/>
    <x v="14"/>
    <n v="6089"/>
    <x v="3"/>
    <n v="135"/>
    <s v="US"/>
    <s v="USD"/>
    <n v="1536382800"/>
    <n v="1537074000"/>
    <b v="0"/>
    <b v="0"/>
    <s v="theater/plays"/>
    <n v="0.66912087912087914"/>
    <n v="45.103703703703701"/>
    <x v="3"/>
    <s v="plays"/>
    <x v="18"/>
    <d v="2018-09-16T05:00:00"/>
    <x v="9"/>
  </r>
  <r>
    <n v="19"/>
    <s v="Perez-Hess"/>
    <s v="Down-sized cohesive archive"/>
    <x v="15"/>
    <n v="30331"/>
    <x v="0"/>
    <n v="674"/>
    <s v="US"/>
    <s v="USD"/>
    <n v="1551679200"/>
    <n v="1553490000"/>
    <b v="0"/>
    <b v="1"/>
    <s v="theater/plays"/>
    <n v="0.48529600000000001"/>
    <n v="45.001483679525222"/>
    <x v="3"/>
    <s v="plays"/>
    <x v="19"/>
    <d v="2019-03-25T05:00:00"/>
    <x v="3"/>
  </r>
  <r>
    <n v="20"/>
    <s v="Reeves, Thompson and Richardson"/>
    <s v="Proactive composite alliance"/>
    <x v="16"/>
    <n v="147936"/>
    <x v="1"/>
    <n v="1396"/>
    <s v="US"/>
    <s v="USD"/>
    <n v="1406523600"/>
    <n v="1406523600"/>
    <b v="0"/>
    <b v="0"/>
    <s v="film &amp; video/drama"/>
    <n v="1.1224279210925645"/>
    <n v="105.97134670487107"/>
    <x v="4"/>
    <s v="drama"/>
    <x v="20"/>
    <d v="2014-07-28T05:00:00"/>
    <x v="1"/>
  </r>
  <r>
    <n v="21"/>
    <s v="Simmons-Reynolds"/>
    <s v="Re-engineered intangible definition"/>
    <x v="17"/>
    <n v="38533"/>
    <x v="0"/>
    <n v="558"/>
    <s v="US"/>
    <s v="USD"/>
    <n v="1313384400"/>
    <n v="1316322000"/>
    <b v="0"/>
    <b v="0"/>
    <s v="theater/plays"/>
    <n v="0.40992553191489361"/>
    <n v="69.055555555555557"/>
    <x v="3"/>
    <s v="plays"/>
    <x v="21"/>
    <d v="2011-09-18T05:00:00"/>
    <x v="8"/>
  </r>
  <r>
    <n v="22"/>
    <s v="Collier Inc"/>
    <s v="Enhanced dynamic definition"/>
    <x v="18"/>
    <n v="75690"/>
    <x v="1"/>
    <n v="890"/>
    <s v="US"/>
    <s v="USD"/>
    <n v="1522731600"/>
    <n v="1524027600"/>
    <b v="0"/>
    <b v="0"/>
    <s v="theater/plays"/>
    <n v="1.2807106598984772"/>
    <n v="85.044943820224717"/>
    <x v="3"/>
    <s v="plays"/>
    <x v="22"/>
    <d v="2018-04-18T05:00:00"/>
    <x v="9"/>
  </r>
  <r>
    <n v="23"/>
    <s v="Gray-Jenkins"/>
    <s v="Devolved next generation adapter"/>
    <x v="6"/>
    <n v="14942"/>
    <x v="1"/>
    <n v="142"/>
    <s v="GB"/>
    <s v="GBP"/>
    <n v="1550124000"/>
    <n v="1554699600"/>
    <b v="0"/>
    <b v="0"/>
    <s v="film &amp; video/documentary"/>
    <n v="2"/>
    <n v="105.22535211267606"/>
    <x v="4"/>
    <s v="documentary"/>
    <x v="23"/>
    <d v="2019-04-08T05:00:00"/>
    <x v="3"/>
  </r>
  <r>
    <n v="24"/>
    <s v="Scott, Wilson and Martin"/>
    <s v="Cross-platform intermediate frame"/>
    <x v="19"/>
    <n v="104257"/>
    <x v="1"/>
    <n v="2673"/>
    <s v="US"/>
    <s v="USD"/>
    <n v="1403326800"/>
    <n v="1403499600"/>
    <b v="0"/>
    <b v="0"/>
    <s v="technology/wearables"/>
    <n v="1.1283225108225108"/>
    <n v="39.003741114852225"/>
    <x v="2"/>
    <s v="wearables"/>
    <x v="24"/>
    <d v="2014-06-23T05:00:00"/>
    <x v="1"/>
  </r>
  <r>
    <n v="25"/>
    <s v="Caldwell, Velazquez and Wilson"/>
    <s v="Monitored impactful analyzer"/>
    <x v="20"/>
    <n v="11904"/>
    <x v="1"/>
    <n v="163"/>
    <s v="US"/>
    <s v="USD"/>
    <n v="1305694800"/>
    <n v="1307422800"/>
    <b v="0"/>
    <b v="1"/>
    <s v="games/video games"/>
    <n v="2"/>
    <n v="73.030674846625772"/>
    <x v="6"/>
    <s v="video games"/>
    <x v="25"/>
    <d v="2011-06-07T05:00:00"/>
    <x v="8"/>
  </r>
  <r>
    <n v="26"/>
    <s v="Spencer-Bates"/>
    <s v="Optional responsive customer loyalty"/>
    <x v="21"/>
    <n v="51814"/>
    <x v="3"/>
    <n v="1480"/>
    <s v="US"/>
    <s v="USD"/>
    <n v="1533013200"/>
    <n v="1535346000"/>
    <b v="0"/>
    <b v="0"/>
    <s v="theater/plays"/>
    <n v="0.4819906976744186"/>
    <n v="35.009459459459457"/>
    <x v="3"/>
    <s v="plays"/>
    <x v="26"/>
    <d v="2018-08-27T05:00:00"/>
    <x v="9"/>
  </r>
  <r>
    <n v="27"/>
    <s v="Best, Carr and Williams"/>
    <s v="Diverse transitional migration"/>
    <x v="22"/>
    <n v="1599"/>
    <x v="0"/>
    <n v="15"/>
    <s v="US"/>
    <s v="USD"/>
    <n v="1443848400"/>
    <n v="1444539600"/>
    <b v="0"/>
    <b v="0"/>
    <s v="music/rock"/>
    <n v="0.79949999999999999"/>
    <n v="106.6"/>
    <x v="1"/>
    <s v="rock"/>
    <x v="27"/>
    <d v="2015-10-11T05:00:00"/>
    <x v="0"/>
  </r>
  <r>
    <n v="28"/>
    <s v="Campbell, Brown and Powell"/>
    <s v="Synchronized global task-force"/>
    <x v="23"/>
    <n v="137635"/>
    <x v="1"/>
    <n v="2220"/>
    <s v="US"/>
    <s v="USD"/>
    <n v="1265695200"/>
    <n v="1267682400"/>
    <b v="0"/>
    <b v="1"/>
    <s v="theater/plays"/>
    <n v="1.0522553516819573"/>
    <n v="61.997747747747745"/>
    <x v="3"/>
    <s v="plays"/>
    <x v="28"/>
    <d v="2010-03-04T06:00:00"/>
    <x v="6"/>
  </r>
  <r>
    <n v="29"/>
    <s v="Johnson, Parker and Haynes"/>
    <s v="Focused 6thgeneration forecast"/>
    <x v="24"/>
    <n v="150965"/>
    <x v="1"/>
    <n v="1606"/>
    <s v="CH"/>
    <s v="CHF"/>
    <n v="1532062800"/>
    <n v="1535518800"/>
    <b v="0"/>
    <b v="0"/>
    <s v="film &amp; video/shorts"/>
    <n v="2"/>
    <n v="94.000622665006233"/>
    <x v="4"/>
    <s v="shorts"/>
    <x v="29"/>
    <d v="2018-08-29T05:00:00"/>
    <x v="9"/>
  </r>
  <r>
    <n v="30"/>
    <s v="Clark-Cooke"/>
    <s v="Down-sized analyzing challenge"/>
    <x v="25"/>
    <n v="14455"/>
    <x v="1"/>
    <n v="129"/>
    <s v="US"/>
    <s v="USD"/>
    <n v="1558674000"/>
    <n v="1559106000"/>
    <b v="0"/>
    <b v="0"/>
    <s v="film &amp; video/animation"/>
    <n v="1.606111111111111"/>
    <n v="112.05426356589147"/>
    <x v="4"/>
    <s v="animation"/>
    <x v="30"/>
    <d v="2019-05-29T05:00:00"/>
    <x v="3"/>
  </r>
  <r>
    <n v="31"/>
    <s v="Schroeder Ltd"/>
    <s v="Progressive needs-based focus group"/>
    <x v="26"/>
    <n v="10850"/>
    <x v="1"/>
    <n v="226"/>
    <s v="GB"/>
    <s v="GBP"/>
    <n v="1451973600"/>
    <n v="1454392800"/>
    <b v="0"/>
    <b v="0"/>
    <s v="games/video games"/>
    <n v="2"/>
    <n v="48.008849557522126"/>
    <x v="6"/>
    <s v="video games"/>
    <x v="31"/>
    <d v="2016-02-02T06:00:00"/>
    <x v="7"/>
  </r>
  <r>
    <n v="32"/>
    <s v="Jackson PLC"/>
    <s v="Ergonomic 6thgeneration success"/>
    <x v="27"/>
    <n v="87676"/>
    <x v="0"/>
    <n v="2307"/>
    <s v="IT"/>
    <s v="EUR"/>
    <n v="1515564000"/>
    <n v="1517896800"/>
    <b v="0"/>
    <b v="0"/>
    <s v="film &amp; video/documentary"/>
    <n v="0.86807920792079207"/>
    <n v="38.004334633723452"/>
    <x v="4"/>
    <s v="documentary"/>
    <x v="32"/>
    <d v="2018-02-06T06:00:00"/>
    <x v="9"/>
  </r>
  <r>
    <n v="33"/>
    <s v="Blair, Collins and Carter"/>
    <s v="Exclusive interactive approach"/>
    <x v="28"/>
    <n v="189666"/>
    <x v="1"/>
    <n v="5419"/>
    <s v="US"/>
    <s v="USD"/>
    <n v="1412485200"/>
    <n v="1415685600"/>
    <b v="0"/>
    <b v="0"/>
    <s v="theater/plays"/>
    <n v="2"/>
    <n v="35.000184535892231"/>
    <x v="3"/>
    <s v="plays"/>
    <x v="33"/>
    <d v="2014-11-11T06:00:00"/>
    <x v="1"/>
  </r>
  <r>
    <n v="34"/>
    <s v="Maldonado and Sons"/>
    <s v="Reverse-engineered asynchronous archive"/>
    <x v="29"/>
    <n v="14025"/>
    <x v="1"/>
    <n v="165"/>
    <s v="US"/>
    <s v="USD"/>
    <n v="1490245200"/>
    <n v="1490677200"/>
    <b v="0"/>
    <b v="0"/>
    <s v="film &amp; video/documentary"/>
    <n v="1.5080645161290323"/>
    <n v="85"/>
    <x v="4"/>
    <s v="documentary"/>
    <x v="34"/>
    <d v="2017-03-28T05:00:00"/>
    <x v="5"/>
  </r>
  <r>
    <n v="35"/>
    <s v="Mitchell and Sons"/>
    <s v="Synergized intangible challenge"/>
    <x v="30"/>
    <n v="188628"/>
    <x v="1"/>
    <n v="1965"/>
    <s v="DK"/>
    <s v="DKK"/>
    <n v="1547877600"/>
    <n v="1551506400"/>
    <b v="0"/>
    <b v="1"/>
    <s v="film &amp; video/drama"/>
    <n v="1.5030119521912351"/>
    <n v="95.993893129770996"/>
    <x v="4"/>
    <s v="drama"/>
    <x v="35"/>
    <d v="2019-03-02T06:00:00"/>
    <x v="3"/>
  </r>
  <r>
    <n v="36"/>
    <s v="Jackson-Lewis"/>
    <s v="Monitored multi-state encryption"/>
    <x v="31"/>
    <n v="1101"/>
    <x v="1"/>
    <n v="16"/>
    <s v="US"/>
    <s v="USD"/>
    <n v="1298700000"/>
    <n v="1300856400"/>
    <b v="0"/>
    <b v="0"/>
    <s v="theater/plays"/>
    <n v="1.572857142857143"/>
    <n v="68.8125"/>
    <x v="3"/>
    <s v="plays"/>
    <x v="36"/>
    <d v="2011-03-23T05:00:00"/>
    <x v="8"/>
  </r>
  <r>
    <n v="37"/>
    <s v="Black, Armstrong and Anderson"/>
    <s v="Profound attitude-oriented functionalities"/>
    <x v="32"/>
    <n v="11339"/>
    <x v="1"/>
    <n v="107"/>
    <s v="US"/>
    <s v="USD"/>
    <n v="1570338000"/>
    <n v="1573192800"/>
    <b v="0"/>
    <b v="1"/>
    <s v="publishing/fiction"/>
    <n v="1.3998765432098765"/>
    <n v="105.97196261682242"/>
    <x v="5"/>
    <s v="fiction"/>
    <x v="37"/>
    <d v="2019-11-08T06:00:00"/>
    <x v="3"/>
  </r>
  <r>
    <n v="38"/>
    <s v="Maldonado-Gonzalez"/>
    <s v="Digitized client-driven database"/>
    <x v="33"/>
    <n v="10085"/>
    <x v="1"/>
    <n v="134"/>
    <s v="US"/>
    <s v="USD"/>
    <n v="1287378000"/>
    <n v="1287810000"/>
    <b v="0"/>
    <b v="0"/>
    <s v="photography/photography books"/>
    <n v="2"/>
    <n v="75.261194029850742"/>
    <x v="7"/>
    <s v="photography books"/>
    <x v="38"/>
    <d v="2010-10-23T05:00:00"/>
    <x v="6"/>
  </r>
  <r>
    <n v="39"/>
    <s v="Kim-Rice"/>
    <s v="Organized bi-directional function"/>
    <x v="34"/>
    <n v="5027"/>
    <x v="0"/>
    <n v="88"/>
    <s v="DK"/>
    <s v="DKK"/>
    <n v="1361772000"/>
    <n v="1362978000"/>
    <b v="0"/>
    <b v="0"/>
    <s v="theater/plays"/>
    <n v="0.50777777777777777"/>
    <n v="57.125"/>
    <x v="3"/>
    <s v="plays"/>
    <x v="39"/>
    <d v="2013-03-11T05:00:00"/>
    <x v="2"/>
  </r>
  <r>
    <n v="40"/>
    <s v="Garcia, Garcia and Lopez"/>
    <s v="Reduced stable middleware"/>
    <x v="35"/>
    <n v="14878"/>
    <x v="1"/>
    <n v="198"/>
    <s v="US"/>
    <s v="USD"/>
    <n v="1275714000"/>
    <n v="1277355600"/>
    <b v="0"/>
    <b v="1"/>
    <s v="technology/wearables"/>
    <n v="1.6906818181818182"/>
    <n v="75.141414141414145"/>
    <x v="2"/>
    <s v="wearables"/>
    <x v="40"/>
    <d v="2010-06-24T05:00:00"/>
    <x v="6"/>
  </r>
  <r>
    <n v="41"/>
    <s v="Watts Group"/>
    <s v="Universal 5thgeneration neural-net"/>
    <x v="36"/>
    <n v="11924"/>
    <x v="1"/>
    <n v="111"/>
    <s v="IT"/>
    <s v="EUR"/>
    <n v="1346734800"/>
    <n v="1348981200"/>
    <b v="0"/>
    <b v="1"/>
    <s v="music/rock"/>
    <n v="2"/>
    <n v="107.42342342342343"/>
    <x v="1"/>
    <s v="rock"/>
    <x v="41"/>
    <d v="2012-09-30T05:00:00"/>
    <x v="4"/>
  </r>
  <r>
    <n v="42"/>
    <s v="Werner-Bryant"/>
    <s v="Virtual uniform frame"/>
    <x v="37"/>
    <n v="7991"/>
    <x v="1"/>
    <n v="222"/>
    <s v="US"/>
    <s v="USD"/>
    <n v="1309755600"/>
    <n v="1310533200"/>
    <b v="0"/>
    <b v="0"/>
    <s v="food/food trucks"/>
    <n v="2"/>
    <n v="35.995495495495497"/>
    <x v="0"/>
    <s v="food trucks"/>
    <x v="42"/>
    <d v="2011-07-13T05:00:00"/>
    <x v="8"/>
  </r>
  <r>
    <n v="43"/>
    <s v="Schmitt-Mendoza"/>
    <s v="Profound explicit paradigm"/>
    <x v="38"/>
    <n v="167717"/>
    <x v="1"/>
    <n v="6212"/>
    <s v="US"/>
    <s v="USD"/>
    <n v="1406178000"/>
    <n v="1407560400"/>
    <b v="0"/>
    <b v="0"/>
    <s v="publishing/radio &amp; podcasts"/>
    <n v="1.859390243902439"/>
    <n v="26.998873148744366"/>
    <x v="5"/>
    <s v="radio &amp; podcasts"/>
    <x v="43"/>
    <d v="2014-08-09T05:00:00"/>
    <x v="1"/>
  </r>
  <r>
    <n v="44"/>
    <s v="Reid-Mccullough"/>
    <s v="Visionary real-time groupware"/>
    <x v="39"/>
    <n v="10541"/>
    <x v="1"/>
    <n v="98"/>
    <s v="DK"/>
    <s v="DKK"/>
    <n v="1552798800"/>
    <n v="1552885200"/>
    <b v="0"/>
    <b v="0"/>
    <s v="publishing/fiction"/>
    <n v="2"/>
    <n v="107.56122448979592"/>
    <x v="5"/>
    <s v="fiction"/>
    <x v="44"/>
    <d v="2019-03-18T05:00:00"/>
    <x v="3"/>
  </r>
  <r>
    <n v="45"/>
    <s v="Woods-Clark"/>
    <s v="Networked tertiary Graphical User Interface"/>
    <x v="40"/>
    <n v="4530"/>
    <x v="0"/>
    <n v="48"/>
    <s v="US"/>
    <s v="USD"/>
    <n v="1478062800"/>
    <n v="1479362400"/>
    <b v="0"/>
    <b v="1"/>
    <s v="theater/plays"/>
    <n v="0.4768421052631579"/>
    <n v="94.375"/>
    <x v="3"/>
    <s v="plays"/>
    <x v="45"/>
    <d v="2016-11-17T06:00:00"/>
    <x v="7"/>
  </r>
  <r>
    <n v="46"/>
    <s v="Vaughn, Hunt and Caldwell"/>
    <s v="Virtual grid-enabled task-force"/>
    <x v="41"/>
    <n v="4247"/>
    <x v="1"/>
    <n v="92"/>
    <s v="US"/>
    <s v="USD"/>
    <n v="1278565200"/>
    <n v="1280552400"/>
    <b v="0"/>
    <b v="0"/>
    <s v="music/rock"/>
    <n v="1.1478378378378378"/>
    <n v="46.163043478260867"/>
    <x v="1"/>
    <s v="rock"/>
    <x v="46"/>
    <d v="2010-07-31T05:00:00"/>
    <x v="6"/>
  </r>
  <r>
    <n v="47"/>
    <s v="Bennett and Sons"/>
    <s v="Function-based multi-state software"/>
    <x v="42"/>
    <n v="7129"/>
    <x v="1"/>
    <n v="149"/>
    <s v="US"/>
    <s v="USD"/>
    <n v="1396069200"/>
    <n v="1398661200"/>
    <b v="0"/>
    <b v="0"/>
    <s v="theater/plays"/>
    <n v="2"/>
    <n v="47.845637583892618"/>
    <x v="3"/>
    <s v="plays"/>
    <x v="47"/>
    <d v="2014-04-28T05:00:00"/>
    <x v="1"/>
  </r>
  <r>
    <n v="48"/>
    <s v="Lamb Inc"/>
    <s v="Optimized leadingedge concept"/>
    <x v="43"/>
    <n v="128862"/>
    <x v="1"/>
    <n v="2431"/>
    <s v="US"/>
    <s v="USD"/>
    <n v="1435208400"/>
    <n v="1436245200"/>
    <b v="0"/>
    <b v="0"/>
    <s v="theater/plays"/>
    <n v="2"/>
    <n v="53.007815713698065"/>
    <x v="3"/>
    <s v="plays"/>
    <x v="48"/>
    <d v="2015-07-07T05:00:00"/>
    <x v="0"/>
  </r>
  <r>
    <n v="49"/>
    <s v="Casey-Kelly"/>
    <s v="Sharable holistic interface"/>
    <x v="44"/>
    <n v="13653"/>
    <x v="1"/>
    <n v="303"/>
    <s v="US"/>
    <s v="USD"/>
    <n v="1571547600"/>
    <n v="1575439200"/>
    <b v="0"/>
    <b v="0"/>
    <s v="music/rock"/>
    <n v="1.89625"/>
    <n v="45.059405940594061"/>
    <x v="1"/>
    <s v="rock"/>
    <x v="49"/>
    <d v="2019-12-04T06:00:00"/>
    <x v="3"/>
  </r>
  <r>
    <n v="50"/>
    <s v="Jones, Taylor and Moore"/>
    <s v="Down-sized system-worthy secured line"/>
    <x v="0"/>
    <n v="2"/>
    <x v="0"/>
    <n v="1"/>
    <s v="IT"/>
    <s v="EUR"/>
    <n v="1375333200"/>
    <n v="1377752400"/>
    <b v="0"/>
    <b v="0"/>
    <s v="music/metal"/>
    <n v="0.02"/>
    <n v="2"/>
    <x v="1"/>
    <s v="metal"/>
    <x v="50"/>
    <d v="2013-08-29T05:00:00"/>
    <x v="2"/>
  </r>
  <r>
    <n v="51"/>
    <s v="Bradshaw, Gill and Donovan"/>
    <s v="Inverse secondary infrastructure"/>
    <x v="45"/>
    <n v="145243"/>
    <x v="0"/>
    <n v="1467"/>
    <s v="GB"/>
    <s v="GBP"/>
    <n v="1332824400"/>
    <n v="1334206800"/>
    <b v="0"/>
    <b v="1"/>
    <s v="technology/wearables"/>
    <n v="0.91867805186590767"/>
    <n v="99.006816632583508"/>
    <x v="2"/>
    <s v="wearables"/>
    <x v="51"/>
    <d v="2012-04-12T05:00:00"/>
    <x v="4"/>
  </r>
  <r>
    <n v="52"/>
    <s v="Hernandez, Rodriguez and Clark"/>
    <s v="Organic foreground leverage"/>
    <x v="44"/>
    <n v="2459"/>
    <x v="0"/>
    <n v="75"/>
    <s v="US"/>
    <s v="USD"/>
    <n v="1284526800"/>
    <n v="1284872400"/>
    <b v="0"/>
    <b v="0"/>
    <s v="theater/plays"/>
    <n v="0.34152777777777776"/>
    <n v="32.786666666666669"/>
    <x v="3"/>
    <s v="plays"/>
    <x v="52"/>
    <d v="2010-09-19T05:00:00"/>
    <x v="6"/>
  </r>
  <r>
    <n v="53"/>
    <s v="Smith-Jones"/>
    <s v="Reverse-engineered static concept"/>
    <x v="35"/>
    <n v="12356"/>
    <x v="1"/>
    <n v="209"/>
    <s v="US"/>
    <s v="USD"/>
    <n v="1400562000"/>
    <n v="1403931600"/>
    <b v="0"/>
    <b v="0"/>
    <s v="film &amp; video/drama"/>
    <n v="1.4040909090909091"/>
    <n v="59.119617224880386"/>
    <x v="4"/>
    <s v="drama"/>
    <x v="53"/>
    <d v="2014-06-28T05:00:00"/>
    <x v="1"/>
  </r>
  <r>
    <n v="54"/>
    <s v="Roy PLC"/>
    <s v="Multi-channeled neutral customer loyalty"/>
    <x v="46"/>
    <n v="5392"/>
    <x v="0"/>
    <n v="120"/>
    <s v="US"/>
    <s v="USD"/>
    <n v="1520748000"/>
    <n v="1521262800"/>
    <b v="0"/>
    <b v="0"/>
    <s v="technology/wearables"/>
    <n v="0.89866666666666661"/>
    <n v="44.93333333333333"/>
    <x v="2"/>
    <s v="wearables"/>
    <x v="54"/>
    <d v="2018-03-17T05:00:00"/>
    <x v="9"/>
  </r>
  <r>
    <n v="55"/>
    <s v="Wright, Brooks and Villarreal"/>
    <s v="Reverse-engineered bifurcated strategy"/>
    <x v="47"/>
    <n v="11746"/>
    <x v="1"/>
    <n v="131"/>
    <s v="US"/>
    <s v="USD"/>
    <n v="1532926800"/>
    <n v="1533358800"/>
    <b v="0"/>
    <b v="0"/>
    <s v="music/jazz"/>
    <n v="1.7796969696969698"/>
    <n v="89.664122137404576"/>
    <x v="1"/>
    <s v="jazz"/>
    <x v="55"/>
    <d v="2018-08-04T05:00:00"/>
    <x v="9"/>
  </r>
  <r>
    <n v="56"/>
    <s v="Flores, Miller and Johnson"/>
    <s v="Horizontal context-sensitive knowledge user"/>
    <x v="48"/>
    <n v="11493"/>
    <x v="1"/>
    <n v="164"/>
    <s v="US"/>
    <s v="USD"/>
    <n v="1420869600"/>
    <n v="1421474400"/>
    <b v="0"/>
    <b v="0"/>
    <s v="technology/wearables"/>
    <n v="1.436625"/>
    <n v="70.079268292682926"/>
    <x v="2"/>
    <s v="wearables"/>
    <x v="56"/>
    <d v="2015-01-17T06:00:00"/>
    <x v="0"/>
  </r>
  <r>
    <n v="57"/>
    <s v="Bridges, Freeman and Kim"/>
    <s v="Cross-group multi-state task-force"/>
    <x v="49"/>
    <n v="6243"/>
    <x v="1"/>
    <n v="201"/>
    <s v="US"/>
    <s v="USD"/>
    <n v="1504242000"/>
    <n v="1505278800"/>
    <b v="0"/>
    <b v="0"/>
    <s v="games/video games"/>
    <n v="2"/>
    <n v="31.059701492537314"/>
    <x v="6"/>
    <s v="video games"/>
    <x v="57"/>
    <d v="2017-09-13T05:00:00"/>
    <x v="5"/>
  </r>
  <r>
    <n v="58"/>
    <s v="Anderson-Perez"/>
    <s v="Expanded 3rdgeneration strategy"/>
    <x v="50"/>
    <n v="6132"/>
    <x v="1"/>
    <n v="211"/>
    <s v="US"/>
    <s v="USD"/>
    <n v="1442811600"/>
    <n v="1443934800"/>
    <b v="0"/>
    <b v="0"/>
    <s v="theater/plays"/>
    <n v="2"/>
    <n v="29.061611374407583"/>
    <x v="3"/>
    <s v="plays"/>
    <x v="58"/>
    <d v="2015-10-04T05:00:00"/>
    <x v="0"/>
  </r>
  <r>
    <n v="59"/>
    <s v="Wright, Fox and Marks"/>
    <s v="Assimilated real-time support"/>
    <x v="1"/>
    <n v="3851"/>
    <x v="1"/>
    <n v="128"/>
    <s v="US"/>
    <s v="USD"/>
    <n v="1497243600"/>
    <n v="1498539600"/>
    <b v="0"/>
    <b v="1"/>
    <s v="theater/plays"/>
    <n v="2"/>
    <n v="30.0859375"/>
    <x v="3"/>
    <s v="plays"/>
    <x v="59"/>
    <d v="2017-06-27T05:00:00"/>
    <x v="5"/>
  </r>
  <r>
    <n v="60"/>
    <s v="Crawford-Peters"/>
    <s v="User-centric regional database"/>
    <x v="51"/>
    <n v="135997"/>
    <x v="1"/>
    <n v="1600"/>
    <s v="CA"/>
    <s v="CAD"/>
    <n v="1342501200"/>
    <n v="1342760400"/>
    <b v="0"/>
    <b v="0"/>
    <s v="theater/plays"/>
    <n v="1.4437048832271762"/>
    <n v="84.998125000000002"/>
    <x v="3"/>
    <s v="plays"/>
    <x v="60"/>
    <d v="2012-07-20T05:00:00"/>
    <x v="4"/>
  </r>
  <r>
    <n v="61"/>
    <s v="Romero-Hoffman"/>
    <s v="Open-source zero administration complexity"/>
    <x v="52"/>
    <n v="184750"/>
    <x v="0"/>
    <n v="2253"/>
    <s v="CA"/>
    <s v="CAD"/>
    <n v="1298268000"/>
    <n v="1301720400"/>
    <b v="0"/>
    <b v="0"/>
    <s v="theater/plays"/>
    <n v="0.92745983935742971"/>
    <n v="82.001775410563695"/>
    <x v="3"/>
    <s v="plays"/>
    <x v="61"/>
    <d v="2011-04-02T05:00:00"/>
    <x v="8"/>
  </r>
  <r>
    <n v="62"/>
    <s v="Sparks-West"/>
    <s v="Organized incremental standardization"/>
    <x v="22"/>
    <n v="14452"/>
    <x v="1"/>
    <n v="249"/>
    <s v="US"/>
    <s v="USD"/>
    <n v="1433480400"/>
    <n v="1433566800"/>
    <b v="0"/>
    <b v="0"/>
    <s v="technology/web"/>
    <n v="2"/>
    <n v="58.040160642570278"/>
    <x v="2"/>
    <s v="web"/>
    <x v="62"/>
    <d v="2015-06-06T05:00:00"/>
    <x v="0"/>
  </r>
  <r>
    <n v="63"/>
    <s v="Baker, Morgan and Brown"/>
    <s v="Assimilated didactic open system"/>
    <x v="53"/>
    <n v="557"/>
    <x v="0"/>
    <n v="5"/>
    <s v="US"/>
    <s v="USD"/>
    <n v="1493355600"/>
    <n v="1493874000"/>
    <b v="0"/>
    <b v="0"/>
    <s v="theater/plays"/>
    <n v="0.11851063829787234"/>
    <n v="111.4"/>
    <x v="3"/>
    <s v="plays"/>
    <x v="63"/>
    <d v="2017-05-04T05:00:00"/>
    <x v="5"/>
  </r>
  <r>
    <n v="64"/>
    <s v="Mosley-Gilbert"/>
    <s v="Vision-oriented logistical intranet"/>
    <x v="54"/>
    <n v="2734"/>
    <x v="0"/>
    <n v="38"/>
    <s v="US"/>
    <s v="USD"/>
    <n v="1530507600"/>
    <n v="1531803600"/>
    <b v="0"/>
    <b v="1"/>
    <s v="technology/web"/>
    <n v="0.97642857142857142"/>
    <n v="71.94736842105263"/>
    <x v="2"/>
    <s v="web"/>
    <x v="64"/>
    <d v="2018-07-17T05:00:00"/>
    <x v="9"/>
  </r>
  <r>
    <n v="65"/>
    <s v="Berry-Boyer"/>
    <s v="Mandatory incremental projection"/>
    <x v="55"/>
    <n v="14405"/>
    <x v="1"/>
    <n v="236"/>
    <s v="US"/>
    <s v="USD"/>
    <n v="1296108000"/>
    <n v="1296712800"/>
    <b v="0"/>
    <b v="0"/>
    <s v="theater/plays"/>
    <n v="2"/>
    <n v="61.038135593220339"/>
    <x v="3"/>
    <s v="plays"/>
    <x v="65"/>
    <d v="2011-02-03T06:00:00"/>
    <x v="8"/>
  </r>
  <r>
    <n v="66"/>
    <s v="Sanders-Allen"/>
    <s v="Grass-roots needs-based encryption"/>
    <x v="49"/>
    <n v="1307"/>
    <x v="0"/>
    <n v="12"/>
    <s v="US"/>
    <s v="USD"/>
    <n v="1428469200"/>
    <n v="1428901200"/>
    <b v="0"/>
    <b v="1"/>
    <s v="theater/plays"/>
    <n v="0.45068965517241377"/>
    <n v="108.91666666666667"/>
    <x v="3"/>
    <s v="plays"/>
    <x v="66"/>
    <d v="2015-04-13T05:00:00"/>
    <x v="0"/>
  </r>
  <r>
    <n v="67"/>
    <s v="Lopez Inc"/>
    <s v="Team-oriented 6thgeneration middleware"/>
    <x v="56"/>
    <n v="117892"/>
    <x v="1"/>
    <n v="4065"/>
    <s v="GB"/>
    <s v="GBP"/>
    <n v="1264399200"/>
    <n v="1264831200"/>
    <b v="0"/>
    <b v="1"/>
    <s v="technology/wearables"/>
    <n v="1.6238567493112948"/>
    <n v="29.001722017220171"/>
    <x v="2"/>
    <s v="wearables"/>
    <x v="67"/>
    <d v="2010-01-30T06:00:00"/>
    <x v="6"/>
  </r>
  <r>
    <n v="68"/>
    <s v="Moreno-Turner"/>
    <s v="Inverse multi-tasking installation"/>
    <x v="57"/>
    <n v="14508"/>
    <x v="1"/>
    <n v="246"/>
    <s v="IT"/>
    <s v="EUR"/>
    <n v="1501131600"/>
    <n v="1505192400"/>
    <b v="0"/>
    <b v="1"/>
    <s v="theater/plays"/>
    <n v="2"/>
    <n v="58.975609756097562"/>
    <x v="3"/>
    <s v="plays"/>
    <x v="68"/>
    <d v="2017-09-12T05:00:00"/>
    <x v="5"/>
  </r>
  <r>
    <n v="69"/>
    <s v="Jones-Watson"/>
    <s v="Switchable disintermediate moderator"/>
    <x v="58"/>
    <n v="1901"/>
    <x v="3"/>
    <n v="17"/>
    <s v="US"/>
    <s v="USD"/>
    <n v="1292738400"/>
    <n v="1295676000"/>
    <b v="0"/>
    <b v="0"/>
    <s v="theater/plays"/>
    <n v="0.24063291139240506"/>
    <n v="111.82352941176471"/>
    <x v="3"/>
    <s v="plays"/>
    <x v="69"/>
    <d v="2011-01-22T06:00:00"/>
    <x v="6"/>
  </r>
  <r>
    <n v="70"/>
    <s v="Barker Inc"/>
    <s v="Re-engineered 24/7 task-force"/>
    <x v="59"/>
    <n v="158389"/>
    <x v="1"/>
    <n v="2475"/>
    <s v="IT"/>
    <s v="EUR"/>
    <n v="1288674000"/>
    <n v="1292911200"/>
    <b v="0"/>
    <b v="1"/>
    <s v="theater/plays"/>
    <n v="1.2374140625000001"/>
    <n v="63.995555555555555"/>
    <x v="3"/>
    <s v="plays"/>
    <x v="70"/>
    <d v="2010-12-21T06:00:00"/>
    <x v="6"/>
  </r>
  <r>
    <n v="71"/>
    <s v="Tate, Bass and House"/>
    <s v="Organic object-oriented budgetary management"/>
    <x v="46"/>
    <n v="6484"/>
    <x v="1"/>
    <n v="76"/>
    <s v="US"/>
    <s v="USD"/>
    <n v="1575093600"/>
    <n v="1575439200"/>
    <b v="0"/>
    <b v="0"/>
    <s v="theater/plays"/>
    <n v="1.0806666666666667"/>
    <n v="85.315789473684205"/>
    <x v="3"/>
    <s v="plays"/>
    <x v="71"/>
    <d v="2019-12-04T06:00:00"/>
    <x v="3"/>
  </r>
  <r>
    <n v="72"/>
    <s v="Hampton, Lewis and Ray"/>
    <s v="Seamless coherent parallelism"/>
    <x v="60"/>
    <n v="4022"/>
    <x v="1"/>
    <n v="54"/>
    <s v="US"/>
    <s v="USD"/>
    <n v="1435726800"/>
    <n v="1438837200"/>
    <b v="0"/>
    <b v="0"/>
    <s v="film &amp; video/animation"/>
    <n v="2"/>
    <n v="74.481481481481481"/>
    <x v="4"/>
    <s v="animation"/>
    <x v="72"/>
    <d v="2015-08-06T05:00:00"/>
    <x v="0"/>
  </r>
  <r>
    <n v="73"/>
    <s v="Collins-Goodman"/>
    <s v="Cross-platform even-keeled initiative"/>
    <x v="1"/>
    <n v="9253"/>
    <x v="1"/>
    <n v="88"/>
    <s v="US"/>
    <s v="USD"/>
    <n v="1480226400"/>
    <n v="1480485600"/>
    <b v="0"/>
    <b v="0"/>
    <s v="music/jazz"/>
    <n v="2"/>
    <n v="105.14772727272727"/>
    <x v="1"/>
    <s v="jazz"/>
    <x v="73"/>
    <d v="2016-11-30T06:00:00"/>
    <x v="7"/>
  </r>
  <r>
    <n v="74"/>
    <s v="Davis-Michael"/>
    <s v="Progressive tertiary framework"/>
    <x v="61"/>
    <n v="4776"/>
    <x v="1"/>
    <n v="85"/>
    <s v="GB"/>
    <s v="GBP"/>
    <n v="1459054800"/>
    <n v="1459141200"/>
    <b v="0"/>
    <b v="0"/>
    <s v="music/metal"/>
    <n v="1.2246153846153847"/>
    <n v="56.188235294117646"/>
    <x v="1"/>
    <s v="metal"/>
    <x v="74"/>
    <d v="2016-03-28T05:00:00"/>
    <x v="7"/>
  </r>
  <r>
    <n v="75"/>
    <s v="White, Torres and Bishop"/>
    <s v="Multi-layered dynamic protocol"/>
    <x v="62"/>
    <n v="14606"/>
    <x v="1"/>
    <n v="170"/>
    <s v="US"/>
    <s v="USD"/>
    <n v="1531630800"/>
    <n v="1532322000"/>
    <b v="0"/>
    <b v="0"/>
    <s v="photography/photography books"/>
    <n v="1.5057731958762886"/>
    <n v="85.917647058823533"/>
    <x v="7"/>
    <s v="photography books"/>
    <x v="75"/>
    <d v="2018-07-23T05:00:00"/>
    <x v="9"/>
  </r>
  <r>
    <n v="76"/>
    <s v="Martin, Conway and Larsen"/>
    <s v="Horizontal next generation function"/>
    <x v="63"/>
    <n v="95993"/>
    <x v="0"/>
    <n v="1684"/>
    <s v="US"/>
    <s v="USD"/>
    <n v="1421992800"/>
    <n v="1426222800"/>
    <b v="1"/>
    <b v="1"/>
    <s v="theater/plays"/>
    <n v="0.78106590724165992"/>
    <n v="57.00296912114014"/>
    <x v="3"/>
    <s v="plays"/>
    <x v="76"/>
    <d v="2015-03-13T05:00:00"/>
    <x v="0"/>
  </r>
  <r>
    <n v="77"/>
    <s v="Acevedo-Huffman"/>
    <s v="Pre-emptive impactful model"/>
    <x v="40"/>
    <n v="4460"/>
    <x v="0"/>
    <n v="56"/>
    <s v="US"/>
    <s v="USD"/>
    <n v="1285563600"/>
    <n v="1286773200"/>
    <b v="0"/>
    <b v="1"/>
    <s v="film &amp; video/animation"/>
    <n v="0.46947368421052632"/>
    <n v="79.642857142857139"/>
    <x v="4"/>
    <s v="animation"/>
    <x v="77"/>
    <d v="2010-10-11T05:00:00"/>
    <x v="6"/>
  </r>
  <r>
    <n v="78"/>
    <s v="Montgomery, Larson and Spencer"/>
    <s v="User-centric bifurcated knowledge user"/>
    <x v="6"/>
    <n v="13536"/>
    <x v="1"/>
    <n v="330"/>
    <s v="US"/>
    <s v="USD"/>
    <n v="1523854800"/>
    <n v="1523941200"/>
    <b v="0"/>
    <b v="0"/>
    <s v="publishing/translations"/>
    <n v="2"/>
    <n v="41.018181818181816"/>
    <x v="5"/>
    <s v="translations"/>
    <x v="78"/>
    <d v="2018-04-17T05:00:00"/>
    <x v="9"/>
  </r>
  <r>
    <n v="79"/>
    <s v="Soto LLC"/>
    <s v="Triple-buffered reciprocal project"/>
    <x v="64"/>
    <n v="40228"/>
    <x v="0"/>
    <n v="838"/>
    <s v="US"/>
    <s v="USD"/>
    <n v="1529125200"/>
    <n v="1529557200"/>
    <b v="0"/>
    <b v="0"/>
    <s v="theater/plays"/>
    <n v="0.6959861591695502"/>
    <n v="48.004773269689736"/>
    <x v="3"/>
    <s v="plays"/>
    <x v="79"/>
    <d v="2018-06-21T05:00:00"/>
    <x v="9"/>
  </r>
  <r>
    <n v="80"/>
    <s v="Sutton, Barrett and Tucker"/>
    <s v="Cross-platform needs-based approach"/>
    <x v="65"/>
    <n v="7012"/>
    <x v="1"/>
    <n v="127"/>
    <s v="US"/>
    <s v="USD"/>
    <n v="1503982800"/>
    <n v="1506574800"/>
    <b v="0"/>
    <b v="0"/>
    <s v="games/video games"/>
    <n v="2"/>
    <n v="55.212598425196852"/>
    <x v="6"/>
    <s v="video games"/>
    <x v="80"/>
    <d v="2017-09-28T05:00:00"/>
    <x v="5"/>
  </r>
  <r>
    <n v="81"/>
    <s v="Gomez, Bailey and Flores"/>
    <s v="User-friendly static contingency"/>
    <x v="66"/>
    <n v="37857"/>
    <x v="1"/>
    <n v="411"/>
    <s v="US"/>
    <s v="USD"/>
    <n v="1511416800"/>
    <n v="1513576800"/>
    <b v="0"/>
    <b v="0"/>
    <s v="music/rock"/>
    <n v="2"/>
    <n v="92.109489051094897"/>
    <x v="1"/>
    <s v="rock"/>
    <x v="81"/>
    <d v="2017-12-18T06:00:00"/>
    <x v="5"/>
  </r>
  <r>
    <n v="82"/>
    <s v="Porter-George"/>
    <s v="Reactive content-based framework"/>
    <x v="67"/>
    <n v="14973"/>
    <x v="1"/>
    <n v="180"/>
    <s v="GB"/>
    <s v="GBP"/>
    <n v="1547704800"/>
    <n v="1548309600"/>
    <b v="0"/>
    <b v="1"/>
    <s v="games/video games"/>
    <n v="2"/>
    <n v="83.183333333333337"/>
    <x v="6"/>
    <s v="video games"/>
    <x v="82"/>
    <d v="2019-01-24T06:00:00"/>
    <x v="3"/>
  </r>
  <r>
    <n v="83"/>
    <s v="Fitzgerald PLC"/>
    <s v="Realigned user-facing concept"/>
    <x v="68"/>
    <n v="39996"/>
    <x v="0"/>
    <n v="1000"/>
    <s v="US"/>
    <s v="USD"/>
    <n v="1469682000"/>
    <n v="1471582800"/>
    <b v="0"/>
    <b v="0"/>
    <s v="music/electric music"/>
    <n v="0.37590225563909774"/>
    <n v="39.996000000000002"/>
    <x v="1"/>
    <s v="electric music"/>
    <x v="83"/>
    <d v="2016-08-19T05:00:00"/>
    <x v="7"/>
  </r>
  <r>
    <n v="84"/>
    <s v="Cisneros-Burton"/>
    <s v="Public-key zero tolerance orchestration"/>
    <x v="69"/>
    <n v="41564"/>
    <x v="1"/>
    <n v="374"/>
    <s v="US"/>
    <s v="USD"/>
    <n v="1343451600"/>
    <n v="1344315600"/>
    <b v="0"/>
    <b v="0"/>
    <s v="technology/wearables"/>
    <n v="1.3236942675159236"/>
    <n v="111.1336898395722"/>
    <x v="2"/>
    <s v="wearables"/>
    <x v="84"/>
    <d v="2012-08-07T05:00:00"/>
    <x v="4"/>
  </r>
  <r>
    <n v="85"/>
    <s v="Hill, Lawson and Wilkinson"/>
    <s v="Multi-tiered eco-centric architecture"/>
    <x v="70"/>
    <n v="6430"/>
    <x v="1"/>
    <n v="71"/>
    <s v="AU"/>
    <s v="AUD"/>
    <n v="1315717200"/>
    <n v="1316408400"/>
    <b v="0"/>
    <b v="0"/>
    <s v="music/indie rock"/>
    <n v="1.3122448979591836"/>
    <n v="90.563380281690144"/>
    <x v="1"/>
    <s v="indie rock"/>
    <x v="85"/>
    <d v="2011-09-19T05:00:00"/>
    <x v="8"/>
  </r>
  <r>
    <n v="86"/>
    <s v="Davis-Smith"/>
    <s v="Organic motivating firmware"/>
    <x v="71"/>
    <n v="12405"/>
    <x v="1"/>
    <n v="203"/>
    <s v="US"/>
    <s v="USD"/>
    <n v="1430715600"/>
    <n v="1431838800"/>
    <b v="1"/>
    <b v="0"/>
    <s v="theater/plays"/>
    <n v="1.6763513513513513"/>
    <n v="61.108374384236456"/>
    <x v="3"/>
    <s v="plays"/>
    <x v="86"/>
    <d v="2015-05-17T05:00:00"/>
    <x v="0"/>
  </r>
  <r>
    <n v="87"/>
    <s v="Farrell and Sons"/>
    <s v="Synergized 4thgeneration conglomeration"/>
    <x v="72"/>
    <n v="123040"/>
    <x v="0"/>
    <n v="1482"/>
    <s v="AU"/>
    <s v="AUD"/>
    <n v="1299564000"/>
    <n v="1300510800"/>
    <b v="0"/>
    <b v="1"/>
    <s v="music/rock"/>
    <n v="0.6198488664987406"/>
    <n v="83.022941970310384"/>
    <x v="1"/>
    <s v="rock"/>
    <x v="87"/>
    <d v="2011-03-19T05:00:00"/>
    <x v="8"/>
  </r>
  <r>
    <n v="88"/>
    <s v="Clark Group"/>
    <s v="Grass-roots fault-tolerant policy"/>
    <x v="73"/>
    <n v="12516"/>
    <x v="1"/>
    <n v="113"/>
    <s v="US"/>
    <s v="USD"/>
    <n v="1429160400"/>
    <n v="1431061200"/>
    <b v="0"/>
    <b v="0"/>
    <s v="publishing/translations"/>
    <n v="2"/>
    <n v="110.76106194690266"/>
    <x v="5"/>
    <s v="translations"/>
    <x v="88"/>
    <d v="2015-05-08T05:00:00"/>
    <x v="0"/>
  </r>
  <r>
    <n v="89"/>
    <s v="White, Singleton and Zimmerman"/>
    <s v="Monitored scalable knowledgebase"/>
    <x v="74"/>
    <n v="8588"/>
    <x v="1"/>
    <n v="96"/>
    <s v="US"/>
    <s v="USD"/>
    <n v="1271307600"/>
    <n v="1271480400"/>
    <b v="0"/>
    <b v="0"/>
    <s v="theater/plays"/>
    <n v="2"/>
    <n v="89.458333333333329"/>
    <x v="3"/>
    <s v="plays"/>
    <x v="89"/>
    <d v="2010-04-17T05:00:00"/>
    <x v="6"/>
  </r>
  <r>
    <n v="90"/>
    <s v="Kramer Group"/>
    <s v="Synergistic explicit parallelism"/>
    <x v="75"/>
    <n v="6132"/>
    <x v="0"/>
    <n v="106"/>
    <s v="US"/>
    <s v="USD"/>
    <n v="1456380000"/>
    <n v="1456380000"/>
    <b v="0"/>
    <b v="1"/>
    <s v="theater/plays"/>
    <n v="0.7861538461538462"/>
    <n v="57.849056603773583"/>
    <x v="3"/>
    <s v="plays"/>
    <x v="90"/>
    <d v="2016-02-25T06:00:00"/>
    <x v="7"/>
  </r>
  <r>
    <n v="91"/>
    <s v="Frazier, Patrick and Smith"/>
    <s v="Enhanced systemic analyzer"/>
    <x v="76"/>
    <n v="74688"/>
    <x v="0"/>
    <n v="679"/>
    <s v="IT"/>
    <s v="EUR"/>
    <n v="1470459600"/>
    <n v="1472878800"/>
    <b v="0"/>
    <b v="0"/>
    <s v="publishing/translations"/>
    <n v="0.48404406999351912"/>
    <n v="109.99705449189985"/>
    <x v="5"/>
    <s v="translations"/>
    <x v="91"/>
    <d v="2016-09-03T05:00:00"/>
    <x v="7"/>
  </r>
  <r>
    <n v="92"/>
    <s v="Santos, Bell and Lloyd"/>
    <s v="Object-based analyzing knowledge user"/>
    <x v="77"/>
    <n v="51775"/>
    <x v="1"/>
    <n v="498"/>
    <s v="CH"/>
    <s v="CHF"/>
    <n v="1277269200"/>
    <n v="1277355600"/>
    <b v="0"/>
    <b v="1"/>
    <s v="games/video games"/>
    <n v="2"/>
    <n v="103.96586345381526"/>
    <x v="6"/>
    <s v="video games"/>
    <x v="92"/>
    <d v="2010-06-24T05:00:00"/>
    <x v="6"/>
  </r>
  <r>
    <n v="93"/>
    <s v="Hall and Sons"/>
    <s v="Pre-emptive radical architecture"/>
    <x v="78"/>
    <n v="65877"/>
    <x v="3"/>
    <n v="610"/>
    <s v="US"/>
    <s v="USD"/>
    <n v="1350709200"/>
    <n v="1351054800"/>
    <b v="0"/>
    <b v="1"/>
    <s v="theater/plays"/>
    <n v="0.60548713235294116"/>
    <n v="107.99508196721311"/>
    <x v="3"/>
    <s v="plays"/>
    <x v="93"/>
    <d v="2012-10-24T05:00:00"/>
    <x v="4"/>
  </r>
  <r>
    <n v="94"/>
    <s v="Hanson Inc"/>
    <s v="Grass-roots web-enabled contingency"/>
    <x v="49"/>
    <n v="8807"/>
    <x v="1"/>
    <n v="180"/>
    <s v="GB"/>
    <s v="GBP"/>
    <n v="1554613200"/>
    <n v="1555563600"/>
    <b v="0"/>
    <b v="0"/>
    <s v="technology/web"/>
    <n v="2"/>
    <n v="48.927777777777777"/>
    <x v="2"/>
    <s v="web"/>
    <x v="94"/>
    <d v="2019-04-18T05:00:00"/>
    <x v="3"/>
  </r>
  <r>
    <n v="95"/>
    <s v="Sanchez LLC"/>
    <s v="Stand-alone system-worthy standardization"/>
    <x v="79"/>
    <n v="1017"/>
    <x v="1"/>
    <n v="27"/>
    <s v="US"/>
    <s v="USD"/>
    <n v="1571029200"/>
    <n v="1571634000"/>
    <b v="0"/>
    <b v="0"/>
    <s v="film &amp; video/documentary"/>
    <n v="1.1299999999999999"/>
    <n v="37.666666666666664"/>
    <x v="4"/>
    <s v="documentary"/>
    <x v="95"/>
    <d v="2019-10-21T05:00:00"/>
    <x v="3"/>
  </r>
  <r>
    <n v="96"/>
    <s v="Howard Ltd"/>
    <s v="Down-sized systematic policy"/>
    <x v="80"/>
    <n v="151513"/>
    <x v="1"/>
    <n v="2331"/>
    <s v="US"/>
    <s v="USD"/>
    <n v="1299736800"/>
    <n v="1300856400"/>
    <b v="0"/>
    <b v="0"/>
    <s v="theater/plays"/>
    <n v="2"/>
    <n v="64.999141999141997"/>
    <x v="3"/>
    <s v="plays"/>
    <x v="96"/>
    <d v="2011-03-23T05:00:00"/>
    <x v="8"/>
  </r>
  <r>
    <n v="97"/>
    <s v="Stewart LLC"/>
    <s v="Cloned bi-directional architecture"/>
    <x v="81"/>
    <n v="12047"/>
    <x v="1"/>
    <n v="113"/>
    <s v="US"/>
    <s v="USD"/>
    <n v="1435208400"/>
    <n v="1439874000"/>
    <b v="0"/>
    <b v="0"/>
    <s v="food/food trucks"/>
    <n v="2"/>
    <n v="106.61061946902655"/>
    <x v="0"/>
    <s v="food trucks"/>
    <x v="48"/>
    <d v="2015-08-18T05:00:00"/>
    <x v="0"/>
  </r>
  <r>
    <n v="98"/>
    <s v="Arias, Allen and Miller"/>
    <s v="Seamless transitional portal"/>
    <x v="82"/>
    <n v="32951"/>
    <x v="0"/>
    <n v="1220"/>
    <s v="AU"/>
    <s v="AUD"/>
    <n v="1437973200"/>
    <n v="1438318800"/>
    <b v="0"/>
    <b v="0"/>
    <s v="games/video games"/>
    <n v="0.33692229038854804"/>
    <n v="27.009016393442622"/>
    <x v="6"/>
    <s v="video games"/>
    <x v="97"/>
    <d v="2015-07-31T05:00:00"/>
    <x v="0"/>
  </r>
  <r>
    <n v="99"/>
    <s v="Baker-Morris"/>
    <s v="Fully-configurable motivating approach"/>
    <x v="4"/>
    <n v="14951"/>
    <x v="1"/>
    <n v="164"/>
    <s v="US"/>
    <s v="USD"/>
    <n v="1416895200"/>
    <n v="1419400800"/>
    <b v="0"/>
    <b v="0"/>
    <s v="theater/plays"/>
    <n v="1.9672368421052631"/>
    <n v="91.16463414634147"/>
    <x v="3"/>
    <s v="plays"/>
    <x v="98"/>
    <d v="2014-12-24T06:00:00"/>
    <x v="1"/>
  </r>
  <r>
    <n v="100"/>
    <s v="Tucker, Fox and Green"/>
    <s v="Upgradable fault-tolerant approach"/>
    <x v="0"/>
    <n v="1"/>
    <x v="0"/>
    <n v="1"/>
    <s v="US"/>
    <s v="USD"/>
    <n v="1319000400"/>
    <n v="1320555600"/>
    <b v="0"/>
    <b v="0"/>
    <s v="theater/plays"/>
    <n v="0.01"/>
    <n v="1"/>
    <x v="3"/>
    <s v="plays"/>
    <x v="99"/>
    <d v="2011-11-06T05:00:00"/>
    <x v="8"/>
  </r>
  <r>
    <n v="101"/>
    <s v="Douglas LLC"/>
    <s v="Reduced heuristic moratorium"/>
    <x v="79"/>
    <n v="9193"/>
    <x v="1"/>
    <n v="164"/>
    <s v="US"/>
    <s v="USD"/>
    <n v="1424498400"/>
    <n v="1425103200"/>
    <b v="0"/>
    <b v="1"/>
    <s v="music/electric music"/>
    <n v="2"/>
    <n v="56.054878048780488"/>
    <x v="1"/>
    <s v="electric music"/>
    <x v="100"/>
    <d v="2015-02-28T06:00:00"/>
    <x v="0"/>
  </r>
  <r>
    <n v="102"/>
    <s v="Garcia Inc"/>
    <s v="Front-line web-enabled model"/>
    <x v="41"/>
    <n v="10422"/>
    <x v="1"/>
    <n v="336"/>
    <s v="US"/>
    <s v="USD"/>
    <n v="1526274000"/>
    <n v="1526878800"/>
    <b v="0"/>
    <b v="1"/>
    <s v="technology/wearables"/>
    <n v="2"/>
    <n v="31.017857142857142"/>
    <x v="2"/>
    <s v="wearables"/>
    <x v="101"/>
    <d v="2018-05-21T05:00:00"/>
    <x v="9"/>
  </r>
  <r>
    <n v="103"/>
    <s v="Frye, Hunt and Powell"/>
    <s v="Polarized incremental emulation"/>
    <x v="83"/>
    <n v="2461"/>
    <x v="0"/>
    <n v="37"/>
    <s v="IT"/>
    <s v="EUR"/>
    <n v="1287896400"/>
    <n v="1288674000"/>
    <b v="0"/>
    <b v="0"/>
    <s v="music/electric music"/>
    <n v="0.24610000000000001"/>
    <n v="66.513513513513516"/>
    <x v="1"/>
    <s v="electric music"/>
    <x v="102"/>
    <d v="2010-11-02T05:00:00"/>
    <x v="6"/>
  </r>
  <r>
    <n v="104"/>
    <s v="Smith, Wells and Nguyen"/>
    <s v="Self-enabling grid-enabled initiative"/>
    <x v="84"/>
    <n v="170623"/>
    <x v="1"/>
    <n v="1917"/>
    <s v="US"/>
    <s v="USD"/>
    <n v="1495515600"/>
    <n v="1495602000"/>
    <b v="0"/>
    <b v="0"/>
    <s v="music/indie rock"/>
    <n v="1.4314010067114094"/>
    <n v="89.005216484089729"/>
    <x v="1"/>
    <s v="indie rock"/>
    <x v="103"/>
    <d v="2017-05-24T05:00:00"/>
    <x v="5"/>
  </r>
  <r>
    <n v="105"/>
    <s v="Charles-Johnson"/>
    <s v="Total fresh-thinking system engine"/>
    <x v="85"/>
    <n v="9829"/>
    <x v="1"/>
    <n v="95"/>
    <s v="US"/>
    <s v="USD"/>
    <n v="1364878800"/>
    <n v="1366434000"/>
    <b v="0"/>
    <b v="0"/>
    <s v="technology/web"/>
    <n v="1.4454411764705883"/>
    <n v="103.46315789473684"/>
    <x v="2"/>
    <s v="web"/>
    <x v="104"/>
    <d v="2013-04-20T05:00:00"/>
    <x v="2"/>
  </r>
  <r>
    <n v="106"/>
    <s v="Brandt, Carter and Wood"/>
    <s v="Ameliorated clear-thinking circuit"/>
    <x v="61"/>
    <n v="14006"/>
    <x v="1"/>
    <n v="147"/>
    <s v="US"/>
    <s v="USD"/>
    <n v="1567918800"/>
    <n v="1568350800"/>
    <b v="0"/>
    <b v="0"/>
    <s v="theater/plays"/>
    <n v="2"/>
    <n v="95.278911564625844"/>
    <x v="3"/>
    <s v="plays"/>
    <x v="105"/>
    <d v="2019-09-13T05:00:00"/>
    <x v="3"/>
  </r>
  <r>
    <n v="107"/>
    <s v="Tucker, Schmidt and Reid"/>
    <s v="Multi-layered encompassing installation"/>
    <x v="26"/>
    <n v="6527"/>
    <x v="1"/>
    <n v="86"/>
    <s v="US"/>
    <s v="USD"/>
    <n v="1524459600"/>
    <n v="1525928400"/>
    <b v="0"/>
    <b v="1"/>
    <s v="theater/plays"/>
    <n v="1.8648571428571428"/>
    <n v="75.895348837209298"/>
    <x v="3"/>
    <s v="plays"/>
    <x v="106"/>
    <d v="2018-05-10T05:00:00"/>
    <x v="9"/>
  </r>
  <r>
    <n v="108"/>
    <s v="Decker Inc"/>
    <s v="Universal encompassing implementation"/>
    <x v="42"/>
    <n v="8929"/>
    <x v="1"/>
    <n v="83"/>
    <s v="US"/>
    <s v="USD"/>
    <n v="1333688400"/>
    <n v="1336885200"/>
    <b v="0"/>
    <b v="0"/>
    <s v="film &amp; video/documentary"/>
    <n v="2"/>
    <n v="107.57831325301204"/>
    <x v="4"/>
    <s v="documentary"/>
    <x v="107"/>
    <d v="2012-05-13T05:00:00"/>
    <x v="4"/>
  </r>
  <r>
    <n v="109"/>
    <s v="Romero and Sons"/>
    <s v="Object-based client-server application"/>
    <x v="5"/>
    <n v="3079"/>
    <x v="0"/>
    <n v="60"/>
    <s v="US"/>
    <s v="USD"/>
    <n v="1389506400"/>
    <n v="1389679200"/>
    <b v="0"/>
    <b v="0"/>
    <s v="film &amp; video/television"/>
    <n v="0.5921153846153846"/>
    <n v="51.31666666666667"/>
    <x v="4"/>
    <s v="television"/>
    <x v="108"/>
    <d v="2014-01-14T06:00:00"/>
    <x v="1"/>
  </r>
  <r>
    <n v="110"/>
    <s v="Castillo-Carey"/>
    <s v="Cross-platform solution-oriented process improvement"/>
    <x v="86"/>
    <n v="21307"/>
    <x v="0"/>
    <n v="296"/>
    <s v="US"/>
    <s v="USD"/>
    <n v="1536642000"/>
    <n v="1538283600"/>
    <b v="0"/>
    <b v="0"/>
    <s v="food/food trucks"/>
    <n v="0.14962780898876404"/>
    <n v="71.983108108108112"/>
    <x v="0"/>
    <s v="food trucks"/>
    <x v="109"/>
    <d v="2018-09-30T05:00:00"/>
    <x v="9"/>
  </r>
  <r>
    <n v="111"/>
    <s v="Hart-Briggs"/>
    <s v="Re-engineered user-facing approach"/>
    <x v="87"/>
    <n v="73653"/>
    <x v="1"/>
    <n v="676"/>
    <s v="US"/>
    <s v="USD"/>
    <n v="1348290000"/>
    <n v="1348808400"/>
    <b v="0"/>
    <b v="0"/>
    <s v="publishing/radio &amp; podcasts"/>
    <n v="1.1995602605863191"/>
    <n v="108.95414201183432"/>
    <x v="5"/>
    <s v="radio &amp; podcasts"/>
    <x v="110"/>
    <d v="2012-09-28T05:00:00"/>
    <x v="4"/>
  </r>
  <r>
    <n v="112"/>
    <s v="Jones-Meyer"/>
    <s v="Re-engineered client-driven hub"/>
    <x v="53"/>
    <n v="12635"/>
    <x v="1"/>
    <n v="361"/>
    <s v="AU"/>
    <s v="AUD"/>
    <n v="1408856400"/>
    <n v="1410152400"/>
    <b v="0"/>
    <b v="0"/>
    <s v="technology/web"/>
    <n v="2"/>
    <n v="35"/>
    <x v="2"/>
    <s v="web"/>
    <x v="111"/>
    <d v="2014-09-08T05:00:00"/>
    <x v="1"/>
  </r>
  <r>
    <n v="113"/>
    <s v="Wright, Hartman and Yu"/>
    <s v="User-friendly tertiary array"/>
    <x v="88"/>
    <n v="12437"/>
    <x v="1"/>
    <n v="131"/>
    <s v="US"/>
    <s v="USD"/>
    <n v="1505192400"/>
    <n v="1505797200"/>
    <b v="0"/>
    <b v="0"/>
    <s v="food/food trucks"/>
    <n v="2"/>
    <n v="94.938931297709928"/>
    <x v="0"/>
    <s v="food trucks"/>
    <x v="112"/>
    <d v="2017-09-19T05:00:00"/>
    <x v="5"/>
  </r>
  <r>
    <n v="114"/>
    <s v="Harper-Davis"/>
    <s v="Robust heuristic encoding"/>
    <x v="89"/>
    <n v="13816"/>
    <x v="1"/>
    <n v="126"/>
    <s v="US"/>
    <s v="USD"/>
    <n v="1554786000"/>
    <n v="1554872400"/>
    <b v="0"/>
    <b v="1"/>
    <s v="technology/wearables"/>
    <n v="2"/>
    <n v="109.65079365079364"/>
    <x v="2"/>
    <s v="wearables"/>
    <x v="113"/>
    <d v="2019-04-10T05:00:00"/>
    <x v="3"/>
  </r>
  <r>
    <n v="115"/>
    <s v="Barrett PLC"/>
    <s v="Team-oriented clear-thinking capacity"/>
    <x v="90"/>
    <n v="145382"/>
    <x v="0"/>
    <n v="3304"/>
    <s v="IT"/>
    <s v="EUR"/>
    <n v="1510898400"/>
    <n v="1513922400"/>
    <b v="0"/>
    <b v="0"/>
    <s v="publishing/fiction"/>
    <n v="0.87211757648470301"/>
    <n v="44.001815980629537"/>
    <x v="5"/>
    <s v="fiction"/>
    <x v="114"/>
    <d v="2017-12-22T06:00:00"/>
    <x v="5"/>
  </r>
  <r>
    <n v="116"/>
    <s v="David-Clark"/>
    <s v="De-engineered motivating standardization"/>
    <x v="44"/>
    <n v="6336"/>
    <x v="0"/>
    <n v="73"/>
    <s v="US"/>
    <s v="USD"/>
    <n v="1442552400"/>
    <n v="1442638800"/>
    <b v="0"/>
    <b v="0"/>
    <s v="theater/plays"/>
    <n v="0.88"/>
    <n v="86.794520547945211"/>
    <x v="3"/>
    <s v="plays"/>
    <x v="115"/>
    <d v="2015-09-19T05:00:00"/>
    <x v="0"/>
  </r>
  <r>
    <n v="117"/>
    <s v="Chaney-Dennis"/>
    <s v="Business-focused 24hour groupware"/>
    <x v="70"/>
    <n v="8523"/>
    <x v="1"/>
    <n v="275"/>
    <s v="US"/>
    <s v="USD"/>
    <n v="1316667600"/>
    <n v="1317186000"/>
    <b v="0"/>
    <b v="0"/>
    <s v="film &amp; video/television"/>
    <n v="1.7393877551020409"/>
    <n v="30.992727272727272"/>
    <x v="4"/>
    <s v="television"/>
    <x v="116"/>
    <d v="2011-09-28T05:00:00"/>
    <x v="8"/>
  </r>
  <r>
    <n v="118"/>
    <s v="Robinson, Lopez and Christensen"/>
    <s v="Organic next generation protocol"/>
    <x v="91"/>
    <n v="6351"/>
    <x v="1"/>
    <n v="67"/>
    <s v="US"/>
    <s v="USD"/>
    <n v="1390716000"/>
    <n v="1391234400"/>
    <b v="0"/>
    <b v="0"/>
    <s v="photography/photography books"/>
    <n v="1.1761111111111111"/>
    <n v="94.791044776119406"/>
    <x v="7"/>
    <s v="photography books"/>
    <x v="117"/>
    <d v="2014-02-01T06:00:00"/>
    <x v="1"/>
  </r>
  <r>
    <n v="119"/>
    <s v="Clark and Sons"/>
    <s v="Reverse-engineered full-range Internet solution"/>
    <x v="92"/>
    <n v="10748"/>
    <x v="1"/>
    <n v="154"/>
    <s v="US"/>
    <s v="USD"/>
    <n v="1402894800"/>
    <n v="1404363600"/>
    <b v="0"/>
    <b v="1"/>
    <s v="film &amp; video/documentary"/>
    <n v="2"/>
    <n v="69.79220779220779"/>
    <x v="4"/>
    <s v="documentary"/>
    <x v="118"/>
    <d v="2014-07-03T05:00:00"/>
    <x v="1"/>
  </r>
  <r>
    <n v="120"/>
    <s v="Vega Group"/>
    <s v="Synchronized regional synergy"/>
    <x v="93"/>
    <n v="112272"/>
    <x v="1"/>
    <n v="1782"/>
    <s v="US"/>
    <s v="USD"/>
    <n v="1429246800"/>
    <n v="1429592400"/>
    <b v="0"/>
    <b v="1"/>
    <s v="games/mobile games"/>
    <n v="1.4949667110519307"/>
    <n v="63.003367003367003"/>
    <x v="6"/>
    <s v="mobile games"/>
    <x v="119"/>
    <d v="2015-04-21T05:00:00"/>
    <x v="0"/>
  </r>
  <r>
    <n v="121"/>
    <s v="Brown-Brown"/>
    <s v="Multi-lateral homogeneous success"/>
    <x v="94"/>
    <n v="99361"/>
    <x v="1"/>
    <n v="903"/>
    <s v="US"/>
    <s v="USD"/>
    <n v="1412485200"/>
    <n v="1413608400"/>
    <b v="0"/>
    <b v="0"/>
    <s v="games/video games"/>
    <n v="2"/>
    <n v="110.0343300110742"/>
    <x v="6"/>
    <s v="video games"/>
    <x v="33"/>
    <d v="2014-10-18T05:00:00"/>
    <x v="1"/>
  </r>
  <r>
    <n v="122"/>
    <s v="Taylor PLC"/>
    <s v="Seamless zero-defect solution"/>
    <x v="95"/>
    <n v="88055"/>
    <x v="0"/>
    <n v="3387"/>
    <s v="US"/>
    <s v="USD"/>
    <n v="1417068000"/>
    <n v="1419400800"/>
    <b v="0"/>
    <b v="0"/>
    <s v="publishing/fiction"/>
    <n v="0.64367690058479532"/>
    <n v="25.997933274284026"/>
    <x v="5"/>
    <s v="fiction"/>
    <x v="120"/>
    <d v="2014-12-24T06:00:00"/>
    <x v="1"/>
  </r>
  <r>
    <n v="123"/>
    <s v="Edwards-Lewis"/>
    <s v="Enhanced scalable concept"/>
    <x v="96"/>
    <n v="33092"/>
    <x v="0"/>
    <n v="662"/>
    <s v="CA"/>
    <s v="CAD"/>
    <n v="1448344800"/>
    <n v="1448604000"/>
    <b v="1"/>
    <b v="0"/>
    <s v="theater/plays"/>
    <n v="0.18622397298818233"/>
    <n v="49.987915407854985"/>
    <x v="3"/>
    <s v="plays"/>
    <x v="121"/>
    <d v="2015-11-27T06:00:00"/>
    <x v="0"/>
  </r>
  <r>
    <n v="124"/>
    <s v="Stanton, Neal and Rodriguez"/>
    <s v="Polarized uniform software"/>
    <x v="97"/>
    <n v="9562"/>
    <x v="1"/>
    <n v="94"/>
    <s v="IT"/>
    <s v="EUR"/>
    <n v="1557723600"/>
    <n v="1562302800"/>
    <b v="0"/>
    <b v="0"/>
    <s v="photography/photography books"/>
    <n v="2"/>
    <n v="101.72340425531915"/>
    <x v="7"/>
    <s v="photography books"/>
    <x v="122"/>
    <d v="2019-07-05T05:00:00"/>
    <x v="3"/>
  </r>
  <r>
    <n v="125"/>
    <s v="Pratt LLC"/>
    <s v="Stand-alone web-enabled moderator"/>
    <x v="98"/>
    <n v="8475"/>
    <x v="1"/>
    <n v="180"/>
    <s v="US"/>
    <s v="USD"/>
    <n v="1537333200"/>
    <n v="1537678800"/>
    <b v="0"/>
    <b v="0"/>
    <s v="theater/plays"/>
    <n v="1.5990566037735849"/>
    <n v="47.083333333333336"/>
    <x v="3"/>
    <s v="plays"/>
    <x v="123"/>
    <d v="2018-09-23T05:00:00"/>
    <x v="9"/>
  </r>
  <r>
    <n v="126"/>
    <s v="Gross PLC"/>
    <s v="Proactive methodical benchmark"/>
    <x v="99"/>
    <n v="69617"/>
    <x v="0"/>
    <n v="774"/>
    <s v="US"/>
    <s v="USD"/>
    <n v="1471150800"/>
    <n v="1473570000"/>
    <b v="0"/>
    <b v="1"/>
    <s v="theater/plays"/>
    <n v="0.38633185349611543"/>
    <n v="89.944444444444443"/>
    <x v="3"/>
    <s v="plays"/>
    <x v="124"/>
    <d v="2016-09-11T05:00:00"/>
    <x v="7"/>
  </r>
  <r>
    <n v="127"/>
    <s v="Martinez, Gomez and Dalton"/>
    <s v="Team-oriented 6thgeneration matrix"/>
    <x v="100"/>
    <n v="53067"/>
    <x v="0"/>
    <n v="672"/>
    <s v="CA"/>
    <s v="CAD"/>
    <n v="1273640400"/>
    <n v="1273899600"/>
    <b v="0"/>
    <b v="0"/>
    <s v="theater/plays"/>
    <n v="0.51421511627906979"/>
    <n v="78.96875"/>
    <x v="3"/>
    <s v="plays"/>
    <x v="125"/>
    <d v="2010-05-15T05:00:00"/>
    <x v="6"/>
  </r>
  <r>
    <n v="128"/>
    <s v="Allen-Curtis"/>
    <s v="Phased human-resource core"/>
    <x v="101"/>
    <n v="42596"/>
    <x v="3"/>
    <n v="532"/>
    <s v="US"/>
    <s v="USD"/>
    <n v="1282885200"/>
    <n v="1284008400"/>
    <b v="0"/>
    <b v="0"/>
    <s v="music/rock"/>
    <n v="0.60334277620396604"/>
    <n v="80.067669172932327"/>
    <x v="1"/>
    <s v="rock"/>
    <x v="126"/>
    <d v="2010-09-09T05:00:00"/>
    <x v="6"/>
  </r>
  <r>
    <n v="129"/>
    <s v="Morgan-Martinez"/>
    <s v="Mandatory tertiary implementation"/>
    <x v="102"/>
    <n v="4756"/>
    <x v="3"/>
    <n v="55"/>
    <s v="AU"/>
    <s v="AUD"/>
    <n v="1422943200"/>
    <n v="1425103200"/>
    <b v="0"/>
    <b v="0"/>
    <s v="food/food trucks"/>
    <n v="3.2026936026936029E-2"/>
    <n v="86.472727272727269"/>
    <x v="0"/>
    <s v="food trucks"/>
    <x v="127"/>
    <d v="2015-02-28T06:00:00"/>
    <x v="0"/>
  </r>
  <r>
    <n v="130"/>
    <s v="Luna, Anderson and Fox"/>
    <s v="Secured directional encryption"/>
    <x v="103"/>
    <n v="14925"/>
    <x v="1"/>
    <n v="533"/>
    <s v="DK"/>
    <s v="DKK"/>
    <n v="1319605200"/>
    <n v="1320991200"/>
    <b v="0"/>
    <b v="0"/>
    <s v="film &amp; video/drama"/>
    <n v="1.5546875"/>
    <n v="28.001876172607879"/>
    <x v="4"/>
    <s v="drama"/>
    <x v="128"/>
    <d v="2011-11-11T06:00:00"/>
    <x v="8"/>
  </r>
  <r>
    <n v="131"/>
    <s v="Fleming, Zhang and Henderson"/>
    <s v="Distributed 5thgeneration implementation"/>
    <x v="104"/>
    <n v="166116"/>
    <x v="1"/>
    <n v="2443"/>
    <s v="GB"/>
    <s v="GBP"/>
    <n v="1385704800"/>
    <n v="1386828000"/>
    <b v="0"/>
    <b v="0"/>
    <s v="technology/web"/>
    <n v="1.0085974499089254"/>
    <n v="67.996725337699544"/>
    <x v="2"/>
    <s v="web"/>
    <x v="129"/>
    <d v="2013-12-12T06:00:00"/>
    <x v="2"/>
  </r>
  <r>
    <n v="132"/>
    <s v="Flowers and Sons"/>
    <s v="Virtual static core"/>
    <x v="88"/>
    <n v="3834"/>
    <x v="1"/>
    <n v="89"/>
    <s v="US"/>
    <s v="USD"/>
    <n v="1515736800"/>
    <n v="1517119200"/>
    <b v="0"/>
    <b v="1"/>
    <s v="theater/plays"/>
    <n v="1.1618181818181819"/>
    <n v="43.078651685393261"/>
    <x v="3"/>
    <s v="plays"/>
    <x v="130"/>
    <d v="2018-01-28T06:00:00"/>
    <x v="9"/>
  </r>
  <r>
    <n v="133"/>
    <s v="Gates PLC"/>
    <s v="Secured content-based product"/>
    <x v="6"/>
    <n v="13985"/>
    <x v="1"/>
    <n v="159"/>
    <s v="US"/>
    <s v="USD"/>
    <n v="1313125200"/>
    <n v="1315026000"/>
    <b v="0"/>
    <b v="0"/>
    <s v="music/world music"/>
    <n v="2"/>
    <n v="87.95597484276729"/>
    <x v="1"/>
    <s v="world music"/>
    <x v="131"/>
    <d v="2011-09-03T05:00:00"/>
    <x v="8"/>
  </r>
  <r>
    <n v="134"/>
    <s v="Caldwell LLC"/>
    <s v="Secured executive concept"/>
    <x v="105"/>
    <n v="89288"/>
    <x v="0"/>
    <n v="940"/>
    <s v="CH"/>
    <s v="CHF"/>
    <n v="1308459600"/>
    <n v="1312693200"/>
    <b v="0"/>
    <b v="1"/>
    <s v="film &amp; video/documentary"/>
    <n v="0.89736683417085428"/>
    <n v="94.987234042553197"/>
    <x v="4"/>
    <s v="documentary"/>
    <x v="132"/>
    <d v="2011-08-07T05:00:00"/>
    <x v="8"/>
  </r>
  <r>
    <n v="135"/>
    <s v="Le, Burton and Evans"/>
    <s v="Balanced zero-defect software"/>
    <x v="106"/>
    <n v="5488"/>
    <x v="0"/>
    <n v="117"/>
    <s v="US"/>
    <s v="USD"/>
    <n v="1362636000"/>
    <n v="1363064400"/>
    <b v="0"/>
    <b v="1"/>
    <s v="theater/plays"/>
    <n v="0.71272727272727276"/>
    <n v="46.905982905982903"/>
    <x v="3"/>
    <s v="plays"/>
    <x v="133"/>
    <d v="2013-03-12T05:00:00"/>
    <x v="2"/>
  </r>
  <r>
    <n v="136"/>
    <s v="Briggs PLC"/>
    <s v="Distributed context-sensitive flexibility"/>
    <x v="107"/>
    <n v="2721"/>
    <x v="3"/>
    <n v="58"/>
    <s v="US"/>
    <s v="USD"/>
    <n v="1402117200"/>
    <n v="1403154000"/>
    <b v="0"/>
    <b v="1"/>
    <s v="film &amp; video/drama"/>
    <n v="3.2862318840579711E-2"/>
    <n v="46.913793103448278"/>
    <x v="4"/>
    <s v="drama"/>
    <x v="134"/>
    <d v="2014-06-19T05:00:00"/>
    <x v="1"/>
  </r>
  <r>
    <n v="137"/>
    <s v="Hudson-Nguyen"/>
    <s v="Down-sized disintermediate support"/>
    <x v="37"/>
    <n v="4712"/>
    <x v="1"/>
    <n v="50"/>
    <s v="US"/>
    <s v="USD"/>
    <n v="1286341200"/>
    <n v="1286859600"/>
    <b v="0"/>
    <b v="0"/>
    <s v="publishing/nonfiction"/>
    <n v="2"/>
    <n v="94.24"/>
    <x v="5"/>
    <s v="nonfiction"/>
    <x v="135"/>
    <d v="2010-10-12T05:00:00"/>
    <x v="6"/>
  </r>
  <r>
    <n v="138"/>
    <s v="Hogan Ltd"/>
    <s v="Stand-alone mission-critical moratorium"/>
    <x v="103"/>
    <n v="9216"/>
    <x v="0"/>
    <n v="115"/>
    <s v="US"/>
    <s v="USD"/>
    <n v="1348808400"/>
    <n v="1349326800"/>
    <b v="0"/>
    <b v="0"/>
    <s v="games/mobile games"/>
    <n v="0.96"/>
    <n v="80.139130434782615"/>
    <x v="6"/>
    <s v="mobile games"/>
    <x v="136"/>
    <d v="2012-10-04T05:00:00"/>
    <x v="4"/>
  </r>
  <r>
    <n v="139"/>
    <s v="Hamilton, Wright and Chavez"/>
    <s v="Down-sized empowering protocol"/>
    <x v="108"/>
    <n v="19246"/>
    <x v="0"/>
    <n v="326"/>
    <s v="US"/>
    <s v="USD"/>
    <n v="1429592400"/>
    <n v="1430974800"/>
    <b v="0"/>
    <b v="1"/>
    <s v="technology/wearables"/>
    <n v="0.20896851248642778"/>
    <n v="59.036809815950917"/>
    <x v="2"/>
    <s v="wearables"/>
    <x v="137"/>
    <d v="2015-05-07T05:00:00"/>
    <x v="0"/>
  </r>
  <r>
    <n v="140"/>
    <s v="Bautista-Cross"/>
    <s v="Fully-configurable coherent Internet solution"/>
    <x v="20"/>
    <n v="12274"/>
    <x v="1"/>
    <n v="186"/>
    <s v="US"/>
    <s v="USD"/>
    <n v="1519538400"/>
    <n v="1519970400"/>
    <b v="0"/>
    <b v="0"/>
    <s v="film &amp; video/documentary"/>
    <n v="2"/>
    <n v="65.989247311827953"/>
    <x v="4"/>
    <s v="documentary"/>
    <x v="138"/>
    <d v="2018-03-02T06:00:00"/>
    <x v="9"/>
  </r>
  <r>
    <n v="141"/>
    <s v="Jackson LLC"/>
    <s v="Distributed motivating algorithm"/>
    <x v="109"/>
    <n v="65323"/>
    <x v="1"/>
    <n v="1071"/>
    <s v="US"/>
    <s v="USD"/>
    <n v="1434085200"/>
    <n v="1434603600"/>
    <b v="0"/>
    <b v="0"/>
    <s v="technology/web"/>
    <n v="1.0159097978227061"/>
    <n v="60.992530345471522"/>
    <x v="2"/>
    <s v="web"/>
    <x v="139"/>
    <d v="2015-06-18T05:00:00"/>
    <x v="0"/>
  </r>
  <r>
    <n v="142"/>
    <s v="Figueroa Ltd"/>
    <s v="Expanded solution-oriented benchmark"/>
    <x v="92"/>
    <n v="11502"/>
    <x v="1"/>
    <n v="117"/>
    <s v="US"/>
    <s v="USD"/>
    <n v="1333688400"/>
    <n v="1337230800"/>
    <b v="0"/>
    <b v="0"/>
    <s v="technology/web"/>
    <n v="2"/>
    <n v="98.307692307692307"/>
    <x v="2"/>
    <s v="web"/>
    <x v="107"/>
    <d v="2012-05-17T05:00:00"/>
    <x v="4"/>
  </r>
  <r>
    <n v="143"/>
    <s v="Avila-Jones"/>
    <s v="Implemented discrete secured line"/>
    <x v="91"/>
    <n v="7322"/>
    <x v="1"/>
    <n v="70"/>
    <s v="US"/>
    <s v="USD"/>
    <n v="1277701200"/>
    <n v="1279429200"/>
    <b v="0"/>
    <b v="0"/>
    <s v="music/indie rock"/>
    <n v="1.355925925925926"/>
    <n v="104.6"/>
    <x v="1"/>
    <s v="indie rock"/>
    <x v="140"/>
    <d v="2010-07-18T05:00:00"/>
    <x v="6"/>
  </r>
  <r>
    <n v="144"/>
    <s v="Martin, Lopez and Hunter"/>
    <s v="Multi-lateral actuating installation"/>
    <x v="25"/>
    <n v="11619"/>
    <x v="1"/>
    <n v="135"/>
    <s v="US"/>
    <s v="USD"/>
    <n v="1560747600"/>
    <n v="1561438800"/>
    <b v="0"/>
    <b v="0"/>
    <s v="theater/plays"/>
    <n v="1.2909999999999999"/>
    <n v="86.066666666666663"/>
    <x v="3"/>
    <s v="plays"/>
    <x v="141"/>
    <d v="2019-06-25T05:00:00"/>
    <x v="3"/>
  </r>
  <r>
    <n v="145"/>
    <s v="Fields-Moore"/>
    <s v="Secured reciprocal array"/>
    <x v="110"/>
    <n v="59128"/>
    <x v="1"/>
    <n v="768"/>
    <s v="CH"/>
    <s v="CHF"/>
    <n v="1410066000"/>
    <n v="1410498000"/>
    <b v="0"/>
    <b v="0"/>
    <s v="technology/wearables"/>
    <n v="2"/>
    <n v="76.989583333333329"/>
    <x v="2"/>
    <s v="wearables"/>
    <x v="142"/>
    <d v="2014-09-12T05:00:00"/>
    <x v="1"/>
  </r>
  <r>
    <n v="146"/>
    <s v="Harris-Golden"/>
    <s v="Optional bandwidth-monitored middleware"/>
    <x v="35"/>
    <n v="1518"/>
    <x v="3"/>
    <n v="51"/>
    <s v="US"/>
    <s v="USD"/>
    <n v="1320732000"/>
    <n v="1322460000"/>
    <b v="0"/>
    <b v="0"/>
    <s v="theater/plays"/>
    <n v="0.17249999999999999"/>
    <n v="29.764705882352942"/>
    <x v="3"/>
    <s v="plays"/>
    <x v="143"/>
    <d v="2011-11-28T06:00:00"/>
    <x v="8"/>
  </r>
  <r>
    <n v="147"/>
    <s v="Moss, Norman and Dunlap"/>
    <s v="Upgradable upward-trending workforce"/>
    <x v="111"/>
    <n v="9337"/>
    <x v="1"/>
    <n v="199"/>
    <s v="US"/>
    <s v="USD"/>
    <n v="1465794000"/>
    <n v="1466312400"/>
    <b v="0"/>
    <b v="1"/>
    <s v="theater/plays"/>
    <n v="1.1249397590361445"/>
    <n v="46.91959798994975"/>
    <x v="3"/>
    <s v="plays"/>
    <x v="144"/>
    <d v="2016-06-19T05:00:00"/>
    <x v="7"/>
  </r>
  <r>
    <n v="148"/>
    <s v="White, Larson and Wright"/>
    <s v="Upgradable hybrid capability"/>
    <x v="29"/>
    <n v="11255"/>
    <x v="1"/>
    <n v="107"/>
    <s v="US"/>
    <s v="USD"/>
    <n v="1500958800"/>
    <n v="1501736400"/>
    <b v="0"/>
    <b v="0"/>
    <s v="technology/wearables"/>
    <n v="1.2102150537634409"/>
    <n v="105.18691588785046"/>
    <x v="2"/>
    <s v="wearables"/>
    <x v="145"/>
    <d v="2017-08-03T05:00:00"/>
    <x v="5"/>
  </r>
  <r>
    <n v="149"/>
    <s v="Payne, Oliver and Burch"/>
    <s v="Managed fresh-thinking flexibility"/>
    <x v="8"/>
    <n v="13632"/>
    <x v="1"/>
    <n v="195"/>
    <s v="US"/>
    <s v="USD"/>
    <n v="1357020000"/>
    <n v="1361512800"/>
    <b v="0"/>
    <b v="0"/>
    <s v="music/indie rock"/>
    <n v="2"/>
    <n v="69.907692307692301"/>
    <x v="1"/>
    <s v="indie rock"/>
    <x v="146"/>
    <d v="2013-02-22T06:00:00"/>
    <x v="2"/>
  </r>
  <r>
    <n v="150"/>
    <s v="Brown, Palmer and Pace"/>
    <s v="Networked stable workforce"/>
    <x v="0"/>
    <n v="1"/>
    <x v="0"/>
    <n v="1"/>
    <s v="US"/>
    <s v="USD"/>
    <n v="1544940000"/>
    <n v="1545026400"/>
    <b v="0"/>
    <b v="0"/>
    <s v="music/rock"/>
    <n v="0.01"/>
    <n v="1"/>
    <x v="1"/>
    <s v="rock"/>
    <x v="147"/>
    <d v="2018-12-17T06:00:00"/>
    <x v="9"/>
  </r>
  <r>
    <n v="151"/>
    <s v="Parker LLC"/>
    <s v="Customizable intermediate extranet"/>
    <x v="112"/>
    <n v="88037"/>
    <x v="0"/>
    <n v="1467"/>
    <s v="US"/>
    <s v="USD"/>
    <n v="1402290000"/>
    <n v="1406696400"/>
    <b v="0"/>
    <b v="0"/>
    <s v="music/electric music"/>
    <n v="0.64166909620991253"/>
    <n v="60.011588275391958"/>
    <x v="1"/>
    <s v="electric music"/>
    <x v="148"/>
    <d v="2014-07-30T05:00:00"/>
    <x v="1"/>
  </r>
  <r>
    <n v="152"/>
    <s v="Bowen, Mcdonald and Hall"/>
    <s v="User-centric fault-tolerant task-force"/>
    <x v="113"/>
    <n v="175573"/>
    <x v="1"/>
    <n v="3376"/>
    <s v="US"/>
    <s v="USD"/>
    <n v="1487311200"/>
    <n v="1487916000"/>
    <b v="0"/>
    <b v="0"/>
    <s v="music/indie rock"/>
    <n v="2"/>
    <n v="52.006220379146917"/>
    <x v="1"/>
    <s v="indie rock"/>
    <x v="149"/>
    <d v="2017-02-24T06:00:00"/>
    <x v="5"/>
  </r>
  <r>
    <n v="153"/>
    <s v="Whitehead, Bell and Hughes"/>
    <s v="Multi-tiered radical definition"/>
    <x v="114"/>
    <n v="176112"/>
    <x v="0"/>
    <n v="5681"/>
    <s v="US"/>
    <s v="USD"/>
    <n v="1350622800"/>
    <n v="1351141200"/>
    <b v="0"/>
    <b v="0"/>
    <s v="theater/plays"/>
    <n v="0.92984160506863778"/>
    <n v="31.000176025347649"/>
    <x v="3"/>
    <s v="plays"/>
    <x v="150"/>
    <d v="2012-10-25T05:00:00"/>
    <x v="4"/>
  </r>
  <r>
    <n v="154"/>
    <s v="Rodriguez-Brown"/>
    <s v="Devolved foreground benchmark"/>
    <x v="115"/>
    <n v="100650"/>
    <x v="0"/>
    <n v="1059"/>
    <s v="US"/>
    <s v="USD"/>
    <n v="1463029200"/>
    <n v="1465016400"/>
    <b v="0"/>
    <b v="1"/>
    <s v="music/indie rock"/>
    <n v="0.58756567425569173"/>
    <n v="95.042492917847028"/>
    <x v="1"/>
    <s v="indie rock"/>
    <x v="151"/>
    <d v="2016-06-04T05:00:00"/>
    <x v="7"/>
  </r>
  <r>
    <n v="155"/>
    <s v="Hall-Schaefer"/>
    <s v="Distributed eco-centric methodology"/>
    <x v="116"/>
    <n v="90706"/>
    <x v="0"/>
    <n v="1194"/>
    <s v="US"/>
    <s v="USD"/>
    <n v="1269493200"/>
    <n v="1270789200"/>
    <b v="0"/>
    <b v="0"/>
    <s v="theater/plays"/>
    <n v="0.65022222222222226"/>
    <n v="75.968174204355108"/>
    <x v="3"/>
    <s v="plays"/>
    <x v="152"/>
    <d v="2010-04-09T05:00:00"/>
    <x v="6"/>
  </r>
  <r>
    <n v="156"/>
    <s v="Meza-Rogers"/>
    <s v="Streamlined encompassing encryption"/>
    <x v="117"/>
    <n v="26914"/>
    <x v="3"/>
    <n v="379"/>
    <s v="AU"/>
    <s v="AUD"/>
    <n v="1570251600"/>
    <n v="1572325200"/>
    <b v="0"/>
    <b v="0"/>
    <s v="music/rock"/>
    <n v="0.73939560439560437"/>
    <n v="71.013192612137203"/>
    <x v="1"/>
    <s v="rock"/>
    <x v="153"/>
    <d v="2019-10-29T05:00:00"/>
    <x v="3"/>
  </r>
  <r>
    <n v="157"/>
    <s v="Curtis-Curtis"/>
    <s v="User-friendly reciprocal initiative"/>
    <x v="3"/>
    <n v="2212"/>
    <x v="0"/>
    <n v="30"/>
    <s v="AU"/>
    <s v="AUD"/>
    <n v="1388383200"/>
    <n v="1389420000"/>
    <b v="0"/>
    <b v="0"/>
    <s v="photography/photography books"/>
    <n v="0.52666666666666662"/>
    <n v="73.733333333333334"/>
    <x v="7"/>
    <s v="photography books"/>
    <x v="154"/>
    <d v="2014-01-11T06:00:00"/>
    <x v="2"/>
  </r>
  <r>
    <n v="158"/>
    <s v="Carlson Inc"/>
    <s v="Ergonomic fresh-thinking installation"/>
    <x v="118"/>
    <n v="4640"/>
    <x v="1"/>
    <n v="41"/>
    <s v="US"/>
    <s v="USD"/>
    <n v="1449554400"/>
    <n v="1449640800"/>
    <b v="0"/>
    <b v="0"/>
    <s v="music/rock"/>
    <n v="2"/>
    <n v="113.17073170731707"/>
    <x v="1"/>
    <s v="rock"/>
    <x v="155"/>
    <d v="2015-12-09T06:00:00"/>
    <x v="0"/>
  </r>
  <r>
    <n v="159"/>
    <s v="Clarke, Anderson and Lee"/>
    <s v="Robust explicit hardware"/>
    <x v="119"/>
    <n v="191222"/>
    <x v="1"/>
    <n v="1821"/>
    <s v="US"/>
    <s v="USD"/>
    <n v="1553662800"/>
    <n v="1555218000"/>
    <b v="0"/>
    <b v="1"/>
    <s v="theater/plays"/>
    <n v="1.0001150627615063"/>
    <n v="105.00933552992861"/>
    <x v="3"/>
    <s v="plays"/>
    <x v="156"/>
    <d v="2019-04-14T05:00:00"/>
    <x v="3"/>
  </r>
  <r>
    <n v="160"/>
    <s v="Evans Group"/>
    <s v="Stand-alone actuating support"/>
    <x v="48"/>
    <n v="12985"/>
    <x v="1"/>
    <n v="164"/>
    <s v="US"/>
    <s v="USD"/>
    <n v="1556341200"/>
    <n v="1557723600"/>
    <b v="0"/>
    <b v="0"/>
    <s v="technology/wearables"/>
    <n v="1.6231249999999999"/>
    <n v="79.176829268292678"/>
    <x v="2"/>
    <s v="wearables"/>
    <x v="157"/>
    <d v="2019-05-13T05:00:00"/>
    <x v="3"/>
  </r>
  <r>
    <n v="161"/>
    <s v="Bruce Group"/>
    <s v="Cross-platform methodical process improvement"/>
    <x v="20"/>
    <n v="4300"/>
    <x v="0"/>
    <n v="75"/>
    <s v="US"/>
    <s v="USD"/>
    <n v="1442984400"/>
    <n v="1443502800"/>
    <b v="0"/>
    <b v="1"/>
    <s v="technology/web"/>
    <n v="0.78181818181818186"/>
    <n v="57.333333333333336"/>
    <x v="2"/>
    <s v="web"/>
    <x v="158"/>
    <d v="2015-09-29T05:00:00"/>
    <x v="0"/>
  </r>
  <r>
    <n v="162"/>
    <s v="Keith, Alvarez and Potter"/>
    <s v="Extended bottom-line open architecture"/>
    <x v="55"/>
    <n v="9134"/>
    <x v="1"/>
    <n v="157"/>
    <s v="CH"/>
    <s v="CHF"/>
    <n v="1544248800"/>
    <n v="1546840800"/>
    <b v="0"/>
    <b v="0"/>
    <s v="music/rock"/>
    <n v="1.4973770491803278"/>
    <n v="58.178343949044589"/>
    <x v="1"/>
    <s v="rock"/>
    <x v="159"/>
    <d v="2019-01-07T06:00:00"/>
    <x v="9"/>
  </r>
  <r>
    <n v="163"/>
    <s v="Burton-Watkins"/>
    <s v="Extended reciprocal circuit"/>
    <x v="26"/>
    <n v="8864"/>
    <x v="1"/>
    <n v="246"/>
    <s v="US"/>
    <s v="USD"/>
    <n v="1508475600"/>
    <n v="1512712800"/>
    <b v="0"/>
    <b v="1"/>
    <s v="photography/photography books"/>
    <n v="2"/>
    <n v="36.032520325203251"/>
    <x v="7"/>
    <s v="photography books"/>
    <x v="160"/>
    <d v="2017-12-08T06:00:00"/>
    <x v="5"/>
  </r>
  <r>
    <n v="164"/>
    <s v="Lopez and Sons"/>
    <s v="Polarized human-resource protocol"/>
    <x v="120"/>
    <n v="150755"/>
    <x v="1"/>
    <n v="1396"/>
    <s v="US"/>
    <s v="USD"/>
    <n v="1507438800"/>
    <n v="1507525200"/>
    <b v="0"/>
    <b v="0"/>
    <s v="theater/plays"/>
    <n v="1.0016943521594683"/>
    <n v="107.99068767908309"/>
    <x v="3"/>
    <s v="plays"/>
    <x v="161"/>
    <d v="2017-10-09T05:00:00"/>
    <x v="5"/>
  </r>
  <r>
    <n v="165"/>
    <s v="Cordova Ltd"/>
    <s v="Synergized radical product"/>
    <x v="121"/>
    <n v="110279"/>
    <x v="1"/>
    <n v="2506"/>
    <s v="US"/>
    <s v="USD"/>
    <n v="1501563600"/>
    <n v="1504328400"/>
    <b v="0"/>
    <b v="0"/>
    <s v="technology/web"/>
    <n v="1.2199004424778761"/>
    <n v="44.005985634477256"/>
    <x v="2"/>
    <s v="web"/>
    <x v="162"/>
    <d v="2017-09-02T05:00:00"/>
    <x v="5"/>
  </r>
  <r>
    <n v="166"/>
    <s v="Brown-Vang"/>
    <s v="Robust heuristic artificial intelligence"/>
    <x v="122"/>
    <n v="13439"/>
    <x v="1"/>
    <n v="244"/>
    <s v="US"/>
    <s v="USD"/>
    <n v="1292997600"/>
    <n v="1293343200"/>
    <b v="0"/>
    <b v="0"/>
    <s v="photography/photography books"/>
    <n v="1.3713265306122449"/>
    <n v="55.077868852459019"/>
    <x v="7"/>
    <s v="photography books"/>
    <x v="163"/>
    <d v="2010-12-26T06:00:00"/>
    <x v="6"/>
  </r>
  <r>
    <n v="167"/>
    <s v="Cruz-Ward"/>
    <s v="Robust content-based emulation"/>
    <x v="97"/>
    <n v="10804"/>
    <x v="1"/>
    <n v="146"/>
    <s v="AU"/>
    <s v="AUD"/>
    <n v="1370840400"/>
    <n v="1371704400"/>
    <b v="0"/>
    <b v="0"/>
    <s v="theater/plays"/>
    <n v="2"/>
    <n v="74"/>
    <x v="3"/>
    <s v="plays"/>
    <x v="164"/>
    <d v="2013-06-20T05:00:00"/>
    <x v="2"/>
  </r>
  <r>
    <n v="168"/>
    <s v="Hernandez Group"/>
    <s v="Ergonomic uniform open system"/>
    <x v="123"/>
    <n v="40107"/>
    <x v="0"/>
    <n v="955"/>
    <s v="DK"/>
    <s v="DKK"/>
    <n v="1550815200"/>
    <n v="1552798800"/>
    <b v="0"/>
    <b v="1"/>
    <s v="music/indie rock"/>
    <n v="0.3130913348946136"/>
    <n v="41.996858638743454"/>
    <x v="1"/>
    <s v="indie rock"/>
    <x v="165"/>
    <d v="2019-03-17T05:00:00"/>
    <x v="3"/>
  </r>
  <r>
    <n v="169"/>
    <s v="Tran, Steele and Wilson"/>
    <s v="Profit-focused modular product"/>
    <x v="124"/>
    <n v="98811"/>
    <x v="1"/>
    <n v="1267"/>
    <s v="US"/>
    <s v="USD"/>
    <n v="1339909200"/>
    <n v="1342328400"/>
    <b v="0"/>
    <b v="1"/>
    <s v="film &amp; video/shorts"/>
    <n v="2"/>
    <n v="77.988161010260455"/>
    <x v="4"/>
    <s v="shorts"/>
    <x v="166"/>
    <d v="2012-07-15T05:00:00"/>
    <x v="4"/>
  </r>
  <r>
    <n v="170"/>
    <s v="Summers, Gallegos and Stein"/>
    <s v="Mandatory mobile product"/>
    <x v="125"/>
    <n v="5528"/>
    <x v="0"/>
    <n v="67"/>
    <s v="US"/>
    <s v="USD"/>
    <n v="1501736400"/>
    <n v="1502341200"/>
    <b v="0"/>
    <b v="0"/>
    <s v="music/indie rock"/>
    <n v="2.9388623072833599E-2"/>
    <n v="82.507462686567166"/>
    <x v="1"/>
    <s v="indie rock"/>
    <x v="167"/>
    <d v="2017-08-10T05:00:00"/>
    <x v="5"/>
  </r>
  <r>
    <n v="171"/>
    <s v="Blair Group"/>
    <s v="Public-key 3rdgeneration budgetary management"/>
    <x v="70"/>
    <n v="521"/>
    <x v="0"/>
    <n v="5"/>
    <s v="US"/>
    <s v="USD"/>
    <n v="1395291600"/>
    <n v="1397192400"/>
    <b v="0"/>
    <b v="0"/>
    <s v="publishing/translations"/>
    <n v="0.1063265306122449"/>
    <n v="104.2"/>
    <x v="5"/>
    <s v="translations"/>
    <x v="168"/>
    <d v="2014-04-11T05:00:00"/>
    <x v="1"/>
  </r>
  <r>
    <n v="172"/>
    <s v="Nixon Inc"/>
    <s v="Centralized national firmware"/>
    <x v="126"/>
    <n v="663"/>
    <x v="0"/>
    <n v="26"/>
    <s v="US"/>
    <s v="USD"/>
    <n v="1405746000"/>
    <n v="1407042000"/>
    <b v="0"/>
    <b v="1"/>
    <s v="film &amp; video/documentary"/>
    <n v="0.82874999999999999"/>
    <n v="25.5"/>
    <x v="4"/>
    <s v="documentary"/>
    <x v="169"/>
    <d v="2014-08-03T05:00:00"/>
    <x v="1"/>
  </r>
  <r>
    <n v="173"/>
    <s v="White LLC"/>
    <s v="Cross-group 4thgeneration middleware"/>
    <x v="127"/>
    <n v="157635"/>
    <x v="1"/>
    <n v="1561"/>
    <s v="US"/>
    <s v="USD"/>
    <n v="1368853200"/>
    <n v="1369371600"/>
    <b v="0"/>
    <b v="0"/>
    <s v="theater/plays"/>
    <n v="1.6301447776628748"/>
    <n v="100.98334401024984"/>
    <x v="3"/>
    <s v="plays"/>
    <x v="170"/>
    <d v="2013-05-24T05:00:00"/>
    <x v="2"/>
  </r>
  <r>
    <n v="174"/>
    <s v="Santos, Black and Donovan"/>
    <s v="Pre-emptive scalable access"/>
    <x v="60"/>
    <n v="5368"/>
    <x v="1"/>
    <n v="48"/>
    <s v="US"/>
    <s v="USD"/>
    <n v="1444021200"/>
    <n v="1444107600"/>
    <b v="0"/>
    <b v="1"/>
    <s v="technology/wearables"/>
    <n v="2"/>
    <n v="111.83333333333333"/>
    <x v="2"/>
    <s v="wearables"/>
    <x v="171"/>
    <d v="2015-10-06T05:00:00"/>
    <x v="0"/>
  </r>
  <r>
    <n v="175"/>
    <s v="Jones, Contreras and Burnett"/>
    <s v="Sharable intangible migration"/>
    <x v="128"/>
    <n v="47459"/>
    <x v="0"/>
    <n v="1130"/>
    <s v="US"/>
    <s v="USD"/>
    <n v="1472619600"/>
    <n v="1474261200"/>
    <b v="0"/>
    <b v="0"/>
    <s v="theater/plays"/>
    <n v="0.26191501103752757"/>
    <n v="41.999115044247787"/>
    <x v="3"/>
    <s v="plays"/>
    <x v="172"/>
    <d v="2016-09-19T05:00:00"/>
    <x v="7"/>
  </r>
  <r>
    <n v="176"/>
    <s v="Stone-Orozco"/>
    <s v="Proactive scalable Graphical User Interface"/>
    <x v="129"/>
    <n v="86060"/>
    <x v="0"/>
    <n v="782"/>
    <s v="US"/>
    <s v="USD"/>
    <n v="1472878800"/>
    <n v="1473656400"/>
    <b v="0"/>
    <b v="0"/>
    <s v="theater/plays"/>
    <n v="0.74834782608695649"/>
    <n v="110.05115089514067"/>
    <x v="3"/>
    <s v="plays"/>
    <x v="173"/>
    <d v="2016-09-12T05:00:00"/>
    <x v="7"/>
  </r>
  <r>
    <n v="177"/>
    <s v="Lee, Gibson and Morgan"/>
    <s v="Digitized solution-oriented product"/>
    <x v="130"/>
    <n v="161593"/>
    <x v="1"/>
    <n v="2739"/>
    <s v="US"/>
    <s v="USD"/>
    <n v="1289800800"/>
    <n v="1291960800"/>
    <b v="0"/>
    <b v="0"/>
    <s v="theater/plays"/>
    <n v="2"/>
    <n v="58.997079225994888"/>
    <x v="3"/>
    <s v="plays"/>
    <x v="174"/>
    <d v="2010-12-10T06:00:00"/>
    <x v="6"/>
  </r>
  <r>
    <n v="178"/>
    <s v="Alexander-Williams"/>
    <s v="Triple-buffered cohesive structure"/>
    <x v="44"/>
    <n v="6927"/>
    <x v="0"/>
    <n v="210"/>
    <s v="US"/>
    <s v="USD"/>
    <n v="1505970000"/>
    <n v="1506747600"/>
    <b v="0"/>
    <b v="0"/>
    <s v="food/food trucks"/>
    <n v="0.96208333333333329"/>
    <n v="32.985714285714288"/>
    <x v="0"/>
    <s v="food trucks"/>
    <x v="175"/>
    <d v="2017-09-30T05:00:00"/>
    <x v="5"/>
  </r>
  <r>
    <n v="179"/>
    <s v="Marks Ltd"/>
    <s v="Realigned human-resource orchestration"/>
    <x v="131"/>
    <n v="159185"/>
    <x v="1"/>
    <n v="3537"/>
    <s v="CA"/>
    <s v="CAD"/>
    <n v="1363496400"/>
    <n v="1363582800"/>
    <b v="0"/>
    <b v="1"/>
    <s v="theater/plays"/>
    <n v="2"/>
    <n v="45.005654509471306"/>
    <x v="3"/>
    <s v="plays"/>
    <x v="176"/>
    <d v="2013-03-18T05:00:00"/>
    <x v="2"/>
  </r>
  <r>
    <n v="180"/>
    <s v="Olsen, Edwards and Reid"/>
    <s v="Optional clear-thinking software"/>
    <x v="132"/>
    <n v="172736"/>
    <x v="1"/>
    <n v="2107"/>
    <s v="AU"/>
    <s v="AUD"/>
    <n v="1269234000"/>
    <n v="1269666000"/>
    <b v="0"/>
    <b v="0"/>
    <s v="technology/wearables"/>
    <n v="2"/>
    <n v="81.98196487897485"/>
    <x v="2"/>
    <s v="wearables"/>
    <x v="177"/>
    <d v="2010-03-27T05:00:00"/>
    <x v="6"/>
  </r>
  <r>
    <n v="181"/>
    <s v="Daniels, Rose and Tyler"/>
    <s v="Centralized global approach"/>
    <x v="133"/>
    <n v="5315"/>
    <x v="0"/>
    <n v="136"/>
    <s v="US"/>
    <s v="USD"/>
    <n v="1507093200"/>
    <n v="1508648400"/>
    <b v="0"/>
    <b v="0"/>
    <s v="technology/web"/>
    <n v="0.61802325581395345"/>
    <n v="39.080882352941174"/>
    <x v="2"/>
    <s v="web"/>
    <x v="178"/>
    <d v="2017-10-22T05:00:00"/>
    <x v="5"/>
  </r>
  <r>
    <n v="182"/>
    <s v="Adams Group"/>
    <s v="Reverse-engineered bandwidth-monitored contingency"/>
    <x v="134"/>
    <n v="195750"/>
    <x v="1"/>
    <n v="3318"/>
    <s v="DK"/>
    <s v="DKK"/>
    <n v="1560574800"/>
    <n v="1561957200"/>
    <b v="0"/>
    <b v="0"/>
    <s v="theater/plays"/>
    <n v="2"/>
    <n v="58.996383363471971"/>
    <x v="3"/>
    <s v="plays"/>
    <x v="179"/>
    <d v="2019-07-01T05:00:00"/>
    <x v="3"/>
  </r>
  <r>
    <n v="183"/>
    <s v="Rogers, Huerta and Medina"/>
    <s v="Pre-emptive bandwidth-monitored instruction set"/>
    <x v="135"/>
    <n v="3525"/>
    <x v="0"/>
    <n v="86"/>
    <s v="CA"/>
    <s v="CAD"/>
    <n v="1284008400"/>
    <n v="1285131600"/>
    <b v="0"/>
    <b v="0"/>
    <s v="music/rock"/>
    <n v="0.69117647058823528"/>
    <n v="40.988372093023258"/>
    <x v="1"/>
    <s v="rock"/>
    <x v="180"/>
    <d v="2010-09-22T05:00:00"/>
    <x v="6"/>
  </r>
  <r>
    <n v="184"/>
    <s v="Howard, Carter and Griffith"/>
    <s v="Adaptive asynchronous emulation"/>
    <x v="136"/>
    <n v="10550"/>
    <x v="1"/>
    <n v="340"/>
    <s v="US"/>
    <s v="USD"/>
    <n v="1556859600"/>
    <n v="1556946000"/>
    <b v="0"/>
    <b v="0"/>
    <s v="theater/plays"/>
    <n v="2"/>
    <n v="31.029411764705884"/>
    <x v="3"/>
    <s v="plays"/>
    <x v="181"/>
    <d v="2019-05-04T05:00:00"/>
    <x v="3"/>
  </r>
  <r>
    <n v="185"/>
    <s v="Bailey PLC"/>
    <s v="Innovative actuating conglomeration"/>
    <x v="67"/>
    <n v="718"/>
    <x v="0"/>
    <n v="19"/>
    <s v="US"/>
    <s v="USD"/>
    <n v="1526187600"/>
    <n v="1527138000"/>
    <b v="0"/>
    <b v="0"/>
    <s v="film &amp; video/television"/>
    <n v="0.71799999999999997"/>
    <n v="37.789473684210527"/>
    <x v="4"/>
    <s v="television"/>
    <x v="182"/>
    <d v="2018-05-24T05:00:00"/>
    <x v="9"/>
  </r>
  <r>
    <n v="186"/>
    <s v="Parker Group"/>
    <s v="Grass-roots foreground policy"/>
    <x v="137"/>
    <n v="28358"/>
    <x v="0"/>
    <n v="886"/>
    <s v="US"/>
    <s v="USD"/>
    <n v="1400821200"/>
    <n v="1402117200"/>
    <b v="0"/>
    <b v="0"/>
    <s v="theater/plays"/>
    <n v="0.31934684684684683"/>
    <n v="32.006772009029348"/>
    <x v="3"/>
    <s v="plays"/>
    <x v="183"/>
    <d v="2014-06-07T05:00:00"/>
    <x v="1"/>
  </r>
  <r>
    <n v="187"/>
    <s v="Fox Group"/>
    <s v="Horizontal transitional paradigm"/>
    <x v="138"/>
    <n v="138384"/>
    <x v="1"/>
    <n v="1442"/>
    <s v="CA"/>
    <s v="CAD"/>
    <n v="1361599200"/>
    <n v="1364014800"/>
    <b v="0"/>
    <b v="1"/>
    <s v="film &amp; video/shorts"/>
    <n v="2"/>
    <n v="95.966712898751737"/>
    <x v="4"/>
    <s v="shorts"/>
    <x v="184"/>
    <d v="2013-03-23T05:00:00"/>
    <x v="2"/>
  </r>
  <r>
    <n v="188"/>
    <s v="Walker, Jones and Rodriguez"/>
    <s v="Networked didactic info-mediaries"/>
    <x v="139"/>
    <n v="2625"/>
    <x v="0"/>
    <n v="35"/>
    <s v="IT"/>
    <s v="EUR"/>
    <n v="1417500000"/>
    <n v="1417586400"/>
    <b v="0"/>
    <b v="0"/>
    <s v="theater/plays"/>
    <n v="0.3201219512195122"/>
    <n v="75"/>
    <x v="3"/>
    <s v="plays"/>
    <x v="185"/>
    <d v="2014-12-03T06:00:00"/>
    <x v="1"/>
  </r>
  <r>
    <n v="189"/>
    <s v="Anthony-Shaw"/>
    <s v="Switchable contextually-based access"/>
    <x v="140"/>
    <n v="45004"/>
    <x v="3"/>
    <n v="441"/>
    <s v="US"/>
    <s v="USD"/>
    <n v="1457071200"/>
    <n v="1457071200"/>
    <b v="0"/>
    <b v="0"/>
    <s v="theater/plays"/>
    <n v="0.23525352848928385"/>
    <n v="102.0498866213152"/>
    <x v="3"/>
    <s v="plays"/>
    <x v="186"/>
    <d v="2016-03-04T06:00:00"/>
    <x v="7"/>
  </r>
  <r>
    <n v="190"/>
    <s v="Cook LLC"/>
    <s v="Up-sized dynamic throughput"/>
    <x v="41"/>
    <n v="2538"/>
    <x v="0"/>
    <n v="24"/>
    <s v="US"/>
    <s v="USD"/>
    <n v="1370322000"/>
    <n v="1370408400"/>
    <b v="0"/>
    <b v="1"/>
    <s v="theater/plays"/>
    <n v="0.68594594594594593"/>
    <n v="105.75"/>
    <x v="3"/>
    <s v="plays"/>
    <x v="187"/>
    <d v="2013-06-05T05:00:00"/>
    <x v="2"/>
  </r>
  <r>
    <n v="191"/>
    <s v="Sutton PLC"/>
    <s v="Mandatory reciprocal superstructure"/>
    <x v="141"/>
    <n v="3188"/>
    <x v="0"/>
    <n v="86"/>
    <s v="IT"/>
    <s v="EUR"/>
    <n v="1552366800"/>
    <n v="1552626000"/>
    <b v="0"/>
    <b v="0"/>
    <s v="theater/plays"/>
    <n v="0.37952380952380954"/>
    <n v="37.069767441860463"/>
    <x v="3"/>
    <s v="plays"/>
    <x v="188"/>
    <d v="2019-03-15T05:00:00"/>
    <x v="3"/>
  </r>
  <r>
    <n v="192"/>
    <s v="Long, Morgan and Mitchell"/>
    <s v="Upgradable 4thgeneration productivity"/>
    <x v="142"/>
    <n v="8517"/>
    <x v="0"/>
    <n v="243"/>
    <s v="US"/>
    <s v="USD"/>
    <n v="1403845200"/>
    <n v="1404190800"/>
    <b v="0"/>
    <b v="0"/>
    <s v="music/rock"/>
    <n v="0.19992957746478873"/>
    <n v="35.049382716049379"/>
    <x v="1"/>
    <s v="rock"/>
    <x v="189"/>
    <d v="2014-07-01T05:00:00"/>
    <x v="1"/>
  </r>
  <r>
    <n v="193"/>
    <s v="Calhoun, Rogers and Long"/>
    <s v="Progressive discrete hub"/>
    <x v="47"/>
    <n v="3012"/>
    <x v="0"/>
    <n v="65"/>
    <s v="US"/>
    <s v="USD"/>
    <n v="1523163600"/>
    <n v="1523509200"/>
    <b v="1"/>
    <b v="0"/>
    <s v="music/indie rock"/>
    <n v="0.45636363636363636"/>
    <n v="46.338461538461537"/>
    <x v="1"/>
    <s v="indie rock"/>
    <x v="190"/>
    <d v="2018-04-12T05:00:00"/>
    <x v="9"/>
  </r>
  <r>
    <n v="194"/>
    <s v="Sandoval Group"/>
    <s v="Assimilated multi-tasking archive"/>
    <x v="143"/>
    <n v="8716"/>
    <x v="1"/>
    <n v="126"/>
    <s v="US"/>
    <s v="USD"/>
    <n v="1442206800"/>
    <n v="1443589200"/>
    <b v="0"/>
    <b v="0"/>
    <s v="music/metal"/>
    <n v="1.227605633802817"/>
    <n v="69.174603174603178"/>
    <x v="1"/>
    <s v="metal"/>
    <x v="191"/>
    <d v="2015-09-30T05:00:00"/>
    <x v="0"/>
  </r>
  <r>
    <n v="195"/>
    <s v="Smith and Sons"/>
    <s v="Upgradable high-level solution"/>
    <x v="144"/>
    <n v="57157"/>
    <x v="1"/>
    <n v="524"/>
    <s v="US"/>
    <s v="USD"/>
    <n v="1532840400"/>
    <n v="1533445200"/>
    <b v="0"/>
    <b v="0"/>
    <s v="music/electric music"/>
    <n v="2"/>
    <n v="109.07824427480917"/>
    <x v="1"/>
    <s v="electric music"/>
    <x v="192"/>
    <d v="2018-08-05T05:00:00"/>
    <x v="9"/>
  </r>
  <r>
    <n v="196"/>
    <s v="King Inc"/>
    <s v="Organic bandwidth-monitored frame"/>
    <x v="139"/>
    <n v="5178"/>
    <x v="0"/>
    <n v="100"/>
    <s v="DK"/>
    <s v="DKK"/>
    <n v="1472878800"/>
    <n v="1474520400"/>
    <b v="0"/>
    <b v="0"/>
    <s v="technology/wearables"/>
    <n v="0.63146341463414635"/>
    <n v="51.78"/>
    <x v="2"/>
    <s v="wearables"/>
    <x v="173"/>
    <d v="2016-09-22T05:00:00"/>
    <x v="7"/>
  </r>
  <r>
    <n v="197"/>
    <s v="Perry and Sons"/>
    <s v="Business-focused logistical framework"/>
    <x v="145"/>
    <n v="163118"/>
    <x v="1"/>
    <n v="1989"/>
    <s v="US"/>
    <s v="USD"/>
    <n v="1498194000"/>
    <n v="1499403600"/>
    <b v="0"/>
    <b v="0"/>
    <s v="film &amp; video/drama"/>
    <n v="2"/>
    <n v="82.010055304172951"/>
    <x v="4"/>
    <s v="drama"/>
    <x v="193"/>
    <d v="2017-07-07T05:00:00"/>
    <x v="5"/>
  </r>
  <r>
    <n v="198"/>
    <s v="Palmer Inc"/>
    <s v="Universal multi-state capability"/>
    <x v="146"/>
    <n v="6041"/>
    <x v="0"/>
    <n v="168"/>
    <s v="US"/>
    <s v="USD"/>
    <n v="1281070800"/>
    <n v="1283576400"/>
    <b v="0"/>
    <b v="0"/>
    <s v="music/electric music"/>
    <n v="9.5585443037974685E-2"/>
    <n v="35.958333333333336"/>
    <x v="1"/>
    <s v="electric music"/>
    <x v="194"/>
    <d v="2010-09-04T05:00:00"/>
    <x v="6"/>
  </r>
  <r>
    <n v="199"/>
    <s v="Hull, Baker and Martinez"/>
    <s v="Digitized reciprocal infrastructure"/>
    <x v="37"/>
    <n v="968"/>
    <x v="0"/>
    <n v="13"/>
    <s v="US"/>
    <s v="USD"/>
    <n v="1436245200"/>
    <n v="1436590800"/>
    <b v="0"/>
    <b v="0"/>
    <s v="music/rock"/>
    <n v="0.5377777777777778"/>
    <n v="74.461538461538467"/>
    <x v="1"/>
    <s v="rock"/>
    <x v="195"/>
    <d v="2015-07-11T05:00:00"/>
    <x v="0"/>
  </r>
  <r>
    <n v="200"/>
    <s v="Becker, Rice and White"/>
    <s v="Reduced dedicated capability"/>
    <x v="0"/>
    <n v="2"/>
    <x v="0"/>
    <n v="1"/>
    <s v="CA"/>
    <s v="CAD"/>
    <n v="1269493200"/>
    <n v="1270443600"/>
    <b v="0"/>
    <b v="0"/>
    <s v="theater/plays"/>
    <n v="0.02"/>
    <n v="2"/>
    <x v="3"/>
    <s v="plays"/>
    <x v="152"/>
    <d v="2010-04-05T05:00:00"/>
    <x v="6"/>
  </r>
  <r>
    <n v="201"/>
    <s v="Osborne, Perkins and Knox"/>
    <s v="Cross-platform bi-directional workforce"/>
    <x v="118"/>
    <n v="14305"/>
    <x v="1"/>
    <n v="157"/>
    <s v="US"/>
    <s v="USD"/>
    <n v="1406264400"/>
    <n v="1407819600"/>
    <b v="0"/>
    <b v="0"/>
    <s v="technology/web"/>
    <n v="2"/>
    <n v="91.114649681528661"/>
    <x v="2"/>
    <s v="web"/>
    <x v="196"/>
    <d v="2014-08-12T05:00:00"/>
    <x v="1"/>
  </r>
  <r>
    <n v="202"/>
    <s v="Mcknight-Freeman"/>
    <s v="Upgradable scalable methodology"/>
    <x v="111"/>
    <n v="6543"/>
    <x v="3"/>
    <n v="82"/>
    <s v="US"/>
    <s v="USD"/>
    <n v="1317531600"/>
    <n v="1317877200"/>
    <b v="0"/>
    <b v="0"/>
    <s v="food/food trucks"/>
    <n v="0.78831325301204824"/>
    <n v="79.792682926829272"/>
    <x v="0"/>
    <s v="food trucks"/>
    <x v="197"/>
    <d v="2011-10-06T05:00:00"/>
    <x v="8"/>
  </r>
  <r>
    <n v="203"/>
    <s v="Hayden, Shannon and Stein"/>
    <s v="Customer-focused client-server service-desk"/>
    <x v="147"/>
    <n v="193413"/>
    <x v="1"/>
    <n v="4498"/>
    <s v="AU"/>
    <s v="AUD"/>
    <n v="1484632800"/>
    <n v="1484805600"/>
    <b v="0"/>
    <b v="0"/>
    <s v="theater/plays"/>
    <n v="1.3440792216817234"/>
    <n v="42.999777678968428"/>
    <x v="3"/>
    <s v="plays"/>
    <x v="198"/>
    <d v="2017-01-19T06:00:00"/>
    <x v="5"/>
  </r>
  <r>
    <n v="204"/>
    <s v="Daniel-Luna"/>
    <s v="Mandatory multimedia leverage"/>
    <x v="148"/>
    <n v="2529"/>
    <x v="0"/>
    <n v="40"/>
    <s v="US"/>
    <s v="USD"/>
    <n v="1301806800"/>
    <n v="1302670800"/>
    <b v="0"/>
    <b v="0"/>
    <s v="music/jazz"/>
    <n v="3.372E-2"/>
    <n v="63.225000000000001"/>
    <x v="1"/>
    <s v="jazz"/>
    <x v="199"/>
    <d v="2011-04-13T05:00:00"/>
    <x v="8"/>
  </r>
  <r>
    <n v="205"/>
    <s v="Weaver-Marquez"/>
    <s v="Focused analyzing circuit"/>
    <x v="81"/>
    <n v="5614"/>
    <x v="1"/>
    <n v="80"/>
    <s v="US"/>
    <s v="USD"/>
    <n v="1539752400"/>
    <n v="1540789200"/>
    <b v="1"/>
    <b v="0"/>
    <s v="theater/plays"/>
    <n v="2"/>
    <n v="70.174999999999997"/>
    <x v="3"/>
    <s v="plays"/>
    <x v="200"/>
    <d v="2018-10-29T05:00:00"/>
    <x v="9"/>
  </r>
  <r>
    <n v="206"/>
    <s v="Austin, Baker and Kelley"/>
    <s v="Fundamental grid-enabled strategy"/>
    <x v="25"/>
    <n v="3496"/>
    <x v="3"/>
    <n v="57"/>
    <s v="US"/>
    <s v="USD"/>
    <n v="1267250400"/>
    <n v="1268028000"/>
    <b v="0"/>
    <b v="0"/>
    <s v="publishing/fiction"/>
    <n v="0.38844444444444443"/>
    <n v="61.333333333333336"/>
    <x v="5"/>
    <s v="fiction"/>
    <x v="201"/>
    <d v="2010-03-08T06:00:00"/>
    <x v="6"/>
  </r>
  <r>
    <n v="207"/>
    <s v="Carney-Anderson"/>
    <s v="Digitized 5thgeneration knowledgebase"/>
    <x v="67"/>
    <n v="4257"/>
    <x v="1"/>
    <n v="43"/>
    <s v="US"/>
    <s v="USD"/>
    <n v="1535432400"/>
    <n v="1537160400"/>
    <b v="0"/>
    <b v="1"/>
    <s v="music/rock"/>
    <n v="2"/>
    <n v="99"/>
    <x v="1"/>
    <s v="rock"/>
    <x v="202"/>
    <d v="2018-09-17T05:00:00"/>
    <x v="9"/>
  </r>
  <r>
    <n v="208"/>
    <s v="Jackson Inc"/>
    <s v="Mandatory multi-tasking encryption"/>
    <x v="149"/>
    <n v="199110"/>
    <x v="1"/>
    <n v="2053"/>
    <s v="US"/>
    <s v="USD"/>
    <n v="1510207200"/>
    <n v="1512280800"/>
    <b v="0"/>
    <b v="0"/>
    <s v="film &amp; video/documentary"/>
    <n v="1.0112239715591671"/>
    <n v="96.984900146127615"/>
    <x v="4"/>
    <s v="documentary"/>
    <x v="203"/>
    <d v="2017-12-03T06:00:00"/>
    <x v="5"/>
  </r>
  <r>
    <n v="209"/>
    <s v="Warren Ltd"/>
    <s v="Distributed system-worthy application"/>
    <x v="150"/>
    <n v="41212"/>
    <x v="2"/>
    <n v="808"/>
    <s v="AU"/>
    <s v="AUD"/>
    <n v="1462510800"/>
    <n v="1463115600"/>
    <b v="0"/>
    <b v="0"/>
    <s v="film &amp; video/documentary"/>
    <n v="0.21188688946015424"/>
    <n v="51.004950495049506"/>
    <x v="4"/>
    <s v="documentary"/>
    <x v="204"/>
    <d v="2016-05-13T05:00:00"/>
    <x v="7"/>
  </r>
  <r>
    <n v="210"/>
    <s v="Schultz Inc"/>
    <s v="Synergistic tertiary time-frame"/>
    <x v="151"/>
    <n v="6338"/>
    <x v="0"/>
    <n v="226"/>
    <s v="DK"/>
    <s v="DKK"/>
    <n v="1488520800"/>
    <n v="1490850000"/>
    <b v="0"/>
    <b v="0"/>
    <s v="film &amp; video/science fiction"/>
    <n v="0.67425531914893622"/>
    <n v="28.044247787610619"/>
    <x v="4"/>
    <s v="science fiction"/>
    <x v="205"/>
    <d v="2017-03-30T05:00:00"/>
    <x v="5"/>
  </r>
  <r>
    <n v="211"/>
    <s v="Thompson LLC"/>
    <s v="Customer-focused impactful benchmark"/>
    <x v="152"/>
    <n v="99100"/>
    <x v="0"/>
    <n v="1625"/>
    <s v="US"/>
    <s v="USD"/>
    <n v="1377579600"/>
    <n v="1379653200"/>
    <b v="0"/>
    <b v="0"/>
    <s v="theater/plays"/>
    <n v="0.9492337164750958"/>
    <n v="60.984615384615381"/>
    <x v="3"/>
    <s v="plays"/>
    <x v="206"/>
    <d v="2013-09-20T05:00:00"/>
    <x v="2"/>
  </r>
  <r>
    <n v="212"/>
    <s v="Johnson Inc"/>
    <s v="Profound next generation infrastructure"/>
    <x v="32"/>
    <n v="12300"/>
    <x v="1"/>
    <n v="168"/>
    <s v="US"/>
    <s v="USD"/>
    <n v="1576389600"/>
    <n v="1580364000"/>
    <b v="0"/>
    <b v="0"/>
    <s v="theater/plays"/>
    <n v="1.5185185185185186"/>
    <n v="73.214285714285708"/>
    <x v="3"/>
    <s v="plays"/>
    <x v="207"/>
    <d v="2020-01-30T06:00:00"/>
    <x v="3"/>
  </r>
  <r>
    <n v="213"/>
    <s v="Morgan-Warren"/>
    <s v="Face-to-face encompassing info-mediaries"/>
    <x v="153"/>
    <n v="171549"/>
    <x v="1"/>
    <n v="4289"/>
    <s v="US"/>
    <s v="USD"/>
    <n v="1289019600"/>
    <n v="1289714400"/>
    <b v="0"/>
    <b v="1"/>
    <s v="music/indie rock"/>
    <n v="1.9516382252559727"/>
    <n v="39.997435299603637"/>
    <x v="1"/>
    <s v="indie rock"/>
    <x v="208"/>
    <d v="2010-11-14T06:00:00"/>
    <x v="6"/>
  </r>
  <r>
    <n v="214"/>
    <s v="Sullivan Group"/>
    <s v="Open-source fresh-thinking policy"/>
    <x v="1"/>
    <n v="14324"/>
    <x v="1"/>
    <n v="165"/>
    <s v="US"/>
    <s v="USD"/>
    <n v="1282194000"/>
    <n v="1282712400"/>
    <b v="0"/>
    <b v="0"/>
    <s v="music/rock"/>
    <n v="2"/>
    <n v="86.812121212121212"/>
    <x v="1"/>
    <s v="rock"/>
    <x v="209"/>
    <d v="2010-08-25T05:00:00"/>
    <x v="6"/>
  </r>
  <r>
    <n v="215"/>
    <s v="Vargas, Banks and Palmer"/>
    <s v="Extended 24/7 implementation"/>
    <x v="154"/>
    <n v="6024"/>
    <x v="0"/>
    <n v="143"/>
    <s v="US"/>
    <s v="USD"/>
    <n v="1550037600"/>
    <n v="1550210400"/>
    <b v="0"/>
    <b v="0"/>
    <s v="theater/plays"/>
    <n v="3.8418367346938778E-2"/>
    <n v="42.125874125874127"/>
    <x v="3"/>
    <s v="plays"/>
    <x v="210"/>
    <d v="2019-02-15T06:00:00"/>
    <x v="3"/>
  </r>
  <r>
    <n v="216"/>
    <s v="Johnson, Dixon and Zimmerman"/>
    <s v="Organic dynamic algorithm"/>
    <x v="155"/>
    <n v="188721"/>
    <x v="1"/>
    <n v="1815"/>
    <s v="US"/>
    <s v="USD"/>
    <n v="1321941600"/>
    <n v="1322114400"/>
    <b v="0"/>
    <b v="0"/>
    <s v="theater/plays"/>
    <n v="1.5507066557107643"/>
    <n v="103.97851239669421"/>
    <x v="3"/>
    <s v="plays"/>
    <x v="211"/>
    <d v="2011-11-24T06:00:00"/>
    <x v="8"/>
  </r>
  <r>
    <n v="217"/>
    <s v="Moore, Dudley and Navarro"/>
    <s v="Organic multi-tasking focus group"/>
    <x v="156"/>
    <n v="57911"/>
    <x v="0"/>
    <n v="934"/>
    <s v="US"/>
    <s v="USD"/>
    <n v="1556427600"/>
    <n v="1557205200"/>
    <b v="0"/>
    <b v="0"/>
    <s v="film &amp; video/science fiction"/>
    <n v="0.44753477588871715"/>
    <n v="62.003211991434689"/>
    <x v="4"/>
    <s v="science fiction"/>
    <x v="212"/>
    <d v="2019-05-07T05:00:00"/>
    <x v="3"/>
  </r>
  <r>
    <n v="218"/>
    <s v="Price-Rodriguez"/>
    <s v="Adaptive logistical initiative"/>
    <x v="57"/>
    <n v="12309"/>
    <x v="1"/>
    <n v="397"/>
    <s v="GB"/>
    <s v="GBP"/>
    <n v="1320991200"/>
    <n v="1323928800"/>
    <b v="0"/>
    <b v="1"/>
    <s v="film &amp; video/shorts"/>
    <n v="2"/>
    <n v="31.005037783375315"/>
    <x v="4"/>
    <s v="shorts"/>
    <x v="213"/>
    <d v="2011-12-15T06:00:00"/>
    <x v="8"/>
  </r>
  <r>
    <n v="219"/>
    <s v="Huang-Henderson"/>
    <s v="Stand-alone mobile customer loyalty"/>
    <x v="157"/>
    <n v="138497"/>
    <x v="1"/>
    <n v="1539"/>
    <s v="US"/>
    <s v="USD"/>
    <n v="1345093200"/>
    <n v="1346130000"/>
    <b v="0"/>
    <b v="0"/>
    <s v="film &amp; video/animation"/>
    <n v="2"/>
    <n v="89.991552956465242"/>
    <x v="4"/>
    <s v="animation"/>
    <x v="214"/>
    <d v="2012-08-28T05:00:00"/>
    <x v="4"/>
  </r>
  <r>
    <n v="220"/>
    <s v="Owens-Le"/>
    <s v="Focused composite approach"/>
    <x v="58"/>
    <n v="667"/>
    <x v="0"/>
    <n v="17"/>
    <s v="US"/>
    <s v="USD"/>
    <n v="1309496400"/>
    <n v="1311051600"/>
    <b v="1"/>
    <b v="0"/>
    <s v="theater/plays"/>
    <n v="8.4430379746835441E-2"/>
    <n v="39.235294117647058"/>
    <x v="3"/>
    <s v="plays"/>
    <x v="215"/>
    <d v="2011-07-19T05:00:00"/>
    <x v="8"/>
  </r>
  <r>
    <n v="221"/>
    <s v="Huff LLC"/>
    <s v="Face-to-face clear-thinking Local Area Network"/>
    <x v="158"/>
    <n v="119830"/>
    <x v="0"/>
    <n v="2179"/>
    <s v="US"/>
    <s v="USD"/>
    <n v="1340254800"/>
    <n v="1340427600"/>
    <b v="1"/>
    <b v="0"/>
    <s v="food/food trucks"/>
    <n v="0.9862551440329218"/>
    <n v="54.993116108306566"/>
    <x v="0"/>
    <s v="food trucks"/>
    <x v="216"/>
    <d v="2012-06-23T05:00:00"/>
    <x v="4"/>
  </r>
  <r>
    <n v="222"/>
    <s v="Johnson LLC"/>
    <s v="Cross-group cohesive circuit"/>
    <x v="73"/>
    <n v="6623"/>
    <x v="1"/>
    <n v="138"/>
    <s v="US"/>
    <s v="USD"/>
    <n v="1412226000"/>
    <n v="1412312400"/>
    <b v="0"/>
    <b v="0"/>
    <s v="photography/photography books"/>
    <n v="1.3797916666666667"/>
    <n v="47.992753623188406"/>
    <x v="7"/>
    <s v="photography books"/>
    <x v="217"/>
    <d v="2014-10-03T05:00:00"/>
    <x v="1"/>
  </r>
  <r>
    <n v="223"/>
    <s v="Chavez, Garcia and Cantu"/>
    <s v="Synergistic explicit capability"/>
    <x v="159"/>
    <n v="81897"/>
    <x v="0"/>
    <n v="931"/>
    <s v="US"/>
    <s v="USD"/>
    <n v="1458104400"/>
    <n v="1459314000"/>
    <b v="0"/>
    <b v="0"/>
    <s v="theater/plays"/>
    <n v="0.93810996563573879"/>
    <n v="87.966702470461868"/>
    <x v="3"/>
    <s v="plays"/>
    <x v="218"/>
    <d v="2016-03-30T05:00:00"/>
    <x v="7"/>
  </r>
  <r>
    <n v="224"/>
    <s v="Lester-Moore"/>
    <s v="Diverse analyzing definition"/>
    <x v="160"/>
    <n v="186885"/>
    <x v="1"/>
    <n v="3594"/>
    <s v="US"/>
    <s v="USD"/>
    <n v="1411534800"/>
    <n v="1415426400"/>
    <b v="0"/>
    <b v="0"/>
    <s v="film &amp; video/science fiction"/>
    <n v="2"/>
    <n v="51.999165275459099"/>
    <x v="4"/>
    <s v="science fiction"/>
    <x v="219"/>
    <d v="2014-11-08T06:00:00"/>
    <x v="1"/>
  </r>
  <r>
    <n v="225"/>
    <s v="Fox-Quinn"/>
    <s v="Enterprise-wide reciprocal success"/>
    <x v="161"/>
    <n v="176398"/>
    <x v="1"/>
    <n v="5880"/>
    <s v="US"/>
    <s v="USD"/>
    <n v="1399093200"/>
    <n v="1399093200"/>
    <b v="1"/>
    <b v="0"/>
    <s v="music/rock"/>
    <n v="2"/>
    <n v="29.999659863945578"/>
    <x v="1"/>
    <s v="rock"/>
    <x v="220"/>
    <d v="2014-05-03T05:00:00"/>
    <x v="1"/>
  </r>
  <r>
    <n v="226"/>
    <s v="Garcia Inc"/>
    <s v="Progressive neutral middleware"/>
    <x v="162"/>
    <n v="10999"/>
    <x v="1"/>
    <n v="112"/>
    <s v="US"/>
    <s v="USD"/>
    <n v="1270702800"/>
    <n v="1273899600"/>
    <b v="0"/>
    <b v="0"/>
    <s v="photography/photography books"/>
    <n v="2"/>
    <n v="98.205357142857139"/>
    <x v="7"/>
    <s v="photography books"/>
    <x v="221"/>
    <d v="2010-05-15T05:00:00"/>
    <x v="6"/>
  </r>
  <r>
    <n v="227"/>
    <s v="Johnson-Lee"/>
    <s v="Intuitive exuding process improvement"/>
    <x v="163"/>
    <n v="102751"/>
    <x v="1"/>
    <n v="943"/>
    <s v="US"/>
    <s v="USD"/>
    <n v="1431666000"/>
    <n v="1432184400"/>
    <b v="0"/>
    <b v="0"/>
    <s v="games/mobile games"/>
    <n v="1.687208538587849"/>
    <n v="108.96182396606575"/>
    <x v="6"/>
    <s v="mobile games"/>
    <x v="222"/>
    <d v="2015-05-21T05:00:00"/>
    <x v="0"/>
  </r>
  <r>
    <n v="228"/>
    <s v="Pineda Group"/>
    <s v="Exclusive real-time protocol"/>
    <x v="164"/>
    <n v="165352"/>
    <x v="1"/>
    <n v="2468"/>
    <s v="US"/>
    <s v="USD"/>
    <n v="1472619600"/>
    <n v="1474779600"/>
    <b v="0"/>
    <b v="0"/>
    <s v="film &amp; video/animation"/>
    <n v="1.1990717911530093"/>
    <n v="66.998379254457049"/>
    <x v="4"/>
    <s v="animation"/>
    <x v="172"/>
    <d v="2016-09-25T05:00:00"/>
    <x v="7"/>
  </r>
  <r>
    <n v="229"/>
    <s v="Hoffman-Howard"/>
    <s v="Extended encompassing application"/>
    <x v="165"/>
    <n v="165798"/>
    <x v="1"/>
    <n v="2551"/>
    <s v="US"/>
    <s v="USD"/>
    <n v="1496293200"/>
    <n v="1500440400"/>
    <b v="0"/>
    <b v="1"/>
    <s v="games/mobile games"/>
    <n v="1.936892523364486"/>
    <n v="64.99333594668758"/>
    <x v="6"/>
    <s v="mobile games"/>
    <x v="223"/>
    <d v="2017-07-19T05:00:00"/>
    <x v="5"/>
  </r>
  <r>
    <n v="230"/>
    <s v="Miranda, Hall and Mcgrath"/>
    <s v="Progressive value-added ability"/>
    <x v="166"/>
    <n v="10084"/>
    <x v="1"/>
    <n v="101"/>
    <s v="US"/>
    <s v="USD"/>
    <n v="1575612000"/>
    <n v="1575612000"/>
    <b v="0"/>
    <b v="0"/>
    <s v="games/video games"/>
    <n v="2"/>
    <n v="99.841584158415841"/>
    <x v="6"/>
    <s v="video games"/>
    <x v="224"/>
    <d v="2019-12-06T06:00:00"/>
    <x v="3"/>
  </r>
  <r>
    <n v="231"/>
    <s v="Williams, Carter and Gonzalez"/>
    <s v="Cross-platform uniform hardware"/>
    <x v="44"/>
    <n v="5523"/>
    <x v="3"/>
    <n v="67"/>
    <s v="US"/>
    <s v="USD"/>
    <n v="1369112400"/>
    <n v="1374123600"/>
    <b v="0"/>
    <b v="0"/>
    <s v="theater/plays"/>
    <n v="0.76708333333333334"/>
    <n v="82.432835820895519"/>
    <x v="3"/>
    <s v="plays"/>
    <x v="225"/>
    <d v="2013-07-18T05:00:00"/>
    <x v="2"/>
  </r>
  <r>
    <n v="232"/>
    <s v="Davis-Rodriguez"/>
    <s v="Progressive secondary portal"/>
    <x v="74"/>
    <n v="5823"/>
    <x v="1"/>
    <n v="92"/>
    <s v="US"/>
    <s v="USD"/>
    <n v="1469422800"/>
    <n v="1469509200"/>
    <b v="0"/>
    <b v="0"/>
    <s v="theater/plays"/>
    <n v="1.7126470588235294"/>
    <n v="63.293478260869563"/>
    <x v="3"/>
    <s v="plays"/>
    <x v="226"/>
    <d v="2016-07-26T05:00:00"/>
    <x v="7"/>
  </r>
  <r>
    <n v="233"/>
    <s v="Reid, Rivera and Perry"/>
    <s v="Multi-lateral national adapter"/>
    <x v="167"/>
    <n v="6000"/>
    <x v="1"/>
    <n v="62"/>
    <s v="US"/>
    <s v="USD"/>
    <n v="1307854800"/>
    <n v="1309237200"/>
    <b v="0"/>
    <b v="0"/>
    <s v="film &amp; video/animation"/>
    <n v="1.5789473684210527"/>
    <n v="96.774193548387103"/>
    <x v="4"/>
    <s v="animation"/>
    <x v="227"/>
    <d v="2011-06-28T05:00:00"/>
    <x v="8"/>
  </r>
  <r>
    <n v="234"/>
    <s v="Mendoza-Parker"/>
    <s v="Enterprise-wide motivating matrices"/>
    <x v="168"/>
    <n v="8181"/>
    <x v="1"/>
    <n v="149"/>
    <s v="IT"/>
    <s v="EUR"/>
    <n v="1503378000"/>
    <n v="1503982800"/>
    <b v="0"/>
    <b v="1"/>
    <s v="games/video games"/>
    <n v="1.0908"/>
    <n v="54.906040268456373"/>
    <x v="6"/>
    <s v="video games"/>
    <x v="228"/>
    <d v="2017-08-29T05:00:00"/>
    <x v="5"/>
  </r>
  <r>
    <n v="235"/>
    <s v="Lee, Ali and Guzman"/>
    <s v="Polarized upward-trending Local Area Network"/>
    <x v="133"/>
    <n v="3589"/>
    <x v="0"/>
    <n v="92"/>
    <s v="US"/>
    <s v="USD"/>
    <n v="1486965600"/>
    <n v="1487397600"/>
    <b v="0"/>
    <b v="0"/>
    <s v="film &amp; video/animation"/>
    <n v="0.41732558139534881"/>
    <n v="39.010869565217391"/>
    <x v="4"/>
    <s v="animation"/>
    <x v="229"/>
    <d v="2017-02-18T06:00:00"/>
    <x v="5"/>
  </r>
  <r>
    <n v="236"/>
    <s v="Gallegos-Cobb"/>
    <s v="Object-based directional function"/>
    <x v="169"/>
    <n v="4323"/>
    <x v="0"/>
    <n v="57"/>
    <s v="AU"/>
    <s v="AUD"/>
    <n v="1561438800"/>
    <n v="1562043600"/>
    <b v="0"/>
    <b v="1"/>
    <s v="music/rock"/>
    <n v="0.10944303797468355"/>
    <n v="75.84210526315789"/>
    <x v="1"/>
    <s v="rock"/>
    <x v="230"/>
    <d v="2019-07-02T05:00:00"/>
    <x v="3"/>
  </r>
  <r>
    <n v="237"/>
    <s v="Ellison PLC"/>
    <s v="Re-contextualized tangible open architecture"/>
    <x v="29"/>
    <n v="14822"/>
    <x v="1"/>
    <n v="329"/>
    <s v="US"/>
    <s v="USD"/>
    <n v="1398402000"/>
    <n v="1398574800"/>
    <b v="0"/>
    <b v="0"/>
    <s v="film &amp; video/animation"/>
    <n v="1.593763440860215"/>
    <n v="45.051671732522799"/>
    <x v="4"/>
    <s v="animation"/>
    <x v="231"/>
    <d v="2014-04-27T05:00:00"/>
    <x v="1"/>
  </r>
  <r>
    <n v="238"/>
    <s v="Bolton, Sanchez and Carrillo"/>
    <s v="Distributed systemic adapter"/>
    <x v="166"/>
    <n v="10138"/>
    <x v="1"/>
    <n v="97"/>
    <s v="DK"/>
    <s v="DKK"/>
    <n v="1513231200"/>
    <n v="1515391200"/>
    <b v="0"/>
    <b v="1"/>
    <s v="theater/plays"/>
    <n v="2"/>
    <n v="104.51546391752578"/>
    <x v="3"/>
    <s v="plays"/>
    <x v="232"/>
    <d v="2018-01-08T06:00:00"/>
    <x v="5"/>
  </r>
  <r>
    <n v="239"/>
    <s v="Mason-Sanders"/>
    <s v="Networked web-enabled instruction set"/>
    <x v="170"/>
    <n v="3127"/>
    <x v="0"/>
    <n v="41"/>
    <s v="US"/>
    <s v="USD"/>
    <n v="1440824400"/>
    <n v="1441170000"/>
    <b v="0"/>
    <b v="0"/>
    <s v="technology/wearables"/>
    <n v="0.97718749999999999"/>
    <n v="76.268292682926827"/>
    <x v="2"/>
    <s v="wearables"/>
    <x v="233"/>
    <d v="2015-09-02T05:00:00"/>
    <x v="0"/>
  </r>
  <r>
    <n v="240"/>
    <s v="Pitts-Reed"/>
    <s v="Vision-oriented dynamic service-desk"/>
    <x v="171"/>
    <n v="123124"/>
    <x v="1"/>
    <n v="1784"/>
    <s v="US"/>
    <s v="USD"/>
    <n v="1281070800"/>
    <n v="1281157200"/>
    <b v="0"/>
    <b v="0"/>
    <s v="theater/plays"/>
    <n v="2"/>
    <n v="69.015695067264573"/>
    <x v="3"/>
    <s v="plays"/>
    <x v="194"/>
    <d v="2010-08-07T05:00:00"/>
    <x v="6"/>
  </r>
  <r>
    <n v="241"/>
    <s v="Gonzalez-Martinez"/>
    <s v="Vision-oriented actuating open system"/>
    <x v="172"/>
    <n v="171729"/>
    <x v="1"/>
    <n v="1684"/>
    <s v="AU"/>
    <s v="AUD"/>
    <n v="1397365200"/>
    <n v="1398229200"/>
    <b v="0"/>
    <b v="1"/>
    <s v="publishing/nonfiction"/>
    <n v="1.0191632047477746"/>
    <n v="101.97684085510689"/>
    <x v="5"/>
    <s v="nonfiction"/>
    <x v="234"/>
    <d v="2014-04-23T05:00:00"/>
    <x v="1"/>
  </r>
  <r>
    <n v="242"/>
    <s v="Hill, Martin and Garcia"/>
    <s v="Sharable scalable core"/>
    <x v="141"/>
    <n v="10729"/>
    <x v="1"/>
    <n v="250"/>
    <s v="US"/>
    <s v="USD"/>
    <n v="1494392400"/>
    <n v="1495256400"/>
    <b v="0"/>
    <b v="1"/>
    <s v="music/rock"/>
    <n v="1.2772619047619047"/>
    <n v="42.915999999999997"/>
    <x v="1"/>
    <s v="rock"/>
    <x v="235"/>
    <d v="2017-05-20T05:00:00"/>
    <x v="5"/>
  </r>
  <r>
    <n v="243"/>
    <s v="Garcia PLC"/>
    <s v="Customer-focused attitude-oriented function"/>
    <x v="173"/>
    <n v="10240"/>
    <x v="1"/>
    <n v="238"/>
    <s v="US"/>
    <s v="USD"/>
    <n v="1520143200"/>
    <n v="1520402400"/>
    <b v="0"/>
    <b v="0"/>
    <s v="theater/plays"/>
    <n v="2"/>
    <n v="43.025210084033617"/>
    <x v="3"/>
    <s v="plays"/>
    <x v="236"/>
    <d v="2018-03-07T06:00:00"/>
    <x v="9"/>
  </r>
  <r>
    <n v="244"/>
    <s v="Herring-Bailey"/>
    <s v="Reverse-engineered system-worthy extranet"/>
    <x v="31"/>
    <n v="3988"/>
    <x v="1"/>
    <n v="53"/>
    <s v="US"/>
    <s v="USD"/>
    <n v="1405314000"/>
    <n v="1409806800"/>
    <b v="0"/>
    <b v="0"/>
    <s v="theater/plays"/>
    <n v="2"/>
    <n v="75.245283018867923"/>
    <x v="3"/>
    <s v="plays"/>
    <x v="237"/>
    <d v="2014-09-04T05:00:00"/>
    <x v="1"/>
  </r>
  <r>
    <n v="245"/>
    <s v="Russell-Gardner"/>
    <s v="Re-engineered systematic monitoring"/>
    <x v="49"/>
    <n v="14771"/>
    <x v="1"/>
    <n v="214"/>
    <s v="US"/>
    <s v="USD"/>
    <n v="1396846800"/>
    <n v="1396933200"/>
    <b v="0"/>
    <b v="0"/>
    <s v="theater/plays"/>
    <n v="2"/>
    <n v="69.023364485981304"/>
    <x v="3"/>
    <s v="plays"/>
    <x v="238"/>
    <d v="2014-04-08T05:00:00"/>
    <x v="1"/>
  </r>
  <r>
    <n v="246"/>
    <s v="Walters-Carter"/>
    <s v="Seamless value-added standardization"/>
    <x v="6"/>
    <n v="14649"/>
    <x v="1"/>
    <n v="222"/>
    <s v="US"/>
    <s v="USD"/>
    <n v="1375678800"/>
    <n v="1376024400"/>
    <b v="0"/>
    <b v="0"/>
    <s v="technology/web"/>
    <n v="2"/>
    <n v="65.986486486486484"/>
    <x v="2"/>
    <s v="web"/>
    <x v="239"/>
    <d v="2013-08-09T05:00:00"/>
    <x v="2"/>
  </r>
  <r>
    <n v="247"/>
    <s v="Johnson, Patterson and Montoya"/>
    <s v="Triple-buffered fresh-thinking frame"/>
    <x v="174"/>
    <n v="184658"/>
    <x v="1"/>
    <n v="1884"/>
    <s v="US"/>
    <s v="USD"/>
    <n v="1482386400"/>
    <n v="1483682400"/>
    <b v="0"/>
    <b v="1"/>
    <s v="publishing/fiction"/>
    <n v="2"/>
    <n v="98.013800424628457"/>
    <x v="5"/>
    <s v="fiction"/>
    <x v="240"/>
    <d v="2017-01-06T06:00:00"/>
    <x v="7"/>
  </r>
  <r>
    <n v="248"/>
    <s v="Roberts and Sons"/>
    <s v="Streamlined holistic knowledgebase"/>
    <x v="8"/>
    <n v="13103"/>
    <x v="1"/>
    <n v="218"/>
    <s v="AU"/>
    <s v="AUD"/>
    <n v="1420005600"/>
    <n v="1420437600"/>
    <b v="0"/>
    <b v="0"/>
    <s v="games/mobile games"/>
    <n v="2"/>
    <n v="60.105504587155963"/>
    <x v="6"/>
    <s v="mobile games"/>
    <x v="241"/>
    <d v="2015-01-05T06:00:00"/>
    <x v="1"/>
  </r>
  <r>
    <n v="249"/>
    <s v="Avila-Nelson"/>
    <s v="Up-sized intermediate website"/>
    <x v="175"/>
    <n v="168095"/>
    <x v="1"/>
    <n v="6465"/>
    <s v="US"/>
    <s v="USD"/>
    <n v="1420178400"/>
    <n v="1420783200"/>
    <b v="0"/>
    <b v="0"/>
    <s v="publishing/translations"/>
    <n v="2"/>
    <n v="26.000773395204948"/>
    <x v="5"/>
    <s v="translations"/>
    <x v="242"/>
    <d v="2015-01-09T06:00:00"/>
    <x v="0"/>
  </r>
  <r>
    <n v="250"/>
    <s v="Robbins and Sons"/>
    <s v="Future-proofed directional synergy"/>
    <x v="0"/>
    <n v="3"/>
    <x v="0"/>
    <n v="1"/>
    <s v="US"/>
    <s v="USD"/>
    <n v="1264399200"/>
    <n v="1267423200"/>
    <b v="0"/>
    <b v="0"/>
    <s v="music/rock"/>
    <n v="0.03"/>
    <n v="3"/>
    <x v="1"/>
    <s v="rock"/>
    <x v="67"/>
    <d v="2010-03-01T06:00:00"/>
    <x v="6"/>
  </r>
  <r>
    <n v="251"/>
    <s v="Singleton Ltd"/>
    <s v="Enhanced user-facing function"/>
    <x v="143"/>
    <n v="3840"/>
    <x v="0"/>
    <n v="101"/>
    <s v="US"/>
    <s v="USD"/>
    <n v="1355032800"/>
    <n v="1355205600"/>
    <b v="0"/>
    <b v="0"/>
    <s v="theater/plays"/>
    <n v="0.54084507042253516"/>
    <n v="38.019801980198018"/>
    <x v="3"/>
    <s v="plays"/>
    <x v="243"/>
    <d v="2012-12-11T06:00:00"/>
    <x v="4"/>
  </r>
  <r>
    <n v="252"/>
    <s v="Perez PLC"/>
    <s v="Operative bandwidth-monitored interface"/>
    <x v="67"/>
    <n v="6263"/>
    <x v="1"/>
    <n v="59"/>
    <s v="US"/>
    <s v="USD"/>
    <n v="1382677200"/>
    <n v="1383109200"/>
    <b v="0"/>
    <b v="0"/>
    <s v="theater/plays"/>
    <n v="2"/>
    <n v="106.15254237288136"/>
    <x v="3"/>
    <s v="plays"/>
    <x v="244"/>
    <d v="2013-10-30T05:00:00"/>
    <x v="2"/>
  </r>
  <r>
    <n v="253"/>
    <s v="Rogers, Jacobs and Jackson"/>
    <s v="Upgradable multi-state instruction set"/>
    <x v="158"/>
    <n v="108161"/>
    <x v="0"/>
    <n v="1335"/>
    <s v="CA"/>
    <s v="CAD"/>
    <n v="1302238800"/>
    <n v="1303275600"/>
    <b v="0"/>
    <b v="0"/>
    <s v="film &amp; video/drama"/>
    <n v="0.8902139917695473"/>
    <n v="81.019475655430711"/>
    <x v="4"/>
    <s v="drama"/>
    <x v="245"/>
    <d v="2011-04-20T05:00:00"/>
    <x v="8"/>
  </r>
  <r>
    <n v="254"/>
    <s v="Barry Group"/>
    <s v="De-engineered static Local Area Network"/>
    <x v="176"/>
    <n v="8505"/>
    <x v="1"/>
    <n v="88"/>
    <s v="US"/>
    <s v="USD"/>
    <n v="1487656800"/>
    <n v="1487829600"/>
    <b v="0"/>
    <b v="0"/>
    <s v="publishing/nonfiction"/>
    <n v="1.8489130434782608"/>
    <n v="96.647727272727266"/>
    <x v="5"/>
    <s v="nonfiction"/>
    <x v="246"/>
    <d v="2017-02-23T06:00:00"/>
    <x v="5"/>
  </r>
  <r>
    <n v="255"/>
    <s v="Rosales, Branch and Harmon"/>
    <s v="Upgradable grid-enabled superstructure"/>
    <x v="177"/>
    <n v="96735"/>
    <x v="1"/>
    <n v="1697"/>
    <s v="US"/>
    <s v="USD"/>
    <n v="1297836000"/>
    <n v="1298268000"/>
    <b v="0"/>
    <b v="1"/>
    <s v="music/rock"/>
    <n v="1.2016770186335404"/>
    <n v="57.003535651149086"/>
    <x v="1"/>
    <s v="rock"/>
    <x v="247"/>
    <d v="2011-02-21T06:00:00"/>
    <x v="8"/>
  </r>
  <r>
    <n v="256"/>
    <s v="Smith-Reid"/>
    <s v="Optimized actuating toolset"/>
    <x v="178"/>
    <n v="959"/>
    <x v="0"/>
    <n v="15"/>
    <s v="GB"/>
    <s v="GBP"/>
    <n v="1453615200"/>
    <n v="1456812000"/>
    <b v="0"/>
    <b v="0"/>
    <s v="music/rock"/>
    <n v="0.23390243902439026"/>
    <n v="63.93333333333333"/>
    <x v="1"/>
    <s v="rock"/>
    <x v="248"/>
    <d v="2016-03-01T06:00:00"/>
    <x v="7"/>
  </r>
  <r>
    <n v="257"/>
    <s v="Williams Inc"/>
    <s v="Decentralized exuding strategy"/>
    <x v="57"/>
    <n v="8322"/>
    <x v="1"/>
    <n v="92"/>
    <s v="US"/>
    <s v="USD"/>
    <n v="1362463200"/>
    <n v="1363669200"/>
    <b v="0"/>
    <b v="0"/>
    <s v="theater/plays"/>
    <n v="1.46"/>
    <n v="90.456521739130437"/>
    <x v="3"/>
    <s v="plays"/>
    <x v="249"/>
    <d v="2013-03-19T05:00:00"/>
    <x v="2"/>
  </r>
  <r>
    <n v="258"/>
    <s v="Duncan, Mcdonald and Miller"/>
    <s v="Assimilated coherent hardware"/>
    <x v="92"/>
    <n v="13424"/>
    <x v="1"/>
    <n v="186"/>
    <s v="US"/>
    <s v="USD"/>
    <n v="1481176800"/>
    <n v="1482904800"/>
    <b v="0"/>
    <b v="1"/>
    <s v="theater/plays"/>
    <n v="2"/>
    <n v="72.172043010752688"/>
    <x v="3"/>
    <s v="plays"/>
    <x v="250"/>
    <d v="2016-12-28T06:00:00"/>
    <x v="7"/>
  </r>
  <r>
    <n v="259"/>
    <s v="Watkins Ltd"/>
    <s v="Multi-channeled responsive implementation"/>
    <x v="37"/>
    <n v="10755"/>
    <x v="1"/>
    <n v="138"/>
    <s v="US"/>
    <s v="USD"/>
    <n v="1354946400"/>
    <n v="1356588000"/>
    <b v="1"/>
    <b v="0"/>
    <s v="photography/photography books"/>
    <n v="2"/>
    <n v="77.934782608695656"/>
    <x v="7"/>
    <s v="photography books"/>
    <x v="251"/>
    <d v="2012-12-27T06:00:00"/>
    <x v="4"/>
  </r>
  <r>
    <n v="260"/>
    <s v="Allen-Jones"/>
    <s v="Centralized modular initiative"/>
    <x v="9"/>
    <n v="9935"/>
    <x v="1"/>
    <n v="261"/>
    <s v="US"/>
    <s v="USD"/>
    <n v="1348808400"/>
    <n v="1349845200"/>
    <b v="0"/>
    <b v="0"/>
    <s v="music/rock"/>
    <n v="1.5769841269841269"/>
    <n v="38.065134099616856"/>
    <x v="1"/>
    <s v="rock"/>
    <x v="136"/>
    <d v="2012-10-10T05:00:00"/>
    <x v="4"/>
  </r>
  <r>
    <n v="261"/>
    <s v="Mason-Smith"/>
    <s v="Reverse-engineered cohesive migration"/>
    <x v="179"/>
    <n v="26303"/>
    <x v="0"/>
    <n v="454"/>
    <s v="US"/>
    <s v="USD"/>
    <n v="1282712400"/>
    <n v="1283058000"/>
    <b v="0"/>
    <b v="1"/>
    <s v="music/rock"/>
    <n v="0.31201660735468567"/>
    <n v="57.936123348017624"/>
    <x v="1"/>
    <s v="rock"/>
    <x v="252"/>
    <d v="2010-08-29T05:00:00"/>
    <x v="6"/>
  </r>
  <r>
    <n v="262"/>
    <s v="Lloyd, Kennedy and Davis"/>
    <s v="Compatible multimedia hub"/>
    <x v="12"/>
    <n v="5328"/>
    <x v="1"/>
    <n v="107"/>
    <s v="US"/>
    <s v="USD"/>
    <n v="1301979600"/>
    <n v="1304226000"/>
    <b v="0"/>
    <b v="1"/>
    <s v="music/indie rock"/>
    <n v="2"/>
    <n v="49.794392523364486"/>
    <x v="1"/>
    <s v="indie rock"/>
    <x v="253"/>
    <d v="2011-05-01T05:00:00"/>
    <x v="8"/>
  </r>
  <r>
    <n v="263"/>
    <s v="Walker Ltd"/>
    <s v="Organic eco-centric success"/>
    <x v="49"/>
    <n v="10756"/>
    <x v="1"/>
    <n v="199"/>
    <s v="US"/>
    <s v="USD"/>
    <n v="1263016800"/>
    <n v="1263016800"/>
    <b v="0"/>
    <b v="0"/>
    <s v="photography/photography books"/>
    <n v="2"/>
    <n v="54.050251256281406"/>
    <x v="7"/>
    <s v="photography books"/>
    <x v="254"/>
    <d v="2010-01-09T06:00:00"/>
    <x v="6"/>
  </r>
  <r>
    <n v="264"/>
    <s v="Gordon PLC"/>
    <s v="Virtual reciprocal policy"/>
    <x v="180"/>
    <n v="165375"/>
    <x v="1"/>
    <n v="5512"/>
    <s v="US"/>
    <s v="USD"/>
    <n v="1360648800"/>
    <n v="1362031200"/>
    <b v="0"/>
    <b v="0"/>
    <s v="theater/plays"/>
    <n v="2"/>
    <n v="30.002721335268504"/>
    <x v="3"/>
    <s v="plays"/>
    <x v="255"/>
    <d v="2013-02-28T06:00:00"/>
    <x v="2"/>
  </r>
  <r>
    <n v="265"/>
    <s v="Lee and Sons"/>
    <s v="Persevering interactive emulation"/>
    <x v="70"/>
    <n v="6031"/>
    <x v="1"/>
    <n v="86"/>
    <s v="US"/>
    <s v="USD"/>
    <n v="1451800800"/>
    <n v="1455602400"/>
    <b v="0"/>
    <b v="0"/>
    <s v="theater/plays"/>
    <n v="1.2308163265306122"/>
    <n v="70.127906976744185"/>
    <x v="3"/>
    <s v="plays"/>
    <x v="256"/>
    <d v="2016-02-16T06:00:00"/>
    <x v="7"/>
  </r>
  <r>
    <n v="266"/>
    <s v="Cole LLC"/>
    <s v="Proactive responsive emulation"/>
    <x v="181"/>
    <n v="85902"/>
    <x v="0"/>
    <n v="3182"/>
    <s v="IT"/>
    <s v="EUR"/>
    <n v="1415340000"/>
    <n v="1418191200"/>
    <b v="0"/>
    <b v="1"/>
    <s v="music/jazz"/>
    <n v="0.76766756032171579"/>
    <n v="26.996228786926462"/>
    <x v="1"/>
    <s v="jazz"/>
    <x v="257"/>
    <d v="2014-12-10T06:00:00"/>
    <x v="1"/>
  </r>
  <r>
    <n v="267"/>
    <s v="Acosta PLC"/>
    <s v="Extended eco-centric function"/>
    <x v="182"/>
    <n v="143910"/>
    <x v="1"/>
    <n v="2768"/>
    <s v="AU"/>
    <s v="AUD"/>
    <n v="1351054800"/>
    <n v="1352440800"/>
    <b v="0"/>
    <b v="0"/>
    <s v="theater/plays"/>
    <n v="2"/>
    <n v="51.990606936416185"/>
    <x v="3"/>
    <s v="plays"/>
    <x v="258"/>
    <d v="2012-11-09T06:00:00"/>
    <x v="4"/>
  </r>
  <r>
    <n v="268"/>
    <s v="Brown-Mckee"/>
    <s v="Networked optimal productivity"/>
    <x v="42"/>
    <n v="2708"/>
    <x v="1"/>
    <n v="48"/>
    <s v="US"/>
    <s v="USD"/>
    <n v="1349326800"/>
    <n v="1353304800"/>
    <b v="0"/>
    <b v="0"/>
    <s v="film &amp; video/documentary"/>
    <n v="1.8053333333333332"/>
    <n v="56.416666666666664"/>
    <x v="4"/>
    <s v="documentary"/>
    <x v="259"/>
    <d v="2012-11-19T06:00:00"/>
    <x v="4"/>
  </r>
  <r>
    <n v="269"/>
    <s v="Miles and Sons"/>
    <s v="Persistent attitude-oriented approach"/>
    <x v="26"/>
    <n v="8842"/>
    <x v="1"/>
    <n v="87"/>
    <s v="US"/>
    <s v="USD"/>
    <n v="1548914400"/>
    <n v="1550728800"/>
    <b v="0"/>
    <b v="0"/>
    <s v="film &amp; video/television"/>
    <n v="2"/>
    <n v="101.63218390804597"/>
    <x v="4"/>
    <s v="television"/>
    <x v="260"/>
    <d v="2019-02-21T06:00:00"/>
    <x v="3"/>
  </r>
  <r>
    <n v="270"/>
    <s v="Sawyer, Horton and Williams"/>
    <s v="Triple-buffered 4thgeneration toolset"/>
    <x v="183"/>
    <n v="47260"/>
    <x v="3"/>
    <n v="1890"/>
    <s v="US"/>
    <s v="USD"/>
    <n v="1291269600"/>
    <n v="1291442400"/>
    <b v="0"/>
    <b v="0"/>
    <s v="games/video games"/>
    <n v="0.27176538240368026"/>
    <n v="25.005291005291006"/>
    <x v="6"/>
    <s v="video games"/>
    <x v="261"/>
    <d v="2010-12-04T06:00:00"/>
    <x v="6"/>
  </r>
  <r>
    <n v="271"/>
    <s v="Foley-Cox"/>
    <s v="Progressive zero administration leverage"/>
    <x v="184"/>
    <n v="1953"/>
    <x v="2"/>
    <n v="61"/>
    <s v="US"/>
    <s v="USD"/>
    <n v="1449468000"/>
    <n v="1452146400"/>
    <b v="0"/>
    <b v="0"/>
    <s v="photography/photography books"/>
    <n v="1.2706571242680547E-2"/>
    <n v="32.016393442622949"/>
    <x v="7"/>
    <s v="photography books"/>
    <x v="262"/>
    <d v="2016-01-07T06:00:00"/>
    <x v="0"/>
  </r>
  <r>
    <n v="272"/>
    <s v="Horton, Morrison and Clark"/>
    <s v="Networked radical neural-net"/>
    <x v="185"/>
    <n v="155349"/>
    <x v="1"/>
    <n v="1894"/>
    <s v="US"/>
    <s v="USD"/>
    <n v="1562734800"/>
    <n v="1564894800"/>
    <b v="0"/>
    <b v="1"/>
    <s v="theater/plays"/>
    <n v="2"/>
    <n v="82.021647307286173"/>
    <x v="3"/>
    <s v="plays"/>
    <x v="263"/>
    <d v="2019-08-04T05:00:00"/>
    <x v="3"/>
  </r>
  <r>
    <n v="273"/>
    <s v="Thomas and Sons"/>
    <s v="Re-engineered heuristic forecast"/>
    <x v="75"/>
    <n v="10704"/>
    <x v="1"/>
    <n v="282"/>
    <s v="CA"/>
    <s v="CAD"/>
    <n v="1505624400"/>
    <n v="1505883600"/>
    <b v="0"/>
    <b v="0"/>
    <s v="theater/plays"/>
    <n v="1.3723076923076922"/>
    <n v="37.957446808510639"/>
    <x v="3"/>
    <s v="plays"/>
    <x v="264"/>
    <d v="2017-09-20T05:00:00"/>
    <x v="5"/>
  </r>
  <r>
    <n v="274"/>
    <s v="Morgan-Jenkins"/>
    <s v="Fully-configurable background algorithm"/>
    <x v="166"/>
    <n v="773"/>
    <x v="0"/>
    <n v="15"/>
    <s v="US"/>
    <s v="USD"/>
    <n v="1509948000"/>
    <n v="1510380000"/>
    <b v="0"/>
    <b v="0"/>
    <s v="theater/plays"/>
    <n v="0.32208333333333333"/>
    <n v="51.533333333333331"/>
    <x v="3"/>
    <s v="plays"/>
    <x v="265"/>
    <d v="2017-11-11T06:00:00"/>
    <x v="5"/>
  </r>
  <r>
    <n v="275"/>
    <s v="Ward, Sanchez and Kemp"/>
    <s v="Stand-alone discrete Graphical User Interface"/>
    <x v="61"/>
    <n v="9419"/>
    <x v="1"/>
    <n v="116"/>
    <s v="US"/>
    <s v="USD"/>
    <n v="1554526800"/>
    <n v="1555218000"/>
    <b v="0"/>
    <b v="0"/>
    <s v="publishing/translations"/>
    <n v="2"/>
    <n v="81.198275862068968"/>
    <x v="5"/>
    <s v="translations"/>
    <x v="266"/>
    <d v="2019-04-14T05:00:00"/>
    <x v="3"/>
  </r>
  <r>
    <n v="276"/>
    <s v="Fields Ltd"/>
    <s v="Front-line foreground project"/>
    <x v="20"/>
    <n v="5324"/>
    <x v="0"/>
    <n v="133"/>
    <s v="US"/>
    <s v="USD"/>
    <n v="1334811600"/>
    <n v="1335243600"/>
    <b v="0"/>
    <b v="1"/>
    <s v="games/video games"/>
    <n v="0.96799999999999997"/>
    <n v="40.030075187969928"/>
    <x v="6"/>
    <s v="video games"/>
    <x v="267"/>
    <d v="2012-04-24T05:00:00"/>
    <x v="4"/>
  </r>
  <r>
    <n v="277"/>
    <s v="Ramos-Mitchell"/>
    <s v="Persevering system-worthy info-mediaries"/>
    <x v="31"/>
    <n v="7465"/>
    <x v="1"/>
    <n v="83"/>
    <s v="US"/>
    <s v="USD"/>
    <n v="1279515600"/>
    <n v="1279688400"/>
    <b v="0"/>
    <b v="0"/>
    <s v="theater/plays"/>
    <n v="2"/>
    <n v="89.939759036144579"/>
    <x v="3"/>
    <s v="plays"/>
    <x v="268"/>
    <d v="2010-07-21T05:00:00"/>
    <x v="6"/>
  </r>
  <r>
    <n v="278"/>
    <s v="Higgins, Davis and Salazar"/>
    <s v="Distributed multi-tasking strategy"/>
    <x v="50"/>
    <n v="8799"/>
    <x v="1"/>
    <n v="91"/>
    <s v="US"/>
    <s v="USD"/>
    <n v="1353909600"/>
    <n v="1356069600"/>
    <b v="0"/>
    <b v="0"/>
    <s v="technology/web"/>
    <n v="2"/>
    <n v="96.692307692307693"/>
    <x v="2"/>
    <s v="web"/>
    <x v="269"/>
    <d v="2012-12-21T06:00:00"/>
    <x v="4"/>
  </r>
  <r>
    <n v="279"/>
    <s v="Smith-Jenkins"/>
    <s v="Vision-oriented methodical application"/>
    <x v="48"/>
    <n v="13656"/>
    <x v="1"/>
    <n v="546"/>
    <s v="US"/>
    <s v="USD"/>
    <n v="1535950800"/>
    <n v="1536210000"/>
    <b v="0"/>
    <b v="0"/>
    <s v="theater/plays"/>
    <n v="1.7070000000000001"/>
    <n v="25.010989010989011"/>
    <x v="3"/>
    <s v="plays"/>
    <x v="270"/>
    <d v="2018-09-06T05:00:00"/>
    <x v="9"/>
  </r>
  <r>
    <n v="280"/>
    <s v="Braun PLC"/>
    <s v="Function-based high-level infrastructure"/>
    <x v="186"/>
    <n v="14536"/>
    <x v="1"/>
    <n v="393"/>
    <s v="US"/>
    <s v="USD"/>
    <n v="1511244000"/>
    <n v="1511762400"/>
    <b v="0"/>
    <b v="0"/>
    <s v="film &amp; video/animation"/>
    <n v="2"/>
    <n v="36.987277353689571"/>
    <x v="4"/>
    <s v="animation"/>
    <x v="271"/>
    <d v="2017-11-27T06:00:00"/>
    <x v="5"/>
  </r>
  <r>
    <n v="281"/>
    <s v="Drake PLC"/>
    <s v="Profound object-oriented paradigm"/>
    <x v="187"/>
    <n v="150552"/>
    <x v="0"/>
    <n v="2062"/>
    <s v="US"/>
    <s v="USD"/>
    <n v="1331445600"/>
    <n v="1333256400"/>
    <b v="0"/>
    <b v="1"/>
    <s v="theater/plays"/>
    <n v="0.91520972644376897"/>
    <n v="73.012609117361791"/>
    <x v="3"/>
    <s v="plays"/>
    <x v="272"/>
    <d v="2012-04-01T05:00:00"/>
    <x v="4"/>
  </r>
  <r>
    <n v="282"/>
    <s v="Ross, Kelly and Brown"/>
    <s v="Virtual contextually-based circuit"/>
    <x v="141"/>
    <n v="9076"/>
    <x v="1"/>
    <n v="133"/>
    <s v="US"/>
    <s v="USD"/>
    <n v="1480226400"/>
    <n v="1480744800"/>
    <b v="0"/>
    <b v="1"/>
    <s v="film &amp; video/television"/>
    <n v="1.0804761904761904"/>
    <n v="68.240601503759393"/>
    <x v="4"/>
    <s v="television"/>
    <x v="73"/>
    <d v="2016-12-03T06:00:00"/>
    <x v="7"/>
  </r>
  <r>
    <n v="283"/>
    <s v="Lucas-Mullins"/>
    <s v="Business-focused dynamic instruction set"/>
    <x v="32"/>
    <n v="1517"/>
    <x v="0"/>
    <n v="29"/>
    <s v="DK"/>
    <s v="DKK"/>
    <n v="1464584400"/>
    <n v="1465016400"/>
    <b v="0"/>
    <b v="0"/>
    <s v="music/rock"/>
    <n v="0.18728395061728395"/>
    <n v="52.310344827586206"/>
    <x v="1"/>
    <s v="rock"/>
    <x v="273"/>
    <d v="2016-06-04T05:00:00"/>
    <x v="7"/>
  </r>
  <r>
    <n v="284"/>
    <s v="Tran LLC"/>
    <s v="Ameliorated fresh-thinking protocol"/>
    <x v="122"/>
    <n v="8153"/>
    <x v="0"/>
    <n v="132"/>
    <s v="US"/>
    <s v="USD"/>
    <n v="1335848400"/>
    <n v="1336280400"/>
    <b v="0"/>
    <b v="0"/>
    <s v="technology/web"/>
    <n v="0.83193877551020412"/>
    <n v="61.765151515151516"/>
    <x v="2"/>
    <s v="web"/>
    <x v="274"/>
    <d v="2012-05-06T05:00:00"/>
    <x v="4"/>
  </r>
  <r>
    <n v="285"/>
    <s v="Dawson, Brady and Gilbert"/>
    <s v="Front-line optimizing emulation"/>
    <x v="79"/>
    <n v="6357"/>
    <x v="1"/>
    <n v="254"/>
    <s v="US"/>
    <s v="USD"/>
    <n v="1473483600"/>
    <n v="1476766800"/>
    <b v="0"/>
    <b v="0"/>
    <s v="theater/plays"/>
    <n v="2"/>
    <n v="25.027559055118111"/>
    <x v="3"/>
    <s v="plays"/>
    <x v="275"/>
    <d v="2016-10-18T05:00:00"/>
    <x v="7"/>
  </r>
  <r>
    <n v="286"/>
    <s v="Obrien-Aguirre"/>
    <s v="Devolved uniform complexity"/>
    <x v="188"/>
    <n v="19557"/>
    <x v="3"/>
    <n v="184"/>
    <s v="US"/>
    <s v="USD"/>
    <n v="1479880800"/>
    <n v="1480485600"/>
    <b v="0"/>
    <b v="0"/>
    <s v="theater/plays"/>
    <n v="0.17446030330062445"/>
    <n v="106.28804347826087"/>
    <x v="3"/>
    <s v="plays"/>
    <x v="276"/>
    <d v="2016-11-30T06:00:00"/>
    <x v="7"/>
  </r>
  <r>
    <n v="287"/>
    <s v="Ferguson PLC"/>
    <s v="Public-key intangible superstructure"/>
    <x v="9"/>
    <n v="13213"/>
    <x v="1"/>
    <n v="176"/>
    <s v="US"/>
    <s v="USD"/>
    <n v="1430197200"/>
    <n v="1430197200"/>
    <b v="0"/>
    <b v="0"/>
    <s v="music/electric music"/>
    <n v="2"/>
    <n v="75.07386363636364"/>
    <x v="1"/>
    <s v="electric music"/>
    <x v="277"/>
    <d v="2015-04-28T05:00:00"/>
    <x v="0"/>
  </r>
  <r>
    <n v="288"/>
    <s v="Garcia Ltd"/>
    <s v="Secured global success"/>
    <x v="36"/>
    <n v="5476"/>
    <x v="0"/>
    <n v="137"/>
    <s v="DK"/>
    <s v="DKK"/>
    <n v="1331701200"/>
    <n v="1331787600"/>
    <b v="0"/>
    <b v="1"/>
    <s v="music/metal"/>
    <n v="0.97785714285714287"/>
    <n v="39.970802919708028"/>
    <x v="1"/>
    <s v="metal"/>
    <x v="278"/>
    <d v="2012-03-15T05:00:00"/>
    <x v="4"/>
  </r>
  <r>
    <n v="289"/>
    <s v="Smith, Love and Smith"/>
    <s v="Grass-roots mission-critical capability"/>
    <x v="126"/>
    <n v="13474"/>
    <x v="1"/>
    <n v="337"/>
    <s v="CA"/>
    <s v="CAD"/>
    <n v="1438578000"/>
    <n v="1438837200"/>
    <b v="0"/>
    <b v="0"/>
    <s v="theater/plays"/>
    <n v="2"/>
    <n v="39.982195845697326"/>
    <x v="3"/>
    <s v="plays"/>
    <x v="279"/>
    <d v="2015-08-06T05:00:00"/>
    <x v="0"/>
  </r>
  <r>
    <n v="290"/>
    <s v="Wilson, Hall and Osborne"/>
    <s v="Advanced global data-warehouse"/>
    <x v="189"/>
    <n v="91722"/>
    <x v="0"/>
    <n v="908"/>
    <s v="US"/>
    <s v="USD"/>
    <n v="1368162000"/>
    <n v="1370926800"/>
    <b v="0"/>
    <b v="1"/>
    <s v="film &amp; video/documentary"/>
    <n v="0.54402135231316728"/>
    <n v="101.01541850220265"/>
    <x v="4"/>
    <s v="documentary"/>
    <x v="280"/>
    <d v="2013-06-11T05:00:00"/>
    <x v="2"/>
  </r>
  <r>
    <n v="291"/>
    <s v="Bell, Grimes and Kerr"/>
    <s v="Self-enabling uniform complexity"/>
    <x v="37"/>
    <n v="8219"/>
    <x v="1"/>
    <n v="107"/>
    <s v="US"/>
    <s v="USD"/>
    <n v="1318654800"/>
    <n v="1319000400"/>
    <b v="1"/>
    <b v="0"/>
    <s v="technology/web"/>
    <n v="2"/>
    <n v="76.813084112149539"/>
    <x v="2"/>
    <s v="web"/>
    <x v="281"/>
    <d v="2011-10-19T05:00:00"/>
    <x v="8"/>
  </r>
  <r>
    <n v="292"/>
    <s v="Ho-Harris"/>
    <s v="Versatile cohesive encoding"/>
    <x v="190"/>
    <n v="717"/>
    <x v="0"/>
    <n v="10"/>
    <s v="US"/>
    <s v="USD"/>
    <n v="1331874000"/>
    <n v="1333429200"/>
    <b v="0"/>
    <b v="0"/>
    <s v="food/food trucks"/>
    <n v="9.8219178082191785E-2"/>
    <n v="71.7"/>
    <x v="0"/>
    <s v="food trucks"/>
    <x v="282"/>
    <d v="2012-04-03T05:00:00"/>
    <x v="4"/>
  </r>
  <r>
    <n v="293"/>
    <s v="Ross Group"/>
    <s v="Organized executive solution"/>
    <x v="191"/>
    <n v="1065"/>
    <x v="3"/>
    <n v="32"/>
    <s v="IT"/>
    <s v="EUR"/>
    <n v="1286254800"/>
    <n v="1287032400"/>
    <b v="0"/>
    <b v="0"/>
    <s v="theater/plays"/>
    <n v="0.16384615384615384"/>
    <n v="33.28125"/>
    <x v="3"/>
    <s v="plays"/>
    <x v="283"/>
    <d v="2010-10-14T05:00:00"/>
    <x v="6"/>
  </r>
  <r>
    <n v="294"/>
    <s v="Turner-Davis"/>
    <s v="Automated local emulation"/>
    <x v="60"/>
    <n v="8038"/>
    <x v="1"/>
    <n v="183"/>
    <s v="US"/>
    <s v="USD"/>
    <n v="1540530000"/>
    <n v="1541570400"/>
    <b v="0"/>
    <b v="0"/>
    <s v="theater/plays"/>
    <n v="2"/>
    <n v="43.923497267759565"/>
    <x v="3"/>
    <s v="plays"/>
    <x v="284"/>
    <d v="2018-11-07T06:00:00"/>
    <x v="9"/>
  </r>
  <r>
    <n v="295"/>
    <s v="Smith, Jackson and Herrera"/>
    <s v="Enterprise-wide intermediate middleware"/>
    <x v="192"/>
    <n v="68769"/>
    <x v="0"/>
    <n v="1910"/>
    <s v="CH"/>
    <s v="CHF"/>
    <n v="1381813200"/>
    <n v="1383976800"/>
    <b v="0"/>
    <b v="0"/>
    <s v="theater/plays"/>
    <n v="0.35650077760497667"/>
    <n v="36.004712041884815"/>
    <x v="3"/>
    <s v="plays"/>
    <x v="285"/>
    <d v="2013-11-09T06:00:00"/>
    <x v="2"/>
  </r>
  <r>
    <n v="296"/>
    <s v="Smith-Hess"/>
    <s v="Grass-roots real-time Local Area Network"/>
    <x v="55"/>
    <n v="3352"/>
    <x v="0"/>
    <n v="38"/>
    <s v="AU"/>
    <s v="AUD"/>
    <n v="1548655200"/>
    <n v="1550556000"/>
    <b v="0"/>
    <b v="0"/>
    <s v="theater/plays"/>
    <n v="0.54950819672131146"/>
    <n v="88.21052631578948"/>
    <x v="3"/>
    <s v="plays"/>
    <x v="286"/>
    <d v="2019-02-19T06:00:00"/>
    <x v="3"/>
  </r>
  <r>
    <n v="297"/>
    <s v="Brown, Herring and Bass"/>
    <s v="Organized client-driven capacity"/>
    <x v="44"/>
    <n v="6785"/>
    <x v="0"/>
    <n v="104"/>
    <s v="AU"/>
    <s v="AUD"/>
    <n v="1389679200"/>
    <n v="1390456800"/>
    <b v="0"/>
    <b v="1"/>
    <s v="theater/plays"/>
    <n v="0.94236111111111109"/>
    <n v="65.240384615384613"/>
    <x v="3"/>
    <s v="plays"/>
    <x v="287"/>
    <d v="2014-01-23T06:00:00"/>
    <x v="1"/>
  </r>
  <r>
    <n v="298"/>
    <s v="Chase, Garcia and Johnson"/>
    <s v="Adaptive intangible database"/>
    <x v="26"/>
    <n v="5037"/>
    <x v="1"/>
    <n v="72"/>
    <s v="US"/>
    <s v="USD"/>
    <n v="1456466400"/>
    <n v="1458018000"/>
    <b v="0"/>
    <b v="1"/>
    <s v="music/rock"/>
    <n v="1.4391428571428571"/>
    <n v="69.958333333333329"/>
    <x v="1"/>
    <s v="rock"/>
    <x v="288"/>
    <d v="2016-03-15T05:00:00"/>
    <x v="7"/>
  </r>
  <r>
    <n v="299"/>
    <s v="Ramsey and Sons"/>
    <s v="Grass-roots contextually-based algorithm"/>
    <x v="167"/>
    <n v="1954"/>
    <x v="0"/>
    <n v="49"/>
    <s v="US"/>
    <s v="USD"/>
    <n v="1456984800"/>
    <n v="1461819600"/>
    <b v="0"/>
    <b v="0"/>
    <s v="food/food trucks"/>
    <n v="0.51421052631578945"/>
    <n v="39.877551020408163"/>
    <x v="0"/>
    <s v="food trucks"/>
    <x v="289"/>
    <d v="2016-04-28T05:00:00"/>
    <x v="7"/>
  </r>
  <r>
    <n v="300"/>
    <s v="Cooke PLC"/>
    <s v="Focused executive core"/>
    <x v="0"/>
    <n v="5"/>
    <x v="0"/>
    <n v="1"/>
    <s v="DK"/>
    <s v="DKK"/>
    <n v="1504069200"/>
    <n v="1504155600"/>
    <b v="0"/>
    <b v="1"/>
    <s v="publishing/nonfiction"/>
    <n v="0.05"/>
    <n v="5"/>
    <x v="5"/>
    <s v="nonfiction"/>
    <x v="290"/>
    <d v="2017-08-31T05:00:00"/>
    <x v="5"/>
  </r>
  <r>
    <n v="301"/>
    <s v="Wong-Walker"/>
    <s v="Multi-channeled disintermediate policy"/>
    <x v="79"/>
    <n v="12102"/>
    <x v="1"/>
    <n v="295"/>
    <s v="US"/>
    <s v="USD"/>
    <n v="1424930400"/>
    <n v="1426395600"/>
    <b v="0"/>
    <b v="0"/>
    <s v="film &amp; video/documentary"/>
    <n v="2"/>
    <n v="41.023728813559323"/>
    <x v="4"/>
    <s v="documentary"/>
    <x v="291"/>
    <d v="2015-03-15T05:00:00"/>
    <x v="0"/>
  </r>
  <r>
    <n v="302"/>
    <s v="Ferguson, Collins and Mata"/>
    <s v="Customizable bi-directional hardware"/>
    <x v="193"/>
    <n v="24234"/>
    <x v="0"/>
    <n v="245"/>
    <s v="US"/>
    <s v="USD"/>
    <n v="1535864400"/>
    <n v="1537074000"/>
    <b v="0"/>
    <b v="0"/>
    <s v="theater/plays"/>
    <n v="0.31844940867279897"/>
    <n v="98.914285714285711"/>
    <x v="3"/>
    <s v="plays"/>
    <x v="292"/>
    <d v="2018-09-16T05:00:00"/>
    <x v="9"/>
  </r>
  <r>
    <n v="303"/>
    <s v="Guerrero, Flores and Jenkins"/>
    <s v="Networked optimal architecture"/>
    <x v="74"/>
    <n v="2809"/>
    <x v="0"/>
    <n v="32"/>
    <s v="US"/>
    <s v="USD"/>
    <n v="1452146400"/>
    <n v="1452578400"/>
    <b v="0"/>
    <b v="0"/>
    <s v="music/indie rock"/>
    <n v="0.82617647058823529"/>
    <n v="87.78125"/>
    <x v="1"/>
    <s v="indie rock"/>
    <x v="293"/>
    <d v="2016-01-12T06:00:00"/>
    <x v="7"/>
  </r>
  <r>
    <n v="304"/>
    <s v="Peterson PLC"/>
    <s v="User-friendly discrete benchmark"/>
    <x v="118"/>
    <n v="11469"/>
    <x v="1"/>
    <n v="142"/>
    <s v="US"/>
    <s v="USD"/>
    <n v="1470546000"/>
    <n v="1474088400"/>
    <b v="0"/>
    <b v="0"/>
    <s v="film &amp; video/documentary"/>
    <n v="2"/>
    <n v="80.767605633802816"/>
    <x v="4"/>
    <s v="documentary"/>
    <x v="294"/>
    <d v="2016-09-17T05:00:00"/>
    <x v="7"/>
  </r>
  <r>
    <n v="305"/>
    <s v="Townsend Ltd"/>
    <s v="Grass-roots actuating policy"/>
    <x v="54"/>
    <n v="8014"/>
    <x v="1"/>
    <n v="85"/>
    <s v="US"/>
    <s v="USD"/>
    <n v="1458363600"/>
    <n v="1461906000"/>
    <b v="0"/>
    <b v="0"/>
    <s v="theater/plays"/>
    <n v="2"/>
    <n v="94.28235294117647"/>
    <x v="3"/>
    <s v="plays"/>
    <x v="295"/>
    <d v="2016-04-29T05:00:00"/>
    <x v="7"/>
  </r>
  <r>
    <n v="306"/>
    <s v="Rush, Reed and Hall"/>
    <s v="Enterprise-wide 3rdgeneration knowledge user"/>
    <x v="191"/>
    <n v="514"/>
    <x v="0"/>
    <n v="7"/>
    <s v="US"/>
    <s v="USD"/>
    <n v="1500008400"/>
    <n v="1500267600"/>
    <b v="0"/>
    <b v="1"/>
    <s v="theater/plays"/>
    <n v="7.9076923076923072E-2"/>
    <n v="73.428571428571431"/>
    <x v="3"/>
    <s v="plays"/>
    <x v="296"/>
    <d v="2017-07-17T05:00:00"/>
    <x v="5"/>
  </r>
  <r>
    <n v="307"/>
    <s v="Salazar-Dodson"/>
    <s v="Face-to-face zero tolerance moderator"/>
    <x v="194"/>
    <n v="43473"/>
    <x v="1"/>
    <n v="659"/>
    <s v="DK"/>
    <s v="DKK"/>
    <n v="1338958800"/>
    <n v="1340686800"/>
    <b v="0"/>
    <b v="1"/>
    <s v="publishing/fiction"/>
    <n v="1.3213677811550153"/>
    <n v="65.968133535660087"/>
    <x v="5"/>
    <s v="fiction"/>
    <x v="297"/>
    <d v="2012-06-26T05:00:00"/>
    <x v="4"/>
  </r>
  <r>
    <n v="308"/>
    <s v="Davis Ltd"/>
    <s v="Grass-roots optimizing projection"/>
    <x v="195"/>
    <n v="87560"/>
    <x v="0"/>
    <n v="803"/>
    <s v="US"/>
    <s v="USD"/>
    <n v="1303102800"/>
    <n v="1303189200"/>
    <b v="0"/>
    <b v="0"/>
    <s v="theater/plays"/>
    <n v="0.74077834179357027"/>
    <n v="109.04109589041096"/>
    <x v="3"/>
    <s v="plays"/>
    <x v="298"/>
    <d v="2011-04-19T05:00:00"/>
    <x v="8"/>
  </r>
  <r>
    <n v="309"/>
    <s v="Harris-Perry"/>
    <s v="User-centric 6thgeneration attitude"/>
    <x v="178"/>
    <n v="3087"/>
    <x v="3"/>
    <n v="75"/>
    <s v="US"/>
    <s v="USD"/>
    <n v="1316581200"/>
    <n v="1318309200"/>
    <b v="0"/>
    <b v="1"/>
    <s v="music/indie rock"/>
    <n v="0.75292682926829269"/>
    <n v="41.16"/>
    <x v="1"/>
    <s v="indie rock"/>
    <x v="299"/>
    <d v="2011-10-11T05:00:00"/>
    <x v="8"/>
  </r>
  <r>
    <n v="310"/>
    <s v="Velazquez, Hunt and Ortiz"/>
    <s v="Switchable zero tolerance website"/>
    <x v="75"/>
    <n v="1586"/>
    <x v="0"/>
    <n v="16"/>
    <s v="US"/>
    <s v="USD"/>
    <n v="1270789200"/>
    <n v="1272171600"/>
    <b v="0"/>
    <b v="0"/>
    <s v="games/video games"/>
    <n v="0.20333333333333334"/>
    <n v="99.125"/>
    <x v="6"/>
    <s v="video games"/>
    <x v="300"/>
    <d v="2010-04-25T05:00:00"/>
    <x v="6"/>
  </r>
  <r>
    <n v="311"/>
    <s v="Flores PLC"/>
    <s v="Focused real-time help-desk"/>
    <x v="9"/>
    <n v="12812"/>
    <x v="1"/>
    <n v="121"/>
    <s v="US"/>
    <s v="USD"/>
    <n v="1297836000"/>
    <n v="1298872800"/>
    <b v="0"/>
    <b v="0"/>
    <s v="theater/plays"/>
    <n v="2"/>
    <n v="105.88429752066116"/>
    <x v="3"/>
    <s v="plays"/>
    <x v="247"/>
    <d v="2011-02-28T06:00:00"/>
    <x v="8"/>
  </r>
  <r>
    <n v="312"/>
    <s v="Martinez LLC"/>
    <s v="Robust impactful approach"/>
    <x v="18"/>
    <n v="183345"/>
    <x v="1"/>
    <n v="3742"/>
    <s v="US"/>
    <s v="USD"/>
    <n v="1382677200"/>
    <n v="1383282000"/>
    <b v="0"/>
    <b v="0"/>
    <s v="theater/plays"/>
    <n v="2"/>
    <n v="48.996525921966864"/>
    <x v="3"/>
    <s v="plays"/>
    <x v="244"/>
    <d v="2013-11-01T05:00:00"/>
    <x v="2"/>
  </r>
  <r>
    <n v="313"/>
    <s v="Miller-Irwin"/>
    <s v="Secured maximized policy"/>
    <x v="196"/>
    <n v="8697"/>
    <x v="1"/>
    <n v="223"/>
    <s v="US"/>
    <s v="USD"/>
    <n v="1330322400"/>
    <n v="1330495200"/>
    <b v="0"/>
    <b v="0"/>
    <s v="music/rock"/>
    <n v="2"/>
    <n v="39"/>
    <x v="1"/>
    <s v="rock"/>
    <x v="301"/>
    <d v="2012-02-29T06:00:00"/>
    <x v="4"/>
  </r>
  <r>
    <n v="314"/>
    <s v="Sanchez-Morgan"/>
    <s v="Realigned upward-trending strategy"/>
    <x v="1"/>
    <n v="4126"/>
    <x v="1"/>
    <n v="133"/>
    <s v="US"/>
    <s v="USD"/>
    <n v="1552366800"/>
    <n v="1552798800"/>
    <b v="0"/>
    <b v="1"/>
    <s v="film &amp; video/documentary"/>
    <n v="2"/>
    <n v="31.022556390977442"/>
    <x v="4"/>
    <s v="documentary"/>
    <x v="188"/>
    <d v="2019-03-17T05:00:00"/>
    <x v="3"/>
  </r>
  <r>
    <n v="315"/>
    <s v="Lopez, Adams and Johnson"/>
    <s v="Open-source interactive knowledge user"/>
    <x v="40"/>
    <n v="3220"/>
    <x v="0"/>
    <n v="31"/>
    <s v="US"/>
    <s v="USD"/>
    <n v="1400907600"/>
    <n v="1403413200"/>
    <b v="0"/>
    <b v="0"/>
    <s v="theater/plays"/>
    <n v="0.33894736842105261"/>
    <n v="103.87096774193549"/>
    <x v="3"/>
    <s v="plays"/>
    <x v="302"/>
    <d v="2014-06-22T05:00:00"/>
    <x v="1"/>
  </r>
  <r>
    <n v="316"/>
    <s v="Martin-Marshall"/>
    <s v="Configurable demand-driven matrix"/>
    <x v="103"/>
    <n v="6401"/>
    <x v="0"/>
    <n v="108"/>
    <s v="IT"/>
    <s v="EUR"/>
    <n v="1574143200"/>
    <n v="1574229600"/>
    <b v="0"/>
    <b v="1"/>
    <s v="food/food trucks"/>
    <n v="0.66677083333333331"/>
    <n v="59.268518518518519"/>
    <x v="0"/>
    <s v="food trucks"/>
    <x v="303"/>
    <d v="2019-11-20T06:00:00"/>
    <x v="3"/>
  </r>
  <r>
    <n v="317"/>
    <s v="Summers PLC"/>
    <s v="Cross-group coherent hierarchy"/>
    <x v="47"/>
    <n v="1269"/>
    <x v="0"/>
    <n v="30"/>
    <s v="US"/>
    <s v="USD"/>
    <n v="1494738000"/>
    <n v="1495861200"/>
    <b v="0"/>
    <b v="0"/>
    <s v="theater/plays"/>
    <n v="0.19227272727272726"/>
    <n v="42.3"/>
    <x v="3"/>
    <s v="plays"/>
    <x v="304"/>
    <d v="2017-05-27T05:00:00"/>
    <x v="5"/>
  </r>
  <r>
    <n v="318"/>
    <s v="Young, Hart and Ryan"/>
    <s v="Decentralized demand-driven open system"/>
    <x v="57"/>
    <n v="903"/>
    <x v="0"/>
    <n v="17"/>
    <s v="US"/>
    <s v="USD"/>
    <n v="1392357600"/>
    <n v="1392530400"/>
    <b v="0"/>
    <b v="0"/>
    <s v="music/rock"/>
    <n v="0.15842105263157893"/>
    <n v="53.117647058823529"/>
    <x v="1"/>
    <s v="rock"/>
    <x v="305"/>
    <d v="2014-02-16T06:00:00"/>
    <x v="1"/>
  </r>
  <r>
    <n v="319"/>
    <s v="Mills Group"/>
    <s v="Advanced empowering matrix"/>
    <x v="141"/>
    <n v="3251"/>
    <x v="3"/>
    <n v="64"/>
    <s v="US"/>
    <s v="USD"/>
    <n v="1281589200"/>
    <n v="1283662800"/>
    <b v="0"/>
    <b v="0"/>
    <s v="technology/web"/>
    <n v="0.38702380952380955"/>
    <n v="50.796875"/>
    <x v="2"/>
    <s v="web"/>
    <x v="306"/>
    <d v="2010-09-05T05:00:00"/>
    <x v="6"/>
  </r>
  <r>
    <n v="320"/>
    <s v="Sandoval-Powell"/>
    <s v="Phased holistic implementation"/>
    <x v="197"/>
    <n v="8092"/>
    <x v="0"/>
    <n v="80"/>
    <s v="US"/>
    <s v="USD"/>
    <n v="1305003600"/>
    <n v="1305781200"/>
    <b v="0"/>
    <b v="0"/>
    <s v="publishing/fiction"/>
    <n v="9.5876777251184833E-2"/>
    <n v="101.15"/>
    <x v="5"/>
    <s v="fiction"/>
    <x v="307"/>
    <d v="2011-05-19T05:00:00"/>
    <x v="8"/>
  </r>
  <r>
    <n v="321"/>
    <s v="Mills, Frazier and Perez"/>
    <s v="Proactive attitude-oriented knowledge user"/>
    <x v="198"/>
    <n v="160422"/>
    <x v="0"/>
    <n v="2468"/>
    <s v="US"/>
    <s v="USD"/>
    <n v="1301634000"/>
    <n v="1302325200"/>
    <b v="0"/>
    <b v="0"/>
    <s v="film &amp; video/shorts"/>
    <n v="0.94144366197183094"/>
    <n v="65.000810372771468"/>
    <x v="4"/>
    <s v="shorts"/>
    <x v="308"/>
    <d v="2011-04-09T05:00:00"/>
    <x v="8"/>
  </r>
  <r>
    <n v="322"/>
    <s v="Hebert Group"/>
    <s v="Visionary asymmetric Graphical User Interface"/>
    <x v="199"/>
    <n v="196377"/>
    <x v="1"/>
    <n v="5168"/>
    <s v="US"/>
    <s v="USD"/>
    <n v="1290664800"/>
    <n v="1291788000"/>
    <b v="0"/>
    <b v="0"/>
    <s v="theater/plays"/>
    <n v="1.6656234096692113"/>
    <n v="37.998645510835914"/>
    <x v="3"/>
    <s v="plays"/>
    <x v="309"/>
    <d v="2010-12-08T06:00:00"/>
    <x v="6"/>
  </r>
  <r>
    <n v="323"/>
    <s v="Cole, Smith and Wood"/>
    <s v="Integrated zero-defect help-desk"/>
    <x v="200"/>
    <n v="2148"/>
    <x v="0"/>
    <n v="26"/>
    <s v="GB"/>
    <s v="GBP"/>
    <n v="1395896400"/>
    <n v="1396069200"/>
    <b v="0"/>
    <b v="0"/>
    <s v="film &amp; video/documentary"/>
    <n v="0.24134831460674158"/>
    <n v="82.615384615384613"/>
    <x v="4"/>
    <s v="documentary"/>
    <x v="310"/>
    <d v="2014-03-29T05:00:00"/>
    <x v="1"/>
  </r>
  <r>
    <n v="324"/>
    <s v="Harris, Hall and Harris"/>
    <s v="Inverse analyzing matrices"/>
    <x v="143"/>
    <n v="11648"/>
    <x v="1"/>
    <n v="307"/>
    <s v="US"/>
    <s v="USD"/>
    <n v="1434862800"/>
    <n v="1435899600"/>
    <b v="0"/>
    <b v="1"/>
    <s v="theater/plays"/>
    <n v="1.6405633802816901"/>
    <n v="37.941368078175898"/>
    <x v="3"/>
    <s v="plays"/>
    <x v="311"/>
    <d v="2015-07-03T05:00:00"/>
    <x v="0"/>
  </r>
  <r>
    <n v="325"/>
    <s v="Saunders Group"/>
    <s v="Programmable systemic implementation"/>
    <x v="191"/>
    <n v="5897"/>
    <x v="0"/>
    <n v="73"/>
    <s v="US"/>
    <s v="USD"/>
    <n v="1529125200"/>
    <n v="1531112400"/>
    <b v="0"/>
    <b v="1"/>
    <s v="theater/plays"/>
    <n v="0.90723076923076929"/>
    <n v="80.780821917808225"/>
    <x v="3"/>
    <s v="plays"/>
    <x v="79"/>
    <d v="2018-07-09T05:00:00"/>
    <x v="9"/>
  </r>
  <r>
    <n v="326"/>
    <s v="Pham, Avila and Nash"/>
    <s v="Multi-channeled next generation architecture"/>
    <x v="44"/>
    <n v="3326"/>
    <x v="0"/>
    <n v="128"/>
    <s v="US"/>
    <s v="USD"/>
    <n v="1451109600"/>
    <n v="1451628000"/>
    <b v="0"/>
    <b v="0"/>
    <s v="film &amp; video/animation"/>
    <n v="0.46194444444444444"/>
    <n v="25.984375"/>
    <x v="4"/>
    <s v="animation"/>
    <x v="312"/>
    <d v="2016-01-01T06:00:00"/>
    <x v="0"/>
  </r>
  <r>
    <n v="327"/>
    <s v="Patterson, Salinas and Lucas"/>
    <s v="Digitized 3rdgeneration encoding"/>
    <x v="97"/>
    <n v="1002"/>
    <x v="0"/>
    <n v="33"/>
    <s v="US"/>
    <s v="USD"/>
    <n v="1566968400"/>
    <n v="1567314000"/>
    <b v="0"/>
    <b v="1"/>
    <s v="theater/plays"/>
    <n v="0.38538461538461538"/>
    <n v="30.363636363636363"/>
    <x v="3"/>
    <s v="plays"/>
    <x v="313"/>
    <d v="2019-09-01T05:00:00"/>
    <x v="3"/>
  </r>
  <r>
    <n v="328"/>
    <s v="Young PLC"/>
    <s v="Innovative well-modulated functionalities"/>
    <x v="201"/>
    <n v="131826"/>
    <x v="1"/>
    <n v="2441"/>
    <s v="US"/>
    <s v="USD"/>
    <n v="1543557600"/>
    <n v="1544508000"/>
    <b v="0"/>
    <b v="0"/>
    <s v="music/rock"/>
    <n v="1.3356231003039514"/>
    <n v="54.004916018025398"/>
    <x v="1"/>
    <s v="rock"/>
    <x v="314"/>
    <d v="2018-12-11T06:00:00"/>
    <x v="9"/>
  </r>
  <r>
    <n v="329"/>
    <s v="Willis and Sons"/>
    <s v="Fundamental incremental database"/>
    <x v="202"/>
    <n v="21477"/>
    <x v="2"/>
    <n v="211"/>
    <s v="US"/>
    <s v="USD"/>
    <n v="1481522400"/>
    <n v="1482472800"/>
    <b v="0"/>
    <b v="0"/>
    <s v="games/video games"/>
    <n v="0.22896588486140726"/>
    <n v="101.78672985781991"/>
    <x v="6"/>
    <s v="video games"/>
    <x v="315"/>
    <d v="2016-12-23T06:00:00"/>
    <x v="7"/>
  </r>
  <r>
    <n v="330"/>
    <s v="Thompson-Bates"/>
    <s v="Expanded encompassing open architecture"/>
    <x v="203"/>
    <n v="62330"/>
    <x v="1"/>
    <n v="1385"/>
    <s v="GB"/>
    <s v="GBP"/>
    <n v="1512712800"/>
    <n v="1512799200"/>
    <b v="0"/>
    <b v="0"/>
    <s v="film &amp; video/documentary"/>
    <n v="1.8495548961424333"/>
    <n v="45.003610108303249"/>
    <x v="4"/>
    <s v="documentary"/>
    <x v="316"/>
    <d v="2017-12-09T06:00:00"/>
    <x v="5"/>
  </r>
  <r>
    <n v="331"/>
    <s v="Rose-Silva"/>
    <s v="Intuitive static portal"/>
    <x v="88"/>
    <n v="14643"/>
    <x v="1"/>
    <n v="190"/>
    <s v="US"/>
    <s v="USD"/>
    <n v="1324274400"/>
    <n v="1324360800"/>
    <b v="0"/>
    <b v="0"/>
    <s v="food/food trucks"/>
    <n v="2"/>
    <n v="77.068421052631578"/>
    <x v="0"/>
    <s v="food trucks"/>
    <x v="317"/>
    <d v="2011-12-20T06:00:00"/>
    <x v="8"/>
  </r>
  <r>
    <n v="332"/>
    <s v="Pacheco, Johnson and Torres"/>
    <s v="Optional bandwidth-monitored definition"/>
    <x v="204"/>
    <n v="41396"/>
    <x v="1"/>
    <n v="470"/>
    <s v="US"/>
    <s v="USD"/>
    <n v="1364446800"/>
    <n v="1364533200"/>
    <b v="0"/>
    <b v="0"/>
    <s v="technology/wearables"/>
    <n v="1.999806763285024"/>
    <n v="88.076595744680844"/>
    <x v="2"/>
    <s v="wearables"/>
    <x v="318"/>
    <d v="2013-03-29T05:00:00"/>
    <x v="2"/>
  </r>
  <r>
    <n v="333"/>
    <s v="Carlson, Dixon and Jones"/>
    <s v="Persistent well-modulated synergy"/>
    <x v="103"/>
    <n v="11900"/>
    <x v="1"/>
    <n v="253"/>
    <s v="US"/>
    <s v="USD"/>
    <n v="1542693600"/>
    <n v="1545112800"/>
    <b v="0"/>
    <b v="0"/>
    <s v="theater/plays"/>
    <n v="1.2395833333333333"/>
    <n v="47.035573122529641"/>
    <x v="3"/>
    <s v="plays"/>
    <x v="319"/>
    <d v="2018-12-18T06:00:00"/>
    <x v="9"/>
  </r>
  <r>
    <n v="334"/>
    <s v="Mcgee Group"/>
    <s v="Assimilated discrete algorithm"/>
    <x v="205"/>
    <n v="123538"/>
    <x v="1"/>
    <n v="1113"/>
    <s v="US"/>
    <s v="USD"/>
    <n v="1515564000"/>
    <n v="1516168800"/>
    <b v="0"/>
    <b v="0"/>
    <s v="music/rock"/>
    <n v="1.8661329305135952"/>
    <n v="110.99550763701707"/>
    <x v="1"/>
    <s v="rock"/>
    <x v="32"/>
    <d v="2018-01-17T06:00:00"/>
    <x v="9"/>
  </r>
  <r>
    <n v="335"/>
    <s v="Jordan-Acosta"/>
    <s v="Operative uniform hub"/>
    <x v="206"/>
    <n v="198628"/>
    <x v="1"/>
    <n v="2283"/>
    <s v="US"/>
    <s v="USD"/>
    <n v="1573797600"/>
    <n v="1574920800"/>
    <b v="0"/>
    <b v="0"/>
    <s v="music/rock"/>
    <n v="1.1428538550057536"/>
    <n v="87.003066141042481"/>
    <x v="1"/>
    <s v="rock"/>
    <x v="320"/>
    <d v="2019-11-28T06:00:00"/>
    <x v="3"/>
  </r>
  <r>
    <n v="336"/>
    <s v="Nunez Inc"/>
    <s v="Customizable intangible capability"/>
    <x v="207"/>
    <n v="68602"/>
    <x v="0"/>
    <n v="1072"/>
    <s v="US"/>
    <s v="USD"/>
    <n v="1292392800"/>
    <n v="1292479200"/>
    <b v="0"/>
    <b v="1"/>
    <s v="music/rock"/>
    <n v="0.97032531824611035"/>
    <n v="63.994402985074629"/>
    <x v="1"/>
    <s v="rock"/>
    <x v="321"/>
    <d v="2010-12-16T06:00:00"/>
    <x v="6"/>
  </r>
  <r>
    <n v="337"/>
    <s v="Hayden Ltd"/>
    <s v="Innovative didactic analyzer"/>
    <x v="208"/>
    <n v="116064"/>
    <x v="1"/>
    <n v="1095"/>
    <s v="US"/>
    <s v="USD"/>
    <n v="1573452000"/>
    <n v="1573538400"/>
    <b v="0"/>
    <b v="0"/>
    <s v="theater/plays"/>
    <n v="1.2281904761904763"/>
    <n v="105.9945205479452"/>
    <x v="3"/>
    <s v="plays"/>
    <x v="322"/>
    <d v="2019-11-12T06:00:00"/>
    <x v="3"/>
  </r>
  <r>
    <n v="338"/>
    <s v="Gonzalez-Burton"/>
    <s v="Decentralized intangible encoding"/>
    <x v="209"/>
    <n v="125042"/>
    <x v="1"/>
    <n v="1690"/>
    <s v="US"/>
    <s v="USD"/>
    <n v="1317790800"/>
    <n v="1320382800"/>
    <b v="0"/>
    <b v="0"/>
    <s v="theater/plays"/>
    <n v="1.7914326647564469"/>
    <n v="73.989349112426041"/>
    <x v="3"/>
    <s v="plays"/>
    <x v="323"/>
    <d v="2011-11-04T05:00:00"/>
    <x v="8"/>
  </r>
  <r>
    <n v="339"/>
    <s v="Lewis, Taylor and Rivers"/>
    <s v="Front-line transitional algorithm"/>
    <x v="210"/>
    <n v="108974"/>
    <x v="3"/>
    <n v="1297"/>
    <s v="CA"/>
    <s v="CAD"/>
    <n v="1501650000"/>
    <n v="1502859600"/>
    <b v="0"/>
    <b v="0"/>
    <s v="theater/plays"/>
    <n v="0.79951577402787966"/>
    <n v="84.02004626060139"/>
    <x v="3"/>
    <s v="plays"/>
    <x v="324"/>
    <d v="2017-08-16T05:00:00"/>
    <x v="5"/>
  </r>
  <r>
    <n v="340"/>
    <s v="Butler, Henry and Espinoza"/>
    <s v="Switchable didactic matrices"/>
    <x v="211"/>
    <n v="34964"/>
    <x v="0"/>
    <n v="393"/>
    <s v="US"/>
    <s v="USD"/>
    <n v="1323669600"/>
    <n v="1323756000"/>
    <b v="0"/>
    <b v="0"/>
    <s v="photography/photography books"/>
    <n v="0.94242587601078165"/>
    <n v="88.966921119592882"/>
    <x v="7"/>
    <s v="photography books"/>
    <x v="325"/>
    <d v="2011-12-13T06:00:00"/>
    <x v="8"/>
  </r>
  <r>
    <n v="341"/>
    <s v="Guzman Group"/>
    <s v="Ameliorated disintermediate utilization"/>
    <x v="212"/>
    <n v="96777"/>
    <x v="0"/>
    <n v="1257"/>
    <s v="US"/>
    <s v="USD"/>
    <n v="1440738000"/>
    <n v="1441342800"/>
    <b v="0"/>
    <b v="0"/>
    <s v="music/indie rock"/>
    <n v="0.84669291338582675"/>
    <n v="76.990453460620529"/>
    <x v="1"/>
    <s v="indie rock"/>
    <x v="326"/>
    <d v="2015-09-04T05:00:00"/>
    <x v="0"/>
  </r>
  <r>
    <n v="342"/>
    <s v="Gibson-Hernandez"/>
    <s v="Visionary foreground middleware"/>
    <x v="213"/>
    <n v="31864"/>
    <x v="0"/>
    <n v="328"/>
    <s v="US"/>
    <s v="USD"/>
    <n v="1374296400"/>
    <n v="1375333200"/>
    <b v="0"/>
    <b v="0"/>
    <s v="theater/plays"/>
    <n v="0.66521920668058454"/>
    <n v="97.146341463414629"/>
    <x v="3"/>
    <s v="plays"/>
    <x v="327"/>
    <d v="2013-08-01T05:00:00"/>
    <x v="2"/>
  </r>
  <r>
    <n v="343"/>
    <s v="Spencer-Weber"/>
    <s v="Optional zero-defect task-force"/>
    <x v="25"/>
    <n v="4853"/>
    <x v="0"/>
    <n v="147"/>
    <s v="US"/>
    <s v="USD"/>
    <n v="1384840800"/>
    <n v="1389420000"/>
    <b v="0"/>
    <b v="0"/>
    <s v="theater/plays"/>
    <n v="0.53922222222222227"/>
    <n v="33.013605442176868"/>
    <x v="3"/>
    <s v="plays"/>
    <x v="328"/>
    <d v="2014-01-11T06:00:00"/>
    <x v="2"/>
  </r>
  <r>
    <n v="344"/>
    <s v="Berger, Johnson and Marshall"/>
    <s v="Devolved exuding emulation"/>
    <x v="214"/>
    <n v="82959"/>
    <x v="0"/>
    <n v="830"/>
    <s v="US"/>
    <s v="USD"/>
    <n v="1516600800"/>
    <n v="1520056800"/>
    <b v="0"/>
    <b v="0"/>
    <s v="games/video games"/>
    <n v="0.41983299595141699"/>
    <n v="99.950602409638549"/>
    <x v="6"/>
    <s v="video games"/>
    <x v="329"/>
    <d v="2018-03-03T06:00:00"/>
    <x v="9"/>
  </r>
  <r>
    <n v="345"/>
    <s v="Taylor, Cisneros and Romero"/>
    <s v="Open-source neutral task-force"/>
    <x v="215"/>
    <n v="23159"/>
    <x v="0"/>
    <n v="331"/>
    <s v="GB"/>
    <s v="GBP"/>
    <n v="1436418000"/>
    <n v="1436504400"/>
    <b v="0"/>
    <b v="0"/>
    <s v="film &amp; video/drama"/>
    <n v="0.14694796954314721"/>
    <n v="69.966767371601208"/>
    <x v="4"/>
    <s v="drama"/>
    <x v="330"/>
    <d v="2015-07-10T05:00:00"/>
    <x v="0"/>
  </r>
  <r>
    <n v="346"/>
    <s v="Little-Marsh"/>
    <s v="Virtual attitude-oriented migration"/>
    <x v="48"/>
    <n v="2758"/>
    <x v="0"/>
    <n v="25"/>
    <s v="US"/>
    <s v="USD"/>
    <n v="1503550800"/>
    <n v="1508302800"/>
    <b v="0"/>
    <b v="1"/>
    <s v="music/indie rock"/>
    <n v="0.34475"/>
    <n v="110.32"/>
    <x v="1"/>
    <s v="indie rock"/>
    <x v="331"/>
    <d v="2017-10-18T05:00:00"/>
    <x v="5"/>
  </r>
  <r>
    <n v="347"/>
    <s v="Petersen and Sons"/>
    <s v="Open-source full-range portal"/>
    <x v="79"/>
    <n v="12607"/>
    <x v="1"/>
    <n v="191"/>
    <s v="US"/>
    <s v="USD"/>
    <n v="1423634400"/>
    <n v="1425708000"/>
    <b v="0"/>
    <b v="0"/>
    <s v="technology/web"/>
    <n v="2"/>
    <n v="66.005235602094245"/>
    <x v="2"/>
    <s v="web"/>
    <x v="332"/>
    <d v="2015-03-07T06:00:00"/>
    <x v="0"/>
  </r>
  <r>
    <n v="348"/>
    <s v="Hensley Ltd"/>
    <s v="Versatile cohesive open system"/>
    <x v="216"/>
    <n v="142823"/>
    <x v="0"/>
    <n v="3483"/>
    <s v="US"/>
    <s v="USD"/>
    <n v="1487224800"/>
    <n v="1488348000"/>
    <b v="0"/>
    <b v="0"/>
    <s v="food/food trucks"/>
    <n v="0.71770351758793971"/>
    <n v="41.005742176284812"/>
    <x v="0"/>
    <s v="food trucks"/>
    <x v="333"/>
    <d v="2017-03-01T06:00:00"/>
    <x v="5"/>
  </r>
  <r>
    <n v="349"/>
    <s v="Navarro and Sons"/>
    <s v="Multi-layered bottom-line frame"/>
    <x v="217"/>
    <n v="95958"/>
    <x v="0"/>
    <n v="923"/>
    <s v="US"/>
    <s v="USD"/>
    <n v="1500008400"/>
    <n v="1502600400"/>
    <b v="0"/>
    <b v="0"/>
    <s v="theater/plays"/>
    <n v="0.53074115044247783"/>
    <n v="103.96316359696641"/>
    <x v="3"/>
    <s v="plays"/>
    <x v="296"/>
    <d v="2017-08-13T05:00:00"/>
    <x v="5"/>
  </r>
  <r>
    <n v="350"/>
    <s v="Shannon Ltd"/>
    <s v="Pre-emptive neutral capacity"/>
    <x v="0"/>
    <n v="5"/>
    <x v="0"/>
    <n v="1"/>
    <s v="US"/>
    <s v="USD"/>
    <n v="1432098000"/>
    <n v="1433653200"/>
    <b v="0"/>
    <b v="1"/>
    <s v="music/jazz"/>
    <n v="0.05"/>
    <n v="5"/>
    <x v="1"/>
    <s v="jazz"/>
    <x v="334"/>
    <d v="2015-06-07T05:00:00"/>
    <x v="0"/>
  </r>
  <r>
    <n v="351"/>
    <s v="Young LLC"/>
    <s v="Universal maximized methodology"/>
    <x v="218"/>
    <n v="94631"/>
    <x v="1"/>
    <n v="2013"/>
    <s v="US"/>
    <s v="USD"/>
    <n v="1440392400"/>
    <n v="1441602000"/>
    <b v="0"/>
    <b v="0"/>
    <s v="music/rock"/>
    <n v="1.2770715249662619"/>
    <n v="47.009935419771487"/>
    <x v="1"/>
    <s v="rock"/>
    <x v="335"/>
    <d v="2015-09-07T05:00:00"/>
    <x v="0"/>
  </r>
  <r>
    <n v="352"/>
    <s v="Adams, Willis and Sanchez"/>
    <s v="Expanded hybrid hardware"/>
    <x v="54"/>
    <n v="977"/>
    <x v="0"/>
    <n v="33"/>
    <s v="CA"/>
    <s v="CAD"/>
    <n v="1446876000"/>
    <n v="1447567200"/>
    <b v="0"/>
    <b v="0"/>
    <s v="theater/plays"/>
    <n v="0.34892857142857142"/>
    <n v="29.606060606060606"/>
    <x v="3"/>
    <s v="plays"/>
    <x v="336"/>
    <d v="2015-11-15T06:00:00"/>
    <x v="0"/>
  </r>
  <r>
    <n v="353"/>
    <s v="Mills-Roy"/>
    <s v="Profit-focused multi-tasking access"/>
    <x v="219"/>
    <n v="137961"/>
    <x v="1"/>
    <n v="1703"/>
    <s v="US"/>
    <s v="USD"/>
    <n v="1562302800"/>
    <n v="1562389200"/>
    <b v="0"/>
    <b v="0"/>
    <s v="theater/plays"/>
    <n v="2"/>
    <n v="81.010569583088667"/>
    <x v="3"/>
    <s v="plays"/>
    <x v="337"/>
    <d v="2019-07-06T05:00:00"/>
    <x v="3"/>
  </r>
  <r>
    <n v="354"/>
    <s v="Brown Group"/>
    <s v="Profit-focused transitional capability"/>
    <x v="55"/>
    <n v="7548"/>
    <x v="1"/>
    <n v="80"/>
    <s v="DK"/>
    <s v="DKK"/>
    <n v="1378184400"/>
    <n v="1378789200"/>
    <b v="0"/>
    <b v="0"/>
    <s v="film &amp; video/documentary"/>
    <n v="1.2373770491803278"/>
    <n v="94.35"/>
    <x v="4"/>
    <s v="documentary"/>
    <x v="338"/>
    <d v="2013-09-10T05:00:00"/>
    <x v="2"/>
  </r>
  <r>
    <n v="355"/>
    <s v="Burns-Burnett"/>
    <s v="Front-line scalable definition"/>
    <x v="167"/>
    <n v="2241"/>
    <x v="2"/>
    <n v="86"/>
    <s v="US"/>
    <s v="USD"/>
    <n v="1485064800"/>
    <n v="1488520800"/>
    <b v="0"/>
    <b v="0"/>
    <s v="technology/wearables"/>
    <n v="0.58973684210526311"/>
    <n v="26.058139534883722"/>
    <x v="2"/>
    <s v="wearables"/>
    <x v="339"/>
    <d v="2017-03-03T06:00:00"/>
    <x v="5"/>
  </r>
  <r>
    <n v="356"/>
    <s v="Glass, Nunez and Mcdonald"/>
    <s v="Open-source systematic protocol"/>
    <x v="29"/>
    <n v="3431"/>
    <x v="0"/>
    <n v="40"/>
    <s v="IT"/>
    <s v="EUR"/>
    <n v="1326520800"/>
    <n v="1327298400"/>
    <b v="0"/>
    <b v="0"/>
    <s v="theater/plays"/>
    <n v="0.36892473118279567"/>
    <n v="85.775000000000006"/>
    <x v="3"/>
    <s v="plays"/>
    <x v="340"/>
    <d v="2012-01-23T06:00:00"/>
    <x v="4"/>
  </r>
  <r>
    <n v="357"/>
    <s v="Perez, Davis and Wilson"/>
    <s v="Implemented tangible algorithm"/>
    <x v="173"/>
    <n v="4253"/>
    <x v="1"/>
    <n v="41"/>
    <s v="US"/>
    <s v="USD"/>
    <n v="1441256400"/>
    <n v="1443416400"/>
    <b v="0"/>
    <b v="0"/>
    <s v="games/video games"/>
    <n v="1.8491304347826087"/>
    <n v="103.73170731707317"/>
    <x v="6"/>
    <s v="video games"/>
    <x v="341"/>
    <d v="2015-09-28T05:00:00"/>
    <x v="0"/>
  </r>
  <r>
    <n v="358"/>
    <s v="Diaz-Garcia"/>
    <s v="Profit-focused 3rdgeneration circuit"/>
    <x v="62"/>
    <n v="1146"/>
    <x v="0"/>
    <n v="23"/>
    <s v="CA"/>
    <s v="CAD"/>
    <n v="1533877200"/>
    <n v="1534136400"/>
    <b v="1"/>
    <b v="0"/>
    <s v="photography/photography books"/>
    <n v="0.11814432989690722"/>
    <n v="49.826086956521742"/>
    <x v="7"/>
    <s v="photography books"/>
    <x v="342"/>
    <d v="2018-08-13T05:00:00"/>
    <x v="9"/>
  </r>
  <r>
    <n v="359"/>
    <s v="Salazar-Moon"/>
    <s v="Compatible needs-based architecture"/>
    <x v="220"/>
    <n v="11948"/>
    <x v="1"/>
    <n v="187"/>
    <s v="US"/>
    <s v="USD"/>
    <n v="1314421200"/>
    <n v="1315026000"/>
    <b v="0"/>
    <b v="0"/>
    <s v="film &amp; video/animation"/>
    <n v="2"/>
    <n v="63.893048128342244"/>
    <x v="4"/>
    <s v="animation"/>
    <x v="343"/>
    <d v="2011-09-03T05:00:00"/>
    <x v="8"/>
  </r>
  <r>
    <n v="360"/>
    <s v="Larsen-Chung"/>
    <s v="Right-sized zero tolerance migration"/>
    <x v="221"/>
    <n v="135132"/>
    <x v="1"/>
    <n v="2875"/>
    <s v="GB"/>
    <s v="GBP"/>
    <n v="1293861600"/>
    <n v="1295071200"/>
    <b v="0"/>
    <b v="1"/>
    <s v="theater/plays"/>
    <n v="2"/>
    <n v="47.002434782608695"/>
    <x v="3"/>
    <s v="plays"/>
    <x v="344"/>
    <d v="2011-01-15T06:00:00"/>
    <x v="8"/>
  </r>
  <r>
    <n v="361"/>
    <s v="Anderson and Sons"/>
    <s v="Quality-focused reciprocal structure"/>
    <x v="20"/>
    <n v="9546"/>
    <x v="1"/>
    <n v="88"/>
    <s v="US"/>
    <s v="USD"/>
    <n v="1507352400"/>
    <n v="1509426000"/>
    <b v="0"/>
    <b v="0"/>
    <s v="theater/plays"/>
    <n v="1.7356363636363636"/>
    <n v="108.47727272727273"/>
    <x v="3"/>
    <s v="plays"/>
    <x v="345"/>
    <d v="2017-10-31T05:00:00"/>
    <x v="5"/>
  </r>
  <r>
    <n v="362"/>
    <s v="Lawrence Group"/>
    <s v="Automated actuating conglomeration"/>
    <x v="41"/>
    <n v="13755"/>
    <x v="1"/>
    <n v="191"/>
    <s v="US"/>
    <s v="USD"/>
    <n v="1296108000"/>
    <n v="1299391200"/>
    <b v="0"/>
    <b v="0"/>
    <s v="music/rock"/>
    <n v="2"/>
    <n v="72.015706806282722"/>
    <x v="1"/>
    <s v="rock"/>
    <x v="65"/>
    <d v="2011-03-06T06:00:00"/>
    <x v="8"/>
  </r>
  <r>
    <n v="363"/>
    <s v="Gray-Davis"/>
    <s v="Re-contextualized local initiative"/>
    <x v="5"/>
    <n v="8330"/>
    <x v="1"/>
    <n v="139"/>
    <s v="US"/>
    <s v="USD"/>
    <n v="1324965600"/>
    <n v="1325052000"/>
    <b v="0"/>
    <b v="0"/>
    <s v="music/rock"/>
    <n v="1.601923076923077"/>
    <n v="59.928057553956833"/>
    <x v="1"/>
    <s v="rock"/>
    <x v="346"/>
    <d v="2011-12-28T06:00:00"/>
    <x v="8"/>
  </r>
  <r>
    <n v="364"/>
    <s v="Ramirez-Myers"/>
    <s v="Switchable intangible definition"/>
    <x v="79"/>
    <n v="14547"/>
    <x v="1"/>
    <n v="186"/>
    <s v="US"/>
    <s v="USD"/>
    <n v="1520229600"/>
    <n v="1522818000"/>
    <b v="0"/>
    <b v="0"/>
    <s v="music/indie rock"/>
    <n v="2"/>
    <n v="78.209677419354833"/>
    <x v="1"/>
    <s v="indie rock"/>
    <x v="347"/>
    <d v="2018-04-04T05:00:00"/>
    <x v="9"/>
  </r>
  <r>
    <n v="365"/>
    <s v="Lucas, Hall and Bonilla"/>
    <s v="Networked bottom-line initiative"/>
    <x v="39"/>
    <n v="11735"/>
    <x v="1"/>
    <n v="112"/>
    <s v="AU"/>
    <s v="AUD"/>
    <n v="1482991200"/>
    <n v="1485324000"/>
    <b v="0"/>
    <b v="0"/>
    <s v="theater/plays"/>
    <n v="2"/>
    <n v="104.77678571428571"/>
    <x v="3"/>
    <s v="plays"/>
    <x v="348"/>
    <d v="2017-01-25T06:00:00"/>
    <x v="7"/>
  </r>
  <r>
    <n v="366"/>
    <s v="Williams, Perez and Villegas"/>
    <s v="Robust directional system engine"/>
    <x v="37"/>
    <n v="10658"/>
    <x v="1"/>
    <n v="101"/>
    <s v="US"/>
    <s v="USD"/>
    <n v="1294034400"/>
    <n v="1294120800"/>
    <b v="0"/>
    <b v="1"/>
    <s v="theater/plays"/>
    <n v="2"/>
    <n v="105.52475247524752"/>
    <x v="3"/>
    <s v="plays"/>
    <x v="349"/>
    <d v="2011-01-04T06:00:00"/>
    <x v="8"/>
  </r>
  <r>
    <n v="367"/>
    <s v="Brooks, Jones and Ingram"/>
    <s v="Triple-buffered explicit methodology"/>
    <x v="34"/>
    <n v="1870"/>
    <x v="0"/>
    <n v="75"/>
    <s v="US"/>
    <s v="USD"/>
    <n v="1413608400"/>
    <n v="1415685600"/>
    <b v="0"/>
    <b v="1"/>
    <s v="theater/plays"/>
    <n v="0.18888888888888888"/>
    <n v="24.933333333333334"/>
    <x v="3"/>
    <s v="plays"/>
    <x v="350"/>
    <d v="2014-11-11T06:00:00"/>
    <x v="1"/>
  </r>
  <r>
    <n v="368"/>
    <s v="Whitaker, Wallace and Daniels"/>
    <s v="Reactive directional capacity"/>
    <x v="5"/>
    <n v="14394"/>
    <x v="1"/>
    <n v="206"/>
    <s v="GB"/>
    <s v="GBP"/>
    <n v="1286946000"/>
    <n v="1288933200"/>
    <b v="0"/>
    <b v="1"/>
    <s v="film &amp; video/documentary"/>
    <n v="2"/>
    <n v="69.873786407766985"/>
    <x v="4"/>
    <s v="documentary"/>
    <x v="351"/>
    <d v="2010-11-05T05:00:00"/>
    <x v="6"/>
  </r>
  <r>
    <n v="369"/>
    <s v="Smith-Gonzalez"/>
    <s v="Polarized needs-based approach"/>
    <x v="91"/>
    <n v="14743"/>
    <x v="1"/>
    <n v="154"/>
    <s v="US"/>
    <s v="USD"/>
    <n v="1359871200"/>
    <n v="1363237200"/>
    <b v="0"/>
    <b v="1"/>
    <s v="film &amp; video/television"/>
    <n v="2"/>
    <n v="95.733766233766232"/>
    <x v="4"/>
    <s v="television"/>
    <x v="352"/>
    <d v="2013-03-14T05:00:00"/>
    <x v="2"/>
  </r>
  <r>
    <n v="370"/>
    <s v="Skinner PLC"/>
    <s v="Intuitive well-modulated middleware"/>
    <x v="222"/>
    <n v="178965"/>
    <x v="1"/>
    <n v="5966"/>
    <s v="US"/>
    <s v="USD"/>
    <n v="1555304400"/>
    <n v="1555822800"/>
    <b v="0"/>
    <b v="0"/>
    <s v="theater/plays"/>
    <n v="1.593633125556545"/>
    <n v="29.997485752598056"/>
    <x v="3"/>
    <s v="plays"/>
    <x v="353"/>
    <d v="2019-04-21T05:00:00"/>
    <x v="3"/>
  </r>
  <r>
    <n v="371"/>
    <s v="Nolan, Smith and Sanchez"/>
    <s v="Multi-channeled logistical matrices"/>
    <x v="223"/>
    <n v="128410"/>
    <x v="0"/>
    <n v="2176"/>
    <s v="US"/>
    <s v="USD"/>
    <n v="1423375200"/>
    <n v="1427778000"/>
    <b v="0"/>
    <b v="0"/>
    <s v="theater/plays"/>
    <n v="0.67869978858350954"/>
    <n v="59.011948529411768"/>
    <x v="3"/>
    <s v="plays"/>
    <x v="354"/>
    <d v="2015-03-31T05:00:00"/>
    <x v="0"/>
  </r>
  <r>
    <n v="372"/>
    <s v="Green-Carr"/>
    <s v="Pre-emptive bifurcated artificial intelligence"/>
    <x v="79"/>
    <n v="14324"/>
    <x v="1"/>
    <n v="169"/>
    <s v="US"/>
    <s v="USD"/>
    <n v="1420696800"/>
    <n v="1422424800"/>
    <b v="0"/>
    <b v="1"/>
    <s v="film &amp; video/documentary"/>
    <n v="2"/>
    <n v="84.757396449704146"/>
    <x v="4"/>
    <s v="documentary"/>
    <x v="355"/>
    <d v="2015-01-28T06:00:00"/>
    <x v="0"/>
  </r>
  <r>
    <n v="373"/>
    <s v="Brown-Parker"/>
    <s v="Down-sized coherent toolset"/>
    <x v="224"/>
    <n v="164291"/>
    <x v="1"/>
    <n v="2106"/>
    <s v="US"/>
    <s v="USD"/>
    <n v="1502946000"/>
    <n v="1503637200"/>
    <b v="0"/>
    <b v="0"/>
    <s v="theater/plays"/>
    <n v="2"/>
    <n v="78.010921177587846"/>
    <x v="3"/>
    <s v="plays"/>
    <x v="356"/>
    <d v="2017-08-25T05:00:00"/>
    <x v="5"/>
  </r>
  <r>
    <n v="374"/>
    <s v="Marshall Inc"/>
    <s v="Open-source multi-tasking data-warehouse"/>
    <x v="225"/>
    <n v="22073"/>
    <x v="0"/>
    <n v="441"/>
    <s v="US"/>
    <s v="USD"/>
    <n v="1547186400"/>
    <n v="1547618400"/>
    <b v="0"/>
    <b v="1"/>
    <s v="film &amp; video/documentary"/>
    <n v="0.13185782556750297"/>
    <n v="50.05215419501134"/>
    <x v="4"/>
    <s v="documentary"/>
    <x v="357"/>
    <d v="2019-01-16T06:00:00"/>
    <x v="3"/>
  </r>
  <r>
    <n v="375"/>
    <s v="Leblanc-Pineda"/>
    <s v="Future-proofed upward-trending contingency"/>
    <x v="50"/>
    <n v="1479"/>
    <x v="0"/>
    <n v="25"/>
    <s v="US"/>
    <s v="USD"/>
    <n v="1444971600"/>
    <n v="1449900000"/>
    <b v="0"/>
    <b v="0"/>
    <s v="music/indie rock"/>
    <n v="0.54777777777777781"/>
    <n v="59.16"/>
    <x v="1"/>
    <s v="indie rock"/>
    <x v="358"/>
    <d v="2015-12-12T06:00:00"/>
    <x v="0"/>
  </r>
  <r>
    <n v="376"/>
    <s v="Perry PLC"/>
    <s v="Mandatory uniform matrix"/>
    <x v="74"/>
    <n v="12275"/>
    <x v="1"/>
    <n v="131"/>
    <s v="US"/>
    <s v="USD"/>
    <n v="1404622800"/>
    <n v="1405141200"/>
    <b v="0"/>
    <b v="0"/>
    <s v="music/rock"/>
    <n v="2"/>
    <n v="93.702290076335885"/>
    <x v="1"/>
    <s v="rock"/>
    <x v="359"/>
    <d v="2014-07-12T05:00:00"/>
    <x v="1"/>
  </r>
  <r>
    <n v="377"/>
    <s v="Klein, Stark and Livingston"/>
    <s v="Phased methodical initiative"/>
    <x v="226"/>
    <n v="5098"/>
    <x v="0"/>
    <n v="127"/>
    <s v="US"/>
    <s v="USD"/>
    <n v="1571720400"/>
    <n v="1572933600"/>
    <b v="0"/>
    <b v="0"/>
    <s v="theater/plays"/>
    <n v="0.10257545271629778"/>
    <n v="40.14173228346457"/>
    <x v="3"/>
    <s v="plays"/>
    <x v="12"/>
    <d v="2019-11-05T06:00:00"/>
    <x v="3"/>
  </r>
  <r>
    <n v="378"/>
    <s v="Fleming-Oliver"/>
    <s v="Managed stable function"/>
    <x v="227"/>
    <n v="24882"/>
    <x v="0"/>
    <n v="355"/>
    <s v="US"/>
    <s v="USD"/>
    <n v="1526878800"/>
    <n v="1530162000"/>
    <b v="0"/>
    <b v="0"/>
    <s v="film &amp; video/documentary"/>
    <n v="0.13962962962962963"/>
    <n v="70.090140845070422"/>
    <x v="4"/>
    <s v="documentary"/>
    <x v="360"/>
    <d v="2018-06-28T05:00:00"/>
    <x v="9"/>
  </r>
  <r>
    <n v="379"/>
    <s v="Reilly, Aguirre and Johnson"/>
    <s v="Realigned clear-thinking migration"/>
    <x v="44"/>
    <n v="2912"/>
    <x v="0"/>
    <n v="44"/>
    <s v="GB"/>
    <s v="GBP"/>
    <n v="1319691600"/>
    <n v="1320904800"/>
    <b v="0"/>
    <b v="0"/>
    <s v="theater/plays"/>
    <n v="0.40444444444444444"/>
    <n v="66.181818181818187"/>
    <x v="3"/>
    <s v="plays"/>
    <x v="361"/>
    <d v="2011-11-10T06:00:00"/>
    <x v="8"/>
  </r>
  <r>
    <n v="380"/>
    <s v="Davidson, Wilcox and Lewis"/>
    <s v="Optional clear-thinking process improvement"/>
    <x v="186"/>
    <n v="4008"/>
    <x v="1"/>
    <n v="84"/>
    <s v="US"/>
    <s v="USD"/>
    <n v="1371963600"/>
    <n v="1372395600"/>
    <b v="0"/>
    <b v="0"/>
    <s v="theater/plays"/>
    <n v="1.6032"/>
    <n v="47.714285714285715"/>
    <x v="3"/>
    <s v="plays"/>
    <x v="362"/>
    <d v="2013-06-28T05:00:00"/>
    <x v="2"/>
  </r>
  <r>
    <n v="381"/>
    <s v="Michael, Anderson and Vincent"/>
    <s v="Cross-group global moratorium"/>
    <x v="98"/>
    <n v="9749"/>
    <x v="1"/>
    <n v="155"/>
    <s v="US"/>
    <s v="USD"/>
    <n v="1433739600"/>
    <n v="1437714000"/>
    <b v="0"/>
    <b v="0"/>
    <s v="theater/plays"/>
    <n v="1.8394339622641509"/>
    <n v="62.896774193548389"/>
    <x v="3"/>
    <s v="plays"/>
    <x v="363"/>
    <d v="2015-07-24T05:00:00"/>
    <x v="0"/>
  </r>
  <r>
    <n v="382"/>
    <s v="King Ltd"/>
    <s v="Visionary systemic process improvement"/>
    <x v="14"/>
    <n v="5803"/>
    <x v="0"/>
    <n v="67"/>
    <s v="US"/>
    <s v="USD"/>
    <n v="1508130000"/>
    <n v="1509771600"/>
    <b v="0"/>
    <b v="0"/>
    <s v="photography/photography books"/>
    <n v="0.63769230769230767"/>
    <n v="86.611940298507463"/>
    <x v="7"/>
    <s v="photography books"/>
    <x v="364"/>
    <d v="2017-11-04T05:00:00"/>
    <x v="5"/>
  </r>
  <r>
    <n v="383"/>
    <s v="Baker Ltd"/>
    <s v="Progressive intangible flexibility"/>
    <x v="9"/>
    <n v="14199"/>
    <x v="1"/>
    <n v="189"/>
    <s v="US"/>
    <s v="USD"/>
    <n v="1550037600"/>
    <n v="1550556000"/>
    <b v="0"/>
    <b v="1"/>
    <s v="food/food trucks"/>
    <n v="2"/>
    <n v="75.126984126984127"/>
    <x v="0"/>
    <s v="food trucks"/>
    <x v="210"/>
    <d v="2019-02-19T06:00:00"/>
    <x v="3"/>
  </r>
  <r>
    <n v="384"/>
    <s v="Baker, Collins and Smith"/>
    <s v="Reactive real-time software"/>
    <x v="228"/>
    <n v="196779"/>
    <x v="1"/>
    <n v="4799"/>
    <s v="US"/>
    <s v="USD"/>
    <n v="1486706400"/>
    <n v="1489039200"/>
    <b v="1"/>
    <b v="1"/>
    <s v="film &amp; video/documentary"/>
    <n v="1.7200961538461539"/>
    <n v="41.004167534903104"/>
    <x v="4"/>
    <s v="documentary"/>
    <x v="365"/>
    <d v="2017-03-09T06:00:00"/>
    <x v="5"/>
  </r>
  <r>
    <n v="385"/>
    <s v="Warren-Harrison"/>
    <s v="Programmable incremental knowledge user"/>
    <x v="229"/>
    <n v="56859"/>
    <x v="1"/>
    <n v="1137"/>
    <s v="US"/>
    <s v="USD"/>
    <n v="1553835600"/>
    <n v="1556600400"/>
    <b v="0"/>
    <b v="0"/>
    <s v="publishing/nonfiction"/>
    <n v="1.4616709511568124"/>
    <n v="50.007915567282325"/>
    <x v="5"/>
    <s v="nonfiction"/>
    <x v="366"/>
    <d v="2019-04-30T05:00:00"/>
    <x v="3"/>
  </r>
  <r>
    <n v="386"/>
    <s v="Gardner Group"/>
    <s v="Progressive 5thgeneration customer loyalty"/>
    <x v="230"/>
    <n v="103554"/>
    <x v="0"/>
    <n v="1068"/>
    <s v="US"/>
    <s v="USD"/>
    <n v="1277528400"/>
    <n v="1278565200"/>
    <b v="0"/>
    <b v="0"/>
    <s v="theater/plays"/>
    <n v="0.76423616236162362"/>
    <n v="96.960674157303373"/>
    <x v="3"/>
    <s v="plays"/>
    <x v="367"/>
    <d v="2010-07-08T05:00:00"/>
    <x v="6"/>
  </r>
  <r>
    <n v="387"/>
    <s v="Flores-Lambert"/>
    <s v="Triple-buffered logistical frame"/>
    <x v="231"/>
    <n v="42795"/>
    <x v="0"/>
    <n v="424"/>
    <s v="US"/>
    <s v="USD"/>
    <n v="1339477200"/>
    <n v="1339909200"/>
    <b v="0"/>
    <b v="0"/>
    <s v="technology/wearables"/>
    <n v="0.39261467889908258"/>
    <n v="100.93160377358491"/>
    <x v="2"/>
    <s v="wearables"/>
    <x v="368"/>
    <d v="2012-06-17T05:00:00"/>
    <x v="4"/>
  </r>
  <r>
    <n v="388"/>
    <s v="Cruz Ltd"/>
    <s v="Exclusive dynamic adapter"/>
    <x v="232"/>
    <n v="12938"/>
    <x v="3"/>
    <n v="145"/>
    <s v="CH"/>
    <s v="CHF"/>
    <n v="1325656800"/>
    <n v="1325829600"/>
    <b v="0"/>
    <b v="0"/>
    <s v="music/indie rock"/>
    <n v="0.11270034843205574"/>
    <n v="89.227586206896547"/>
    <x v="1"/>
    <s v="indie rock"/>
    <x v="369"/>
    <d v="2012-01-06T06:00:00"/>
    <x v="4"/>
  </r>
  <r>
    <n v="389"/>
    <s v="Knox-Garner"/>
    <s v="Automated systemic hierarchy"/>
    <x v="233"/>
    <n v="101352"/>
    <x v="1"/>
    <n v="1152"/>
    <s v="US"/>
    <s v="USD"/>
    <n v="1288242000"/>
    <n v="1290578400"/>
    <b v="0"/>
    <b v="0"/>
    <s v="theater/plays"/>
    <n v="1.2211084337349398"/>
    <n v="87.979166666666671"/>
    <x v="3"/>
    <s v="plays"/>
    <x v="370"/>
    <d v="2010-11-24T06:00:00"/>
    <x v="6"/>
  </r>
  <r>
    <n v="390"/>
    <s v="Davis-Allen"/>
    <s v="Digitized eco-centric core"/>
    <x v="166"/>
    <n v="4477"/>
    <x v="1"/>
    <n v="50"/>
    <s v="US"/>
    <s v="USD"/>
    <n v="1379048400"/>
    <n v="1380344400"/>
    <b v="0"/>
    <b v="0"/>
    <s v="photography/photography books"/>
    <n v="1.8654166666666667"/>
    <n v="89.54"/>
    <x v="7"/>
    <s v="photography books"/>
    <x v="371"/>
    <d v="2013-09-28T05:00:00"/>
    <x v="2"/>
  </r>
  <r>
    <n v="391"/>
    <s v="Miller-Patel"/>
    <s v="Mandatory uniform strategy"/>
    <x v="234"/>
    <n v="4393"/>
    <x v="0"/>
    <n v="151"/>
    <s v="US"/>
    <s v="USD"/>
    <n v="1389679200"/>
    <n v="1389852000"/>
    <b v="0"/>
    <b v="0"/>
    <s v="publishing/nonfiction"/>
    <n v="7.27317880794702E-2"/>
    <n v="29.09271523178808"/>
    <x v="5"/>
    <s v="nonfiction"/>
    <x v="287"/>
    <d v="2014-01-16T06:00:00"/>
    <x v="1"/>
  </r>
  <r>
    <n v="392"/>
    <s v="Hernandez-Grimes"/>
    <s v="Profit-focused zero administration forecast"/>
    <x v="235"/>
    <n v="67546"/>
    <x v="0"/>
    <n v="1608"/>
    <s v="US"/>
    <s v="USD"/>
    <n v="1294293600"/>
    <n v="1294466400"/>
    <b v="0"/>
    <b v="0"/>
    <s v="technology/wearables"/>
    <n v="0.65642371234207963"/>
    <n v="42.006218905472636"/>
    <x v="2"/>
    <s v="wearables"/>
    <x v="372"/>
    <d v="2011-01-08T06:00:00"/>
    <x v="8"/>
  </r>
  <r>
    <n v="393"/>
    <s v="Owens, Hall and Gonzalez"/>
    <s v="De-engineered static orchestration"/>
    <x v="236"/>
    <n v="143788"/>
    <x v="1"/>
    <n v="3059"/>
    <s v="CA"/>
    <s v="CAD"/>
    <n v="1500267600"/>
    <n v="1500354000"/>
    <b v="0"/>
    <b v="0"/>
    <s v="music/jazz"/>
    <n v="2"/>
    <n v="47.004903563255965"/>
    <x v="1"/>
    <s v="jazz"/>
    <x v="373"/>
    <d v="2017-07-18T05:00:00"/>
    <x v="5"/>
  </r>
  <r>
    <n v="394"/>
    <s v="Noble-Bailey"/>
    <s v="Customizable dynamic info-mediaries"/>
    <x v="126"/>
    <n v="3755"/>
    <x v="1"/>
    <n v="34"/>
    <s v="US"/>
    <s v="USD"/>
    <n v="1375074000"/>
    <n v="1375938000"/>
    <b v="0"/>
    <b v="1"/>
    <s v="film &amp; video/documentary"/>
    <n v="2"/>
    <n v="110.44117647058823"/>
    <x v="4"/>
    <s v="documentary"/>
    <x v="374"/>
    <d v="2013-08-08T05:00:00"/>
    <x v="2"/>
  </r>
  <r>
    <n v="395"/>
    <s v="Taylor PLC"/>
    <s v="Enhanced incremental budgetary management"/>
    <x v="143"/>
    <n v="9238"/>
    <x v="1"/>
    <n v="220"/>
    <s v="US"/>
    <s v="USD"/>
    <n v="1323324000"/>
    <n v="1323410400"/>
    <b v="1"/>
    <b v="0"/>
    <s v="theater/plays"/>
    <n v="1.3011267605633803"/>
    <n v="41.990909090909092"/>
    <x v="3"/>
    <s v="plays"/>
    <x v="375"/>
    <d v="2011-12-09T06:00:00"/>
    <x v="8"/>
  </r>
  <r>
    <n v="396"/>
    <s v="Holmes PLC"/>
    <s v="Digitized local info-mediaries"/>
    <x v="237"/>
    <n v="77012"/>
    <x v="1"/>
    <n v="1604"/>
    <s v="AU"/>
    <s v="AUD"/>
    <n v="1538715600"/>
    <n v="1539406800"/>
    <b v="0"/>
    <b v="0"/>
    <s v="film &amp; video/drama"/>
    <n v="1.6705422993492407"/>
    <n v="48.012468827930178"/>
    <x v="4"/>
    <s v="drama"/>
    <x v="376"/>
    <d v="2018-10-13T05:00:00"/>
    <x v="9"/>
  </r>
  <r>
    <n v="397"/>
    <s v="Jones-Martin"/>
    <s v="Virtual systematic monitoring"/>
    <x v="32"/>
    <n v="14083"/>
    <x v="1"/>
    <n v="454"/>
    <s v="US"/>
    <s v="USD"/>
    <n v="1369285200"/>
    <n v="1369803600"/>
    <b v="0"/>
    <b v="0"/>
    <s v="music/rock"/>
    <n v="1.738641975308642"/>
    <n v="31.019823788546255"/>
    <x v="1"/>
    <s v="rock"/>
    <x v="377"/>
    <d v="2013-05-29T05:00:00"/>
    <x v="2"/>
  </r>
  <r>
    <n v="398"/>
    <s v="Myers LLC"/>
    <s v="Reactive bottom-line open architecture"/>
    <x v="12"/>
    <n v="12202"/>
    <x v="1"/>
    <n v="123"/>
    <s v="IT"/>
    <s v="EUR"/>
    <n v="1525755600"/>
    <n v="1525928400"/>
    <b v="0"/>
    <b v="1"/>
    <s v="film &amp; video/animation"/>
    <n v="2"/>
    <n v="99.203252032520325"/>
    <x v="4"/>
    <s v="animation"/>
    <x v="378"/>
    <d v="2018-05-10T05:00:00"/>
    <x v="9"/>
  </r>
  <r>
    <n v="399"/>
    <s v="Acosta, Mullins and Morris"/>
    <s v="Pre-emptive interactive model"/>
    <x v="238"/>
    <n v="62127"/>
    <x v="0"/>
    <n v="941"/>
    <s v="US"/>
    <s v="USD"/>
    <n v="1296626400"/>
    <n v="1297231200"/>
    <b v="0"/>
    <b v="0"/>
    <s v="music/indie rock"/>
    <n v="0.63850976361767731"/>
    <n v="66.022316684378325"/>
    <x v="1"/>
    <s v="indie rock"/>
    <x v="379"/>
    <d v="2011-02-09T06:00:00"/>
    <x v="8"/>
  </r>
  <r>
    <n v="400"/>
    <s v="Bell PLC"/>
    <s v="Ergonomic eco-centric open architecture"/>
    <x v="0"/>
    <n v="2"/>
    <x v="0"/>
    <n v="1"/>
    <s v="US"/>
    <s v="USD"/>
    <n v="1376629200"/>
    <n v="1378530000"/>
    <b v="0"/>
    <b v="1"/>
    <s v="photography/photography books"/>
    <n v="0.02"/>
    <n v="2"/>
    <x v="7"/>
    <s v="photography books"/>
    <x v="380"/>
    <d v="2013-09-07T05:00:00"/>
    <x v="2"/>
  </r>
  <r>
    <n v="401"/>
    <s v="Smith-Schmidt"/>
    <s v="Inverse radical hierarchy"/>
    <x v="79"/>
    <n v="13772"/>
    <x v="1"/>
    <n v="299"/>
    <s v="US"/>
    <s v="USD"/>
    <n v="1572152400"/>
    <n v="1572152400"/>
    <b v="0"/>
    <b v="0"/>
    <s v="theater/plays"/>
    <n v="2"/>
    <n v="46.060200668896321"/>
    <x v="3"/>
    <s v="plays"/>
    <x v="381"/>
    <d v="2019-10-27T05:00:00"/>
    <x v="3"/>
  </r>
  <r>
    <n v="402"/>
    <s v="Ruiz, Richardson and Cole"/>
    <s v="Team-oriented static interface"/>
    <x v="190"/>
    <n v="2946"/>
    <x v="0"/>
    <n v="40"/>
    <s v="US"/>
    <s v="USD"/>
    <n v="1325829600"/>
    <n v="1329890400"/>
    <b v="0"/>
    <b v="1"/>
    <s v="film &amp; video/shorts"/>
    <n v="0.40356164383561643"/>
    <n v="73.650000000000006"/>
    <x v="4"/>
    <s v="shorts"/>
    <x v="382"/>
    <d v="2012-02-22T06:00:00"/>
    <x v="4"/>
  </r>
  <r>
    <n v="403"/>
    <s v="Leonard-Mcclain"/>
    <s v="Virtual foreground throughput"/>
    <x v="239"/>
    <n v="168820"/>
    <x v="0"/>
    <n v="3015"/>
    <s v="CA"/>
    <s v="CAD"/>
    <n v="1273640400"/>
    <n v="1276750800"/>
    <b v="0"/>
    <b v="1"/>
    <s v="theater/plays"/>
    <n v="0.86220633299284988"/>
    <n v="55.99336650082919"/>
    <x v="3"/>
    <s v="plays"/>
    <x v="125"/>
    <d v="2010-06-17T05:00:00"/>
    <x v="6"/>
  </r>
  <r>
    <n v="404"/>
    <s v="Bailey-Boyer"/>
    <s v="Visionary exuding Internet solution"/>
    <x v="240"/>
    <n v="154321"/>
    <x v="1"/>
    <n v="2237"/>
    <s v="US"/>
    <s v="USD"/>
    <n v="1510639200"/>
    <n v="1510898400"/>
    <b v="0"/>
    <b v="0"/>
    <s v="theater/plays"/>
    <n v="2"/>
    <n v="68.985695127402778"/>
    <x v="3"/>
    <s v="plays"/>
    <x v="383"/>
    <d v="2017-11-17T06:00:00"/>
    <x v="5"/>
  </r>
  <r>
    <n v="405"/>
    <s v="Lee LLC"/>
    <s v="Synchronized secondary analyzer"/>
    <x v="241"/>
    <n v="26527"/>
    <x v="0"/>
    <n v="435"/>
    <s v="US"/>
    <s v="USD"/>
    <n v="1528088400"/>
    <n v="1532408400"/>
    <b v="0"/>
    <b v="0"/>
    <s v="theater/plays"/>
    <n v="0.89618243243243245"/>
    <n v="60.981609195402299"/>
    <x v="3"/>
    <s v="plays"/>
    <x v="384"/>
    <d v="2018-07-24T05:00:00"/>
    <x v="9"/>
  </r>
  <r>
    <n v="406"/>
    <s v="Lyons Inc"/>
    <s v="Balanced attitude-oriented parallelism"/>
    <x v="242"/>
    <n v="71583"/>
    <x v="1"/>
    <n v="645"/>
    <s v="US"/>
    <s v="USD"/>
    <n v="1359525600"/>
    <n v="1360562400"/>
    <b v="1"/>
    <b v="0"/>
    <s v="film &amp; video/documentary"/>
    <n v="1.8214503816793892"/>
    <n v="110.98139534883721"/>
    <x v="4"/>
    <s v="documentary"/>
    <x v="385"/>
    <d v="2013-02-11T06:00:00"/>
    <x v="2"/>
  </r>
  <r>
    <n v="407"/>
    <s v="Herrera-Wilson"/>
    <s v="Organized bandwidth-monitored core"/>
    <x v="74"/>
    <n v="12100"/>
    <x v="1"/>
    <n v="484"/>
    <s v="DK"/>
    <s v="DKK"/>
    <n v="1570942800"/>
    <n v="1571547600"/>
    <b v="0"/>
    <b v="0"/>
    <s v="theater/plays"/>
    <n v="2"/>
    <n v="25"/>
    <x v="3"/>
    <s v="plays"/>
    <x v="386"/>
    <d v="2019-10-20T05:00:00"/>
    <x v="3"/>
  </r>
  <r>
    <n v="408"/>
    <s v="Mahoney, Adams and Lucas"/>
    <s v="Cloned leadingedge utilization"/>
    <x v="243"/>
    <n v="12129"/>
    <x v="1"/>
    <n v="154"/>
    <s v="CA"/>
    <s v="CAD"/>
    <n v="1466398800"/>
    <n v="1468126800"/>
    <b v="0"/>
    <b v="0"/>
    <s v="film &amp; video/documentary"/>
    <n v="1.3183695652173912"/>
    <n v="78.759740259740255"/>
    <x v="4"/>
    <s v="documentary"/>
    <x v="387"/>
    <d v="2016-07-10T05:00:00"/>
    <x v="7"/>
  </r>
  <r>
    <n v="409"/>
    <s v="Stewart LLC"/>
    <s v="Secured asymmetric projection"/>
    <x v="244"/>
    <n v="62804"/>
    <x v="0"/>
    <n v="714"/>
    <s v="US"/>
    <s v="USD"/>
    <n v="1492491600"/>
    <n v="1492837200"/>
    <b v="0"/>
    <b v="0"/>
    <s v="music/rock"/>
    <n v="0.46315634218289087"/>
    <n v="87.960784313725483"/>
    <x v="1"/>
    <s v="rock"/>
    <x v="388"/>
    <d v="2017-04-22T05:00:00"/>
    <x v="5"/>
  </r>
  <r>
    <n v="410"/>
    <s v="Mcmillan Group"/>
    <s v="Advanced cohesive Graphic Interface"/>
    <x v="184"/>
    <n v="55536"/>
    <x v="2"/>
    <n v="1111"/>
    <s v="US"/>
    <s v="USD"/>
    <n v="1430197200"/>
    <n v="1430197200"/>
    <b v="0"/>
    <b v="0"/>
    <s v="games/mobile games"/>
    <n v="0.36132726089785294"/>
    <n v="49.987398739873989"/>
    <x v="6"/>
    <s v="mobile games"/>
    <x v="277"/>
    <d v="2015-04-28T05:00:00"/>
    <x v="0"/>
  </r>
  <r>
    <n v="411"/>
    <s v="Beck, Thompson and Martinez"/>
    <s v="Down-sized maximized function"/>
    <x v="75"/>
    <n v="8161"/>
    <x v="1"/>
    <n v="82"/>
    <s v="US"/>
    <s v="USD"/>
    <n v="1496034000"/>
    <n v="1496206800"/>
    <b v="0"/>
    <b v="0"/>
    <s v="theater/plays"/>
    <n v="1.0462820512820512"/>
    <n v="99.524390243902445"/>
    <x v="3"/>
    <s v="plays"/>
    <x v="389"/>
    <d v="2017-05-31T05:00:00"/>
    <x v="5"/>
  </r>
  <r>
    <n v="412"/>
    <s v="Rodriguez-Scott"/>
    <s v="Realigned zero tolerance software"/>
    <x v="118"/>
    <n v="14046"/>
    <x v="1"/>
    <n v="134"/>
    <s v="US"/>
    <s v="USD"/>
    <n v="1388728800"/>
    <n v="1389592800"/>
    <b v="0"/>
    <b v="0"/>
    <s v="publishing/fiction"/>
    <n v="2"/>
    <n v="104.82089552238806"/>
    <x v="5"/>
    <s v="fiction"/>
    <x v="390"/>
    <d v="2014-01-13T06:00:00"/>
    <x v="1"/>
  </r>
  <r>
    <n v="413"/>
    <s v="Rush-Bowers"/>
    <s v="Persevering analyzing extranet"/>
    <x v="245"/>
    <n v="117628"/>
    <x v="2"/>
    <n v="1089"/>
    <s v="US"/>
    <s v="USD"/>
    <n v="1543298400"/>
    <n v="1545631200"/>
    <b v="0"/>
    <b v="0"/>
    <s v="film &amp; video/animation"/>
    <n v="0.62072823218997364"/>
    <n v="108.01469237832875"/>
    <x v="4"/>
    <s v="animation"/>
    <x v="391"/>
    <d v="2018-12-24T06:00:00"/>
    <x v="9"/>
  </r>
  <r>
    <n v="414"/>
    <s v="Davis and Sons"/>
    <s v="Innovative human-resource migration"/>
    <x v="246"/>
    <n v="159405"/>
    <x v="0"/>
    <n v="5497"/>
    <s v="US"/>
    <s v="USD"/>
    <n v="1271739600"/>
    <n v="1272430800"/>
    <b v="0"/>
    <b v="1"/>
    <s v="food/food trucks"/>
    <n v="0.84699787460148779"/>
    <n v="28.998544660724033"/>
    <x v="0"/>
    <s v="food trucks"/>
    <x v="392"/>
    <d v="2010-04-28T05:00:00"/>
    <x v="6"/>
  </r>
  <r>
    <n v="415"/>
    <s v="Anderson-Pham"/>
    <s v="Intuitive needs-based monitoring"/>
    <x v="247"/>
    <n v="12552"/>
    <x v="0"/>
    <n v="418"/>
    <s v="US"/>
    <s v="USD"/>
    <n v="1326434400"/>
    <n v="1327903200"/>
    <b v="0"/>
    <b v="0"/>
    <s v="theater/plays"/>
    <n v="0.11059030837004405"/>
    <n v="30.028708133971293"/>
    <x v="3"/>
    <s v="plays"/>
    <x v="393"/>
    <d v="2012-01-30T06:00:00"/>
    <x v="4"/>
  </r>
  <r>
    <n v="416"/>
    <s v="Stewart-Coleman"/>
    <s v="Customer-focused disintermediate toolset"/>
    <x v="248"/>
    <n v="59007"/>
    <x v="0"/>
    <n v="1439"/>
    <s v="US"/>
    <s v="USD"/>
    <n v="1295244000"/>
    <n v="1296021600"/>
    <b v="0"/>
    <b v="1"/>
    <s v="film &amp; video/documentary"/>
    <n v="0.43838781575037145"/>
    <n v="41.005559416261292"/>
    <x v="4"/>
    <s v="documentary"/>
    <x v="394"/>
    <d v="2011-01-26T06:00:00"/>
    <x v="8"/>
  </r>
  <r>
    <n v="417"/>
    <s v="Bradshaw, Smith and Ryan"/>
    <s v="Upgradable 24/7 emulation"/>
    <x v="12"/>
    <n v="943"/>
    <x v="0"/>
    <n v="15"/>
    <s v="US"/>
    <s v="USD"/>
    <n v="1541221200"/>
    <n v="1543298400"/>
    <b v="0"/>
    <b v="0"/>
    <s v="theater/plays"/>
    <n v="0.55470588235294116"/>
    <n v="62.866666666666667"/>
    <x v="3"/>
    <s v="plays"/>
    <x v="395"/>
    <d v="2018-11-27T06:00:00"/>
    <x v="9"/>
  </r>
  <r>
    <n v="418"/>
    <s v="Jackson PLC"/>
    <s v="Quality-focused client-server core"/>
    <x v="249"/>
    <n v="93963"/>
    <x v="0"/>
    <n v="1999"/>
    <s v="CA"/>
    <s v="CAD"/>
    <n v="1336280400"/>
    <n v="1336366800"/>
    <b v="0"/>
    <b v="0"/>
    <s v="film &amp; video/documentary"/>
    <n v="0.57399511301160655"/>
    <n v="47.005002501250623"/>
    <x v="4"/>
    <s v="documentary"/>
    <x v="396"/>
    <d v="2012-05-07T05:00:00"/>
    <x v="4"/>
  </r>
  <r>
    <n v="419"/>
    <s v="Ware-Arias"/>
    <s v="Upgradable maximized protocol"/>
    <x v="250"/>
    <n v="140469"/>
    <x v="1"/>
    <n v="5203"/>
    <s v="US"/>
    <s v="USD"/>
    <n v="1324533600"/>
    <n v="1325052000"/>
    <b v="0"/>
    <b v="0"/>
    <s v="technology/web"/>
    <n v="1.2343497363796134"/>
    <n v="26.997693638285604"/>
    <x v="2"/>
    <s v="web"/>
    <x v="397"/>
    <d v="2011-12-28T06:00:00"/>
    <x v="8"/>
  </r>
  <r>
    <n v="420"/>
    <s v="Blair, Reyes and Woods"/>
    <s v="Cross-platform interactive synergy"/>
    <x v="92"/>
    <n v="6423"/>
    <x v="1"/>
    <n v="94"/>
    <s v="US"/>
    <s v="USD"/>
    <n v="1498366800"/>
    <n v="1499576400"/>
    <b v="0"/>
    <b v="0"/>
    <s v="theater/plays"/>
    <n v="1.2846"/>
    <n v="68.329787234042556"/>
    <x v="3"/>
    <s v="plays"/>
    <x v="398"/>
    <d v="2017-07-09T05:00:00"/>
    <x v="5"/>
  </r>
  <r>
    <n v="421"/>
    <s v="Thomas-Lopez"/>
    <s v="User-centric fault-tolerant archive"/>
    <x v="151"/>
    <n v="6015"/>
    <x v="0"/>
    <n v="118"/>
    <s v="US"/>
    <s v="USD"/>
    <n v="1498712400"/>
    <n v="1501304400"/>
    <b v="0"/>
    <b v="1"/>
    <s v="technology/wearables"/>
    <n v="0.63989361702127656"/>
    <n v="50.974576271186443"/>
    <x v="2"/>
    <s v="wearables"/>
    <x v="399"/>
    <d v="2017-07-29T05:00:00"/>
    <x v="5"/>
  </r>
  <r>
    <n v="422"/>
    <s v="Brown, Davies and Pacheco"/>
    <s v="Reverse-engineered regional knowledge user"/>
    <x v="251"/>
    <n v="11075"/>
    <x v="1"/>
    <n v="205"/>
    <s v="US"/>
    <s v="USD"/>
    <n v="1271480400"/>
    <n v="1273208400"/>
    <b v="0"/>
    <b v="1"/>
    <s v="theater/plays"/>
    <n v="1.2729885057471264"/>
    <n v="54.024390243902438"/>
    <x v="3"/>
    <s v="plays"/>
    <x v="400"/>
    <d v="2010-05-07T05:00:00"/>
    <x v="6"/>
  </r>
  <r>
    <n v="423"/>
    <s v="Jones-Riddle"/>
    <s v="Self-enabling real-time definition"/>
    <x v="252"/>
    <n v="15723"/>
    <x v="0"/>
    <n v="162"/>
    <s v="US"/>
    <s v="USD"/>
    <n v="1316667600"/>
    <n v="1316840400"/>
    <b v="0"/>
    <b v="1"/>
    <s v="food/food trucks"/>
    <n v="0.10638024357239513"/>
    <n v="97.055555555555557"/>
    <x v="0"/>
    <s v="food trucks"/>
    <x v="116"/>
    <d v="2011-09-24T05:00:00"/>
    <x v="8"/>
  </r>
  <r>
    <n v="424"/>
    <s v="Schmidt-Gomez"/>
    <s v="User-centric impactful projection"/>
    <x v="135"/>
    <n v="2064"/>
    <x v="0"/>
    <n v="83"/>
    <s v="US"/>
    <s v="USD"/>
    <n v="1524027600"/>
    <n v="1524546000"/>
    <b v="0"/>
    <b v="0"/>
    <s v="music/indie rock"/>
    <n v="0.40470588235294119"/>
    <n v="24.867469879518072"/>
    <x v="1"/>
    <s v="indie rock"/>
    <x v="401"/>
    <d v="2018-04-24T05:00:00"/>
    <x v="9"/>
  </r>
  <r>
    <n v="425"/>
    <s v="Sullivan, Davis and Booth"/>
    <s v="Vision-oriented actuating hardware"/>
    <x v="50"/>
    <n v="7767"/>
    <x v="1"/>
    <n v="92"/>
    <s v="US"/>
    <s v="USD"/>
    <n v="1438059600"/>
    <n v="1438578000"/>
    <b v="0"/>
    <b v="0"/>
    <s v="photography/photography books"/>
    <n v="2"/>
    <n v="84.423913043478265"/>
    <x v="7"/>
    <s v="photography books"/>
    <x v="402"/>
    <d v="2015-08-03T05:00:00"/>
    <x v="0"/>
  </r>
  <r>
    <n v="426"/>
    <s v="Edwards-Kane"/>
    <s v="Virtual leadingedge framework"/>
    <x v="37"/>
    <n v="10313"/>
    <x v="1"/>
    <n v="219"/>
    <s v="US"/>
    <s v="USD"/>
    <n v="1361944800"/>
    <n v="1362549600"/>
    <b v="0"/>
    <b v="0"/>
    <s v="theater/plays"/>
    <n v="2"/>
    <n v="47.091324200913242"/>
    <x v="3"/>
    <s v="plays"/>
    <x v="403"/>
    <d v="2013-03-06T06:00:00"/>
    <x v="2"/>
  </r>
  <r>
    <n v="427"/>
    <s v="Hicks, Wall and Webb"/>
    <s v="Managed discrete framework"/>
    <x v="253"/>
    <n v="197018"/>
    <x v="1"/>
    <n v="2526"/>
    <s v="US"/>
    <s v="USD"/>
    <n v="1410584400"/>
    <n v="1413349200"/>
    <b v="0"/>
    <b v="1"/>
    <s v="theater/plays"/>
    <n v="1.1290429799426933"/>
    <n v="77.996041171813147"/>
    <x v="3"/>
    <s v="plays"/>
    <x v="404"/>
    <d v="2014-10-15T05:00:00"/>
    <x v="1"/>
  </r>
  <r>
    <n v="428"/>
    <s v="Mayer-Richmond"/>
    <s v="Progressive zero-defect capability"/>
    <x v="254"/>
    <n v="47037"/>
    <x v="0"/>
    <n v="747"/>
    <s v="US"/>
    <s v="USD"/>
    <n v="1297404000"/>
    <n v="1298008800"/>
    <b v="0"/>
    <b v="0"/>
    <s v="film &amp; video/animation"/>
    <n v="0.46387573964497042"/>
    <n v="62.967871485943775"/>
    <x v="4"/>
    <s v="animation"/>
    <x v="405"/>
    <d v="2011-02-18T06:00:00"/>
    <x v="8"/>
  </r>
  <r>
    <n v="429"/>
    <s v="Robles Ltd"/>
    <s v="Right-sized demand-driven adapter"/>
    <x v="255"/>
    <n v="173191"/>
    <x v="3"/>
    <n v="2138"/>
    <s v="US"/>
    <s v="USD"/>
    <n v="1392012000"/>
    <n v="1394427600"/>
    <b v="0"/>
    <b v="1"/>
    <s v="photography/photography books"/>
    <n v="0.90675916230366493"/>
    <n v="81.006080449017773"/>
    <x v="7"/>
    <s v="photography books"/>
    <x v="406"/>
    <d v="2014-03-10T05:00:00"/>
    <x v="1"/>
  </r>
  <r>
    <n v="430"/>
    <s v="Cochran Ltd"/>
    <s v="Re-engineered attitude-oriented frame"/>
    <x v="32"/>
    <n v="5487"/>
    <x v="0"/>
    <n v="84"/>
    <s v="US"/>
    <s v="USD"/>
    <n v="1569733200"/>
    <n v="1572670800"/>
    <b v="0"/>
    <b v="0"/>
    <s v="theater/plays"/>
    <n v="0.67740740740740746"/>
    <n v="65.321428571428569"/>
    <x v="3"/>
    <s v="plays"/>
    <x v="407"/>
    <d v="2019-11-02T05:00:00"/>
    <x v="3"/>
  </r>
  <r>
    <n v="431"/>
    <s v="Rosales LLC"/>
    <s v="Compatible multimedia utilization"/>
    <x v="135"/>
    <n v="9817"/>
    <x v="1"/>
    <n v="94"/>
    <s v="US"/>
    <s v="USD"/>
    <n v="1529643600"/>
    <n v="1531112400"/>
    <b v="1"/>
    <b v="0"/>
    <s v="theater/plays"/>
    <n v="1.9249019607843136"/>
    <n v="104.43617021276596"/>
    <x v="3"/>
    <s v="plays"/>
    <x v="408"/>
    <d v="2018-07-09T05:00:00"/>
    <x v="9"/>
  </r>
  <r>
    <n v="432"/>
    <s v="Harper-Bryan"/>
    <s v="Re-contextualized dedicated hardware"/>
    <x v="106"/>
    <n v="6369"/>
    <x v="0"/>
    <n v="91"/>
    <s v="US"/>
    <s v="USD"/>
    <n v="1399006800"/>
    <n v="1400734800"/>
    <b v="0"/>
    <b v="0"/>
    <s v="theater/plays"/>
    <n v="0.82714285714285718"/>
    <n v="69.989010989010993"/>
    <x v="3"/>
    <s v="plays"/>
    <x v="409"/>
    <d v="2014-05-22T05:00:00"/>
    <x v="1"/>
  </r>
  <r>
    <n v="433"/>
    <s v="Potter, Harper and Everett"/>
    <s v="Decentralized composite paradigm"/>
    <x v="256"/>
    <n v="65755"/>
    <x v="0"/>
    <n v="792"/>
    <s v="US"/>
    <s v="USD"/>
    <n v="1385359200"/>
    <n v="1386741600"/>
    <b v="0"/>
    <b v="1"/>
    <s v="film &amp; video/documentary"/>
    <n v="0.54163920922570019"/>
    <n v="83.023989898989896"/>
    <x v="4"/>
    <s v="documentary"/>
    <x v="410"/>
    <d v="2013-12-11T06:00:00"/>
    <x v="2"/>
  </r>
  <r>
    <n v="434"/>
    <s v="Floyd-Sims"/>
    <s v="Cloned transitional hierarchy"/>
    <x v="91"/>
    <n v="903"/>
    <x v="3"/>
    <n v="10"/>
    <s v="CA"/>
    <s v="CAD"/>
    <n v="1480572000"/>
    <n v="1481781600"/>
    <b v="1"/>
    <b v="0"/>
    <s v="theater/plays"/>
    <n v="0.16722222222222222"/>
    <n v="90.3"/>
    <x v="3"/>
    <s v="plays"/>
    <x v="411"/>
    <d v="2016-12-15T06:00:00"/>
    <x v="7"/>
  </r>
  <r>
    <n v="435"/>
    <s v="Spence, Jackson and Kelly"/>
    <s v="Advanced discrete leverage"/>
    <x v="257"/>
    <n v="178120"/>
    <x v="1"/>
    <n v="1713"/>
    <s v="IT"/>
    <s v="EUR"/>
    <n v="1418623200"/>
    <n v="1419660000"/>
    <b v="0"/>
    <b v="1"/>
    <s v="theater/plays"/>
    <n v="1.168766404199475"/>
    <n v="103.98131932282546"/>
    <x v="3"/>
    <s v="plays"/>
    <x v="412"/>
    <d v="2014-12-27T06:00:00"/>
    <x v="1"/>
  </r>
  <r>
    <n v="436"/>
    <s v="King-Nguyen"/>
    <s v="Open-source incremental throughput"/>
    <x v="81"/>
    <n v="13678"/>
    <x v="1"/>
    <n v="249"/>
    <s v="US"/>
    <s v="USD"/>
    <n v="1555736400"/>
    <n v="1555822800"/>
    <b v="0"/>
    <b v="0"/>
    <s v="music/jazz"/>
    <n v="2"/>
    <n v="54.931726907630519"/>
    <x v="1"/>
    <s v="jazz"/>
    <x v="413"/>
    <d v="2019-04-21T05:00:00"/>
    <x v="3"/>
  </r>
  <r>
    <n v="437"/>
    <s v="Hansen Group"/>
    <s v="Centralized regional interface"/>
    <x v="32"/>
    <n v="9969"/>
    <x v="1"/>
    <n v="192"/>
    <s v="US"/>
    <s v="USD"/>
    <n v="1442120400"/>
    <n v="1442379600"/>
    <b v="0"/>
    <b v="1"/>
    <s v="film &amp; video/animation"/>
    <n v="1.2307407407407407"/>
    <n v="51.921875"/>
    <x v="4"/>
    <s v="animation"/>
    <x v="414"/>
    <d v="2015-09-16T05:00:00"/>
    <x v="0"/>
  </r>
  <r>
    <n v="438"/>
    <s v="Mathis, Hall and Hansen"/>
    <s v="Streamlined web-enabled knowledgebase"/>
    <x v="111"/>
    <n v="14827"/>
    <x v="1"/>
    <n v="247"/>
    <s v="US"/>
    <s v="USD"/>
    <n v="1362376800"/>
    <n v="1364965200"/>
    <b v="0"/>
    <b v="0"/>
    <s v="theater/plays"/>
    <n v="1.7863855421686747"/>
    <n v="60.02834008097166"/>
    <x v="3"/>
    <s v="plays"/>
    <x v="415"/>
    <d v="2013-04-03T05:00:00"/>
    <x v="2"/>
  </r>
  <r>
    <n v="439"/>
    <s v="Cummings Inc"/>
    <s v="Digitized transitional monitoring"/>
    <x v="258"/>
    <n v="100900"/>
    <x v="1"/>
    <n v="2293"/>
    <s v="US"/>
    <s v="USD"/>
    <n v="1478408400"/>
    <n v="1479016800"/>
    <b v="0"/>
    <b v="0"/>
    <s v="film &amp; video/science fiction"/>
    <n v="2"/>
    <n v="44.003488879197555"/>
    <x v="4"/>
    <s v="science fiction"/>
    <x v="416"/>
    <d v="2016-11-13T06:00:00"/>
    <x v="7"/>
  </r>
  <r>
    <n v="440"/>
    <s v="Miller-Poole"/>
    <s v="Networked optimal adapter"/>
    <x v="259"/>
    <n v="165954"/>
    <x v="1"/>
    <n v="3131"/>
    <s v="US"/>
    <s v="USD"/>
    <n v="1498798800"/>
    <n v="1499662800"/>
    <b v="0"/>
    <b v="0"/>
    <s v="film &amp; video/television"/>
    <n v="1.6190634146341463"/>
    <n v="53.003513254551258"/>
    <x v="4"/>
    <s v="television"/>
    <x v="417"/>
    <d v="2017-07-10T05:00:00"/>
    <x v="5"/>
  </r>
  <r>
    <n v="441"/>
    <s v="Rodriguez-West"/>
    <s v="Automated optimal function"/>
    <x v="260"/>
    <n v="1744"/>
    <x v="0"/>
    <n v="32"/>
    <s v="US"/>
    <s v="USD"/>
    <n v="1335416400"/>
    <n v="1337835600"/>
    <b v="0"/>
    <b v="0"/>
    <s v="technology/wearables"/>
    <n v="0.24914285714285714"/>
    <n v="54.5"/>
    <x v="2"/>
    <s v="wearables"/>
    <x v="418"/>
    <d v="2012-05-24T05:00:00"/>
    <x v="4"/>
  </r>
  <r>
    <n v="442"/>
    <s v="Calderon, Bradford and Dean"/>
    <s v="Devolved system-worthy framework"/>
    <x v="91"/>
    <n v="10731"/>
    <x v="1"/>
    <n v="143"/>
    <s v="IT"/>
    <s v="EUR"/>
    <n v="1504328400"/>
    <n v="1505710800"/>
    <b v="0"/>
    <b v="0"/>
    <s v="theater/plays"/>
    <n v="1.9872222222222222"/>
    <n v="75.04195804195804"/>
    <x v="3"/>
    <s v="plays"/>
    <x v="419"/>
    <d v="2017-09-18T05:00:00"/>
    <x v="5"/>
  </r>
  <r>
    <n v="443"/>
    <s v="Clark-Bowman"/>
    <s v="Stand-alone user-facing service-desk"/>
    <x v="29"/>
    <n v="3232"/>
    <x v="3"/>
    <n v="90"/>
    <s v="US"/>
    <s v="USD"/>
    <n v="1285822800"/>
    <n v="1287464400"/>
    <b v="0"/>
    <b v="0"/>
    <s v="theater/plays"/>
    <n v="0.34752688172043011"/>
    <n v="35.911111111111111"/>
    <x v="3"/>
    <s v="plays"/>
    <x v="420"/>
    <d v="2010-10-19T05:00:00"/>
    <x v="6"/>
  </r>
  <r>
    <n v="444"/>
    <s v="Hensley Ltd"/>
    <s v="Versatile global attitude"/>
    <x v="8"/>
    <n v="10938"/>
    <x v="1"/>
    <n v="296"/>
    <s v="US"/>
    <s v="USD"/>
    <n v="1311483600"/>
    <n v="1311656400"/>
    <b v="0"/>
    <b v="1"/>
    <s v="music/indie rock"/>
    <n v="1.7641935483870967"/>
    <n v="36.952702702702702"/>
    <x v="1"/>
    <s v="indie rock"/>
    <x v="421"/>
    <d v="2011-07-26T05:00:00"/>
    <x v="8"/>
  </r>
  <r>
    <n v="445"/>
    <s v="Anderson-Pearson"/>
    <s v="Intuitive demand-driven Local Area Network"/>
    <x v="118"/>
    <n v="10739"/>
    <x v="1"/>
    <n v="170"/>
    <s v="US"/>
    <s v="USD"/>
    <n v="1291356000"/>
    <n v="1293170400"/>
    <b v="0"/>
    <b v="1"/>
    <s v="theater/plays"/>
    <n v="2"/>
    <n v="63.170588235294119"/>
    <x v="3"/>
    <s v="plays"/>
    <x v="422"/>
    <d v="2010-12-24T06:00:00"/>
    <x v="6"/>
  </r>
  <r>
    <n v="446"/>
    <s v="Martin, Martin and Solis"/>
    <s v="Assimilated uniform methodology"/>
    <x v="85"/>
    <n v="5579"/>
    <x v="0"/>
    <n v="186"/>
    <s v="US"/>
    <s v="USD"/>
    <n v="1355810400"/>
    <n v="1355983200"/>
    <b v="0"/>
    <b v="0"/>
    <s v="technology/wearables"/>
    <n v="0.82044117647058823"/>
    <n v="29.99462365591398"/>
    <x v="2"/>
    <s v="wearables"/>
    <x v="423"/>
    <d v="2012-12-20T06:00:00"/>
    <x v="4"/>
  </r>
  <r>
    <n v="447"/>
    <s v="Harrington-Harper"/>
    <s v="Self-enabling next generation algorithm"/>
    <x v="261"/>
    <n v="37754"/>
    <x v="3"/>
    <n v="439"/>
    <s v="GB"/>
    <s v="GBP"/>
    <n v="1513663200"/>
    <n v="1515045600"/>
    <b v="0"/>
    <b v="0"/>
    <s v="film &amp; video/television"/>
    <n v="0.24326030927835052"/>
    <n v="86"/>
    <x v="4"/>
    <s v="television"/>
    <x v="424"/>
    <d v="2018-01-04T06:00:00"/>
    <x v="5"/>
  </r>
  <r>
    <n v="448"/>
    <s v="Price and Sons"/>
    <s v="Object-based demand-driven strategy"/>
    <x v="262"/>
    <n v="45384"/>
    <x v="0"/>
    <n v="605"/>
    <s v="US"/>
    <s v="USD"/>
    <n v="1365915600"/>
    <n v="1366088400"/>
    <b v="0"/>
    <b v="1"/>
    <s v="games/video games"/>
    <n v="0.50482758620689661"/>
    <n v="75.014876033057845"/>
    <x v="6"/>
    <s v="video games"/>
    <x v="425"/>
    <d v="2013-04-16T05:00:00"/>
    <x v="2"/>
  </r>
  <r>
    <n v="449"/>
    <s v="Cuevas-Morales"/>
    <s v="Public-key coherent ability"/>
    <x v="79"/>
    <n v="8703"/>
    <x v="1"/>
    <n v="86"/>
    <s v="DK"/>
    <s v="DKK"/>
    <n v="1551852000"/>
    <n v="1553317200"/>
    <b v="0"/>
    <b v="0"/>
    <s v="games/video games"/>
    <n v="2"/>
    <n v="101.19767441860465"/>
    <x v="6"/>
    <s v="video games"/>
    <x v="426"/>
    <d v="2019-03-23T05:00:00"/>
    <x v="3"/>
  </r>
  <r>
    <n v="450"/>
    <s v="Delgado-Hatfield"/>
    <s v="Up-sized composite success"/>
    <x v="0"/>
    <n v="4"/>
    <x v="0"/>
    <n v="1"/>
    <s v="CA"/>
    <s v="CAD"/>
    <n v="1540098000"/>
    <n v="1542088800"/>
    <b v="0"/>
    <b v="0"/>
    <s v="film &amp; video/animation"/>
    <n v="0.04"/>
    <n v="4"/>
    <x v="4"/>
    <s v="animation"/>
    <x v="427"/>
    <d v="2018-11-13T06:00:00"/>
    <x v="9"/>
  </r>
  <r>
    <n v="451"/>
    <s v="Padilla-Porter"/>
    <s v="Innovative exuding matrix"/>
    <x v="263"/>
    <n v="182302"/>
    <x v="1"/>
    <n v="6286"/>
    <s v="US"/>
    <s v="USD"/>
    <n v="1500440400"/>
    <n v="1503118800"/>
    <b v="0"/>
    <b v="0"/>
    <s v="music/rock"/>
    <n v="1.2284501347708894"/>
    <n v="29.001272669424118"/>
    <x v="1"/>
    <s v="rock"/>
    <x v="428"/>
    <d v="2017-08-19T05:00:00"/>
    <x v="5"/>
  </r>
  <r>
    <n v="452"/>
    <s v="Morris Group"/>
    <s v="Realigned impactful artificial intelligence"/>
    <x v="73"/>
    <n v="3045"/>
    <x v="0"/>
    <n v="31"/>
    <s v="US"/>
    <s v="USD"/>
    <n v="1278392400"/>
    <n v="1278478800"/>
    <b v="0"/>
    <b v="0"/>
    <s v="film &amp; video/drama"/>
    <n v="0.63437500000000002"/>
    <n v="98.225806451612897"/>
    <x v="4"/>
    <s v="drama"/>
    <x v="429"/>
    <d v="2010-07-07T05:00:00"/>
    <x v="6"/>
  </r>
  <r>
    <n v="453"/>
    <s v="Saunders Ltd"/>
    <s v="Multi-layered multi-tasking secured line"/>
    <x v="264"/>
    <n v="102749"/>
    <x v="0"/>
    <n v="1181"/>
    <s v="US"/>
    <s v="USD"/>
    <n v="1480572000"/>
    <n v="1484114400"/>
    <b v="0"/>
    <b v="0"/>
    <s v="film &amp; video/science fiction"/>
    <n v="0.56331688596491225"/>
    <n v="87.001693480101608"/>
    <x v="4"/>
    <s v="science fiction"/>
    <x v="411"/>
    <d v="2017-01-11T06:00:00"/>
    <x v="7"/>
  </r>
  <r>
    <n v="454"/>
    <s v="Woods Inc"/>
    <s v="Upgradable upward-trending portal"/>
    <x v="220"/>
    <n v="1763"/>
    <x v="0"/>
    <n v="39"/>
    <s v="US"/>
    <s v="USD"/>
    <n v="1382331600"/>
    <n v="1385445600"/>
    <b v="0"/>
    <b v="1"/>
    <s v="film &amp; video/drama"/>
    <n v="0.44074999999999998"/>
    <n v="45.205128205128204"/>
    <x v="4"/>
    <s v="drama"/>
    <x v="430"/>
    <d v="2013-11-26T06:00:00"/>
    <x v="2"/>
  </r>
  <r>
    <n v="455"/>
    <s v="Villanueva, Wright and Richardson"/>
    <s v="Profit-focused global product"/>
    <x v="265"/>
    <n v="137904"/>
    <x v="1"/>
    <n v="3727"/>
    <s v="US"/>
    <s v="USD"/>
    <n v="1316754000"/>
    <n v="1318741200"/>
    <b v="0"/>
    <b v="0"/>
    <s v="theater/plays"/>
    <n v="1.1837253218884121"/>
    <n v="37.001341561577675"/>
    <x v="3"/>
    <s v="plays"/>
    <x v="431"/>
    <d v="2011-10-16T05:00:00"/>
    <x v="8"/>
  </r>
  <r>
    <n v="456"/>
    <s v="Wilson, Brooks and Clark"/>
    <s v="Operative well-modulated data-warehouse"/>
    <x v="266"/>
    <n v="152438"/>
    <x v="1"/>
    <n v="1605"/>
    <s v="US"/>
    <s v="USD"/>
    <n v="1518242400"/>
    <n v="1518242400"/>
    <b v="0"/>
    <b v="1"/>
    <s v="music/indie rock"/>
    <n v="1.041243169398907"/>
    <n v="94.976947040498445"/>
    <x v="1"/>
    <s v="indie rock"/>
    <x v="432"/>
    <d v="2018-02-10T06:00:00"/>
    <x v="9"/>
  </r>
  <r>
    <n v="457"/>
    <s v="Sheppard, Smith and Spence"/>
    <s v="Cloned asymmetric functionalities"/>
    <x v="92"/>
    <n v="1332"/>
    <x v="0"/>
    <n v="46"/>
    <s v="US"/>
    <s v="USD"/>
    <n v="1476421200"/>
    <n v="1476594000"/>
    <b v="0"/>
    <b v="0"/>
    <s v="theater/plays"/>
    <n v="0.26640000000000003"/>
    <n v="28.956521739130434"/>
    <x v="3"/>
    <s v="plays"/>
    <x v="433"/>
    <d v="2016-10-16T05:00:00"/>
    <x v="7"/>
  </r>
  <r>
    <n v="458"/>
    <s v="Wise, Thompson and Allen"/>
    <s v="Pre-emptive neutral portal"/>
    <x v="267"/>
    <n v="118706"/>
    <x v="1"/>
    <n v="2120"/>
    <s v="US"/>
    <s v="USD"/>
    <n v="1269752400"/>
    <n v="1273554000"/>
    <b v="0"/>
    <b v="0"/>
    <s v="theater/plays"/>
    <n v="2"/>
    <n v="55.993396226415094"/>
    <x v="3"/>
    <s v="plays"/>
    <x v="434"/>
    <d v="2010-05-11T05:00:00"/>
    <x v="6"/>
  </r>
  <r>
    <n v="459"/>
    <s v="Lane, Ryan and Chapman"/>
    <s v="Switchable demand-driven help-desk"/>
    <x v="9"/>
    <n v="5674"/>
    <x v="0"/>
    <n v="105"/>
    <s v="US"/>
    <s v="USD"/>
    <n v="1419746400"/>
    <n v="1421906400"/>
    <b v="0"/>
    <b v="0"/>
    <s v="film &amp; video/documentary"/>
    <n v="0.90063492063492068"/>
    <n v="54.038095238095238"/>
    <x v="4"/>
    <s v="documentary"/>
    <x v="435"/>
    <d v="2015-01-22T06:00:00"/>
    <x v="1"/>
  </r>
  <r>
    <n v="460"/>
    <s v="Rich, Alvarez and King"/>
    <s v="Business-focused static ability"/>
    <x v="166"/>
    <n v="4119"/>
    <x v="1"/>
    <n v="50"/>
    <s v="US"/>
    <s v="USD"/>
    <n v="1281330000"/>
    <n v="1281589200"/>
    <b v="0"/>
    <b v="0"/>
    <s v="theater/plays"/>
    <n v="1.7162500000000001"/>
    <n v="82.38"/>
    <x v="3"/>
    <s v="plays"/>
    <x v="8"/>
    <d v="2010-08-12T05:00:00"/>
    <x v="6"/>
  </r>
  <r>
    <n v="461"/>
    <s v="Terry-Salinas"/>
    <s v="Networked secondary structure"/>
    <x v="268"/>
    <n v="139354"/>
    <x v="1"/>
    <n v="2080"/>
    <s v="US"/>
    <s v="USD"/>
    <n v="1398661200"/>
    <n v="1400389200"/>
    <b v="0"/>
    <b v="0"/>
    <s v="film &amp; video/drama"/>
    <n v="1.4104655870445344"/>
    <n v="66.997115384615384"/>
    <x v="4"/>
    <s v="drama"/>
    <x v="436"/>
    <d v="2014-05-18T05:00:00"/>
    <x v="1"/>
  </r>
  <r>
    <n v="462"/>
    <s v="Wang-Rodriguez"/>
    <s v="Total multimedia website"/>
    <x v="269"/>
    <n v="57734"/>
    <x v="0"/>
    <n v="535"/>
    <s v="US"/>
    <s v="USD"/>
    <n v="1359525600"/>
    <n v="1362808800"/>
    <b v="0"/>
    <b v="0"/>
    <s v="games/mobile games"/>
    <n v="0.30579449152542371"/>
    <n v="107.91401869158878"/>
    <x v="6"/>
    <s v="mobile games"/>
    <x v="385"/>
    <d v="2013-03-09T06:00:00"/>
    <x v="2"/>
  </r>
  <r>
    <n v="463"/>
    <s v="Mckee-Hill"/>
    <s v="Cross-platform upward-trending parallelism"/>
    <x v="270"/>
    <n v="145265"/>
    <x v="1"/>
    <n v="2105"/>
    <s v="US"/>
    <s v="USD"/>
    <n v="1388469600"/>
    <n v="1388815200"/>
    <b v="0"/>
    <b v="0"/>
    <s v="film &amp; video/animation"/>
    <n v="1.0816455696202532"/>
    <n v="69.009501187648453"/>
    <x v="4"/>
    <s v="animation"/>
    <x v="437"/>
    <d v="2014-01-04T06:00:00"/>
    <x v="2"/>
  </r>
  <r>
    <n v="464"/>
    <s v="Gomez LLC"/>
    <s v="Pre-emptive mission-critical hardware"/>
    <x v="271"/>
    <n v="95020"/>
    <x v="1"/>
    <n v="2436"/>
    <s v="US"/>
    <s v="USD"/>
    <n v="1518328800"/>
    <n v="1519538400"/>
    <b v="0"/>
    <b v="0"/>
    <s v="theater/plays"/>
    <n v="1.3345505617977529"/>
    <n v="39.006568144499177"/>
    <x v="3"/>
    <s v="plays"/>
    <x v="438"/>
    <d v="2018-02-25T06:00:00"/>
    <x v="9"/>
  </r>
  <r>
    <n v="465"/>
    <s v="Gonzalez-Robbins"/>
    <s v="Up-sized responsive protocol"/>
    <x v="53"/>
    <n v="8829"/>
    <x v="1"/>
    <n v="80"/>
    <s v="US"/>
    <s v="USD"/>
    <n v="1517032800"/>
    <n v="1517810400"/>
    <b v="0"/>
    <b v="0"/>
    <s v="publishing/translations"/>
    <n v="1.8785106382978722"/>
    <n v="110.3625"/>
    <x v="5"/>
    <s v="translations"/>
    <x v="439"/>
    <d v="2018-02-05T06:00:00"/>
    <x v="9"/>
  </r>
  <r>
    <n v="466"/>
    <s v="Obrien and Sons"/>
    <s v="Pre-emptive transitional frame"/>
    <x v="272"/>
    <n v="3984"/>
    <x v="1"/>
    <n v="42"/>
    <s v="US"/>
    <s v="USD"/>
    <n v="1368594000"/>
    <n v="1370581200"/>
    <b v="0"/>
    <b v="1"/>
    <s v="technology/wearables"/>
    <n v="2"/>
    <n v="94.857142857142861"/>
    <x v="2"/>
    <s v="wearables"/>
    <x v="440"/>
    <d v="2013-06-07T05:00:00"/>
    <x v="2"/>
  </r>
  <r>
    <n v="467"/>
    <s v="Shaw Ltd"/>
    <s v="Profit-focused content-based application"/>
    <x v="1"/>
    <n v="8053"/>
    <x v="1"/>
    <n v="139"/>
    <s v="CA"/>
    <s v="CAD"/>
    <n v="1448258400"/>
    <n v="1448863200"/>
    <b v="0"/>
    <b v="1"/>
    <s v="technology/web"/>
    <n v="2"/>
    <n v="57.935251798561154"/>
    <x v="2"/>
    <s v="web"/>
    <x v="441"/>
    <d v="2015-11-30T06:00:00"/>
    <x v="0"/>
  </r>
  <r>
    <n v="468"/>
    <s v="Hughes Inc"/>
    <s v="Streamlined neutral analyzer"/>
    <x v="220"/>
    <n v="1620"/>
    <x v="0"/>
    <n v="16"/>
    <s v="US"/>
    <s v="USD"/>
    <n v="1555218000"/>
    <n v="1556600400"/>
    <b v="0"/>
    <b v="0"/>
    <s v="theater/plays"/>
    <n v="0.40500000000000003"/>
    <n v="101.25"/>
    <x v="3"/>
    <s v="plays"/>
    <x v="442"/>
    <d v="2019-04-30T05:00:00"/>
    <x v="3"/>
  </r>
  <r>
    <n v="469"/>
    <s v="Olsen-Ryan"/>
    <s v="Assimilated neutral utilization"/>
    <x v="36"/>
    <n v="10328"/>
    <x v="1"/>
    <n v="159"/>
    <s v="US"/>
    <s v="USD"/>
    <n v="1431925200"/>
    <n v="1432098000"/>
    <b v="0"/>
    <b v="0"/>
    <s v="film &amp; video/drama"/>
    <n v="1.8442857142857143"/>
    <n v="64.95597484276729"/>
    <x v="4"/>
    <s v="drama"/>
    <x v="443"/>
    <d v="2015-05-20T05:00:00"/>
    <x v="0"/>
  </r>
  <r>
    <n v="470"/>
    <s v="Grimes, Holland and Sloan"/>
    <s v="Extended dedicated archive"/>
    <x v="136"/>
    <n v="10289"/>
    <x v="1"/>
    <n v="381"/>
    <s v="US"/>
    <s v="USD"/>
    <n v="1481522400"/>
    <n v="1482127200"/>
    <b v="0"/>
    <b v="0"/>
    <s v="technology/wearables"/>
    <n v="2"/>
    <n v="27.00524934383202"/>
    <x v="2"/>
    <s v="wearables"/>
    <x v="315"/>
    <d v="2016-12-19T06:00:00"/>
    <x v="7"/>
  </r>
  <r>
    <n v="471"/>
    <s v="Perry and Sons"/>
    <s v="Configurable static help-desk"/>
    <x v="33"/>
    <n v="9889"/>
    <x v="1"/>
    <n v="194"/>
    <s v="GB"/>
    <s v="GBP"/>
    <n v="1335934800"/>
    <n v="1335934800"/>
    <b v="0"/>
    <b v="1"/>
    <s v="food/food trucks"/>
    <n v="2"/>
    <n v="50.97422680412371"/>
    <x v="0"/>
    <s v="food trucks"/>
    <x v="444"/>
    <d v="2012-05-02T05:00:00"/>
    <x v="4"/>
  </r>
  <r>
    <n v="472"/>
    <s v="Turner, Young and Collins"/>
    <s v="Self-enabling clear-thinking framework"/>
    <x v="273"/>
    <n v="60342"/>
    <x v="0"/>
    <n v="575"/>
    <s v="US"/>
    <s v="USD"/>
    <n v="1552280400"/>
    <n v="1556946000"/>
    <b v="0"/>
    <b v="0"/>
    <s v="music/rock"/>
    <n v="0.39234070221066319"/>
    <n v="104.94260869565217"/>
    <x v="1"/>
    <s v="rock"/>
    <x v="445"/>
    <d v="2019-05-04T05:00:00"/>
    <x v="3"/>
  </r>
  <r>
    <n v="473"/>
    <s v="Richardson Inc"/>
    <s v="Assimilated fault-tolerant capacity"/>
    <x v="92"/>
    <n v="8907"/>
    <x v="1"/>
    <n v="106"/>
    <s v="US"/>
    <s v="USD"/>
    <n v="1529989200"/>
    <n v="1530075600"/>
    <b v="0"/>
    <b v="0"/>
    <s v="music/electric music"/>
    <n v="1.7814000000000001"/>
    <n v="84.028301886792448"/>
    <x v="1"/>
    <s v="electric music"/>
    <x v="446"/>
    <d v="2018-06-27T05:00:00"/>
    <x v="9"/>
  </r>
  <r>
    <n v="474"/>
    <s v="Santos-Young"/>
    <s v="Enhanced neutral ability"/>
    <x v="220"/>
    <n v="14606"/>
    <x v="1"/>
    <n v="142"/>
    <s v="US"/>
    <s v="USD"/>
    <n v="1418709600"/>
    <n v="1418796000"/>
    <b v="0"/>
    <b v="0"/>
    <s v="film &amp; video/television"/>
    <n v="2"/>
    <n v="102.85915492957747"/>
    <x v="4"/>
    <s v="television"/>
    <x v="447"/>
    <d v="2014-12-17T06:00:00"/>
    <x v="1"/>
  </r>
  <r>
    <n v="475"/>
    <s v="Nichols Ltd"/>
    <s v="Function-based attitude-oriented groupware"/>
    <x v="71"/>
    <n v="8432"/>
    <x v="1"/>
    <n v="211"/>
    <s v="US"/>
    <s v="USD"/>
    <n v="1372136400"/>
    <n v="1372482000"/>
    <b v="0"/>
    <b v="1"/>
    <s v="publishing/translations"/>
    <n v="1.1394594594594594"/>
    <n v="39.962085308056871"/>
    <x v="5"/>
    <s v="translations"/>
    <x v="448"/>
    <d v="2013-06-29T05:00:00"/>
    <x v="2"/>
  </r>
  <r>
    <n v="476"/>
    <s v="Murphy PLC"/>
    <s v="Optional solution-oriented instruction set"/>
    <x v="274"/>
    <n v="57122"/>
    <x v="0"/>
    <n v="1120"/>
    <s v="US"/>
    <s v="USD"/>
    <n v="1533877200"/>
    <n v="1534395600"/>
    <b v="0"/>
    <b v="0"/>
    <s v="publishing/fiction"/>
    <n v="0.29828720626631855"/>
    <n v="51.001785714285717"/>
    <x v="5"/>
    <s v="fiction"/>
    <x v="342"/>
    <d v="2018-08-16T05:00:00"/>
    <x v="9"/>
  </r>
  <r>
    <n v="477"/>
    <s v="Hogan, Porter and Rivera"/>
    <s v="Organic object-oriented core"/>
    <x v="275"/>
    <n v="4613"/>
    <x v="0"/>
    <n v="113"/>
    <s v="US"/>
    <s v="USD"/>
    <n v="1309064400"/>
    <n v="1311397200"/>
    <b v="0"/>
    <b v="0"/>
    <s v="film &amp; video/science fiction"/>
    <n v="0.54270588235294115"/>
    <n v="40.823008849557525"/>
    <x v="4"/>
    <s v="science fiction"/>
    <x v="449"/>
    <d v="2011-07-23T05:00:00"/>
    <x v="8"/>
  </r>
  <r>
    <n v="478"/>
    <s v="Lyons LLC"/>
    <s v="Balanced impactful circuit"/>
    <x v="276"/>
    <n v="162603"/>
    <x v="1"/>
    <n v="2756"/>
    <s v="US"/>
    <s v="USD"/>
    <n v="1425877200"/>
    <n v="1426914000"/>
    <b v="0"/>
    <b v="0"/>
    <s v="technology/wearables"/>
    <n v="2"/>
    <n v="58.999637155297535"/>
    <x v="2"/>
    <s v="wearables"/>
    <x v="450"/>
    <d v="2015-03-21T05:00:00"/>
    <x v="0"/>
  </r>
  <r>
    <n v="479"/>
    <s v="Long-Greene"/>
    <s v="Future-proofed heuristic encryption"/>
    <x v="166"/>
    <n v="12310"/>
    <x v="1"/>
    <n v="173"/>
    <s v="GB"/>
    <s v="GBP"/>
    <n v="1501304400"/>
    <n v="1501477200"/>
    <b v="0"/>
    <b v="0"/>
    <s v="food/food trucks"/>
    <n v="2"/>
    <n v="71.156069364161851"/>
    <x v="0"/>
    <s v="food trucks"/>
    <x v="451"/>
    <d v="2017-07-31T05:00:00"/>
    <x v="5"/>
  </r>
  <r>
    <n v="480"/>
    <s v="Robles-Hudson"/>
    <s v="Balanced bifurcated leverage"/>
    <x v="133"/>
    <n v="8656"/>
    <x v="1"/>
    <n v="87"/>
    <s v="US"/>
    <s v="USD"/>
    <n v="1268287200"/>
    <n v="1269061200"/>
    <b v="0"/>
    <b v="1"/>
    <s v="photography/photography books"/>
    <n v="1.0065116279069768"/>
    <n v="99.494252873563212"/>
    <x v="7"/>
    <s v="photography books"/>
    <x v="452"/>
    <d v="2010-03-20T05:00:00"/>
    <x v="6"/>
  </r>
  <r>
    <n v="481"/>
    <s v="Mcclure LLC"/>
    <s v="Sharable discrete budgetary management"/>
    <x v="277"/>
    <n v="159931"/>
    <x v="0"/>
    <n v="1538"/>
    <s v="US"/>
    <s v="USD"/>
    <n v="1412139600"/>
    <n v="1415772000"/>
    <b v="0"/>
    <b v="1"/>
    <s v="theater/plays"/>
    <n v="0.81348423194303154"/>
    <n v="103.98634590377114"/>
    <x v="3"/>
    <s v="plays"/>
    <x v="453"/>
    <d v="2014-11-12T06:00:00"/>
    <x v="1"/>
  </r>
  <r>
    <n v="482"/>
    <s v="Martin, Russell and Baker"/>
    <s v="Focused solution-oriented instruction set"/>
    <x v="3"/>
    <n v="689"/>
    <x v="0"/>
    <n v="9"/>
    <s v="US"/>
    <s v="USD"/>
    <n v="1330063200"/>
    <n v="1331013600"/>
    <b v="0"/>
    <b v="1"/>
    <s v="publishing/fiction"/>
    <n v="0.16404761904761905"/>
    <n v="76.555555555555557"/>
    <x v="5"/>
    <s v="fiction"/>
    <x v="454"/>
    <d v="2012-03-06T06:00:00"/>
    <x v="4"/>
  </r>
  <r>
    <n v="483"/>
    <s v="Rice-Parker"/>
    <s v="Down-sized actuating infrastructure"/>
    <x v="278"/>
    <n v="48236"/>
    <x v="0"/>
    <n v="554"/>
    <s v="US"/>
    <s v="USD"/>
    <n v="1576130400"/>
    <n v="1576735200"/>
    <b v="0"/>
    <b v="0"/>
    <s v="theater/plays"/>
    <n v="0.52774617067833696"/>
    <n v="87.068592057761734"/>
    <x v="3"/>
    <s v="plays"/>
    <x v="455"/>
    <d v="2019-12-19T06:00:00"/>
    <x v="3"/>
  </r>
  <r>
    <n v="484"/>
    <s v="Landry Inc"/>
    <s v="Synergistic cohesive adapter"/>
    <x v="241"/>
    <n v="77021"/>
    <x v="1"/>
    <n v="1572"/>
    <s v="GB"/>
    <s v="GBP"/>
    <n v="1407128400"/>
    <n v="1411362000"/>
    <b v="0"/>
    <b v="1"/>
    <s v="food/food trucks"/>
    <n v="2"/>
    <n v="48.99554707379135"/>
    <x v="0"/>
    <s v="food trucks"/>
    <x v="456"/>
    <d v="2014-09-22T05:00:00"/>
    <x v="1"/>
  </r>
  <r>
    <n v="485"/>
    <s v="Richards-Davis"/>
    <s v="Quality-focused mission-critical structure"/>
    <x v="279"/>
    <n v="27844"/>
    <x v="0"/>
    <n v="648"/>
    <s v="GB"/>
    <s v="GBP"/>
    <n v="1560142800"/>
    <n v="1563685200"/>
    <b v="0"/>
    <b v="0"/>
    <s v="theater/plays"/>
    <n v="0.30732891832229581"/>
    <n v="42.969135802469133"/>
    <x v="3"/>
    <s v="plays"/>
    <x v="457"/>
    <d v="2019-07-21T05:00:00"/>
    <x v="3"/>
  </r>
  <r>
    <n v="486"/>
    <s v="Davis, Cox and Fox"/>
    <s v="Compatible exuding Graphical User Interface"/>
    <x v="5"/>
    <n v="702"/>
    <x v="0"/>
    <n v="21"/>
    <s v="GB"/>
    <s v="GBP"/>
    <n v="1520575200"/>
    <n v="1521867600"/>
    <b v="0"/>
    <b v="1"/>
    <s v="publishing/translations"/>
    <n v="0.13500000000000001"/>
    <n v="33.428571428571431"/>
    <x v="5"/>
    <s v="translations"/>
    <x v="458"/>
    <d v="2018-03-24T05:00:00"/>
    <x v="9"/>
  </r>
  <r>
    <n v="487"/>
    <s v="Smith-Wallace"/>
    <s v="Monitored 24/7 time-frame"/>
    <x v="280"/>
    <n v="197024"/>
    <x v="1"/>
    <n v="2346"/>
    <s v="US"/>
    <s v="USD"/>
    <n v="1492664400"/>
    <n v="1495515600"/>
    <b v="0"/>
    <b v="0"/>
    <s v="theater/plays"/>
    <n v="1.7862556663644606"/>
    <n v="83.982949701619773"/>
    <x v="3"/>
    <s v="plays"/>
    <x v="459"/>
    <d v="2017-05-23T05:00:00"/>
    <x v="5"/>
  </r>
  <r>
    <n v="488"/>
    <s v="Cordova, Shaw and Wang"/>
    <s v="Virtual secondary open architecture"/>
    <x v="98"/>
    <n v="11663"/>
    <x v="1"/>
    <n v="115"/>
    <s v="US"/>
    <s v="USD"/>
    <n v="1454479200"/>
    <n v="1455948000"/>
    <b v="0"/>
    <b v="0"/>
    <s v="theater/plays"/>
    <n v="2"/>
    <n v="101.41739130434783"/>
    <x v="3"/>
    <s v="plays"/>
    <x v="460"/>
    <d v="2016-02-20T06:00:00"/>
    <x v="7"/>
  </r>
  <r>
    <n v="489"/>
    <s v="Clark Inc"/>
    <s v="Down-sized mobile time-frame"/>
    <x v="243"/>
    <n v="9339"/>
    <x v="1"/>
    <n v="85"/>
    <s v="IT"/>
    <s v="EUR"/>
    <n v="1281934800"/>
    <n v="1282366800"/>
    <b v="0"/>
    <b v="0"/>
    <s v="technology/wearables"/>
    <n v="1.015108695652174"/>
    <n v="109.87058823529412"/>
    <x v="2"/>
    <s v="wearables"/>
    <x v="461"/>
    <d v="2010-08-21T05:00:00"/>
    <x v="6"/>
  </r>
  <r>
    <n v="490"/>
    <s v="Young and Sons"/>
    <s v="Innovative disintermediate encryption"/>
    <x v="166"/>
    <n v="4596"/>
    <x v="1"/>
    <n v="144"/>
    <s v="US"/>
    <s v="USD"/>
    <n v="1573970400"/>
    <n v="1574575200"/>
    <b v="0"/>
    <b v="0"/>
    <s v="journalism/audio"/>
    <n v="1.915"/>
    <n v="31.916666666666668"/>
    <x v="8"/>
    <s v="audio"/>
    <x v="462"/>
    <d v="2019-11-24T06:00:00"/>
    <x v="3"/>
  </r>
  <r>
    <n v="491"/>
    <s v="Henson PLC"/>
    <s v="Universal contextually-based knowledgebase"/>
    <x v="281"/>
    <n v="173437"/>
    <x v="1"/>
    <n v="2443"/>
    <s v="US"/>
    <s v="USD"/>
    <n v="1372654800"/>
    <n v="1374901200"/>
    <b v="0"/>
    <b v="1"/>
    <s v="food/food trucks"/>
    <n v="2"/>
    <n v="70.993450675399103"/>
    <x v="0"/>
    <s v="food trucks"/>
    <x v="463"/>
    <d v="2013-07-27T05:00:00"/>
    <x v="2"/>
  </r>
  <r>
    <n v="492"/>
    <s v="Garcia Group"/>
    <s v="Persevering interactive matrix"/>
    <x v="255"/>
    <n v="45831"/>
    <x v="3"/>
    <n v="595"/>
    <s v="US"/>
    <s v="USD"/>
    <n v="1275886800"/>
    <n v="1278910800"/>
    <b v="1"/>
    <b v="1"/>
    <s v="film &amp; video/shorts"/>
    <n v="0.23995287958115183"/>
    <n v="77.026890756302521"/>
    <x v="4"/>
    <s v="shorts"/>
    <x v="464"/>
    <d v="2010-07-12T05:00:00"/>
    <x v="6"/>
  </r>
  <r>
    <n v="493"/>
    <s v="Adams, Walker and Wong"/>
    <s v="Seamless background framework"/>
    <x v="79"/>
    <n v="6514"/>
    <x v="1"/>
    <n v="64"/>
    <s v="US"/>
    <s v="USD"/>
    <n v="1561784400"/>
    <n v="1562907600"/>
    <b v="0"/>
    <b v="0"/>
    <s v="photography/photography books"/>
    <n v="2"/>
    <n v="101.78125"/>
    <x v="7"/>
    <s v="photography books"/>
    <x v="465"/>
    <d v="2019-07-12T05:00:00"/>
    <x v="3"/>
  </r>
  <r>
    <n v="494"/>
    <s v="Hopkins-Browning"/>
    <s v="Balanced upward-trending productivity"/>
    <x v="186"/>
    <n v="13684"/>
    <x v="1"/>
    <n v="268"/>
    <s v="US"/>
    <s v="USD"/>
    <n v="1332392400"/>
    <n v="1332478800"/>
    <b v="0"/>
    <b v="0"/>
    <s v="technology/wearables"/>
    <n v="2"/>
    <n v="51.059701492537314"/>
    <x v="2"/>
    <s v="wearables"/>
    <x v="466"/>
    <d v="2012-03-23T05:00:00"/>
    <x v="4"/>
  </r>
  <r>
    <n v="495"/>
    <s v="Bell, Edwards and Andersen"/>
    <s v="Centralized clear-thinking solution"/>
    <x v="170"/>
    <n v="13264"/>
    <x v="1"/>
    <n v="195"/>
    <s v="DK"/>
    <s v="DKK"/>
    <n v="1402376400"/>
    <n v="1402722000"/>
    <b v="0"/>
    <b v="0"/>
    <s v="theater/plays"/>
    <n v="2"/>
    <n v="68.02051282051282"/>
    <x v="3"/>
    <s v="plays"/>
    <x v="467"/>
    <d v="2014-06-14T05:00:00"/>
    <x v="1"/>
  </r>
  <r>
    <n v="496"/>
    <s v="Morales Group"/>
    <s v="Optimized bi-directional extranet"/>
    <x v="282"/>
    <n v="1667"/>
    <x v="0"/>
    <n v="54"/>
    <s v="US"/>
    <s v="USD"/>
    <n v="1495342800"/>
    <n v="1496811600"/>
    <b v="0"/>
    <b v="0"/>
    <s v="film &amp; video/animation"/>
    <n v="9.0696409140369975E-3"/>
    <n v="30.87037037037037"/>
    <x v="4"/>
    <s v="animation"/>
    <x v="468"/>
    <d v="2017-06-07T05:00:00"/>
    <x v="5"/>
  </r>
  <r>
    <n v="497"/>
    <s v="Lucero Group"/>
    <s v="Intuitive actuating benchmark"/>
    <x v="122"/>
    <n v="3349"/>
    <x v="0"/>
    <n v="120"/>
    <s v="US"/>
    <s v="USD"/>
    <n v="1482213600"/>
    <n v="1482213600"/>
    <b v="0"/>
    <b v="1"/>
    <s v="technology/wearables"/>
    <n v="0.34173469387755101"/>
    <n v="27.908333333333335"/>
    <x v="2"/>
    <s v="wearables"/>
    <x v="469"/>
    <d v="2016-12-20T06:00:00"/>
    <x v="7"/>
  </r>
  <r>
    <n v="498"/>
    <s v="Smith, Brown and Davis"/>
    <s v="Devolved background project"/>
    <x v="283"/>
    <n v="46317"/>
    <x v="0"/>
    <n v="579"/>
    <s v="DK"/>
    <s v="DKK"/>
    <n v="1420092000"/>
    <n v="1420264800"/>
    <b v="0"/>
    <b v="0"/>
    <s v="technology/web"/>
    <n v="0.239488107549121"/>
    <n v="79.994818652849744"/>
    <x v="2"/>
    <s v="web"/>
    <x v="470"/>
    <d v="2015-01-03T06:00:00"/>
    <x v="0"/>
  </r>
  <r>
    <n v="499"/>
    <s v="Hunt Group"/>
    <s v="Reverse-engineered executive emulation"/>
    <x v="284"/>
    <n v="78743"/>
    <x v="0"/>
    <n v="2072"/>
    <s v="US"/>
    <s v="USD"/>
    <n v="1458018000"/>
    <n v="1458450000"/>
    <b v="0"/>
    <b v="1"/>
    <s v="film &amp; video/documentary"/>
    <n v="0.48072649572649573"/>
    <n v="38.003378378378379"/>
    <x v="4"/>
    <s v="documentary"/>
    <x v="471"/>
    <d v="2016-03-20T05:00:00"/>
    <x v="7"/>
  </r>
  <r>
    <n v="500"/>
    <s v="Valdez Ltd"/>
    <s v="Team-oriented clear-thinking matrix"/>
    <x v="0"/>
    <n v="0"/>
    <x v="0"/>
    <n v="0"/>
    <s v="US"/>
    <s v="USD"/>
    <n v="1367384400"/>
    <n v="1369803600"/>
    <b v="0"/>
    <b v="1"/>
    <s v="theater/plays"/>
    <n v="0"/>
    <n v="0"/>
    <x v="3"/>
    <s v="plays"/>
    <x v="472"/>
    <d v="2013-05-29T05:00:00"/>
    <x v="2"/>
  </r>
  <r>
    <n v="501"/>
    <s v="Mccann-Le"/>
    <s v="Focused coherent methodology"/>
    <x v="285"/>
    <n v="107743"/>
    <x v="0"/>
    <n v="1796"/>
    <s v="US"/>
    <s v="USD"/>
    <n v="1363064400"/>
    <n v="1363237200"/>
    <b v="0"/>
    <b v="0"/>
    <s v="film &amp; video/documentary"/>
    <n v="0.70145182291666663"/>
    <n v="59.990534521158132"/>
    <x v="4"/>
    <s v="documentary"/>
    <x v="473"/>
    <d v="2013-03-14T05:00:00"/>
    <x v="2"/>
  </r>
  <r>
    <n v="502"/>
    <s v="Johnson Inc"/>
    <s v="Reduced context-sensitive complexity"/>
    <x v="81"/>
    <n v="6889"/>
    <x v="1"/>
    <n v="186"/>
    <s v="AU"/>
    <s v="AUD"/>
    <n v="1343365200"/>
    <n v="1345870800"/>
    <b v="0"/>
    <b v="1"/>
    <s v="games/video games"/>
    <n v="2"/>
    <n v="37.037634408602152"/>
    <x v="6"/>
    <s v="video games"/>
    <x v="474"/>
    <d v="2012-08-25T05:00:00"/>
    <x v="4"/>
  </r>
  <r>
    <n v="503"/>
    <s v="Collins LLC"/>
    <s v="Decentralized 4thgeneration time-frame"/>
    <x v="286"/>
    <n v="45983"/>
    <x v="1"/>
    <n v="460"/>
    <s v="US"/>
    <s v="USD"/>
    <n v="1435726800"/>
    <n v="1437454800"/>
    <b v="0"/>
    <b v="0"/>
    <s v="film &amp; video/drama"/>
    <n v="1.8032549019607844"/>
    <n v="99.963043478260872"/>
    <x v="4"/>
    <s v="drama"/>
    <x v="72"/>
    <d v="2015-07-21T05:00:00"/>
    <x v="0"/>
  </r>
  <r>
    <n v="504"/>
    <s v="Smith-Miller"/>
    <s v="De-engineered cohesive moderator"/>
    <x v="168"/>
    <n v="6924"/>
    <x v="0"/>
    <n v="62"/>
    <s v="IT"/>
    <s v="EUR"/>
    <n v="1431925200"/>
    <n v="1432011600"/>
    <b v="0"/>
    <b v="0"/>
    <s v="music/rock"/>
    <n v="0.92320000000000002"/>
    <n v="111.6774193548387"/>
    <x v="1"/>
    <s v="rock"/>
    <x v="443"/>
    <d v="2015-05-19T05:00:00"/>
    <x v="0"/>
  </r>
  <r>
    <n v="505"/>
    <s v="Jensen-Vargas"/>
    <s v="Ameliorated explicit parallelism"/>
    <x v="262"/>
    <n v="12497"/>
    <x v="0"/>
    <n v="347"/>
    <s v="US"/>
    <s v="USD"/>
    <n v="1362722400"/>
    <n v="1366347600"/>
    <b v="0"/>
    <b v="1"/>
    <s v="publishing/radio &amp; podcasts"/>
    <n v="0.13901001112347053"/>
    <n v="36.014409221902014"/>
    <x v="5"/>
    <s v="radio &amp; podcasts"/>
    <x v="475"/>
    <d v="2013-04-19T05:00:00"/>
    <x v="2"/>
  </r>
  <r>
    <n v="506"/>
    <s v="Robles, Bell and Gonzalez"/>
    <s v="Customizable background monitoring"/>
    <x v="287"/>
    <n v="166874"/>
    <x v="1"/>
    <n v="2528"/>
    <s v="US"/>
    <s v="USD"/>
    <n v="1511416800"/>
    <n v="1512885600"/>
    <b v="0"/>
    <b v="1"/>
    <s v="theater/plays"/>
    <n v="2"/>
    <n v="66.010284810126578"/>
    <x v="3"/>
    <s v="plays"/>
    <x v="81"/>
    <d v="2017-12-10T06:00:00"/>
    <x v="5"/>
  </r>
  <r>
    <n v="507"/>
    <s v="Turner, Miller and Francis"/>
    <s v="Compatible well-modulated budgetary management"/>
    <x v="118"/>
    <n v="837"/>
    <x v="0"/>
    <n v="19"/>
    <s v="US"/>
    <s v="USD"/>
    <n v="1365483600"/>
    <n v="1369717200"/>
    <b v="0"/>
    <b v="1"/>
    <s v="technology/web"/>
    <n v="0.39857142857142858"/>
    <n v="44.05263157894737"/>
    <x v="2"/>
    <s v="web"/>
    <x v="476"/>
    <d v="2013-05-28T05:00:00"/>
    <x v="2"/>
  </r>
  <r>
    <n v="508"/>
    <s v="Roberts Group"/>
    <s v="Up-sized radical pricing structure"/>
    <x v="288"/>
    <n v="193820"/>
    <x v="1"/>
    <n v="3657"/>
    <s v="US"/>
    <s v="USD"/>
    <n v="1532840400"/>
    <n v="1534654800"/>
    <b v="0"/>
    <b v="0"/>
    <s v="theater/plays"/>
    <n v="1.1222929936305732"/>
    <n v="52.999726551818434"/>
    <x v="3"/>
    <s v="plays"/>
    <x v="192"/>
    <d v="2018-08-19T05:00:00"/>
    <x v="9"/>
  </r>
  <r>
    <n v="509"/>
    <s v="White LLC"/>
    <s v="Robust zero-defect project"/>
    <x v="172"/>
    <n v="119510"/>
    <x v="0"/>
    <n v="1258"/>
    <s v="US"/>
    <s v="USD"/>
    <n v="1336194000"/>
    <n v="1337058000"/>
    <b v="0"/>
    <b v="0"/>
    <s v="theater/plays"/>
    <n v="0.70925816023738875"/>
    <n v="95"/>
    <x v="3"/>
    <s v="plays"/>
    <x v="477"/>
    <d v="2012-05-15T05:00:00"/>
    <x v="4"/>
  </r>
  <r>
    <n v="510"/>
    <s v="Best, Miller and Thomas"/>
    <s v="Re-engineered mobile task-force"/>
    <x v="75"/>
    <n v="9289"/>
    <x v="1"/>
    <n v="131"/>
    <s v="AU"/>
    <s v="AUD"/>
    <n v="1527742800"/>
    <n v="1529816400"/>
    <b v="0"/>
    <b v="0"/>
    <s v="film &amp; video/drama"/>
    <n v="1.1908974358974358"/>
    <n v="70.908396946564892"/>
    <x v="4"/>
    <s v="drama"/>
    <x v="478"/>
    <d v="2018-06-24T05:00:00"/>
    <x v="9"/>
  </r>
  <r>
    <n v="511"/>
    <s v="Smith-Mullins"/>
    <s v="User-centric intangible neural-net"/>
    <x v="252"/>
    <n v="35498"/>
    <x v="0"/>
    <n v="362"/>
    <s v="US"/>
    <s v="USD"/>
    <n v="1564030800"/>
    <n v="1564894800"/>
    <b v="0"/>
    <b v="0"/>
    <s v="theater/plays"/>
    <n v="0.24017591339648173"/>
    <n v="98.060773480662988"/>
    <x v="3"/>
    <s v="plays"/>
    <x v="479"/>
    <d v="2019-08-04T05:00:00"/>
    <x v="3"/>
  </r>
  <r>
    <n v="512"/>
    <s v="Williams-Walsh"/>
    <s v="Organized explicit core"/>
    <x v="14"/>
    <n v="12678"/>
    <x v="1"/>
    <n v="239"/>
    <s v="US"/>
    <s v="USD"/>
    <n v="1404536400"/>
    <n v="1404622800"/>
    <b v="0"/>
    <b v="1"/>
    <s v="games/video games"/>
    <n v="1.3931868131868133"/>
    <n v="53.046025104602514"/>
    <x v="6"/>
    <s v="video games"/>
    <x v="480"/>
    <d v="2014-07-06T05:00:00"/>
    <x v="1"/>
  </r>
  <r>
    <n v="513"/>
    <s v="Harrison, Blackwell and Mendez"/>
    <s v="Synchronized 6thgeneration adapter"/>
    <x v="111"/>
    <n v="3260"/>
    <x v="3"/>
    <n v="35"/>
    <s v="US"/>
    <s v="USD"/>
    <n v="1284008400"/>
    <n v="1284181200"/>
    <b v="0"/>
    <b v="0"/>
    <s v="film &amp; video/television"/>
    <n v="0.39277108433734942"/>
    <n v="93.142857142857139"/>
    <x v="4"/>
    <s v="television"/>
    <x v="180"/>
    <d v="2010-09-11T05:00:00"/>
    <x v="6"/>
  </r>
  <r>
    <n v="514"/>
    <s v="Sanchez, Bradley and Flores"/>
    <s v="Centralized motivating capacity"/>
    <x v="289"/>
    <n v="31123"/>
    <x v="3"/>
    <n v="528"/>
    <s v="CH"/>
    <s v="CHF"/>
    <n v="1386309600"/>
    <n v="1386741600"/>
    <b v="0"/>
    <b v="1"/>
    <s v="music/rock"/>
    <n v="0.22439077144917088"/>
    <n v="58.945075757575758"/>
    <x v="1"/>
    <s v="rock"/>
    <x v="481"/>
    <d v="2013-12-11T06:00:00"/>
    <x v="2"/>
  </r>
  <r>
    <n v="515"/>
    <s v="Cox LLC"/>
    <s v="Phased 24hour flexibility"/>
    <x v="133"/>
    <n v="4797"/>
    <x v="0"/>
    <n v="133"/>
    <s v="CA"/>
    <s v="CAD"/>
    <n v="1324620000"/>
    <n v="1324792800"/>
    <b v="0"/>
    <b v="1"/>
    <s v="theater/plays"/>
    <n v="0.55779069767441858"/>
    <n v="36.067669172932334"/>
    <x v="3"/>
    <s v="plays"/>
    <x v="482"/>
    <d v="2011-12-25T06:00:00"/>
    <x v="8"/>
  </r>
  <r>
    <n v="516"/>
    <s v="Morales-Odonnell"/>
    <s v="Exclusive 5thgeneration structure"/>
    <x v="290"/>
    <n v="53324"/>
    <x v="0"/>
    <n v="846"/>
    <s v="US"/>
    <s v="USD"/>
    <n v="1281070800"/>
    <n v="1284354000"/>
    <b v="0"/>
    <b v="0"/>
    <s v="publishing/nonfiction"/>
    <n v="0.42523125996810207"/>
    <n v="63.030732860520096"/>
    <x v="5"/>
    <s v="nonfiction"/>
    <x v="194"/>
    <d v="2010-09-13T05:00:00"/>
    <x v="6"/>
  </r>
  <r>
    <n v="517"/>
    <s v="Ramirez LLC"/>
    <s v="Multi-tiered maximized orchestration"/>
    <x v="291"/>
    <n v="6608"/>
    <x v="1"/>
    <n v="78"/>
    <s v="US"/>
    <s v="USD"/>
    <n v="1493960400"/>
    <n v="1494392400"/>
    <b v="0"/>
    <b v="0"/>
    <s v="food/food trucks"/>
    <n v="1.1200000000000001"/>
    <n v="84.717948717948715"/>
    <x v="0"/>
    <s v="food trucks"/>
    <x v="483"/>
    <d v="2017-05-10T05:00:00"/>
    <x v="5"/>
  </r>
  <r>
    <n v="518"/>
    <s v="Ramirez Group"/>
    <s v="Open-architected uniform instruction set"/>
    <x v="35"/>
    <n v="622"/>
    <x v="0"/>
    <n v="10"/>
    <s v="US"/>
    <s v="USD"/>
    <n v="1519365600"/>
    <n v="1519538400"/>
    <b v="0"/>
    <b v="1"/>
    <s v="film &amp; video/animation"/>
    <n v="7.0681818181818179E-2"/>
    <n v="62.2"/>
    <x v="4"/>
    <s v="animation"/>
    <x v="484"/>
    <d v="2018-02-25T06:00:00"/>
    <x v="9"/>
  </r>
  <r>
    <n v="519"/>
    <s v="Marsh-Coleman"/>
    <s v="Exclusive asymmetric analyzer"/>
    <x v="96"/>
    <n v="180802"/>
    <x v="1"/>
    <n v="1773"/>
    <s v="US"/>
    <s v="USD"/>
    <n v="1420696800"/>
    <n v="1421906400"/>
    <b v="0"/>
    <b v="1"/>
    <s v="music/rock"/>
    <n v="1.0174563871693867"/>
    <n v="101.97518330513255"/>
    <x v="1"/>
    <s v="rock"/>
    <x v="355"/>
    <d v="2015-01-22T06:00:00"/>
    <x v="0"/>
  </r>
  <r>
    <n v="520"/>
    <s v="Frederick, Jenkins and Collins"/>
    <s v="Organic radical collaboration"/>
    <x v="126"/>
    <n v="3406"/>
    <x v="1"/>
    <n v="32"/>
    <s v="US"/>
    <s v="USD"/>
    <n v="1555650000"/>
    <n v="1555909200"/>
    <b v="0"/>
    <b v="0"/>
    <s v="theater/plays"/>
    <n v="2"/>
    <n v="106.4375"/>
    <x v="3"/>
    <s v="plays"/>
    <x v="485"/>
    <d v="2019-04-22T05:00:00"/>
    <x v="3"/>
  </r>
  <r>
    <n v="521"/>
    <s v="Wilson Ltd"/>
    <s v="Function-based multi-state software"/>
    <x v="4"/>
    <n v="11061"/>
    <x v="1"/>
    <n v="369"/>
    <s v="US"/>
    <s v="USD"/>
    <n v="1471928400"/>
    <n v="1472446800"/>
    <b v="0"/>
    <b v="1"/>
    <s v="film &amp; video/drama"/>
    <n v="1.4553947368421052"/>
    <n v="29.975609756097562"/>
    <x v="4"/>
    <s v="drama"/>
    <x v="486"/>
    <d v="2016-08-29T05:00:00"/>
    <x v="7"/>
  </r>
  <r>
    <n v="522"/>
    <s v="Cline, Peterson and Lowery"/>
    <s v="Innovative static budgetary management"/>
    <x v="292"/>
    <n v="16389"/>
    <x v="0"/>
    <n v="191"/>
    <s v="US"/>
    <s v="USD"/>
    <n v="1341291600"/>
    <n v="1342328400"/>
    <b v="0"/>
    <b v="0"/>
    <s v="film &amp; video/shorts"/>
    <n v="0.32453465346534655"/>
    <n v="85.806282722513089"/>
    <x v="4"/>
    <s v="shorts"/>
    <x v="487"/>
    <d v="2012-07-15T05:00:00"/>
    <x v="4"/>
  </r>
  <r>
    <n v="523"/>
    <s v="Underwood, James and Jones"/>
    <s v="Triple-buffered holistic ability"/>
    <x v="79"/>
    <n v="6303"/>
    <x v="1"/>
    <n v="89"/>
    <s v="US"/>
    <s v="USD"/>
    <n v="1267682400"/>
    <n v="1268114400"/>
    <b v="0"/>
    <b v="0"/>
    <s v="film &amp; video/shorts"/>
    <n v="2"/>
    <n v="70.82022471910112"/>
    <x v="4"/>
    <s v="shorts"/>
    <x v="488"/>
    <d v="2010-03-09T06:00:00"/>
    <x v="6"/>
  </r>
  <r>
    <n v="524"/>
    <s v="Johnson-Contreras"/>
    <s v="Diverse scalable superstructure"/>
    <x v="127"/>
    <n v="81136"/>
    <x v="0"/>
    <n v="1979"/>
    <s v="US"/>
    <s v="USD"/>
    <n v="1272258000"/>
    <n v="1273381200"/>
    <b v="0"/>
    <b v="0"/>
    <s v="theater/plays"/>
    <n v="0.83904860392967939"/>
    <n v="40.998484082870135"/>
    <x v="3"/>
    <s v="plays"/>
    <x v="489"/>
    <d v="2010-05-09T05:00:00"/>
    <x v="6"/>
  </r>
  <r>
    <n v="525"/>
    <s v="Greene, Lloyd and Sims"/>
    <s v="Balanced leadingedge data-warehouse"/>
    <x v="118"/>
    <n v="1768"/>
    <x v="0"/>
    <n v="63"/>
    <s v="US"/>
    <s v="USD"/>
    <n v="1290492000"/>
    <n v="1290837600"/>
    <b v="0"/>
    <b v="0"/>
    <s v="technology/wearables"/>
    <n v="0.84190476190476193"/>
    <n v="28.063492063492063"/>
    <x v="2"/>
    <s v="wearables"/>
    <x v="490"/>
    <d v="2010-11-27T06:00:00"/>
    <x v="6"/>
  </r>
  <r>
    <n v="526"/>
    <s v="Smith-Sparks"/>
    <s v="Digitized bandwidth-monitored open architecture"/>
    <x v="111"/>
    <n v="12944"/>
    <x v="1"/>
    <n v="147"/>
    <s v="US"/>
    <s v="USD"/>
    <n v="1451109600"/>
    <n v="1454306400"/>
    <b v="0"/>
    <b v="1"/>
    <s v="theater/plays"/>
    <n v="1.5595180722891566"/>
    <n v="88.054421768707485"/>
    <x v="3"/>
    <s v="plays"/>
    <x v="312"/>
    <d v="2016-02-01T06:00:00"/>
    <x v="0"/>
  </r>
  <r>
    <n v="527"/>
    <s v="Rosario-Smith"/>
    <s v="Enterprise-wide intermediate portal"/>
    <x v="223"/>
    <n v="188480"/>
    <x v="0"/>
    <n v="6080"/>
    <s v="CA"/>
    <s v="CAD"/>
    <n v="1454652000"/>
    <n v="1457762400"/>
    <b v="0"/>
    <b v="0"/>
    <s v="film &amp; video/animation"/>
    <n v="0.99619450317124736"/>
    <n v="31"/>
    <x v="4"/>
    <s v="animation"/>
    <x v="491"/>
    <d v="2016-03-12T06:00:00"/>
    <x v="7"/>
  </r>
  <r>
    <n v="528"/>
    <s v="Avila, Ford and Welch"/>
    <s v="Focused leadingedge matrix"/>
    <x v="25"/>
    <n v="7227"/>
    <x v="0"/>
    <n v="80"/>
    <s v="GB"/>
    <s v="GBP"/>
    <n v="1385186400"/>
    <n v="1389074400"/>
    <b v="0"/>
    <b v="0"/>
    <s v="music/indie rock"/>
    <n v="0.80300000000000005"/>
    <n v="90.337500000000006"/>
    <x v="1"/>
    <s v="indie rock"/>
    <x v="492"/>
    <d v="2014-01-07T06:00:00"/>
    <x v="2"/>
  </r>
  <r>
    <n v="529"/>
    <s v="Gallegos Inc"/>
    <s v="Seamless logistical encryption"/>
    <x v="135"/>
    <n v="574"/>
    <x v="0"/>
    <n v="9"/>
    <s v="US"/>
    <s v="USD"/>
    <n v="1399698000"/>
    <n v="1402117200"/>
    <b v="0"/>
    <b v="0"/>
    <s v="games/video games"/>
    <n v="0.11254901960784314"/>
    <n v="63.777777777777779"/>
    <x v="6"/>
    <s v="video games"/>
    <x v="493"/>
    <d v="2014-06-07T05:00:00"/>
    <x v="1"/>
  </r>
  <r>
    <n v="530"/>
    <s v="Morrow, Santiago and Soto"/>
    <s v="Stand-alone human-resource workforce"/>
    <x v="293"/>
    <n v="96328"/>
    <x v="0"/>
    <n v="1784"/>
    <s v="US"/>
    <s v="USD"/>
    <n v="1283230800"/>
    <n v="1284440400"/>
    <b v="0"/>
    <b v="1"/>
    <s v="publishing/fiction"/>
    <n v="0.91740952380952379"/>
    <n v="53.995515695067262"/>
    <x v="5"/>
    <s v="fiction"/>
    <x v="494"/>
    <d v="2010-09-14T05:00:00"/>
    <x v="6"/>
  </r>
  <r>
    <n v="531"/>
    <s v="Berry-Richardson"/>
    <s v="Automated zero tolerance implementation"/>
    <x v="294"/>
    <n v="178338"/>
    <x v="2"/>
    <n v="3640"/>
    <s v="CH"/>
    <s v="CHF"/>
    <n v="1384149600"/>
    <n v="1388988000"/>
    <b v="0"/>
    <b v="0"/>
    <s v="games/video games"/>
    <n v="0.95521156936261387"/>
    <n v="48.993956043956047"/>
    <x v="6"/>
    <s v="video games"/>
    <x v="495"/>
    <d v="2014-01-06T06:00:00"/>
    <x v="2"/>
  </r>
  <r>
    <n v="532"/>
    <s v="Cordova-Torres"/>
    <s v="Pre-emptive grid-enabled contingency"/>
    <x v="39"/>
    <n v="8046"/>
    <x v="1"/>
    <n v="126"/>
    <s v="CA"/>
    <s v="CAD"/>
    <n v="1516860000"/>
    <n v="1516946400"/>
    <b v="0"/>
    <b v="0"/>
    <s v="theater/plays"/>
    <n v="2"/>
    <n v="63.857142857142854"/>
    <x v="3"/>
    <s v="plays"/>
    <x v="496"/>
    <d v="2018-01-26T06:00:00"/>
    <x v="9"/>
  </r>
  <r>
    <n v="533"/>
    <s v="Holt, Bernard and Johnson"/>
    <s v="Multi-lateral didactic encoding"/>
    <x v="295"/>
    <n v="184086"/>
    <x v="1"/>
    <n v="2218"/>
    <s v="GB"/>
    <s v="GBP"/>
    <n v="1374642000"/>
    <n v="1377752400"/>
    <b v="0"/>
    <b v="0"/>
    <s v="music/indie rock"/>
    <n v="1.5924394463667819"/>
    <n v="82.996393146979258"/>
    <x v="1"/>
    <s v="indie rock"/>
    <x v="497"/>
    <d v="2013-08-29T05:00:00"/>
    <x v="2"/>
  </r>
  <r>
    <n v="534"/>
    <s v="Clark, Mccormick and Mendoza"/>
    <s v="Self-enabling didactic orchestration"/>
    <x v="296"/>
    <n v="13385"/>
    <x v="0"/>
    <n v="243"/>
    <s v="US"/>
    <s v="USD"/>
    <n v="1534482000"/>
    <n v="1534568400"/>
    <b v="0"/>
    <b v="1"/>
    <s v="film &amp; video/drama"/>
    <n v="0.15022446689113356"/>
    <n v="55.08230452674897"/>
    <x v="4"/>
    <s v="drama"/>
    <x v="498"/>
    <d v="2018-08-18T05:00:00"/>
    <x v="9"/>
  </r>
  <r>
    <n v="535"/>
    <s v="Garrison LLC"/>
    <s v="Profit-focused 24/7 data-warehouse"/>
    <x v="97"/>
    <n v="12533"/>
    <x v="1"/>
    <n v="202"/>
    <s v="IT"/>
    <s v="EUR"/>
    <n v="1528434000"/>
    <n v="1528606800"/>
    <b v="0"/>
    <b v="1"/>
    <s v="theater/plays"/>
    <n v="2"/>
    <n v="62.044554455445542"/>
    <x v="3"/>
    <s v="plays"/>
    <x v="499"/>
    <d v="2018-06-10T05:00:00"/>
    <x v="9"/>
  </r>
  <r>
    <n v="536"/>
    <s v="Shannon-Olson"/>
    <s v="Enhanced methodical middleware"/>
    <x v="122"/>
    <n v="14697"/>
    <x v="1"/>
    <n v="140"/>
    <s v="IT"/>
    <s v="EUR"/>
    <n v="1282626000"/>
    <n v="1284872400"/>
    <b v="0"/>
    <b v="0"/>
    <s v="publishing/fiction"/>
    <n v="1.4996938775510205"/>
    <n v="104.97857142857143"/>
    <x v="5"/>
    <s v="fiction"/>
    <x v="500"/>
    <d v="2010-09-19T05:00:00"/>
    <x v="6"/>
  </r>
  <r>
    <n v="537"/>
    <s v="Murillo-Mcfarland"/>
    <s v="Synchronized client-driven projection"/>
    <x v="197"/>
    <n v="98935"/>
    <x v="1"/>
    <n v="1052"/>
    <s v="DK"/>
    <s v="DKK"/>
    <n v="1535605200"/>
    <n v="1537592400"/>
    <b v="1"/>
    <b v="1"/>
    <s v="film &amp; video/documentary"/>
    <n v="1.1722156398104266"/>
    <n v="94.044676806083643"/>
    <x v="4"/>
    <s v="documentary"/>
    <x v="501"/>
    <d v="2018-09-22T05:00:00"/>
    <x v="9"/>
  </r>
  <r>
    <n v="538"/>
    <s v="Young, Gilbert and Escobar"/>
    <s v="Networked didactic time-frame"/>
    <x v="297"/>
    <n v="57034"/>
    <x v="0"/>
    <n v="1296"/>
    <s v="US"/>
    <s v="USD"/>
    <n v="1379826000"/>
    <n v="1381208400"/>
    <b v="0"/>
    <b v="0"/>
    <s v="games/mobile games"/>
    <n v="0.37695968274950431"/>
    <n v="44.007716049382715"/>
    <x v="6"/>
    <s v="mobile games"/>
    <x v="502"/>
    <d v="2013-10-08T05:00:00"/>
    <x v="2"/>
  </r>
  <r>
    <n v="539"/>
    <s v="Thomas, Welch and Santana"/>
    <s v="Assimilated exuding toolset"/>
    <x v="122"/>
    <n v="7120"/>
    <x v="0"/>
    <n v="77"/>
    <s v="US"/>
    <s v="USD"/>
    <n v="1561957200"/>
    <n v="1562475600"/>
    <b v="0"/>
    <b v="1"/>
    <s v="food/food trucks"/>
    <n v="0.72653061224489801"/>
    <n v="92.467532467532465"/>
    <x v="0"/>
    <s v="food trucks"/>
    <x v="503"/>
    <d v="2019-07-07T05:00:00"/>
    <x v="3"/>
  </r>
  <r>
    <n v="540"/>
    <s v="Brown-Pena"/>
    <s v="Front-line client-server secured line"/>
    <x v="98"/>
    <n v="14097"/>
    <x v="1"/>
    <n v="247"/>
    <s v="US"/>
    <s v="USD"/>
    <n v="1525496400"/>
    <n v="1527397200"/>
    <b v="0"/>
    <b v="0"/>
    <s v="photography/photography books"/>
    <n v="2"/>
    <n v="57.072874493927124"/>
    <x v="7"/>
    <s v="photography books"/>
    <x v="504"/>
    <d v="2018-05-27T05:00:00"/>
    <x v="9"/>
  </r>
  <r>
    <n v="541"/>
    <s v="Holder, Caldwell and Vance"/>
    <s v="Polarized systemic Internet solution"/>
    <x v="298"/>
    <n v="43086"/>
    <x v="0"/>
    <n v="395"/>
    <s v="IT"/>
    <s v="EUR"/>
    <n v="1433912400"/>
    <n v="1436158800"/>
    <b v="0"/>
    <b v="0"/>
    <s v="games/mobile games"/>
    <n v="0.24205617977528091"/>
    <n v="109.07848101265823"/>
    <x v="6"/>
    <s v="mobile games"/>
    <x v="505"/>
    <d v="2015-07-06T05:00:00"/>
    <x v="0"/>
  </r>
  <r>
    <n v="542"/>
    <s v="Harrison-Bridges"/>
    <s v="Profit-focused exuding moderator"/>
    <x v="299"/>
    <n v="1930"/>
    <x v="0"/>
    <n v="49"/>
    <s v="GB"/>
    <s v="GBP"/>
    <n v="1453442400"/>
    <n v="1456034400"/>
    <b v="0"/>
    <b v="0"/>
    <s v="music/indie rock"/>
    <n v="2.5064935064935064E-2"/>
    <n v="39.387755102040813"/>
    <x v="1"/>
    <s v="indie rock"/>
    <x v="506"/>
    <d v="2016-02-21T06:00:00"/>
    <x v="7"/>
  </r>
  <r>
    <n v="543"/>
    <s v="Johnson, Murphy and Peterson"/>
    <s v="Cross-group high-level moderator"/>
    <x v="300"/>
    <n v="13864"/>
    <x v="0"/>
    <n v="180"/>
    <s v="US"/>
    <s v="USD"/>
    <n v="1378875600"/>
    <n v="1380171600"/>
    <b v="0"/>
    <b v="0"/>
    <s v="games/video games"/>
    <n v="0.1632979976442874"/>
    <n v="77.022222222222226"/>
    <x v="6"/>
    <s v="video games"/>
    <x v="507"/>
    <d v="2013-09-26T05:00:00"/>
    <x v="2"/>
  </r>
  <r>
    <n v="544"/>
    <s v="Taylor Inc"/>
    <s v="Public-key 3rdgeneration system engine"/>
    <x v="54"/>
    <n v="7742"/>
    <x v="1"/>
    <n v="84"/>
    <s v="US"/>
    <s v="USD"/>
    <n v="1452232800"/>
    <n v="1453356000"/>
    <b v="0"/>
    <b v="0"/>
    <s v="music/rock"/>
    <n v="2"/>
    <n v="92.166666666666671"/>
    <x v="1"/>
    <s v="rock"/>
    <x v="508"/>
    <d v="2016-01-21T06:00:00"/>
    <x v="7"/>
  </r>
  <r>
    <n v="545"/>
    <s v="Deleon and Sons"/>
    <s v="Organized value-added access"/>
    <x v="301"/>
    <n v="164109"/>
    <x v="0"/>
    <n v="2690"/>
    <s v="US"/>
    <s v="USD"/>
    <n v="1577253600"/>
    <n v="1578981600"/>
    <b v="0"/>
    <b v="0"/>
    <s v="theater/plays"/>
    <n v="0.88803571428571426"/>
    <n v="61.007063197026021"/>
    <x v="3"/>
    <s v="plays"/>
    <x v="509"/>
    <d v="2020-01-14T06:00:00"/>
    <x v="3"/>
  </r>
  <r>
    <n v="546"/>
    <s v="Benjamin, Paul and Ferguson"/>
    <s v="Cloned global Graphical User Interface"/>
    <x v="3"/>
    <n v="6870"/>
    <x v="1"/>
    <n v="88"/>
    <s v="US"/>
    <s v="USD"/>
    <n v="1537160400"/>
    <n v="1537419600"/>
    <b v="0"/>
    <b v="1"/>
    <s v="theater/plays"/>
    <n v="1.6357142857142857"/>
    <n v="78.068181818181813"/>
    <x v="3"/>
    <s v="plays"/>
    <x v="510"/>
    <d v="2018-09-20T05:00:00"/>
    <x v="9"/>
  </r>
  <r>
    <n v="547"/>
    <s v="Hardin-Dixon"/>
    <s v="Focused solution-oriented matrix"/>
    <x v="81"/>
    <n v="12597"/>
    <x v="1"/>
    <n v="156"/>
    <s v="US"/>
    <s v="USD"/>
    <n v="1422165600"/>
    <n v="1423202400"/>
    <b v="0"/>
    <b v="0"/>
    <s v="film &amp; video/drama"/>
    <n v="2"/>
    <n v="80.75"/>
    <x v="4"/>
    <s v="drama"/>
    <x v="511"/>
    <d v="2015-02-06T06:00:00"/>
    <x v="0"/>
  </r>
  <r>
    <n v="548"/>
    <s v="York-Pitts"/>
    <s v="Monitored discrete toolset"/>
    <x v="302"/>
    <n v="179074"/>
    <x v="1"/>
    <n v="2985"/>
    <s v="US"/>
    <s v="USD"/>
    <n v="1459486800"/>
    <n v="1460610000"/>
    <b v="0"/>
    <b v="0"/>
    <s v="theater/plays"/>
    <n v="2"/>
    <n v="59.991289782244557"/>
    <x v="3"/>
    <s v="plays"/>
    <x v="512"/>
    <d v="2016-04-14T05:00:00"/>
    <x v="7"/>
  </r>
  <r>
    <n v="549"/>
    <s v="Jarvis and Sons"/>
    <s v="Business-focused intermediate system engine"/>
    <x v="303"/>
    <n v="83843"/>
    <x v="1"/>
    <n v="762"/>
    <s v="US"/>
    <s v="USD"/>
    <n v="1369717200"/>
    <n v="1370494800"/>
    <b v="0"/>
    <b v="0"/>
    <s v="technology/wearables"/>
    <n v="2"/>
    <n v="110.03018372703411"/>
    <x v="2"/>
    <s v="wearables"/>
    <x v="513"/>
    <d v="2013-06-06T05:00:00"/>
    <x v="2"/>
  </r>
  <r>
    <n v="550"/>
    <s v="Morrison-Henderson"/>
    <s v="De-engineered disintermediate encoding"/>
    <x v="0"/>
    <n v="4"/>
    <x v="3"/>
    <n v="1"/>
    <s v="CH"/>
    <s v="CHF"/>
    <n v="1330495200"/>
    <n v="1332306000"/>
    <b v="0"/>
    <b v="0"/>
    <s v="music/indie rock"/>
    <n v="0.04"/>
    <n v="4"/>
    <x v="1"/>
    <s v="indie rock"/>
    <x v="514"/>
    <d v="2012-03-21T05:00:00"/>
    <x v="4"/>
  </r>
  <r>
    <n v="551"/>
    <s v="Martin-James"/>
    <s v="Streamlined upward-trending analyzer"/>
    <x v="304"/>
    <n v="105598"/>
    <x v="0"/>
    <n v="2779"/>
    <s v="AU"/>
    <s v="AUD"/>
    <n v="1419055200"/>
    <n v="1422511200"/>
    <b v="0"/>
    <b v="1"/>
    <s v="technology/web"/>
    <n v="0.58632981676846196"/>
    <n v="37.99856063332134"/>
    <x v="2"/>
    <s v="web"/>
    <x v="515"/>
    <d v="2015-01-29T06:00:00"/>
    <x v="1"/>
  </r>
  <r>
    <n v="552"/>
    <s v="Mercer, Solomon and Singleton"/>
    <s v="Distributed human-resource policy"/>
    <x v="25"/>
    <n v="8866"/>
    <x v="0"/>
    <n v="92"/>
    <s v="US"/>
    <s v="USD"/>
    <n v="1480140000"/>
    <n v="1480312800"/>
    <b v="0"/>
    <b v="0"/>
    <s v="theater/plays"/>
    <n v="0.98511111111111116"/>
    <n v="96.369565217391298"/>
    <x v="3"/>
    <s v="plays"/>
    <x v="516"/>
    <d v="2016-11-28T06:00:00"/>
    <x v="7"/>
  </r>
  <r>
    <n v="553"/>
    <s v="Dougherty, Austin and Mills"/>
    <s v="De-engineered 5thgeneration contingency"/>
    <x v="305"/>
    <n v="75022"/>
    <x v="0"/>
    <n v="1028"/>
    <s v="US"/>
    <s v="USD"/>
    <n v="1293948000"/>
    <n v="1294034400"/>
    <b v="0"/>
    <b v="0"/>
    <s v="music/rock"/>
    <n v="0.43975381008206332"/>
    <n v="72.978599221789878"/>
    <x v="1"/>
    <s v="rock"/>
    <x v="517"/>
    <d v="2011-01-03T06:00:00"/>
    <x v="8"/>
  </r>
  <r>
    <n v="554"/>
    <s v="Ritter PLC"/>
    <s v="Multi-channeled upward-trending application"/>
    <x v="40"/>
    <n v="14408"/>
    <x v="1"/>
    <n v="554"/>
    <s v="CA"/>
    <s v="CAD"/>
    <n v="1482127200"/>
    <n v="1482645600"/>
    <b v="0"/>
    <b v="0"/>
    <s v="music/indie rock"/>
    <n v="1.5166315789473683"/>
    <n v="26.007220216606498"/>
    <x v="1"/>
    <s v="indie rock"/>
    <x v="518"/>
    <d v="2016-12-25T06:00:00"/>
    <x v="7"/>
  </r>
  <r>
    <n v="555"/>
    <s v="Anderson Group"/>
    <s v="Organic maximized database"/>
    <x v="9"/>
    <n v="14089"/>
    <x v="1"/>
    <n v="135"/>
    <s v="DK"/>
    <s v="DKK"/>
    <n v="1396414800"/>
    <n v="1399093200"/>
    <b v="0"/>
    <b v="0"/>
    <s v="music/rock"/>
    <n v="2"/>
    <n v="104.36296296296297"/>
    <x v="1"/>
    <s v="rock"/>
    <x v="519"/>
    <d v="2014-05-03T05:00:00"/>
    <x v="1"/>
  </r>
  <r>
    <n v="556"/>
    <s v="Smith and Sons"/>
    <s v="Grass-roots 24/7 attitude"/>
    <x v="5"/>
    <n v="12467"/>
    <x v="1"/>
    <n v="122"/>
    <s v="US"/>
    <s v="USD"/>
    <n v="1315285200"/>
    <n v="1315890000"/>
    <b v="0"/>
    <b v="1"/>
    <s v="publishing/translations"/>
    <n v="2"/>
    <n v="102.18852459016394"/>
    <x v="5"/>
    <s v="translations"/>
    <x v="520"/>
    <d v="2011-09-13T05:00:00"/>
    <x v="8"/>
  </r>
  <r>
    <n v="557"/>
    <s v="Lam-Hamilton"/>
    <s v="Team-oriented global strategy"/>
    <x v="46"/>
    <n v="11960"/>
    <x v="1"/>
    <n v="221"/>
    <s v="US"/>
    <s v="USD"/>
    <n v="1443762000"/>
    <n v="1444021200"/>
    <b v="0"/>
    <b v="1"/>
    <s v="film &amp; video/science fiction"/>
    <n v="1.9933333333333334"/>
    <n v="54.117647058823529"/>
    <x v="4"/>
    <s v="science fiction"/>
    <x v="521"/>
    <d v="2015-10-05T05:00:00"/>
    <x v="0"/>
  </r>
  <r>
    <n v="558"/>
    <s v="Ho Ltd"/>
    <s v="Enhanced client-driven capacity"/>
    <x v="306"/>
    <n v="7966"/>
    <x v="1"/>
    <n v="126"/>
    <s v="US"/>
    <s v="USD"/>
    <n v="1456293600"/>
    <n v="1460005200"/>
    <b v="0"/>
    <b v="0"/>
    <s v="theater/plays"/>
    <n v="1.373448275862069"/>
    <n v="63.222222222222221"/>
    <x v="3"/>
    <s v="plays"/>
    <x v="522"/>
    <d v="2016-04-07T05:00:00"/>
    <x v="7"/>
  </r>
  <r>
    <n v="559"/>
    <s v="Brown, Estrada and Jensen"/>
    <s v="Exclusive systematic productivity"/>
    <x v="307"/>
    <n v="106321"/>
    <x v="1"/>
    <n v="1022"/>
    <s v="US"/>
    <s v="USD"/>
    <n v="1470114000"/>
    <n v="1470718800"/>
    <b v="0"/>
    <b v="0"/>
    <s v="theater/plays"/>
    <n v="1.009696106362773"/>
    <n v="104.03228962818004"/>
    <x v="3"/>
    <s v="plays"/>
    <x v="523"/>
    <d v="2016-08-09T05:00:00"/>
    <x v="7"/>
  </r>
  <r>
    <n v="560"/>
    <s v="Hunt LLC"/>
    <s v="Re-engineered radical policy"/>
    <x v="77"/>
    <n v="158832"/>
    <x v="1"/>
    <n v="3177"/>
    <s v="US"/>
    <s v="USD"/>
    <n v="1321596000"/>
    <n v="1325052000"/>
    <b v="0"/>
    <b v="0"/>
    <s v="film &amp; video/animation"/>
    <n v="2"/>
    <n v="49.994334277620396"/>
    <x v="4"/>
    <s v="animation"/>
    <x v="524"/>
    <d v="2011-12-28T06:00:00"/>
    <x v="8"/>
  </r>
  <r>
    <n v="561"/>
    <s v="Fowler-Smith"/>
    <s v="Down-sized logistical adapter"/>
    <x v="162"/>
    <n v="11091"/>
    <x v="1"/>
    <n v="198"/>
    <s v="CH"/>
    <s v="CHF"/>
    <n v="1318827600"/>
    <n v="1319000400"/>
    <b v="0"/>
    <b v="0"/>
    <s v="theater/plays"/>
    <n v="2"/>
    <n v="56.015151515151516"/>
    <x v="3"/>
    <s v="plays"/>
    <x v="525"/>
    <d v="2011-10-19T05:00:00"/>
    <x v="8"/>
  </r>
  <r>
    <n v="562"/>
    <s v="Blair Inc"/>
    <s v="Configurable bandwidth-monitored throughput"/>
    <x v="34"/>
    <n v="1269"/>
    <x v="0"/>
    <n v="26"/>
    <s v="CH"/>
    <s v="CHF"/>
    <n v="1552366800"/>
    <n v="1552539600"/>
    <b v="0"/>
    <b v="0"/>
    <s v="music/rock"/>
    <n v="0.12818181818181817"/>
    <n v="48.807692307692307"/>
    <x v="1"/>
    <s v="rock"/>
    <x v="188"/>
    <d v="2019-03-14T05:00:00"/>
    <x v="3"/>
  </r>
  <r>
    <n v="563"/>
    <s v="Kelley, Stanton and Sanchez"/>
    <s v="Optional tangible pricing structure"/>
    <x v="41"/>
    <n v="5107"/>
    <x v="1"/>
    <n v="85"/>
    <s v="AU"/>
    <s v="AUD"/>
    <n v="1542088800"/>
    <n v="1543816800"/>
    <b v="0"/>
    <b v="0"/>
    <s v="film &amp; video/documentary"/>
    <n v="1.3802702702702703"/>
    <n v="60.082352941176474"/>
    <x v="4"/>
    <s v="documentary"/>
    <x v="526"/>
    <d v="2018-12-03T06:00:00"/>
    <x v="9"/>
  </r>
  <r>
    <n v="564"/>
    <s v="Hernandez-Macdonald"/>
    <s v="Organic high-level implementation"/>
    <x v="308"/>
    <n v="141393"/>
    <x v="0"/>
    <n v="1790"/>
    <s v="US"/>
    <s v="USD"/>
    <n v="1426395600"/>
    <n v="1427086800"/>
    <b v="0"/>
    <b v="0"/>
    <s v="theater/plays"/>
    <n v="0.83813278008298753"/>
    <n v="78.990502793296088"/>
    <x v="3"/>
    <s v="plays"/>
    <x v="527"/>
    <d v="2015-03-23T05:00:00"/>
    <x v="0"/>
  </r>
  <r>
    <n v="565"/>
    <s v="Joseph LLC"/>
    <s v="Decentralized logistical collaboration"/>
    <x v="309"/>
    <n v="194166"/>
    <x v="1"/>
    <n v="3596"/>
    <s v="US"/>
    <s v="USD"/>
    <n v="1321336800"/>
    <n v="1323064800"/>
    <b v="0"/>
    <b v="0"/>
    <s v="theater/plays"/>
    <n v="2"/>
    <n v="53.99499443826474"/>
    <x v="3"/>
    <s v="plays"/>
    <x v="528"/>
    <d v="2011-12-05T06:00:00"/>
    <x v="8"/>
  </r>
  <r>
    <n v="566"/>
    <s v="Webb-Smith"/>
    <s v="Advanced content-based installation"/>
    <x v="29"/>
    <n v="4124"/>
    <x v="0"/>
    <n v="37"/>
    <s v="US"/>
    <s v="USD"/>
    <n v="1456293600"/>
    <n v="1458277200"/>
    <b v="0"/>
    <b v="1"/>
    <s v="music/electric music"/>
    <n v="0.44344086021505374"/>
    <n v="111.45945945945945"/>
    <x v="1"/>
    <s v="electric music"/>
    <x v="522"/>
    <d v="2016-03-18T05:00:00"/>
    <x v="7"/>
  </r>
  <r>
    <n v="567"/>
    <s v="Johns PLC"/>
    <s v="Distributed high-level open architecture"/>
    <x v="85"/>
    <n v="14865"/>
    <x v="1"/>
    <n v="244"/>
    <s v="US"/>
    <s v="USD"/>
    <n v="1404968400"/>
    <n v="1405141200"/>
    <b v="0"/>
    <b v="0"/>
    <s v="music/rock"/>
    <n v="2"/>
    <n v="60.922131147540981"/>
    <x v="1"/>
    <s v="rock"/>
    <x v="529"/>
    <d v="2014-07-12T05:00:00"/>
    <x v="1"/>
  </r>
  <r>
    <n v="568"/>
    <s v="Hardin-Foley"/>
    <s v="Synergized zero tolerance help-desk"/>
    <x v="310"/>
    <n v="134688"/>
    <x v="1"/>
    <n v="5180"/>
    <s v="US"/>
    <s v="USD"/>
    <n v="1279170000"/>
    <n v="1283058000"/>
    <b v="0"/>
    <b v="0"/>
    <s v="theater/plays"/>
    <n v="1.8603314917127072"/>
    <n v="26.0015444015444"/>
    <x v="3"/>
    <s v="plays"/>
    <x v="530"/>
    <d v="2010-08-29T05:00:00"/>
    <x v="6"/>
  </r>
  <r>
    <n v="569"/>
    <s v="Fischer, Fowler and Arnold"/>
    <s v="Extended multi-tasking definition"/>
    <x v="311"/>
    <n v="47705"/>
    <x v="1"/>
    <n v="589"/>
    <s v="IT"/>
    <s v="EUR"/>
    <n v="1294725600"/>
    <n v="1295762400"/>
    <b v="0"/>
    <b v="0"/>
    <s v="film &amp; video/animation"/>
    <n v="2"/>
    <n v="80.993208828522924"/>
    <x v="4"/>
    <s v="animation"/>
    <x v="531"/>
    <d v="2011-01-23T06:00:00"/>
    <x v="8"/>
  </r>
  <r>
    <n v="570"/>
    <s v="Martinez-Juarez"/>
    <s v="Realigned uniform knowledge user"/>
    <x v="312"/>
    <n v="95364"/>
    <x v="1"/>
    <n v="2725"/>
    <s v="US"/>
    <s v="USD"/>
    <n v="1419055200"/>
    <n v="1419573600"/>
    <b v="0"/>
    <b v="1"/>
    <s v="music/rock"/>
    <n v="2"/>
    <n v="34.995963302752294"/>
    <x v="1"/>
    <s v="rock"/>
    <x v="515"/>
    <d v="2014-12-26T06:00:00"/>
    <x v="1"/>
  </r>
  <r>
    <n v="571"/>
    <s v="Wilson and Sons"/>
    <s v="Monitored grid-enabled model"/>
    <x v="26"/>
    <n v="3295"/>
    <x v="0"/>
    <n v="35"/>
    <s v="IT"/>
    <s v="EUR"/>
    <n v="1434690000"/>
    <n v="1438750800"/>
    <b v="0"/>
    <b v="0"/>
    <s v="film &amp; video/shorts"/>
    <n v="0.94142857142857139"/>
    <n v="94.142857142857139"/>
    <x v="4"/>
    <s v="shorts"/>
    <x v="532"/>
    <d v="2015-08-05T05:00:00"/>
    <x v="0"/>
  </r>
  <r>
    <n v="572"/>
    <s v="Clements Group"/>
    <s v="Assimilated actuating policy"/>
    <x v="25"/>
    <n v="4896"/>
    <x v="3"/>
    <n v="94"/>
    <s v="US"/>
    <s v="USD"/>
    <n v="1443416400"/>
    <n v="1444798800"/>
    <b v="0"/>
    <b v="1"/>
    <s v="music/rock"/>
    <n v="0.54400000000000004"/>
    <n v="52.085106382978722"/>
    <x v="1"/>
    <s v="rock"/>
    <x v="533"/>
    <d v="2015-10-14T05:00:00"/>
    <x v="0"/>
  </r>
  <r>
    <n v="573"/>
    <s v="Valenzuela-Cook"/>
    <s v="Total incremental productivity"/>
    <x v="313"/>
    <n v="7496"/>
    <x v="1"/>
    <n v="300"/>
    <s v="US"/>
    <s v="USD"/>
    <n v="1399006800"/>
    <n v="1399179600"/>
    <b v="0"/>
    <b v="0"/>
    <s v="journalism/audio"/>
    <n v="1.1188059701492536"/>
    <n v="24.986666666666668"/>
    <x v="8"/>
    <s v="audio"/>
    <x v="409"/>
    <d v="2014-05-04T05:00:00"/>
    <x v="1"/>
  </r>
  <r>
    <n v="574"/>
    <s v="Parker, Haley and Foster"/>
    <s v="Adaptive local task-force"/>
    <x v="50"/>
    <n v="9967"/>
    <x v="1"/>
    <n v="144"/>
    <s v="US"/>
    <s v="USD"/>
    <n v="1575698400"/>
    <n v="1576562400"/>
    <b v="0"/>
    <b v="1"/>
    <s v="food/food trucks"/>
    <n v="2"/>
    <n v="69.215277777777771"/>
    <x v="0"/>
    <s v="food trucks"/>
    <x v="534"/>
    <d v="2019-12-17T06:00:00"/>
    <x v="3"/>
  </r>
  <r>
    <n v="575"/>
    <s v="Fuentes LLC"/>
    <s v="Universal zero-defect concept"/>
    <x v="314"/>
    <n v="52421"/>
    <x v="0"/>
    <n v="558"/>
    <s v="US"/>
    <s v="USD"/>
    <n v="1400562000"/>
    <n v="1400821200"/>
    <b v="0"/>
    <b v="1"/>
    <s v="theater/plays"/>
    <n v="0.62930372148859548"/>
    <n v="93.944444444444443"/>
    <x v="3"/>
    <s v="plays"/>
    <x v="53"/>
    <d v="2014-05-23T05:00:00"/>
    <x v="1"/>
  </r>
  <r>
    <n v="576"/>
    <s v="Moran and Sons"/>
    <s v="Object-based bottom-line superstructure"/>
    <x v="62"/>
    <n v="6298"/>
    <x v="0"/>
    <n v="64"/>
    <s v="US"/>
    <s v="USD"/>
    <n v="1509512400"/>
    <n v="1510984800"/>
    <b v="0"/>
    <b v="0"/>
    <s v="theater/plays"/>
    <n v="0.6492783505154639"/>
    <n v="98.40625"/>
    <x v="3"/>
    <s v="plays"/>
    <x v="535"/>
    <d v="2017-11-18T06:00:00"/>
    <x v="5"/>
  </r>
  <r>
    <n v="577"/>
    <s v="Stevens Inc"/>
    <s v="Adaptive 24hour projection"/>
    <x v="139"/>
    <n v="1546"/>
    <x v="3"/>
    <n v="37"/>
    <s v="US"/>
    <s v="USD"/>
    <n v="1299823200"/>
    <n v="1302066000"/>
    <b v="0"/>
    <b v="0"/>
    <s v="music/jazz"/>
    <n v="0.18853658536585366"/>
    <n v="41.783783783783782"/>
    <x v="1"/>
    <s v="jazz"/>
    <x v="536"/>
    <d v="2011-04-06T05:00:00"/>
    <x v="8"/>
  </r>
  <r>
    <n v="578"/>
    <s v="Martinez-Johnson"/>
    <s v="Sharable radical toolset"/>
    <x v="315"/>
    <n v="16168"/>
    <x v="0"/>
    <n v="245"/>
    <s v="US"/>
    <s v="USD"/>
    <n v="1322719200"/>
    <n v="1322978400"/>
    <b v="0"/>
    <b v="0"/>
    <s v="film &amp; video/science fiction"/>
    <n v="0.1675440414507772"/>
    <n v="65.991836734693877"/>
    <x v="4"/>
    <s v="science fiction"/>
    <x v="537"/>
    <d v="2011-12-04T06:00:00"/>
    <x v="8"/>
  </r>
  <r>
    <n v="579"/>
    <s v="Franklin Inc"/>
    <s v="Focused multimedia knowledgebase"/>
    <x v="8"/>
    <n v="6269"/>
    <x v="1"/>
    <n v="87"/>
    <s v="US"/>
    <s v="USD"/>
    <n v="1312693200"/>
    <n v="1313730000"/>
    <b v="0"/>
    <b v="0"/>
    <s v="music/jazz"/>
    <n v="1.0111290322580646"/>
    <n v="72.05747126436782"/>
    <x v="1"/>
    <s v="jazz"/>
    <x v="538"/>
    <d v="2011-08-19T05:00:00"/>
    <x v="8"/>
  </r>
  <r>
    <n v="580"/>
    <s v="Perez PLC"/>
    <s v="Seamless 6thgeneration extranet"/>
    <x v="316"/>
    <n v="149578"/>
    <x v="1"/>
    <n v="3116"/>
    <s v="US"/>
    <s v="USD"/>
    <n v="1393394400"/>
    <n v="1394085600"/>
    <b v="0"/>
    <b v="0"/>
    <s v="theater/plays"/>
    <n v="2"/>
    <n v="48.003209242618745"/>
    <x v="3"/>
    <s v="plays"/>
    <x v="539"/>
    <d v="2014-03-06T06:00:00"/>
    <x v="1"/>
  </r>
  <r>
    <n v="581"/>
    <s v="Sanchez, Cross and Savage"/>
    <s v="Sharable mobile knowledgebase"/>
    <x v="46"/>
    <n v="3841"/>
    <x v="0"/>
    <n v="71"/>
    <s v="US"/>
    <s v="USD"/>
    <n v="1304053200"/>
    <n v="1305349200"/>
    <b v="0"/>
    <b v="0"/>
    <s v="technology/web"/>
    <n v="0.64016666666666666"/>
    <n v="54.098591549295776"/>
    <x v="2"/>
    <s v="web"/>
    <x v="540"/>
    <d v="2011-05-14T05:00:00"/>
    <x v="8"/>
  </r>
  <r>
    <n v="582"/>
    <s v="Pineda Ltd"/>
    <s v="Cross-group global system engine"/>
    <x v="251"/>
    <n v="4531"/>
    <x v="0"/>
    <n v="42"/>
    <s v="US"/>
    <s v="USD"/>
    <n v="1433912400"/>
    <n v="1434344400"/>
    <b v="0"/>
    <b v="1"/>
    <s v="games/video games"/>
    <n v="0.5208045977011494"/>
    <n v="107.88095238095238"/>
    <x v="6"/>
    <s v="video games"/>
    <x v="505"/>
    <d v="2015-06-15T05:00:00"/>
    <x v="0"/>
  </r>
  <r>
    <n v="583"/>
    <s v="Powell and Sons"/>
    <s v="Centralized clear-thinking conglomeration"/>
    <x v="317"/>
    <n v="60934"/>
    <x v="1"/>
    <n v="909"/>
    <s v="US"/>
    <s v="USD"/>
    <n v="1329717600"/>
    <n v="1331186400"/>
    <b v="0"/>
    <b v="0"/>
    <s v="film &amp; video/documentary"/>
    <n v="2"/>
    <n v="67.034103410341032"/>
    <x v="4"/>
    <s v="documentary"/>
    <x v="541"/>
    <d v="2012-03-08T06:00:00"/>
    <x v="4"/>
  </r>
  <r>
    <n v="584"/>
    <s v="Nunez-Richards"/>
    <s v="De-engineered cohesive system engine"/>
    <x v="318"/>
    <n v="103255"/>
    <x v="1"/>
    <n v="1613"/>
    <s v="US"/>
    <s v="USD"/>
    <n v="1335330000"/>
    <n v="1336539600"/>
    <b v="0"/>
    <b v="0"/>
    <s v="technology/web"/>
    <n v="1.1950810185185186"/>
    <n v="64.01425914445133"/>
    <x v="2"/>
    <s v="web"/>
    <x v="542"/>
    <d v="2012-05-09T05:00:00"/>
    <x v="4"/>
  </r>
  <r>
    <n v="585"/>
    <s v="Pugh LLC"/>
    <s v="Reactive analyzing function"/>
    <x v="200"/>
    <n v="13065"/>
    <x v="1"/>
    <n v="136"/>
    <s v="US"/>
    <s v="USD"/>
    <n v="1268888400"/>
    <n v="1269752400"/>
    <b v="0"/>
    <b v="0"/>
    <s v="publishing/translations"/>
    <n v="1.4679775280898877"/>
    <n v="96.066176470588232"/>
    <x v="5"/>
    <s v="translations"/>
    <x v="543"/>
    <d v="2010-03-28T05:00:00"/>
    <x v="6"/>
  </r>
  <r>
    <n v="586"/>
    <s v="Rowe-Wong"/>
    <s v="Robust hybrid budgetary management"/>
    <x v="31"/>
    <n v="6654"/>
    <x v="1"/>
    <n v="130"/>
    <s v="US"/>
    <s v="USD"/>
    <n v="1289973600"/>
    <n v="1291615200"/>
    <b v="0"/>
    <b v="0"/>
    <s v="music/rock"/>
    <n v="2"/>
    <n v="51.184615384615384"/>
    <x v="1"/>
    <s v="rock"/>
    <x v="544"/>
    <d v="2010-12-06T06:00:00"/>
    <x v="6"/>
  </r>
  <r>
    <n v="587"/>
    <s v="Williams-Santos"/>
    <s v="Open-source analyzing monitoring"/>
    <x v="151"/>
    <n v="6852"/>
    <x v="0"/>
    <n v="156"/>
    <s v="CA"/>
    <s v="CAD"/>
    <n v="1547877600"/>
    <n v="1552366800"/>
    <b v="0"/>
    <b v="1"/>
    <s v="food/food trucks"/>
    <n v="0.72893617021276591"/>
    <n v="43.92307692307692"/>
    <x v="0"/>
    <s v="food trucks"/>
    <x v="35"/>
    <d v="2019-03-12T05:00:00"/>
    <x v="3"/>
  </r>
  <r>
    <n v="588"/>
    <s v="Weber Inc"/>
    <s v="Up-sized discrete firmware"/>
    <x v="215"/>
    <n v="124517"/>
    <x v="0"/>
    <n v="1368"/>
    <s v="GB"/>
    <s v="GBP"/>
    <n v="1269493200"/>
    <n v="1272171600"/>
    <b v="0"/>
    <b v="0"/>
    <s v="theater/plays"/>
    <n v="0.7900824873096447"/>
    <n v="91.021198830409361"/>
    <x v="3"/>
    <s v="plays"/>
    <x v="152"/>
    <d v="2010-04-25T05:00:00"/>
    <x v="6"/>
  </r>
  <r>
    <n v="589"/>
    <s v="Avery, Brown and Parker"/>
    <s v="Exclusive intangible extranet"/>
    <x v="58"/>
    <n v="5113"/>
    <x v="0"/>
    <n v="102"/>
    <s v="US"/>
    <s v="USD"/>
    <n v="1436072400"/>
    <n v="1436677200"/>
    <b v="0"/>
    <b v="0"/>
    <s v="film &amp; video/documentary"/>
    <n v="0.64721518987341775"/>
    <n v="50.127450980392155"/>
    <x v="4"/>
    <s v="documentary"/>
    <x v="545"/>
    <d v="2015-07-12T05:00:00"/>
    <x v="0"/>
  </r>
  <r>
    <n v="590"/>
    <s v="Cox Group"/>
    <s v="Synergized analyzing process improvement"/>
    <x v="143"/>
    <n v="5824"/>
    <x v="0"/>
    <n v="86"/>
    <s v="AU"/>
    <s v="AUD"/>
    <n v="1419141600"/>
    <n v="1420092000"/>
    <b v="0"/>
    <b v="0"/>
    <s v="publishing/radio &amp; podcasts"/>
    <n v="0.82028169014084507"/>
    <n v="67.720930232558146"/>
    <x v="5"/>
    <s v="radio &amp; podcasts"/>
    <x v="546"/>
    <d v="2015-01-01T06:00:00"/>
    <x v="1"/>
  </r>
  <r>
    <n v="591"/>
    <s v="Jensen LLC"/>
    <s v="Realigned dedicated system engine"/>
    <x v="60"/>
    <n v="6226"/>
    <x v="1"/>
    <n v="102"/>
    <s v="US"/>
    <s v="USD"/>
    <n v="1279083600"/>
    <n v="1279947600"/>
    <b v="0"/>
    <b v="0"/>
    <s v="games/video games"/>
    <n v="2"/>
    <n v="61.03921568627451"/>
    <x v="6"/>
    <s v="video games"/>
    <x v="547"/>
    <d v="2010-07-24T05:00:00"/>
    <x v="6"/>
  </r>
  <r>
    <n v="592"/>
    <s v="Brown Inc"/>
    <s v="Object-based bandwidth-monitored concept"/>
    <x v="154"/>
    <n v="20243"/>
    <x v="0"/>
    <n v="253"/>
    <s v="US"/>
    <s v="USD"/>
    <n v="1401426000"/>
    <n v="1402203600"/>
    <b v="0"/>
    <b v="0"/>
    <s v="theater/plays"/>
    <n v="0.12910076530612244"/>
    <n v="80.011857707509876"/>
    <x v="3"/>
    <s v="plays"/>
    <x v="548"/>
    <d v="2014-06-08T05:00:00"/>
    <x v="1"/>
  </r>
  <r>
    <n v="593"/>
    <s v="Hale-Hayes"/>
    <s v="Ameliorated client-driven open system"/>
    <x v="319"/>
    <n v="188288"/>
    <x v="1"/>
    <n v="4006"/>
    <s v="US"/>
    <s v="USD"/>
    <n v="1395810000"/>
    <n v="1396933200"/>
    <b v="0"/>
    <b v="0"/>
    <s v="film &amp; video/animation"/>
    <n v="1.5484210526315789"/>
    <n v="47.001497753369947"/>
    <x v="4"/>
    <s v="animation"/>
    <x v="549"/>
    <d v="2014-04-08T05:00:00"/>
    <x v="1"/>
  </r>
  <r>
    <n v="594"/>
    <s v="Mcbride PLC"/>
    <s v="Upgradable leadingedge Local Area Network"/>
    <x v="320"/>
    <n v="11167"/>
    <x v="0"/>
    <n v="157"/>
    <s v="US"/>
    <s v="USD"/>
    <n v="1467003600"/>
    <n v="1467262800"/>
    <b v="0"/>
    <b v="1"/>
    <s v="theater/plays"/>
    <n v="7.0991735537190084E-2"/>
    <n v="71.127388535031841"/>
    <x v="3"/>
    <s v="plays"/>
    <x v="550"/>
    <d v="2016-06-30T05:00:00"/>
    <x v="7"/>
  </r>
  <r>
    <n v="595"/>
    <s v="Harris-Jennings"/>
    <s v="Customizable intermediate data-warehouse"/>
    <x v="321"/>
    <n v="146595"/>
    <x v="1"/>
    <n v="1629"/>
    <s v="US"/>
    <s v="USD"/>
    <n v="1268715600"/>
    <n v="1270530000"/>
    <b v="0"/>
    <b v="1"/>
    <s v="theater/plays"/>
    <n v="2"/>
    <n v="89.99079189686924"/>
    <x v="3"/>
    <s v="plays"/>
    <x v="551"/>
    <d v="2010-04-06T05:00:00"/>
    <x v="6"/>
  </r>
  <r>
    <n v="596"/>
    <s v="Becker-Scott"/>
    <s v="Managed optimizing archive"/>
    <x v="58"/>
    <n v="7875"/>
    <x v="0"/>
    <n v="183"/>
    <s v="US"/>
    <s v="USD"/>
    <n v="1457157600"/>
    <n v="1457762400"/>
    <b v="0"/>
    <b v="1"/>
    <s v="film &amp; video/drama"/>
    <n v="0.99683544303797467"/>
    <n v="43.032786885245905"/>
    <x v="4"/>
    <s v="drama"/>
    <x v="552"/>
    <d v="2016-03-12T06:00:00"/>
    <x v="7"/>
  </r>
  <r>
    <n v="597"/>
    <s v="Todd, Freeman and Henry"/>
    <s v="Diverse systematic projection"/>
    <x v="322"/>
    <n v="148779"/>
    <x v="1"/>
    <n v="2188"/>
    <s v="US"/>
    <s v="USD"/>
    <n v="1573970400"/>
    <n v="1575525600"/>
    <b v="0"/>
    <b v="0"/>
    <s v="theater/plays"/>
    <n v="2"/>
    <n v="67.997714808043881"/>
    <x v="3"/>
    <s v="plays"/>
    <x v="462"/>
    <d v="2019-12-05T06:00:00"/>
    <x v="3"/>
  </r>
  <r>
    <n v="598"/>
    <s v="Martinez, Garza and Young"/>
    <s v="Up-sized web-enabled info-mediaries"/>
    <x v="323"/>
    <n v="175868"/>
    <x v="1"/>
    <n v="2409"/>
    <s v="IT"/>
    <s v="EUR"/>
    <n v="1276578000"/>
    <n v="1279083600"/>
    <b v="0"/>
    <b v="0"/>
    <s v="music/rock"/>
    <n v="1.6209032258064515"/>
    <n v="73.004566210045667"/>
    <x v="1"/>
    <s v="rock"/>
    <x v="553"/>
    <d v="2010-07-14T05:00:00"/>
    <x v="6"/>
  </r>
  <r>
    <n v="599"/>
    <s v="Smith-Ramos"/>
    <s v="Persevering optimizing Graphical User Interface"/>
    <x v="324"/>
    <n v="5112"/>
    <x v="0"/>
    <n v="82"/>
    <s v="DK"/>
    <s v="DKK"/>
    <n v="1423720800"/>
    <n v="1424412000"/>
    <b v="0"/>
    <b v="0"/>
    <s v="film &amp; video/documentary"/>
    <n v="3.6436208125445471E-2"/>
    <n v="62.341463414634148"/>
    <x v="4"/>
    <s v="documentary"/>
    <x v="554"/>
    <d v="2015-02-20T06:00:00"/>
    <x v="0"/>
  </r>
  <r>
    <n v="600"/>
    <s v="Brown-George"/>
    <s v="Cross-platform tertiary array"/>
    <x v="0"/>
    <n v="5"/>
    <x v="0"/>
    <n v="1"/>
    <s v="GB"/>
    <s v="GBP"/>
    <n v="1375160400"/>
    <n v="1376197200"/>
    <b v="0"/>
    <b v="0"/>
    <s v="food/food trucks"/>
    <n v="0.05"/>
    <n v="5"/>
    <x v="0"/>
    <s v="food trucks"/>
    <x v="555"/>
    <d v="2013-08-11T05:00:00"/>
    <x v="2"/>
  </r>
  <r>
    <n v="601"/>
    <s v="Waters and Sons"/>
    <s v="Inverse neutral structure"/>
    <x v="9"/>
    <n v="13018"/>
    <x v="1"/>
    <n v="194"/>
    <s v="US"/>
    <s v="USD"/>
    <n v="1401426000"/>
    <n v="1402894800"/>
    <b v="1"/>
    <b v="0"/>
    <s v="technology/wearables"/>
    <n v="2"/>
    <n v="67.103092783505161"/>
    <x v="2"/>
    <s v="wearables"/>
    <x v="548"/>
    <d v="2014-06-16T05:00:00"/>
    <x v="1"/>
  </r>
  <r>
    <n v="602"/>
    <s v="Brown Ltd"/>
    <s v="Quality-focused system-worthy support"/>
    <x v="325"/>
    <n v="91176"/>
    <x v="1"/>
    <n v="1140"/>
    <s v="US"/>
    <s v="USD"/>
    <n v="1433480400"/>
    <n v="1434430800"/>
    <b v="0"/>
    <b v="0"/>
    <s v="theater/plays"/>
    <n v="1.2823628691983122"/>
    <n v="79.978947368421046"/>
    <x v="3"/>
    <s v="plays"/>
    <x v="62"/>
    <d v="2015-06-16T05:00:00"/>
    <x v="0"/>
  </r>
  <r>
    <n v="603"/>
    <s v="Christian, Yates and Greer"/>
    <s v="Vision-oriented 5thgeneration array"/>
    <x v="98"/>
    <n v="6342"/>
    <x v="1"/>
    <n v="102"/>
    <s v="US"/>
    <s v="USD"/>
    <n v="1555563600"/>
    <n v="1557896400"/>
    <b v="0"/>
    <b v="0"/>
    <s v="theater/plays"/>
    <n v="1.1966037735849056"/>
    <n v="62.176470588235297"/>
    <x v="3"/>
    <s v="plays"/>
    <x v="556"/>
    <d v="2019-05-15T05:00:00"/>
    <x v="3"/>
  </r>
  <r>
    <n v="604"/>
    <s v="Cole, Hernandez and Rodriguez"/>
    <s v="Cross-platform logistical circuit"/>
    <x v="326"/>
    <n v="151438"/>
    <x v="1"/>
    <n v="2857"/>
    <s v="US"/>
    <s v="USD"/>
    <n v="1295676000"/>
    <n v="1297490400"/>
    <b v="0"/>
    <b v="0"/>
    <s v="theater/plays"/>
    <n v="1.7073055242390078"/>
    <n v="53.005950297514879"/>
    <x v="3"/>
    <s v="plays"/>
    <x v="557"/>
    <d v="2011-02-12T06:00:00"/>
    <x v="8"/>
  </r>
  <r>
    <n v="605"/>
    <s v="Ortiz, Valenzuela and Collins"/>
    <s v="Profound solution-oriented matrix"/>
    <x v="88"/>
    <n v="6178"/>
    <x v="1"/>
    <n v="107"/>
    <s v="US"/>
    <s v="USD"/>
    <n v="1443848400"/>
    <n v="1447394400"/>
    <b v="0"/>
    <b v="0"/>
    <s v="publishing/nonfiction"/>
    <n v="1.8721212121212121"/>
    <n v="57.738317757009348"/>
    <x v="5"/>
    <s v="nonfiction"/>
    <x v="27"/>
    <d v="2015-11-13T06:00:00"/>
    <x v="0"/>
  </r>
  <r>
    <n v="606"/>
    <s v="Valencia PLC"/>
    <s v="Extended asynchronous initiative"/>
    <x v="74"/>
    <n v="6405"/>
    <x v="1"/>
    <n v="160"/>
    <s v="GB"/>
    <s v="GBP"/>
    <n v="1457330400"/>
    <n v="1458277200"/>
    <b v="0"/>
    <b v="0"/>
    <s v="music/rock"/>
    <n v="1.8838235294117647"/>
    <n v="40.03125"/>
    <x v="1"/>
    <s v="rock"/>
    <x v="558"/>
    <d v="2016-03-18T05:00:00"/>
    <x v="7"/>
  </r>
  <r>
    <n v="607"/>
    <s v="Gordon, Mendez and Johnson"/>
    <s v="Fundamental needs-based frame"/>
    <x v="327"/>
    <n v="180667"/>
    <x v="1"/>
    <n v="2230"/>
    <s v="US"/>
    <s v="USD"/>
    <n v="1395550800"/>
    <n v="1395723600"/>
    <b v="0"/>
    <b v="0"/>
    <s v="food/food trucks"/>
    <n v="1.3129869186046512"/>
    <n v="81.016591928251117"/>
    <x v="0"/>
    <s v="food trucks"/>
    <x v="559"/>
    <d v="2014-03-25T05:00:00"/>
    <x v="1"/>
  </r>
  <r>
    <n v="608"/>
    <s v="Johnson Group"/>
    <s v="Compatible full-range leverage"/>
    <x v="61"/>
    <n v="11075"/>
    <x v="1"/>
    <n v="316"/>
    <s v="US"/>
    <s v="USD"/>
    <n v="1551852000"/>
    <n v="1552197600"/>
    <b v="0"/>
    <b v="1"/>
    <s v="music/jazz"/>
    <n v="2"/>
    <n v="35.047468354430379"/>
    <x v="1"/>
    <s v="jazz"/>
    <x v="426"/>
    <d v="2019-03-10T06:00:00"/>
    <x v="3"/>
  </r>
  <r>
    <n v="609"/>
    <s v="Rose-Fuller"/>
    <s v="Upgradable holistic system engine"/>
    <x v="83"/>
    <n v="12042"/>
    <x v="1"/>
    <n v="117"/>
    <s v="US"/>
    <s v="USD"/>
    <n v="1547618400"/>
    <n v="1549087200"/>
    <b v="0"/>
    <b v="0"/>
    <s v="film &amp; video/science fiction"/>
    <n v="1.2041999999999999"/>
    <n v="102.92307692307692"/>
    <x v="4"/>
    <s v="science fiction"/>
    <x v="560"/>
    <d v="2019-02-02T06:00:00"/>
    <x v="3"/>
  </r>
  <r>
    <n v="610"/>
    <s v="Hughes, Mendez and Patterson"/>
    <s v="Stand-alone multi-state data-warehouse"/>
    <x v="328"/>
    <n v="179356"/>
    <x v="1"/>
    <n v="6406"/>
    <s v="US"/>
    <s v="USD"/>
    <n v="1355637600"/>
    <n v="1356847200"/>
    <b v="0"/>
    <b v="0"/>
    <s v="theater/plays"/>
    <n v="2"/>
    <n v="27.998126756166094"/>
    <x v="3"/>
    <s v="plays"/>
    <x v="561"/>
    <d v="2012-12-30T06:00:00"/>
    <x v="4"/>
  </r>
  <r>
    <n v="611"/>
    <s v="Brady, Cortez and Rodriguez"/>
    <s v="Multi-lateral maximized core"/>
    <x v="139"/>
    <n v="1136"/>
    <x v="3"/>
    <n v="15"/>
    <s v="US"/>
    <s v="USD"/>
    <n v="1374728400"/>
    <n v="1375765200"/>
    <b v="0"/>
    <b v="0"/>
    <s v="theater/plays"/>
    <n v="0.13853658536585367"/>
    <n v="75.733333333333334"/>
    <x v="3"/>
    <s v="plays"/>
    <x v="562"/>
    <d v="2013-08-06T05:00:00"/>
    <x v="2"/>
  </r>
  <r>
    <n v="612"/>
    <s v="Wang, Nguyen and Horton"/>
    <s v="Innovative holistic hub"/>
    <x v="8"/>
    <n v="8645"/>
    <x v="1"/>
    <n v="192"/>
    <s v="US"/>
    <s v="USD"/>
    <n v="1287810000"/>
    <n v="1289800800"/>
    <b v="0"/>
    <b v="0"/>
    <s v="music/electric music"/>
    <n v="1.3943548387096774"/>
    <n v="45.026041666666664"/>
    <x v="1"/>
    <s v="electric music"/>
    <x v="563"/>
    <d v="2010-11-15T06:00:00"/>
    <x v="6"/>
  </r>
  <r>
    <n v="613"/>
    <s v="Santos, Williams and Brown"/>
    <s v="Reverse-engineered 24/7 methodology"/>
    <x v="65"/>
    <n v="1914"/>
    <x v="1"/>
    <n v="26"/>
    <s v="CA"/>
    <s v="CAD"/>
    <n v="1503723600"/>
    <n v="1504501200"/>
    <b v="0"/>
    <b v="0"/>
    <s v="theater/plays"/>
    <n v="1.74"/>
    <n v="73.615384615384613"/>
    <x v="3"/>
    <s v="plays"/>
    <x v="564"/>
    <d v="2017-09-04T05:00:00"/>
    <x v="5"/>
  </r>
  <r>
    <n v="614"/>
    <s v="Barnett and Sons"/>
    <s v="Business-focused dynamic info-mediaries"/>
    <x v="329"/>
    <n v="41205"/>
    <x v="1"/>
    <n v="723"/>
    <s v="US"/>
    <s v="USD"/>
    <n v="1484114400"/>
    <n v="1485669600"/>
    <b v="0"/>
    <b v="0"/>
    <s v="theater/plays"/>
    <n v="1.5549056603773586"/>
    <n v="56.991701244813278"/>
    <x v="3"/>
    <s v="plays"/>
    <x v="565"/>
    <d v="2017-01-29T06:00:00"/>
    <x v="5"/>
  </r>
  <r>
    <n v="615"/>
    <s v="Petersen-Rodriguez"/>
    <s v="Digitized clear-thinking installation"/>
    <x v="275"/>
    <n v="14488"/>
    <x v="1"/>
    <n v="170"/>
    <s v="IT"/>
    <s v="EUR"/>
    <n v="1461906000"/>
    <n v="1462770000"/>
    <b v="0"/>
    <b v="0"/>
    <s v="theater/plays"/>
    <n v="1.7044705882352942"/>
    <n v="85.223529411764702"/>
    <x v="3"/>
    <s v="plays"/>
    <x v="566"/>
    <d v="2016-05-09T05:00:00"/>
    <x v="7"/>
  </r>
  <r>
    <n v="616"/>
    <s v="Burnett-Mora"/>
    <s v="Quality-focused 24/7 superstructure"/>
    <x v="330"/>
    <n v="12129"/>
    <x v="1"/>
    <n v="238"/>
    <s v="GB"/>
    <s v="GBP"/>
    <n v="1379653200"/>
    <n v="1379739600"/>
    <b v="0"/>
    <b v="1"/>
    <s v="music/indie rock"/>
    <n v="1.8951562500000001"/>
    <n v="50.962184873949582"/>
    <x v="1"/>
    <s v="indie rock"/>
    <x v="567"/>
    <d v="2013-09-21T05:00:00"/>
    <x v="2"/>
  </r>
  <r>
    <n v="617"/>
    <s v="King LLC"/>
    <s v="Multi-channeled local intranet"/>
    <x v="1"/>
    <n v="3496"/>
    <x v="1"/>
    <n v="55"/>
    <s v="US"/>
    <s v="USD"/>
    <n v="1401858000"/>
    <n v="1402722000"/>
    <b v="0"/>
    <b v="0"/>
    <s v="theater/plays"/>
    <n v="2"/>
    <n v="63.563636363636363"/>
    <x v="3"/>
    <s v="plays"/>
    <x v="568"/>
    <d v="2014-06-14T05:00:00"/>
    <x v="1"/>
  </r>
  <r>
    <n v="618"/>
    <s v="Miller Ltd"/>
    <s v="Open-architected mobile emulation"/>
    <x v="331"/>
    <n v="97037"/>
    <x v="0"/>
    <n v="1198"/>
    <s v="US"/>
    <s v="USD"/>
    <n v="1367470800"/>
    <n v="1369285200"/>
    <b v="0"/>
    <b v="0"/>
    <s v="publishing/nonfiction"/>
    <n v="0.48860523665659616"/>
    <n v="80.999165275459092"/>
    <x v="5"/>
    <s v="nonfiction"/>
    <x v="569"/>
    <d v="2013-05-23T05:00:00"/>
    <x v="2"/>
  </r>
  <r>
    <n v="619"/>
    <s v="Case LLC"/>
    <s v="Ameliorated foreground methodology"/>
    <x v="332"/>
    <n v="55757"/>
    <x v="0"/>
    <n v="648"/>
    <s v="US"/>
    <s v="USD"/>
    <n v="1304658000"/>
    <n v="1304744400"/>
    <b v="1"/>
    <b v="1"/>
    <s v="theater/plays"/>
    <n v="0.28461970393057684"/>
    <n v="86.044753086419746"/>
    <x v="3"/>
    <s v="plays"/>
    <x v="570"/>
    <d v="2011-05-07T05:00:00"/>
    <x v="8"/>
  </r>
  <r>
    <n v="620"/>
    <s v="Swanson, Wilson and Baker"/>
    <s v="Synergized well-modulated project"/>
    <x v="333"/>
    <n v="11525"/>
    <x v="1"/>
    <n v="128"/>
    <s v="AU"/>
    <s v="AUD"/>
    <n v="1467954000"/>
    <n v="1468299600"/>
    <b v="0"/>
    <b v="0"/>
    <s v="photography/photography books"/>
    <n v="2"/>
    <n v="90.0390625"/>
    <x v="7"/>
    <s v="photography books"/>
    <x v="571"/>
    <d v="2016-07-12T05:00:00"/>
    <x v="7"/>
  </r>
  <r>
    <n v="621"/>
    <s v="Dean, Fox and Phillips"/>
    <s v="Extended context-sensitive forecast"/>
    <x v="334"/>
    <n v="158669"/>
    <x v="1"/>
    <n v="2144"/>
    <s v="US"/>
    <s v="USD"/>
    <n v="1473742800"/>
    <n v="1474174800"/>
    <b v="0"/>
    <b v="0"/>
    <s v="theater/plays"/>
    <n v="2"/>
    <n v="74.006063432835816"/>
    <x v="3"/>
    <s v="plays"/>
    <x v="572"/>
    <d v="2016-09-18T05:00:00"/>
    <x v="7"/>
  </r>
  <r>
    <n v="622"/>
    <s v="Smith-Smith"/>
    <s v="Total leadingedge neural-net"/>
    <x v="335"/>
    <n v="5916"/>
    <x v="0"/>
    <n v="64"/>
    <s v="US"/>
    <s v="USD"/>
    <n v="1523768400"/>
    <n v="1526014800"/>
    <b v="0"/>
    <b v="0"/>
    <s v="music/indie rock"/>
    <n v="3.1301587301587303E-2"/>
    <n v="92.4375"/>
    <x v="1"/>
    <s v="indie rock"/>
    <x v="573"/>
    <d v="2018-05-11T05:00:00"/>
    <x v="9"/>
  </r>
  <r>
    <n v="623"/>
    <s v="Smith, Scott and Rodriguez"/>
    <s v="Organic actuating protocol"/>
    <x v="336"/>
    <n v="150806"/>
    <x v="1"/>
    <n v="2693"/>
    <s v="GB"/>
    <s v="GBP"/>
    <n v="1437022800"/>
    <n v="1437454800"/>
    <b v="0"/>
    <b v="0"/>
    <s v="theater/plays"/>
    <n v="1.5992152704135738"/>
    <n v="55.999257333828446"/>
    <x v="3"/>
    <s v="plays"/>
    <x v="574"/>
    <d v="2015-07-21T05:00:00"/>
    <x v="0"/>
  </r>
  <r>
    <n v="624"/>
    <s v="White, Robertson and Roberts"/>
    <s v="Down-sized national software"/>
    <x v="135"/>
    <n v="14249"/>
    <x v="1"/>
    <n v="432"/>
    <s v="US"/>
    <s v="USD"/>
    <n v="1422165600"/>
    <n v="1422684000"/>
    <b v="0"/>
    <b v="0"/>
    <s v="photography/photography books"/>
    <n v="2"/>
    <n v="32.983796296296298"/>
    <x v="7"/>
    <s v="photography books"/>
    <x v="511"/>
    <d v="2015-01-31T06:00:00"/>
    <x v="0"/>
  </r>
  <r>
    <n v="625"/>
    <s v="Martinez Inc"/>
    <s v="Organic upward-trending Graphical User Interface"/>
    <x v="168"/>
    <n v="5803"/>
    <x v="0"/>
    <n v="62"/>
    <s v="US"/>
    <s v="USD"/>
    <n v="1580104800"/>
    <n v="1581314400"/>
    <b v="0"/>
    <b v="0"/>
    <s v="theater/plays"/>
    <n v="0.77373333333333338"/>
    <n v="93.596774193548384"/>
    <x v="3"/>
    <s v="plays"/>
    <x v="575"/>
    <d v="2020-02-10T06:00:00"/>
    <x v="10"/>
  </r>
  <r>
    <n v="626"/>
    <s v="Tucker, Mccoy and Marquez"/>
    <s v="Synergistic tertiary budgetary management"/>
    <x v="330"/>
    <n v="13205"/>
    <x v="1"/>
    <n v="189"/>
    <s v="US"/>
    <s v="USD"/>
    <n v="1285650000"/>
    <n v="1286427600"/>
    <b v="0"/>
    <b v="1"/>
    <s v="theater/plays"/>
    <n v="2"/>
    <n v="69.867724867724874"/>
    <x v="3"/>
    <s v="plays"/>
    <x v="576"/>
    <d v="2010-10-07T05:00:00"/>
    <x v="6"/>
  </r>
  <r>
    <n v="627"/>
    <s v="Martin, Lee and Armstrong"/>
    <s v="Open-architected incremental ability"/>
    <x v="39"/>
    <n v="11108"/>
    <x v="1"/>
    <n v="154"/>
    <s v="GB"/>
    <s v="GBP"/>
    <n v="1276664400"/>
    <n v="1278738000"/>
    <b v="1"/>
    <b v="0"/>
    <s v="food/food trucks"/>
    <n v="2"/>
    <n v="72.129870129870127"/>
    <x v="0"/>
    <s v="food trucks"/>
    <x v="577"/>
    <d v="2010-07-10T05:00:00"/>
    <x v="6"/>
  </r>
  <r>
    <n v="628"/>
    <s v="Dunn, Moreno and Green"/>
    <s v="Intuitive object-oriented task-force"/>
    <x v="89"/>
    <n v="2884"/>
    <x v="1"/>
    <n v="96"/>
    <s v="US"/>
    <s v="USD"/>
    <n v="1286168400"/>
    <n v="1286427600"/>
    <b v="0"/>
    <b v="0"/>
    <s v="music/indie rock"/>
    <n v="1.5178947368421052"/>
    <n v="30.041666666666668"/>
    <x v="1"/>
    <s v="indie rock"/>
    <x v="578"/>
    <d v="2010-10-07T05:00:00"/>
    <x v="6"/>
  </r>
  <r>
    <n v="629"/>
    <s v="Jackson, Martinez and Ray"/>
    <s v="Multi-tiered executive toolset"/>
    <x v="337"/>
    <n v="55476"/>
    <x v="0"/>
    <n v="750"/>
    <s v="US"/>
    <s v="USD"/>
    <n v="1467781200"/>
    <n v="1467954000"/>
    <b v="0"/>
    <b v="1"/>
    <s v="theater/plays"/>
    <n v="0.64582072176949945"/>
    <n v="73.968000000000004"/>
    <x v="3"/>
    <s v="plays"/>
    <x v="579"/>
    <d v="2016-07-08T05:00:00"/>
    <x v="7"/>
  </r>
  <r>
    <n v="630"/>
    <s v="Patterson-Johnson"/>
    <s v="Grass-roots directional workforce"/>
    <x v="40"/>
    <n v="5973"/>
    <x v="3"/>
    <n v="87"/>
    <s v="US"/>
    <s v="USD"/>
    <n v="1556686800"/>
    <n v="1557637200"/>
    <b v="0"/>
    <b v="1"/>
    <s v="theater/plays"/>
    <n v="0.62873684210526315"/>
    <n v="68.65517241379311"/>
    <x v="3"/>
    <s v="plays"/>
    <x v="580"/>
    <d v="2019-05-12T05:00:00"/>
    <x v="3"/>
  </r>
  <r>
    <n v="631"/>
    <s v="Carlson-Hernandez"/>
    <s v="Quality-focused real-time solution"/>
    <x v="338"/>
    <n v="183756"/>
    <x v="1"/>
    <n v="3063"/>
    <s v="US"/>
    <s v="USD"/>
    <n v="1553576400"/>
    <n v="1553922000"/>
    <b v="0"/>
    <b v="0"/>
    <s v="theater/plays"/>
    <n v="2"/>
    <n v="59.992164544564154"/>
    <x v="3"/>
    <s v="plays"/>
    <x v="581"/>
    <d v="2019-03-30T05:00:00"/>
    <x v="3"/>
  </r>
  <r>
    <n v="632"/>
    <s v="Parker PLC"/>
    <s v="Reduced interactive matrix"/>
    <x v="339"/>
    <n v="30902"/>
    <x v="2"/>
    <n v="278"/>
    <s v="US"/>
    <s v="USD"/>
    <n v="1414904400"/>
    <n v="1416463200"/>
    <b v="0"/>
    <b v="0"/>
    <s v="theater/plays"/>
    <n v="0.42859916782246882"/>
    <n v="111.15827338129496"/>
    <x v="3"/>
    <s v="plays"/>
    <x v="582"/>
    <d v="2014-11-20T06:00:00"/>
    <x v="1"/>
  </r>
  <r>
    <n v="633"/>
    <s v="Yu and Sons"/>
    <s v="Adaptive context-sensitive architecture"/>
    <x v="313"/>
    <n v="5569"/>
    <x v="0"/>
    <n v="105"/>
    <s v="US"/>
    <s v="USD"/>
    <n v="1446876000"/>
    <n v="1447221600"/>
    <b v="0"/>
    <b v="0"/>
    <s v="film &amp; video/animation"/>
    <n v="0.83119402985074631"/>
    <n v="53.038095238095238"/>
    <x v="4"/>
    <s v="animation"/>
    <x v="336"/>
    <d v="2015-11-11T06:00:00"/>
    <x v="0"/>
  </r>
  <r>
    <n v="634"/>
    <s v="Taylor, Johnson and Hernandez"/>
    <s v="Polarized incremental portal"/>
    <x v="195"/>
    <n v="92824"/>
    <x v="3"/>
    <n v="1658"/>
    <s v="US"/>
    <s v="USD"/>
    <n v="1490418000"/>
    <n v="1491627600"/>
    <b v="0"/>
    <b v="0"/>
    <s v="film &amp; video/television"/>
    <n v="0.78531302876480547"/>
    <n v="55.985524728588658"/>
    <x v="4"/>
    <s v="television"/>
    <x v="583"/>
    <d v="2017-04-08T05:00:00"/>
    <x v="5"/>
  </r>
  <r>
    <n v="635"/>
    <s v="Mack Ltd"/>
    <s v="Reactive regional access"/>
    <x v="340"/>
    <n v="158590"/>
    <x v="1"/>
    <n v="2266"/>
    <s v="US"/>
    <s v="USD"/>
    <n v="1360389600"/>
    <n v="1363150800"/>
    <b v="0"/>
    <b v="0"/>
    <s v="film &amp; video/television"/>
    <n v="1.1409352517985611"/>
    <n v="69.986760812003524"/>
    <x v="4"/>
    <s v="television"/>
    <x v="584"/>
    <d v="2013-03-13T05:00:00"/>
    <x v="2"/>
  </r>
  <r>
    <n v="636"/>
    <s v="Lamb-Sanders"/>
    <s v="Stand-alone reciprocal frame"/>
    <x v="341"/>
    <n v="127591"/>
    <x v="0"/>
    <n v="2604"/>
    <s v="DK"/>
    <s v="DKK"/>
    <n v="1326866400"/>
    <n v="1330754400"/>
    <b v="0"/>
    <b v="1"/>
    <s v="film &amp; video/animation"/>
    <n v="0.64537683358624176"/>
    <n v="48.998079877112133"/>
    <x v="4"/>
    <s v="animation"/>
    <x v="585"/>
    <d v="2012-03-03T06:00:00"/>
    <x v="4"/>
  </r>
  <r>
    <n v="637"/>
    <s v="Williams-Ramirez"/>
    <s v="Open-architected 24/7 throughput"/>
    <x v="275"/>
    <n v="6750"/>
    <x v="0"/>
    <n v="65"/>
    <s v="US"/>
    <s v="USD"/>
    <n v="1479103200"/>
    <n v="1479794400"/>
    <b v="0"/>
    <b v="0"/>
    <s v="theater/plays"/>
    <n v="0.79411764705882348"/>
    <n v="103.84615384615384"/>
    <x v="3"/>
    <s v="plays"/>
    <x v="586"/>
    <d v="2016-11-22T06:00:00"/>
    <x v="7"/>
  </r>
  <r>
    <n v="638"/>
    <s v="Weaver Ltd"/>
    <s v="Monitored 24/7 approach"/>
    <x v="342"/>
    <n v="9318"/>
    <x v="0"/>
    <n v="94"/>
    <s v="US"/>
    <s v="USD"/>
    <n v="1280206800"/>
    <n v="1281243600"/>
    <b v="0"/>
    <b v="1"/>
    <s v="theater/plays"/>
    <n v="0.11419117647058824"/>
    <n v="99.127659574468083"/>
    <x v="3"/>
    <s v="plays"/>
    <x v="587"/>
    <d v="2010-08-08T05:00:00"/>
    <x v="6"/>
  </r>
  <r>
    <n v="639"/>
    <s v="Barnes-Williams"/>
    <s v="Upgradable explicit forecast"/>
    <x v="133"/>
    <n v="4832"/>
    <x v="2"/>
    <n v="45"/>
    <s v="US"/>
    <s v="USD"/>
    <n v="1532754000"/>
    <n v="1532754000"/>
    <b v="0"/>
    <b v="1"/>
    <s v="film &amp; video/drama"/>
    <n v="0.56186046511627907"/>
    <n v="107.37777777777778"/>
    <x v="4"/>
    <s v="drama"/>
    <x v="588"/>
    <d v="2018-07-28T05:00:00"/>
    <x v="9"/>
  </r>
  <r>
    <n v="640"/>
    <s v="Richardson, Woodward and Hansen"/>
    <s v="Pre-emptive context-sensitive support"/>
    <x v="343"/>
    <n v="19769"/>
    <x v="0"/>
    <n v="257"/>
    <s v="US"/>
    <s v="USD"/>
    <n v="1453096800"/>
    <n v="1453356000"/>
    <b v="0"/>
    <b v="0"/>
    <s v="theater/plays"/>
    <n v="0.16501669449081802"/>
    <n v="76.922178988326849"/>
    <x v="3"/>
    <s v="plays"/>
    <x v="589"/>
    <d v="2016-01-21T06:00:00"/>
    <x v="7"/>
  </r>
  <r>
    <n v="641"/>
    <s v="Hunt, Barker and Baker"/>
    <s v="Business-focused leadingedge instruction set"/>
    <x v="151"/>
    <n v="11277"/>
    <x v="1"/>
    <n v="194"/>
    <s v="CH"/>
    <s v="CHF"/>
    <n v="1487570400"/>
    <n v="1489986000"/>
    <b v="0"/>
    <b v="0"/>
    <s v="theater/plays"/>
    <n v="1.1996808510638297"/>
    <n v="58.128865979381445"/>
    <x v="3"/>
    <s v="plays"/>
    <x v="590"/>
    <d v="2017-03-20T05:00:00"/>
    <x v="5"/>
  </r>
  <r>
    <n v="642"/>
    <s v="Ramos, Moreno and Lewis"/>
    <s v="Extended multi-state knowledge user"/>
    <x v="243"/>
    <n v="13382"/>
    <x v="1"/>
    <n v="129"/>
    <s v="CA"/>
    <s v="CAD"/>
    <n v="1545026400"/>
    <n v="1545804000"/>
    <b v="0"/>
    <b v="0"/>
    <s v="technology/wearables"/>
    <n v="1.4545652173913044"/>
    <n v="103.73643410852713"/>
    <x v="2"/>
    <s v="wearables"/>
    <x v="591"/>
    <d v="2018-12-26T06:00:00"/>
    <x v="9"/>
  </r>
  <r>
    <n v="643"/>
    <s v="Harris Inc"/>
    <s v="Future-proofed modular groupware"/>
    <x v="344"/>
    <n v="32986"/>
    <x v="1"/>
    <n v="375"/>
    <s v="US"/>
    <s v="USD"/>
    <n v="1488348000"/>
    <n v="1489899600"/>
    <b v="0"/>
    <b v="0"/>
    <s v="theater/plays"/>
    <n v="2"/>
    <n v="87.962666666666664"/>
    <x v="3"/>
    <s v="plays"/>
    <x v="592"/>
    <d v="2017-03-19T05:00:00"/>
    <x v="5"/>
  </r>
  <r>
    <n v="644"/>
    <s v="Peters-Nelson"/>
    <s v="Distributed real-time algorithm"/>
    <x v="345"/>
    <n v="81984"/>
    <x v="0"/>
    <n v="2928"/>
    <s v="CA"/>
    <s v="CAD"/>
    <n v="1545112800"/>
    <n v="1546495200"/>
    <b v="0"/>
    <b v="0"/>
    <s v="theater/plays"/>
    <n v="0.48396694214876035"/>
    <n v="28"/>
    <x v="3"/>
    <s v="plays"/>
    <x v="593"/>
    <d v="2019-01-03T06:00:00"/>
    <x v="9"/>
  </r>
  <r>
    <n v="645"/>
    <s v="Ferguson, Murphy and Bright"/>
    <s v="Multi-lateral heuristic throughput"/>
    <x v="346"/>
    <n v="178483"/>
    <x v="0"/>
    <n v="4697"/>
    <s v="US"/>
    <s v="USD"/>
    <n v="1537938000"/>
    <n v="1539752400"/>
    <b v="0"/>
    <b v="1"/>
    <s v="music/rock"/>
    <n v="0.92911504424778757"/>
    <n v="37.999361294443261"/>
    <x v="1"/>
    <s v="rock"/>
    <x v="594"/>
    <d v="2018-10-17T05:00:00"/>
    <x v="9"/>
  </r>
  <r>
    <n v="646"/>
    <s v="Robinson Group"/>
    <s v="Switchable reciprocal middleware"/>
    <x v="201"/>
    <n v="87448"/>
    <x v="0"/>
    <n v="2915"/>
    <s v="US"/>
    <s v="USD"/>
    <n v="1363150800"/>
    <n v="1364101200"/>
    <b v="0"/>
    <b v="0"/>
    <s v="games/video games"/>
    <n v="0.88599797365754818"/>
    <n v="29.999313893653515"/>
    <x v="6"/>
    <s v="video games"/>
    <x v="595"/>
    <d v="2013-03-24T05:00:00"/>
    <x v="2"/>
  </r>
  <r>
    <n v="647"/>
    <s v="Jordan-Wolfe"/>
    <s v="Inverse multimedia Graphic Interface"/>
    <x v="6"/>
    <n v="1863"/>
    <x v="0"/>
    <n v="18"/>
    <s v="US"/>
    <s v="USD"/>
    <n v="1523250000"/>
    <n v="1525323600"/>
    <b v="0"/>
    <b v="0"/>
    <s v="publishing/translations"/>
    <n v="0.41399999999999998"/>
    <n v="103.5"/>
    <x v="5"/>
    <s v="translations"/>
    <x v="596"/>
    <d v="2018-05-03T05:00:00"/>
    <x v="9"/>
  </r>
  <r>
    <n v="648"/>
    <s v="Vargas-Cox"/>
    <s v="Vision-oriented local contingency"/>
    <x v="347"/>
    <n v="62174"/>
    <x v="3"/>
    <n v="723"/>
    <s v="US"/>
    <s v="USD"/>
    <n v="1499317200"/>
    <n v="1500872400"/>
    <b v="1"/>
    <b v="0"/>
    <s v="food/food trucks"/>
    <n v="0.63056795131845844"/>
    <n v="85.994467496542185"/>
    <x v="0"/>
    <s v="food trucks"/>
    <x v="597"/>
    <d v="2017-07-24T05:00:00"/>
    <x v="5"/>
  </r>
  <r>
    <n v="649"/>
    <s v="Yang and Sons"/>
    <s v="Reactive 6thgeneration hub"/>
    <x v="155"/>
    <n v="59003"/>
    <x v="0"/>
    <n v="602"/>
    <s v="CH"/>
    <s v="CHF"/>
    <n v="1287550800"/>
    <n v="1288501200"/>
    <b v="1"/>
    <b v="1"/>
    <s v="theater/plays"/>
    <n v="0.48482333607230893"/>
    <n v="98.011627906976742"/>
    <x v="3"/>
    <s v="plays"/>
    <x v="598"/>
    <d v="2010-10-31T05:00:00"/>
    <x v="6"/>
  </r>
  <r>
    <n v="650"/>
    <s v="Wilson, Wilson and Mathis"/>
    <s v="Optional asymmetric success"/>
    <x v="0"/>
    <n v="2"/>
    <x v="0"/>
    <n v="1"/>
    <s v="US"/>
    <s v="USD"/>
    <n v="1404795600"/>
    <n v="1407128400"/>
    <b v="0"/>
    <b v="0"/>
    <s v="music/jazz"/>
    <n v="0.02"/>
    <n v="2"/>
    <x v="1"/>
    <s v="jazz"/>
    <x v="599"/>
    <d v="2014-08-04T05:00:00"/>
    <x v="1"/>
  </r>
  <r>
    <n v="651"/>
    <s v="Wang, Koch and Weaver"/>
    <s v="Digitized analyzing capacity"/>
    <x v="348"/>
    <n v="174039"/>
    <x v="0"/>
    <n v="3868"/>
    <s v="IT"/>
    <s v="EUR"/>
    <n v="1393048800"/>
    <n v="1394344800"/>
    <b v="0"/>
    <b v="0"/>
    <s v="film &amp; video/shorts"/>
    <n v="0.88479410269445857"/>
    <n v="44.994570837642193"/>
    <x v="4"/>
    <s v="shorts"/>
    <x v="600"/>
    <d v="2014-03-09T06:00:00"/>
    <x v="1"/>
  </r>
  <r>
    <n v="652"/>
    <s v="Cisneros Ltd"/>
    <s v="Vision-oriented regional hub"/>
    <x v="83"/>
    <n v="12684"/>
    <x v="1"/>
    <n v="409"/>
    <s v="US"/>
    <s v="USD"/>
    <n v="1470373200"/>
    <n v="1474088400"/>
    <b v="0"/>
    <b v="0"/>
    <s v="technology/web"/>
    <n v="1.2684"/>
    <n v="31.012224938875306"/>
    <x v="2"/>
    <s v="web"/>
    <x v="601"/>
    <d v="2016-09-17T05:00:00"/>
    <x v="7"/>
  </r>
  <r>
    <n v="653"/>
    <s v="Williams-Jones"/>
    <s v="Monitored incremental info-mediaries"/>
    <x v="60"/>
    <n v="14033"/>
    <x v="1"/>
    <n v="234"/>
    <s v="US"/>
    <s v="USD"/>
    <n v="1460091600"/>
    <n v="1460264400"/>
    <b v="0"/>
    <b v="0"/>
    <s v="technology/web"/>
    <n v="2"/>
    <n v="59.970085470085472"/>
    <x v="2"/>
    <s v="web"/>
    <x v="602"/>
    <d v="2016-04-10T05:00:00"/>
    <x v="7"/>
  </r>
  <r>
    <n v="654"/>
    <s v="Roberts, Hinton and Williams"/>
    <s v="Programmable static middleware"/>
    <x v="349"/>
    <n v="177936"/>
    <x v="1"/>
    <n v="3016"/>
    <s v="US"/>
    <s v="USD"/>
    <n v="1440392400"/>
    <n v="1440824400"/>
    <b v="0"/>
    <b v="0"/>
    <s v="music/metal"/>
    <n v="2"/>
    <n v="58.9973474801061"/>
    <x v="1"/>
    <s v="metal"/>
    <x v="335"/>
    <d v="2015-08-29T05:00:00"/>
    <x v="0"/>
  </r>
  <r>
    <n v="655"/>
    <s v="Gonzalez, Williams and Benson"/>
    <s v="Multi-layered bottom-line encryption"/>
    <x v="350"/>
    <n v="13212"/>
    <x v="1"/>
    <n v="264"/>
    <s v="US"/>
    <s v="USD"/>
    <n v="1488434400"/>
    <n v="1489554000"/>
    <b v="1"/>
    <b v="0"/>
    <s v="photography/photography books"/>
    <n v="1.9147826086956521"/>
    <n v="50.045454545454547"/>
    <x v="7"/>
    <s v="photography books"/>
    <x v="603"/>
    <d v="2017-03-15T05:00:00"/>
    <x v="5"/>
  </r>
  <r>
    <n v="656"/>
    <s v="Hobbs, Brown and Lee"/>
    <s v="Vision-oriented systematic Graphical User Interface"/>
    <x v="351"/>
    <n v="49879"/>
    <x v="0"/>
    <n v="504"/>
    <s v="AU"/>
    <s v="AUD"/>
    <n v="1514440800"/>
    <n v="1514872800"/>
    <b v="0"/>
    <b v="0"/>
    <s v="food/food trucks"/>
    <n v="0.42127533783783783"/>
    <n v="98.966269841269835"/>
    <x v="0"/>
    <s v="food trucks"/>
    <x v="604"/>
    <d v="2018-01-02T06:00:00"/>
    <x v="5"/>
  </r>
  <r>
    <n v="657"/>
    <s v="Russo, Kim and Mccoy"/>
    <s v="Balanced optimal hardware"/>
    <x v="83"/>
    <n v="824"/>
    <x v="0"/>
    <n v="14"/>
    <s v="US"/>
    <s v="USD"/>
    <n v="1514354400"/>
    <n v="1515736800"/>
    <b v="0"/>
    <b v="0"/>
    <s v="film &amp; video/science fiction"/>
    <n v="8.2400000000000001E-2"/>
    <n v="58.857142857142854"/>
    <x v="4"/>
    <s v="science fiction"/>
    <x v="605"/>
    <d v="2018-01-12T06:00:00"/>
    <x v="5"/>
  </r>
  <r>
    <n v="658"/>
    <s v="Howell, Myers and Olson"/>
    <s v="Self-enabling mission-critical success"/>
    <x v="352"/>
    <n v="31594"/>
    <x v="3"/>
    <n v="390"/>
    <s v="US"/>
    <s v="USD"/>
    <n v="1440910800"/>
    <n v="1442898000"/>
    <b v="0"/>
    <b v="0"/>
    <s v="music/rock"/>
    <n v="0.60064638783269964"/>
    <n v="81.010256410256417"/>
    <x v="1"/>
    <s v="rock"/>
    <x v="606"/>
    <d v="2015-09-22T05:00:00"/>
    <x v="0"/>
  </r>
  <r>
    <n v="659"/>
    <s v="Bailey and Sons"/>
    <s v="Grass-roots dynamic emulation"/>
    <x v="353"/>
    <n v="57010"/>
    <x v="0"/>
    <n v="750"/>
    <s v="GB"/>
    <s v="GBP"/>
    <n v="1296108000"/>
    <n v="1296194400"/>
    <b v="0"/>
    <b v="0"/>
    <s v="film &amp; video/documentary"/>
    <n v="0.47232808616404309"/>
    <n v="76.013333333333335"/>
    <x v="4"/>
    <s v="documentary"/>
    <x v="65"/>
    <d v="2011-01-28T06:00:00"/>
    <x v="8"/>
  </r>
  <r>
    <n v="660"/>
    <s v="Jensen-Brown"/>
    <s v="Fundamental disintermediate matrix"/>
    <x v="14"/>
    <n v="7438"/>
    <x v="0"/>
    <n v="77"/>
    <s v="US"/>
    <s v="USD"/>
    <n v="1440133200"/>
    <n v="1440910800"/>
    <b v="1"/>
    <b v="0"/>
    <s v="theater/plays"/>
    <n v="0.81736263736263737"/>
    <n v="96.597402597402592"/>
    <x v="3"/>
    <s v="plays"/>
    <x v="607"/>
    <d v="2015-08-30T05:00:00"/>
    <x v="0"/>
  </r>
  <r>
    <n v="661"/>
    <s v="Smith Group"/>
    <s v="Right-sized secondary challenge"/>
    <x v="354"/>
    <n v="57872"/>
    <x v="0"/>
    <n v="752"/>
    <s v="DK"/>
    <s v="DKK"/>
    <n v="1332910800"/>
    <n v="1335502800"/>
    <b v="0"/>
    <b v="0"/>
    <s v="music/jazz"/>
    <n v="0.54187265917603"/>
    <n v="76.957446808510639"/>
    <x v="1"/>
    <s v="jazz"/>
    <x v="608"/>
    <d v="2012-04-27T05:00:00"/>
    <x v="4"/>
  </r>
  <r>
    <n v="662"/>
    <s v="Murphy-Farrell"/>
    <s v="Implemented exuding software"/>
    <x v="14"/>
    <n v="8906"/>
    <x v="0"/>
    <n v="131"/>
    <s v="US"/>
    <s v="USD"/>
    <n v="1544335200"/>
    <n v="1544680800"/>
    <b v="0"/>
    <b v="0"/>
    <s v="theater/plays"/>
    <n v="0.97868131868131869"/>
    <n v="67.984732824427482"/>
    <x v="3"/>
    <s v="plays"/>
    <x v="609"/>
    <d v="2018-12-13T06:00:00"/>
    <x v="9"/>
  </r>
  <r>
    <n v="663"/>
    <s v="Everett-Wolfe"/>
    <s v="Total optimizing software"/>
    <x v="83"/>
    <n v="7724"/>
    <x v="0"/>
    <n v="87"/>
    <s v="US"/>
    <s v="USD"/>
    <n v="1286427600"/>
    <n v="1288414800"/>
    <b v="0"/>
    <b v="0"/>
    <s v="theater/plays"/>
    <n v="0.77239999999999998"/>
    <n v="88.781609195402297"/>
    <x v="3"/>
    <s v="plays"/>
    <x v="610"/>
    <d v="2010-10-30T05:00:00"/>
    <x v="6"/>
  </r>
  <r>
    <n v="664"/>
    <s v="Young PLC"/>
    <s v="Optional maximized attitude"/>
    <x v="355"/>
    <n v="26571"/>
    <x v="0"/>
    <n v="1063"/>
    <s v="US"/>
    <s v="USD"/>
    <n v="1329717600"/>
    <n v="1330581600"/>
    <b v="0"/>
    <b v="0"/>
    <s v="music/jazz"/>
    <n v="0.33464735516372796"/>
    <n v="24.99623706491063"/>
    <x v="1"/>
    <s v="jazz"/>
    <x v="541"/>
    <d v="2012-03-01T06:00:00"/>
    <x v="4"/>
  </r>
  <r>
    <n v="665"/>
    <s v="Park-Goodman"/>
    <s v="Customer-focused impactful extranet"/>
    <x v="135"/>
    <n v="12219"/>
    <x v="1"/>
    <n v="272"/>
    <s v="US"/>
    <s v="USD"/>
    <n v="1310187600"/>
    <n v="1311397200"/>
    <b v="0"/>
    <b v="1"/>
    <s v="film &amp; video/documentary"/>
    <n v="2"/>
    <n v="44.922794117647058"/>
    <x v="4"/>
    <s v="documentary"/>
    <x v="611"/>
    <d v="2011-07-23T05:00:00"/>
    <x v="8"/>
  </r>
  <r>
    <n v="666"/>
    <s v="York, Barr and Grant"/>
    <s v="Cloned bottom-line success"/>
    <x v="33"/>
    <n v="1985"/>
    <x v="3"/>
    <n v="25"/>
    <s v="US"/>
    <s v="USD"/>
    <n v="1377838800"/>
    <n v="1378357200"/>
    <b v="0"/>
    <b v="1"/>
    <s v="theater/plays"/>
    <n v="0.64032258064516134"/>
    <n v="79.400000000000006"/>
    <x v="3"/>
    <s v="plays"/>
    <x v="612"/>
    <d v="2013-09-05T05:00:00"/>
    <x v="2"/>
  </r>
  <r>
    <n v="667"/>
    <s v="Little Ltd"/>
    <s v="Decentralized bandwidth-monitored ability"/>
    <x v="350"/>
    <n v="12155"/>
    <x v="1"/>
    <n v="419"/>
    <s v="US"/>
    <s v="USD"/>
    <n v="1410325200"/>
    <n v="1411102800"/>
    <b v="0"/>
    <b v="0"/>
    <s v="journalism/audio"/>
    <n v="1.7615942028985507"/>
    <n v="29.009546539379475"/>
    <x v="8"/>
    <s v="audio"/>
    <x v="613"/>
    <d v="2014-09-19T05:00:00"/>
    <x v="1"/>
  </r>
  <r>
    <n v="668"/>
    <s v="Brown and Sons"/>
    <s v="Programmable leadingedge budgetary management"/>
    <x v="356"/>
    <n v="5593"/>
    <x v="0"/>
    <n v="76"/>
    <s v="US"/>
    <s v="USD"/>
    <n v="1343797200"/>
    <n v="1344834000"/>
    <b v="0"/>
    <b v="0"/>
    <s v="theater/plays"/>
    <n v="0.20338181818181819"/>
    <n v="73.59210526315789"/>
    <x v="3"/>
    <s v="plays"/>
    <x v="614"/>
    <d v="2012-08-13T05:00:00"/>
    <x v="4"/>
  </r>
  <r>
    <n v="669"/>
    <s v="Payne, Garrett and Thomas"/>
    <s v="Upgradable bi-directional concept"/>
    <x v="357"/>
    <n v="175020"/>
    <x v="1"/>
    <n v="1621"/>
    <s v="IT"/>
    <s v="EUR"/>
    <n v="1498453200"/>
    <n v="1499230800"/>
    <b v="0"/>
    <b v="0"/>
    <s v="theater/plays"/>
    <n v="2"/>
    <n v="107.97038864898211"/>
    <x v="3"/>
    <s v="plays"/>
    <x v="615"/>
    <d v="2017-07-05T05:00:00"/>
    <x v="5"/>
  </r>
  <r>
    <n v="670"/>
    <s v="Robinson Group"/>
    <s v="Re-contextualized homogeneous flexibility"/>
    <x v="358"/>
    <n v="75955"/>
    <x v="1"/>
    <n v="1101"/>
    <s v="US"/>
    <s v="USD"/>
    <n v="1456380000"/>
    <n v="1457416800"/>
    <b v="0"/>
    <b v="0"/>
    <s v="music/indie rock"/>
    <n v="2"/>
    <n v="68.987284287011803"/>
    <x v="1"/>
    <s v="indie rock"/>
    <x v="90"/>
    <d v="2016-03-08T06:00:00"/>
    <x v="7"/>
  </r>
  <r>
    <n v="671"/>
    <s v="Robinson-Kelly"/>
    <s v="Monitored bi-directional standardization"/>
    <x v="359"/>
    <n v="119127"/>
    <x v="1"/>
    <n v="1073"/>
    <s v="US"/>
    <s v="USD"/>
    <n v="1280552400"/>
    <n v="1280898000"/>
    <b v="0"/>
    <b v="1"/>
    <s v="theater/plays"/>
    <n v="1.220563524590164"/>
    <n v="111.02236719478098"/>
    <x v="3"/>
    <s v="plays"/>
    <x v="616"/>
    <d v="2010-08-04T05:00:00"/>
    <x v="6"/>
  </r>
  <r>
    <n v="672"/>
    <s v="Kelly-Colon"/>
    <s v="Stand-alone grid-enabled leverage"/>
    <x v="360"/>
    <n v="110689"/>
    <x v="0"/>
    <n v="4428"/>
    <s v="AU"/>
    <s v="AUD"/>
    <n v="1521608400"/>
    <n v="1522472400"/>
    <b v="0"/>
    <b v="0"/>
    <s v="theater/plays"/>
    <n v="0.55931783729156137"/>
    <n v="24.997515808491418"/>
    <x v="3"/>
    <s v="plays"/>
    <x v="617"/>
    <d v="2018-03-31T05:00:00"/>
    <x v="9"/>
  </r>
  <r>
    <n v="673"/>
    <s v="Turner, Scott and Gentry"/>
    <s v="Assimilated regional groupware"/>
    <x v="36"/>
    <n v="2445"/>
    <x v="0"/>
    <n v="58"/>
    <s v="IT"/>
    <s v="EUR"/>
    <n v="1460696400"/>
    <n v="1462510800"/>
    <b v="0"/>
    <b v="0"/>
    <s v="music/indie rock"/>
    <n v="0.43660714285714286"/>
    <n v="42.155172413793103"/>
    <x v="1"/>
    <s v="indie rock"/>
    <x v="618"/>
    <d v="2016-05-06T05:00:00"/>
    <x v="7"/>
  </r>
  <r>
    <n v="674"/>
    <s v="Sanchez Ltd"/>
    <s v="Up-sized 24hour instruction set"/>
    <x v="361"/>
    <n v="57250"/>
    <x v="3"/>
    <n v="1218"/>
    <s v="US"/>
    <s v="USD"/>
    <n v="1313730000"/>
    <n v="1317790800"/>
    <b v="0"/>
    <b v="0"/>
    <s v="photography/photography books"/>
    <n v="0.33538371411833628"/>
    <n v="47.003284072249592"/>
    <x v="7"/>
    <s v="photography books"/>
    <x v="619"/>
    <d v="2011-10-05T05:00:00"/>
    <x v="8"/>
  </r>
  <r>
    <n v="675"/>
    <s v="Giles-Smith"/>
    <s v="Right-sized web-enabled intranet"/>
    <x v="62"/>
    <n v="11929"/>
    <x v="1"/>
    <n v="331"/>
    <s v="US"/>
    <s v="USD"/>
    <n v="1568178000"/>
    <n v="1568782800"/>
    <b v="0"/>
    <b v="0"/>
    <s v="journalism/audio"/>
    <n v="1.2297938144329896"/>
    <n v="36.0392749244713"/>
    <x v="8"/>
    <s v="audio"/>
    <x v="620"/>
    <d v="2019-09-18T05:00:00"/>
    <x v="3"/>
  </r>
  <r>
    <n v="676"/>
    <s v="Thompson-Moreno"/>
    <s v="Expanded needs-based orchestration"/>
    <x v="362"/>
    <n v="118214"/>
    <x v="1"/>
    <n v="1170"/>
    <s v="US"/>
    <s v="USD"/>
    <n v="1348635600"/>
    <n v="1349413200"/>
    <b v="0"/>
    <b v="0"/>
    <s v="photography/photography books"/>
    <n v="1.8974959871589085"/>
    <n v="101.03760683760684"/>
    <x v="7"/>
    <s v="photography books"/>
    <x v="621"/>
    <d v="2012-10-05T05:00:00"/>
    <x v="4"/>
  </r>
  <r>
    <n v="677"/>
    <s v="Murphy-Fox"/>
    <s v="Organic system-worthy orchestration"/>
    <x v="98"/>
    <n v="4432"/>
    <x v="0"/>
    <n v="111"/>
    <s v="US"/>
    <s v="USD"/>
    <n v="1468126800"/>
    <n v="1472446800"/>
    <b v="0"/>
    <b v="0"/>
    <s v="publishing/fiction"/>
    <n v="0.83622641509433959"/>
    <n v="39.927927927927925"/>
    <x v="5"/>
    <s v="fiction"/>
    <x v="622"/>
    <d v="2016-08-29T05:00:00"/>
    <x v="7"/>
  </r>
  <r>
    <n v="678"/>
    <s v="Rodriguez-Patterson"/>
    <s v="Inverse static standardization"/>
    <x v="105"/>
    <n v="17879"/>
    <x v="3"/>
    <n v="215"/>
    <s v="US"/>
    <s v="USD"/>
    <n v="1547877600"/>
    <n v="1548050400"/>
    <b v="0"/>
    <b v="0"/>
    <s v="film &amp; video/drama"/>
    <n v="0.17968844221105529"/>
    <n v="83.158139534883716"/>
    <x v="4"/>
    <s v="drama"/>
    <x v="35"/>
    <d v="2019-01-21T06:00:00"/>
    <x v="3"/>
  </r>
  <r>
    <n v="679"/>
    <s v="Davis Ltd"/>
    <s v="Synchronized motivating solution"/>
    <x v="1"/>
    <n v="14511"/>
    <x v="1"/>
    <n v="363"/>
    <s v="US"/>
    <s v="USD"/>
    <n v="1571374800"/>
    <n v="1571806800"/>
    <b v="0"/>
    <b v="1"/>
    <s v="food/food trucks"/>
    <n v="2"/>
    <n v="39.97520661157025"/>
    <x v="0"/>
    <s v="food trucks"/>
    <x v="623"/>
    <d v="2019-10-23T05:00:00"/>
    <x v="3"/>
  </r>
  <r>
    <n v="680"/>
    <s v="Nelson-Valdez"/>
    <s v="Open-source 4thgeneration open system"/>
    <x v="363"/>
    <n v="141822"/>
    <x v="0"/>
    <n v="2955"/>
    <s v="US"/>
    <s v="USD"/>
    <n v="1576303200"/>
    <n v="1576476000"/>
    <b v="0"/>
    <b v="1"/>
    <s v="games/mobile games"/>
    <n v="0.97405219780219776"/>
    <n v="47.993908629441627"/>
    <x v="6"/>
    <s v="mobile games"/>
    <x v="624"/>
    <d v="2019-12-16T06:00:00"/>
    <x v="3"/>
  </r>
  <r>
    <n v="681"/>
    <s v="Kelly PLC"/>
    <s v="Decentralized context-sensitive superstructure"/>
    <x v="364"/>
    <n v="159037"/>
    <x v="0"/>
    <n v="1657"/>
    <s v="US"/>
    <s v="USD"/>
    <n v="1324447200"/>
    <n v="1324965600"/>
    <b v="0"/>
    <b v="0"/>
    <s v="theater/plays"/>
    <n v="0.86386203150461705"/>
    <n v="95.978877489438744"/>
    <x v="3"/>
    <s v="plays"/>
    <x v="625"/>
    <d v="2011-12-27T06:00:00"/>
    <x v="8"/>
  </r>
  <r>
    <n v="682"/>
    <s v="Nguyen and Sons"/>
    <s v="Compatible 5thgeneration concept"/>
    <x v="91"/>
    <n v="8109"/>
    <x v="1"/>
    <n v="103"/>
    <s v="US"/>
    <s v="USD"/>
    <n v="1386741600"/>
    <n v="1387519200"/>
    <b v="0"/>
    <b v="0"/>
    <s v="theater/plays"/>
    <n v="1.5016666666666667"/>
    <n v="78.728155339805824"/>
    <x v="3"/>
    <s v="plays"/>
    <x v="626"/>
    <d v="2013-12-20T06:00:00"/>
    <x v="2"/>
  </r>
  <r>
    <n v="683"/>
    <s v="Jones PLC"/>
    <s v="Virtual systemic intranet"/>
    <x v="173"/>
    <n v="8244"/>
    <x v="1"/>
    <n v="147"/>
    <s v="US"/>
    <s v="USD"/>
    <n v="1537074000"/>
    <n v="1537246800"/>
    <b v="0"/>
    <b v="0"/>
    <s v="theater/plays"/>
    <n v="2"/>
    <n v="56.081632653061227"/>
    <x v="3"/>
    <s v="plays"/>
    <x v="627"/>
    <d v="2018-09-18T05:00:00"/>
    <x v="9"/>
  </r>
  <r>
    <n v="684"/>
    <s v="Gilmore LLC"/>
    <s v="Optimized systemic algorithm"/>
    <x v="1"/>
    <n v="7600"/>
    <x v="1"/>
    <n v="110"/>
    <s v="CA"/>
    <s v="CAD"/>
    <n v="1277787600"/>
    <n v="1279515600"/>
    <b v="0"/>
    <b v="0"/>
    <s v="publishing/nonfiction"/>
    <n v="2"/>
    <n v="69.090909090909093"/>
    <x v="5"/>
    <s v="nonfiction"/>
    <x v="628"/>
    <d v="2010-07-19T05:00:00"/>
    <x v="6"/>
  </r>
  <r>
    <n v="685"/>
    <s v="Lee-Cobb"/>
    <s v="Customizable homogeneous firmware"/>
    <x v="365"/>
    <n v="94501"/>
    <x v="0"/>
    <n v="926"/>
    <s v="CA"/>
    <s v="CAD"/>
    <n v="1440306000"/>
    <n v="1442379600"/>
    <b v="0"/>
    <b v="0"/>
    <s v="theater/plays"/>
    <n v="0.67500714285714281"/>
    <n v="102.05291576673866"/>
    <x v="3"/>
    <s v="plays"/>
    <x v="629"/>
    <d v="2015-09-16T05:00:00"/>
    <x v="0"/>
  </r>
  <r>
    <n v="686"/>
    <s v="Jones, Wiley and Robbins"/>
    <s v="Front-line cohesive extranet"/>
    <x v="168"/>
    <n v="14381"/>
    <x v="1"/>
    <n v="134"/>
    <s v="US"/>
    <s v="USD"/>
    <n v="1522126800"/>
    <n v="1523077200"/>
    <b v="0"/>
    <b v="0"/>
    <s v="technology/wearables"/>
    <n v="1.9174666666666667"/>
    <n v="107.32089552238806"/>
    <x v="2"/>
    <s v="wearables"/>
    <x v="630"/>
    <d v="2018-04-07T05:00:00"/>
    <x v="9"/>
  </r>
  <r>
    <n v="687"/>
    <s v="Martin, Gates and Holt"/>
    <s v="Distributed holistic neural-net"/>
    <x v="42"/>
    <n v="13980"/>
    <x v="1"/>
    <n v="269"/>
    <s v="US"/>
    <s v="USD"/>
    <n v="1489298400"/>
    <n v="1489554000"/>
    <b v="0"/>
    <b v="0"/>
    <s v="theater/plays"/>
    <n v="2"/>
    <n v="51.970260223048328"/>
    <x v="3"/>
    <s v="plays"/>
    <x v="631"/>
    <d v="2017-03-15T05:00:00"/>
    <x v="5"/>
  </r>
  <r>
    <n v="688"/>
    <s v="Bowen, Davies and Burns"/>
    <s v="Devolved client-server monitoring"/>
    <x v="49"/>
    <n v="12449"/>
    <x v="1"/>
    <n v="175"/>
    <s v="US"/>
    <s v="USD"/>
    <n v="1547100000"/>
    <n v="1548482400"/>
    <b v="0"/>
    <b v="1"/>
    <s v="film &amp; video/television"/>
    <n v="2"/>
    <n v="71.137142857142862"/>
    <x v="4"/>
    <s v="television"/>
    <x v="632"/>
    <d v="2019-01-26T06:00:00"/>
    <x v="3"/>
  </r>
  <r>
    <n v="689"/>
    <s v="Nguyen Inc"/>
    <s v="Seamless directional capacity"/>
    <x v="190"/>
    <n v="7348"/>
    <x v="1"/>
    <n v="69"/>
    <s v="US"/>
    <s v="USD"/>
    <n v="1383022800"/>
    <n v="1384063200"/>
    <b v="0"/>
    <b v="0"/>
    <s v="technology/web"/>
    <n v="1.0065753424657535"/>
    <n v="106.49275362318841"/>
    <x v="2"/>
    <s v="web"/>
    <x v="633"/>
    <d v="2013-11-10T06:00:00"/>
    <x v="2"/>
  </r>
  <r>
    <n v="690"/>
    <s v="Walsh-Watts"/>
    <s v="Polarized actuating implementation"/>
    <x v="136"/>
    <n v="8158"/>
    <x v="1"/>
    <n v="190"/>
    <s v="US"/>
    <s v="USD"/>
    <n v="1322373600"/>
    <n v="1322892000"/>
    <b v="0"/>
    <b v="1"/>
    <s v="film &amp; video/documentary"/>
    <n v="2"/>
    <n v="42.93684210526316"/>
    <x v="4"/>
    <s v="documentary"/>
    <x v="634"/>
    <d v="2011-12-03T06:00:00"/>
    <x v="8"/>
  </r>
  <r>
    <n v="691"/>
    <s v="Ray, Li and Li"/>
    <s v="Front-line disintermediate hub"/>
    <x v="92"/>
    <n v="7119"/>
    <x v="1"/>
    <n v="237"/>
    <s v="US"/>
    <s v="USD"/>
    <n v="1349240400"/>
    <n v="1350709200"/>
    <b v="1"/>
    <b v="1"/>
    <s v="film &amp; video/documentary"/>
    <n v="1.4238"/>
    <n v="30.037974683544302"/>
    <x v="4"/>
    <s v="documentary"/>
    <x v="635"/>
    <d v="2012-10-20T05:00:00"/>
    <x v="4"/>
  </r>
  <r>
    <n v="692"/>
    <s v="Murray Ltd"/>
    <s v="Decentralized 4thgeneration challenge"/>
    <x v="46"/>
    <n v="5438"/>
    <x v="0"/>
    <n v="77"/>
    <s v="GB"/>
    <s v="GBP"/>
    <n v="1562648400"/>
    <n v="1564203600"/>
    <b v="0"/>
    <b v="0"/>
    <s v="music/rock"/>
    <n v="0.90633333333333332"/>
    <n v="70.623376623376629"/>
    <x v="1"/>
    <s v="rock"/>
    <x v="636"/>
    <d v="2019-07-27T05:00:00"/>
    <x v="3"/>
  </r>
  <r>
    <n v="693"/>
    <s v="Bradford-Silva"/>
    <s v="Reverse-engineered composite hierarchy"/>
    <x v="366"/>
    <n v="115396"/>
    <x v="0"/>
    <n v="1748"/>
    <s v="US"/>
    <s v="USD"/>
    <n v="1508216400"/>
    <n v="1509685200"/>
    <b v="0"/>
    <b v="0"/>
    <s v="theater/plays"/>
    <n v="0.63966740576496672"/>
    <n v="66.016018306636155"/>
    <x v="3"/>
    <s v="plays"/>
    <x v="637"/>
    <d v="2017-11-03T05:00:00"/>
    <x v="5"/>
  </r>
  <r>
    <n v="694"/>
    <s v="Mora-Bradley"/>
    <s v="Programmable tangible ability"/>
    <x v="14"/>
    <n v="7656"/>
    <x v="0"/>
    <n v="79"/>
    <s v="US"/>
    <s v="USD"/>
    <n v="1511762400"/>
    <n v="1514959200"/>
    <b v="0"/>
    <b v="0"/>
    <s v="theater/plays"/>
    <n v="0.84131868131868137"/>
    <n v="96.911392405063296"/>
    <x v="3"/>
    <s v="plays"/>
    <x v="638"/>
    <d v="2018-01-03T06:00:00"/>
    <x v="5"/>
  </r>
  <r>
    <n v="695"/>
    <s v="Cardenas, Thompson and Carey"/>
    <s v="Configurable full-range emulation"/>
    <x v="243"/>
    <n v="12322"/>
    <x v="1"/>
    <n v="196"/>
    <s v="IT"/>
    <s v="EUR"/>
    <n v="1447480800"/>
    <n v="1448863200"/>
    <b v="1"/>
    <b v="0"/>
    <s v="music/rock"/>
    <n v="1.3393478260869565"/>
    <n v="62.867346938775512"/>
    <x v="1"/>
    <s v="rock"/>
    <x v="639"/>
    <d v="2015-11-30T06:00:00"/>
    <x v="0"/>
  </r>
  <r>
    <n v="696"/>
    <s v="Lopez, Reid and Johnson"/>
    <s v="Total real-time hardware"/>
    <x v="367"/>
    <n v="96888"/>
    <x v="0"/>
    <n v="889"/>
    <s v="US"/>
    <s v="USD"/>
    <n v="1429506000"/>
    <n v="1429592400"/>
    <b v="0"/>
    <b v="1"/>
    <s v="theater/plays"/>
    <n v="0.59042047531992692"/>
    <n v="108.98537682789652"/>
    <x v="3"/>
    <s v="plays"/>
    <x v="640"/>
    <d v="2015-04-21T05:00:00"/>
    <x v="0"/>
  </r>
  <r>
    <n v="697"/>
    <s v="Fox-Williams"/>
    <s v="Profound system-worthy functionalities"/>
    <x v="368"/>
    <n v="196960"/>
    <x v="1"/>
    <n v="7295"/>
    <s v="US"/>
    <s v="USD"/>
    <n v="1522472400"/>
    <n v="1522645200"/>
    <b v="0"/>
    <b v="0"/>
    <s v="music/electric music"/>
    <n v="1.5280062063615205"/>
    <n v="26.999314599040439"/>
    <x v="1"/>
    <s v="electric music"/>
    <x v="641"/>
    <d v="2018-04-02T05:00:00"/>
    <x v="9"/>
  </r>
  <r>
    <n v="698"/>
    <s v="Taylor, Wood and Taylor"/>
    <s v="Cloned hybrid focus group"/>
    <x v="369"/>
    <n v="188057"/>
    <x v="1"/>
    <n v="2893"/>
    <s v="CA"/>
    <s v="CAD"/>
    <n v="1322114400"/>
    <n v="1323324000"/>
    <b v="0"/>
    <b v="0"/>
    <s v="technology/wearables"/>
    <n v="2"/>
    <n v="65.004147943311438"/>
    <x v="2"/>
    <s v="wearables"/>
    <x v="642"/>
    <d v="2011-12-08T06:00:00"/>
    <x v="8"/>
  </r>
  <r>
    <n v="699"/>
    <s v="King Inc"/>
    <s v="Ergonomic dedicated focus group"/>
    <x v="71"/>
    <n v="6245"/>
    <x v="0"/>
    <n v="56"/>
    <s v="US"/>
    <s v="USD"/>
    <n v="1561438800"/>
    <n v="1561525200"/>
    <b v="0"/>
    <b v="0"/>
    <s v="film &amp; video/drama"/>
    <n v="0.8439189189189189"/>
    <n v="111.51785714285714"/>
    <x v="4"/>
    <s v="drama"/>
    <x v="230"/>
    <d v="2019-06-26T05:00:00"/>
    <x v="3"/>
  </r>
  <r>
    <n v="700"/>
    <s v="Cole, Petty and Cameron"/>
    <s v="Realigned zero administration paradigm"/>
    <x v="0"/>
    <n v="3"/>
    <x v="0"/>
    <n v="1"/>
    <s v="US"/>
    <s v="USD"/>
    <n v="1264399200"/>
    <n v="1265695200"/>
    <b v="0"/>
    <b v="0"/>
    <s v="technology/wearables"/>
    <n v="0.03"/>
    <n v="3"/>
    <x v="2"/>
    <s v="wearables"/>
    <x v="67"/>
    <d v="2010-02-09T06:00:00"/>
    <x v="6"/>
  </r>
  <r>
    <n v="701"/>
    <s v="Mcclain LLC"/>
    <s v="Open-source multi-tasking methodology"/>
    <x v="370"/>
    <n v="91014"/>
    <x v="1"/>
    <n v="820"/>
    <s v="US"/>
    <s v="USD"/>
    <n v="1301202000"/>
    <n v="1301806800"/>
    <b v="1"/>
    <b v="0"/>
    <s v="theater/plays"/>
    <n v="1.7502692307692307"/>
    <n v="110.99268292682927"/>
    <x v="3"/>
    <s v="plays"/>
    <x v="643"/>
    <d v="2011-04-03T05:00:00"/>
    <x v="8"/>
  </r>
  <r>
    <n v="702"/>
    <s v="Sims-Gross"/>
    <s v="Object-based attitude-oriented analyzer"/>
    <x v="251"/>
    <n v="4710"/>
    <x v="0"/>
    <n v="83"/>
    <s v="US"/>
    <s v="USD"/>
    <n v="1374469200"/>
    <n v="1374901200"/>
    <b v="0"/>
    <b v="0"/>
    <s v="technology/wearables"/>
    <n v="0.54137931034482756"/>
    <n v="56.746987951807228"/>
    <x v="2"/>
    <s v="wearables"/>
    <x v="644"/>
    <d v="2013-07-27T05:00:00"/>
    <x v="2"/>
  </r>
  <r>
    <n v="703"/>
    <s v="Perez Group"/>
    <s v="Cross-platform tertiary hub"/>
    <x v="371"/>
    <n v="197728"/>
    <x v="1"/>
    <n v="2038"/>
    <s v="US"/>
    <s v="USD"/>
    <n v="1334984400"/>
    <n v="1336453200"/>
    <b v="1"/>
    <b v="1"/>
    <s v="publishing/translations"/>
    <n v="2"/>
    <n v="97.020608439646708"/>
    <x v="5"/>
    <s v="translations"/>
    <x v="645"/>
    <d v="2012-05-08T05:00:00"/>
    <x v="4"/>
  </r>
  <r>
    <n v="704"/>
    <s v="Haynes-Williams"/>
    <s v="Seamless clear-thinking artificial intelligence"/>
    <x v="251"/>
    <n v="10682"/>
    <x v="1"/>
    <n v="116"/>
    <s v="US"/>
    <s v="USD"/>
    <n v="1467608400"/>
    <n v="1468904400"/>
    <b v="0"/>
    <b v="0"/>
    <s v="film &amp; video/animation"/>
    <n v="1.2278160919540231"/>
    <n v="92.08620689655173"/>
    <x v="4"/>
    <s v="animation"/>
    <x v="646"/>
    <d v="2016-07-19T05:00:00"/>
    <x v="7"/>
  </r>
  <r>
    <n v="705"/>
    <s v="Ford LLC"/>
    <s v="Centralized tangible success"/>
    <x v="372"/>
    <n v="168048"/>
    <x v="0"/>
    <n v="2025"/>
    <s v="GB"/>
    <s v="GBP"/>
    <n v="1386741600"/>
    <n v="1387087200"/>
    <b v="0"/>
    <b v="0"/>
    <s v="publishing/nonfiction"/>
    <n v="0.99026517383618151"/>
    <n v="82.986666666666665"/>
    <x v="5"/>
    <s v="nonfiction"/>
    <x v="626"/>
    <d v="2013-12-15T06:00:00"/>
    <x v="2"/>
  </r>
  <r>
    <n v="706"/>
    <s v="Moreno Ltd"/>
    <s v="Customer-focused multimedia methodology"/>
    <x v="2"/>
    <n v="138586"/>
    <x v="1"/>
    <n v="1345"/>
    <s v="AU"/>
    <s v="AUD"/>
    <n v="1546754400"/>
    <n v="1547445600"/>
    <b v="0"/>
    <b v="1"/>
    <s v="technology/web"/>
    <n v="1.278468634686347"/>
    <n v="103.03791821561339"/>
    <x v="2"/>
    <s v="web"/>
    <x v="647"/>
    <d v="2019-01-14T06:00:00"/>
    <x v="3"/>
  </r>
  <r>
    <n v="707"/>
    <s v="Moore, Cook and Wright"/>
    <s v="Visionary maximized Local Area Network"/>
    <x v="190"/>
    <n v="11579"/>
    <x v="1"/>
    <n v="168"/>
    <s v="US"/>
    <s v="USD"/>
    <n v="1544248800"/>
    <n v="1547359200"/>
    <b v="0"/>
    <b v="0"/>
    <s v="film &amp; video/drama"/>
    <n v="1.5861643835616439"/>
    <n v="68.922619047619051"/>
    <x v="4"/>
    <s v="drama"/>
    <x v="159"/>
    <d v="2019-01-13T06:00:00"/>
    <x v="9"/>
  </r>
  <r>
    <n v="708"/>
    <s v="Ortega LLC"/>
    <s v="Secured bifurcated intranet"/>
    <x v="12"/>
    <n v="12020"/>
    <x v="1"/>
    <n v="137"/>
    <s v="CH"/>
    <s v="CHF"/>
    <n v="1495429200"/>
    <n v="1496293200"/>
    <b v="0"/>
    <b v="0"/>
    <s v="theater/plays"/>
    <n v="2"/>
    <n v="87.737226277372258"/>
    <x v="3"/>
    <s v="plays"/>
    <x v="648"/>
    <d v="2017-06-01T05:00:00"/>
    <x v="5"/>
  </r>
  <r>
    <n v="709"/>
    <s v="Silva, Walker and Martin"/>
    <s v="Grass-roots 4thgeneration product"/>
    <x v="122"/>
    <n v="13954"/>
    <x v="1"/>
    <n v="186"/>
    <s v="IT"/>
    <s v="EUR"/>
    <n v="1334811600"/>
    <n v="1335416400"/>
    <b v="0"/>
    <b v="0"/>
    <s v="theater/plays"/>
    <n v="1.4238775510204082"/>
    <n v="75.021505376344081"/>
    <x v="3"/>
    <s v="plays"/>
    <x v="267"/>
    <d v="2012-04-26T05:00:00"/>
    <x v="4"/>
  </r>
  <r>
    <n v="710"/>
    <s v="Huynh, Gallegos and Mills"/>
    <s v="Reduced next generation info-mediaries"/>
    <x v="333"/>
    <n v="6358"/>
    <x v="1"/>
    <n v="125"/>
    <s v="US"/>
    <s v="USD"/>
    <n v="1531544400"/>
    <n v="1532149200"/>
    <b v="0"/>
    <b v="1"/>
    <s v="theater/plays"/>
    <n v="1.4786046511627906"/>
    <n v="50.863999999999997"/>
    <x v="3"/>
    <s v="plays"/>
    <x v="649"/>
    <d v="2018-07-21T05:00:00"/>
    <x v="9"/>
  </r>
  <r>
    <n v="711"/>
    <s v="Anderson LLC"/>
    <s v="Customizable full-range artificial intelligence"/>
    <x v="8"/>
    <n v="1260"/>
    <x v="0"/>
    <n v="14"/>
    <s v="IT"/>
    <s v="EUR"/>
    <n v="1453615200"/>
    <n v="1453788000"/>
    <b v="1"/>
    <b v="1"/>
    <s v="theater/plays"/>
    <n v="0.20322580645161289"/>
    <n v="90"/>
    <x v="3"/>
    <s v="plays"/>
    <x v="248"/>
    <d v="2016-01-26T06:00:00"/>
    <x v="7"/>
  </r>
  <r>
    <n v="712"/>
    <s v="Garza-Bryant"/>
    <s v="Programmable leadingedge contingency"/>
    <x v="126"/>
    <n v="14725"/>
    <x v="1"/>
    <n v="202"/>
    <s v="US"/>
    <s v="USD"/>
    <n v="1467954000"/>
    <n v="1471496400"/>
    <b v="0"/>
    <b v="0"/>
    <s v="theater/plays"/>
    <n v="2"/>
    <n v="72.896039603960389"/>
    <x v="3"/>
    <s v="plays"/>
    <x v="571"/>
    <d v="2016-08-18T05:00:00"/>
    <x v="7"/>
  </r>
  <r>
    <n v="713"/>
    <s v="Mays LLC"/>
    <s v="Multi-layered global groupware"/>
    <x v="350"/>
    <n v="11174"/>
    <x v="1"/>
    <n v="103"/>
    <s v="US"/>
    <s v="USD"/>
    <n v="1471842000"/>
    <n v="1472878800"/>
    <b v="0"/>
    <b v="0"/>
    <s v="publishing/radio &amp; podcasts"/>
    <n v="1.6194202898550725"/>
    <n v="108.48543689320388"/>
    <x v="5"/>
    <s v="radio &amp; podcasts"/>
    <x v="650"/>
    <d v="2016-09-03T05:00:00"/>
    <x v="7"/>
  </r>
  <r>
    <n v="714"/>
    <s v="Evans-Jones"/>
    <s v="Switchable methodical superstructure"/>
    <x v="373"/>
    <n v="182036"/>
    <x v="1"/>
    <n v="1785"/>
    <s v="US"/>
    <s v="USD"/>
    <n v="1408424400"/>
    <n v="1408510800"/>
    <b v="0"/>
    <b v="0"/>
    <s v="music/rock"/>
    <n v="2"/>
    <n v="101.98095238095237"/>
    <x v="1"/>
    <s v="rock"/>
    <x v="1"/>
    <d v="2014-08-20T05:00:00"/>
    <x v="1"/>
  </r>
  <r>
    <n v="715"/>
    <s v="Fischer, Torres and Walker"/>
    <s v="Expanded even-keeled portal"/>
    <x v="374"/>
    <n v="28870"/>
    <x v="0"/>
    <n v="656"/>
    <s v="US"/>
    <s v="USD"/>
    <n v="1281157200"/>
    <n v="1281589200"/>
    <b v="0"/>
    <b v="0"/>
    <s v="games/mobile games"/>
    <n v="0.24466101694915254"/>
    <n v="44.009146341463413"/>
    <x v="6"/>
    <s v="mobile games"/>
    <x v="651"/>
    <d v="2010-08-12T05:00:00"/>
    <x v="6"/>
  </r>
  <r>
    <n v="716"/>
    <s v="Tapia, Kramer and Hicks"/>
    <s v="Advanced modular moderator"/>
    <x v="22"/>
    <n v="10353"/>
    <x v="1"/>
    <n v="157"/>
    <s v="US"/>
    <s v="USD"/>
    <n v="1373432400"/>
    <n v="1375851600"/>
    <b v="0"/>
    <b v="1"/>
    <s v="theater/plays"/>
    <n v="2"/>
    <n v="65.942675159235662"/>
    <x v="3"/>
    <s v="plays"/>
    <x v="652"/>
    <d v="2013-08-07T05:00:00"/>
    <x v="2"/>
  </r>
  <r>
    <n v="717"/>
    <s v="Barnes, Wilcox and Riley"/>
    <s v="Reverse-engineered well-modulated ability"/>
    <x v="36"/>
    <n v="13868"/>
    <x v="1"/>
    <n v="555"/>
    <s v="US"/>
    <s v="USD"/>
    <n v="1313989200"/>
    <n v="1315803600"/>
    <b v="0"/>
    <b v="0"/>
    <s v="film &amp; video/documentary"/>
    <n v="2"/>
    <n v="24.987387387387386"/>
    <x v="4"/>
    <s v="documentary"/>
    <x v="653"/>
    <d v="2011-09-12T05:00:00"/>
    <x v="8"/>
  </r>
  <r>
    <n v="718"/>
    <s v="Reyes PLC"/>
    <s v="Expanded optimal pricing structure"/>
    <x v="111"/>
    <n v="8317"/>
    <x v="1"/>
    <n v="297"/>
    <s v="US"/>
    <s v="USD"/>
    <n v="1371445200"/>
    <n v="1373691600"/>
    <b v="0"/>
    <b v="0"/>
    <s v="technology/wearables"/>
    <n v="1.0020481927710843"/>
    <n v="28.003367003367003"/>
    <x v="2"/>
    <s v="wearables"/>
    <x v="654"/>
    <d v="2013-07-13T05:00:00"/>
    <x v="2"/>
  </r>
  <r>
    <n v="719"/>
    <s v="Pace, Simpson and Watkins"/>
    <s v="Down-sized uniform ability"/>
    <x v="350"/>
    <n v="10557"/>
    <x v="1"/>
    <n v="123"/>
    <s v="US"/>
    <s v="USD"/>
    <n v="1338267600"/>
    <n v="1339218000"/>
    <b v="0"/>
    <b v="0"/>
    <s v="publishing/fiction"/>
    <n v="1.53"/>
    <n v="85.829268292682926"/>
    <x v="5"/>
    <s v="fiction"/>
    <x v="655"/>
    <d v="2012-06-09T05:00:00"/>
    <x v="4"/>
  </r>
  <r>
    <n v="720"/>
    <s v="Valenzuela, Davidson and Castro"/>
    <s v="Multi-layered upward-trending conglomeration"/>
    <x v="251"/>
    <n v="3227"/>
    <x v="3"/>
    <n v="38"/>
    <s v="DK"/>
    <s v="DKK"/>
    <n v="1519192800"/>
    <n v="1520402400"/>
    <b v="0"/>
    <b v="1"/>
    <s v="theater/plays"/>
    <n v="0.37091954022988505"/>
    <n v="84.921052631578945"/>
    <x v="3"/>
    <s v="plays"/>
    <x v="656"/>
    <d v="2018-03-07T06:00:00"/>
    <x v="9"/>
  </r>
  <r>
    <n v="721"/>
    <s v="Dominguez-Owens"/>
    <s v="Open-architected systematic intranet"/>
    <x v="375"/>
    <n v="5429"/>
    <x v="3"/>
    <n v="60"/>
    <s v="US"/>
    <s v="USD"/>
    <n v="1522818000"/>
    <n v="1523336400"/>
    <b v="0"/>
    <b v="0"/>
    <s v="music/rock"/>
    <n v="4.3923948220064728E-2"/>
    <n v="90.483333333333334"/>
    <x v="1"/>
    <s v="rock"/>
    <x v="657"/>
    <d v="2018-04-10T05:00:00"/>
    <x v="9"/>
  </r>
  <r>
    <n v="722"/>
    <s v="Thomas-Simmons"/>
    <s v="Proactive 24hour frame"/>
    <x v="376"/>
    <n v="75906"/>
    <x v="1"/>
    <n v="3036"/>
    <s v="US"/>
    <s v="USD"/>
    <n v="1509948000"/>
    <n v="1512280800"/>
    <b v="0"/>
    <b v="0"/>
    <s v="film &amp; video/documentary"/>
    <n v="1.5650721649484536"/>
    <n v="25.00197628458498"/>
    <x v="4"/>
    <s v="documentary"/>
    <x v="265"/>
    <d v="2017-12-03T06:00:00"/>
    <x v="5"/>
  </r>
  <r>
    <n v="723"/>
    <s v="Beck-Knight"/>
    <s v="Exclusive fresh-thinking model"/>
    <x v="70"/>
    <n v="13250"/>
    <x v="1"/>
    <n v="144"/>
    <s v="AU"/>
    <s v="AUD"/>
    <n v="1456898400"/>
    <n v="1458709200"/>
    <b v="0"/>
    <b v="0"/>
    <s v="theater/plays"/>
    <n v="2"/>
    <n v="92.013888888888886"/>
    <x v="3"/>
    <s v="plays"/>
    <x v="658"/>
    <d v="2016-03-23T05:00:00"/>
    <x v="7"/>
  </r>
  <r>
    <n v="724"/>
    <s v="Mccoy Ltd"/>
    <s v="Business-focused encompassing intranet"/>
    <x v="141"/>
    <n v="11261"/>
    <x v="1"/>
    <n v="121"/>
    <s v="GB"/>
    <s v="GBP"/>
    <n v="1413954000"/>
    <n v="1414126800"/>
    <b v="0"/>
    <b v="1"/>
    <s v="theater/plays"/>
    <n v="1.3405952380952382"/>
    <n v="93.066115702479337"/>
    <x v="3"/>
    <s v="plays"/>
    <x v="659"/>
    <d v="2014-10-24T05:00:00"/>
    <x v="1"/>
  </r>
  <r>
    <n v="725"/>
    <s v="Dawson-Tyler"/>
    <s v="Optional 6thgeneration access"/>
    <x v="377"/>
    <n v="97369"/>
    <x v="0"/>
    <n v="1596"/>
    <s v="US"/>
    <s v="USD"/>
    <n v="1416031200"/>
    <n v="1416204000"/>
    <b v="0"/>
    <b v="0"/>
    <s v="games/mobile games"/>
    <n v="0.50398033126293995"/>
    <n v="61.008145363408524"/>
    <x v="6"/>
    <s v="mobile games"/>
    <x v="660"/>
    <d v="2014-11-17T06:00:00"/>
    <x v="1"/>
  </r>
  <r>
    <n v="726"/>
    <s v="Johns-Thomas"/>
    <s v="Realigned web-enabled functionalities"/>
    <x v="378"/>
    <n v="48227"/>
    <x v="3"/>
    <n v="524"/>
    <s v="US"/>
    <s v="USD"/>
    <n v="1287982800"/>
    <n v="1288501200"/>
    <b v="0"/>
    <b v="1"/>
    <s v="theater/plays"/>
    <n v="0.88815837937384901"/>
    <n v="92.036259541984734"/>
    <x v="3"/>
    <s v="plays"/>
    <x v="661"/>
    <d v="2010-10-31T05:00:00"/>
    <x v="6"/>
  </r>
  <r>
    <n v="727"/>
    <s v="Quinn, Cruz and Schmidt"/>
    <s v="Enterprise-wide multimedia software"/>
    <x v="200"/>
    <n v="14685"/>
    <x v="1"/>
    <n v="181"/>
    <s v="US"/>
    <s v="USD"/>
    <n v="1547964000"/>
    <n v="1552971600"/>
    <b v="0"/>
    <b v="0"/>
    <s v="technology/web"/>
    <n v="1.65"/>
    <n v="81.132596685082873"/>
    <x v="2"/>
    <s v="web"/>
    <x v="4"/>
    <d v="2019-03-19T05:00:00"/>
    <x v="3"/>
  </r>
  <r>
    <n v="728"/>
    <s v="Stewart Inc"/>
    <s v="Versatile mission-critical knowledgebase"/>
    <x v="3"/>
    <n v="735"/>
    <x v="0"/>
    <n v="10"/>
    <s v="US"/>
    <s v="USD"/>
    <n v="1464152400"/>
    <n v="1465102800"/>
    <b v="0"/>
    <b v="0"/>
    <s v="theater/plays"/>
    <n v="0.17499999999999999"/>
    <n v="73.5"/>
    <x v="3"/>
    <s v="plays"/>
    <x v="662"/>
    <d v="2016-06-05T05:00:00"/>
    <x v="7"/>
  </r>
  <r>
    <n v="729"/>
    <s v="Moore Group"/>
    <s v="Multi-lateral object-oriented open system"/>
    <x v="36"/>
    <n v="10397"/>
    <x v="1"/>
    <n v="122"/>
    <s v="US"/>
    <s v="USD"/>
    <n v="1359957600"/>
    <n v="1360130400"/>
    <b v="0"/>
    <b v="0"/>
    <s v="film &amp; video/drama"/>
    <n v="1.8566071428571429"/>
    <n v="85.221311475409834"/>
    <x v="4"/>
    <s v="drama"/>
    <x v="663"/>
    <d v="2013-02-06T06:00:00"/>
    <x v="2"/>
  </r>
  <r>
    <n v="730"/>
    <s v="Carson PLC"/>
    <s v="Visionary system-worthy attitude"/>
    <x v="379"/>
    <n v="118847"/>
    <x v="1"/>
    <n v="1071"/>
    <s v="CA"/>
    <s v="CAD"/>
    <n v="1432357200"/>
    <n v="1432875600"/>
    <b v="0"/>
    <b v="0"/>
    <s v="technology/wearables"/>
    <n v="2"/>
    <n v="110.96825396825396"/>
    <x v="2"/>
    <s v="wearables"/>
    <x v="664"/>
    <d v="2015-05-29T05:00:00"/>
    <x v="0"/>
  </r>
  <r>
    <n v="731"/>
    <s v="Cruz, Hall and Mason"/>
    <s v="Synergized content-based hierarchy"/>
    <x v="48"/>
    <n v="7220"/>
    <x v="3"/>
    <n v="219"/>
    <s v="US"/>
    <s v="USD"/>
    <n v="1500786000"/>
    <n v="1500872400"/>
    <b v="0"/>
    <b v="0"/>
    <s v="technology/web"/>
    <n v="0.90249999999999997"/>
    <n v="32.968036529680369"/>
    <x v="2"/>
    <s v="web"/>
    <x v="665"/>
    <d v="2017-07-24T05:00:00"/>
    <x v="5"/>
  </r>
  <r>
    <n v="732"/>
    <s v="Glass, Baker and Jones"/>
    <s v="Business-focused 24hour access"/>
    <x v="380"/>
    <n v="107622"/>
    <x v="0"/>
    <n v="1121"/>
    <s v="US"/>
    <s v="USD"/>
    <n v="1490158800"/>
    <n v="1492146000"/>
    <b v="0"/>
    <b v="1"/>
    <s v="music/rock"/>
    <n v="0.91984615384615387"/>
    <n v="96.005352363960753"/>
    <x v="1"/>
    <s v="rock"/>
    <x v="666"/>
    <d v="2017-04-14T05:00:00"/>
    <x v="5"/>
  </r>
  <r>
    <n v="733"/>
    <s v="Marquez-Kerr"/>
    <s v="Automated hybrid orchestration"/>
    <x v="144"/>
    <n v="83267"/>
    <x v="1"/>
    <n v="980"/>
    <s v="US"/>
    <s v="USD"/>
    <n v="1406178000"/>
    <n v="1407301200"/>
    <b v="0"/>
    <b v="0"/>
    <s v="music/metal"/>
    <n v="2"/>
    <n v="84.96632653061225"/>
    <x v="1"/>
    <s v="metal"/>
    <x v="43"/>
    <d v="2014-08-06T05:00:00"/>
    <x v="1"/>
  </r>
  <r>
    <n v="734"/>
    <s v="Stone PLC"/>
    <s v="Exclusive 5thgeneration leverage"/>
    <x v="3"/>
    <n v="13404"/>
    <x v="1"/>
    <n v="536"/>
    <s v="US"/>
    <s v="USD"/>
    <n v="1485583200"/>
    <n v="1486620000"/>
    <b v="0"/>
    <b v="1"/>
    <s v="theater/plays"/>
    <n v="2"/>
    <n v="25.007462686567163"/>
    <x v="3"/>
    <s v="plays"/>
    <x v="667"/>
    <d v="2017-02-09T06:00:00"/>
    <x v="5"/>
  </r>
  <r>
    <n v="735"/>
    <s v="Caldwell PLC"/>
    <s v="Grass-roots zero administration alliance"/>
    <x v="211"/>
    <n v="131404"/>
    <x v="1"/>
    <n v="1991"/>
    <s v="US"/>
    <s v="USD"/>
    <n v="1459314000"/>
    <n v="1459918800"/>
    <b v="0"/>
    <b v="0"/>
    <s v="photography/photography books"/>
    <n v="2"/>
    <n v="65.998995479658461"/>
    <x v="7"/>
    <s v="photography books"/>
    <x v="668"/>
    <d v="2016-04-06T05:00:00"/>
    <x v="7"/>
  </r>
  <r>
    <n v="736"/>
    <s v="Silva-Hawkins"/>
    <s v="Proactive heuristic orchestration"/>
    <x v="106"/>
    <n v="2533"/>
    <x v="3"/>
    <n v="29"/>
    <s v="US"/>
    <s v="USD"/>
    <n v="1424412000"/>
    <n v="1424757600"/>
    <b v="0"/>
    <b v="0"/>
    <s v="publishing/nonfiction"/>
    <n v="0.32896103896103895"/>
    <n v="87.34482758620689"/>
    <x v="5"/>
    <s v="nonfiction"/>
    <x v="669"/>
    <d v="2015-02-24T06:00:00"/>
    <x v="0"/>
  </r>
  <r>
    <n v="737"/>
    <s v="Gardner Inc"/>
    <s v="Function-based systematic Graphical User Interface"/>
    <x v="41"/>
    <n v="5028"/>
    <x v="1"/>
    <n v="180"/>
    <s v="US"/>
    <s v="USD"/>
    <n v="1478844000"/>
    <n v="1479880800"/>
    <b v="0"/>
    <b v="0"/>
    <s v="music/indie rock"/>
    <n v="1.358918918918919"/>
    <n v="27.933333333333334"/>
    <x v="1"/>
    <s v="indie rock"/>
    <x v="670"/>
    <d v="2016-11-23T06:00:00"/>
    <x v="7"/>
  </r>
  <r>
    <n v="738"/>
    <s v="Garcia Group"/>
    <s v="Extended zero administration software"/>
    <x v="381"/>
    <n v="1557"/>
    <x v="0"/>
    <n v="15"/>
    <s v="US"/>
    <s v="USD"/>
    <n v="1416117600"/>
    <n v="1418018400"/>
    <b v="0"/>
    <b v="1"/>
    <s v="theater/plays"/>
    <n v="2.0843373493975904E-2"/>
    <n v="103.8"/>
    <x v="3"/>
    <s v="plays"/>
    <x v="671"/>
    <d v="2014-12-08T06:00:00"/>
    <x v="1"/>
  </r>
  <r>
    <n v="739"/>
    <s v="Meyer-Avila"/>
    <s v="Multi-tiered discrete support"/>
    <x v="83"/>
    <n v="6100"/>
    <x v="0"/>
    <n v="191"/>
    <s v="US"/>
    <s v="USD"/>
    <n v="1340946000"/>
    <n v="1341032400"/>
    <b v="0"/>
    <b v="0"/>
    <s v="music/indie rock"/>
    <n v="0.61"/>
    <n v="31.937172774869111"/>
    <x v="1"/>
    <s v="indie rock"/>
    <x v="672"/>
    <d v="2012-06-30T05:00:00"/>
    <x v="4"/>
  </r>
  <r>
    <n v="740"/>
    <s v="Nelson, Smith and Graham"/>
    <s v="Phased system-worthy conglomeration"/>
    <x v="98"/>
    <n v="1592"/>
    <x v="0"/>
    <n v="16"/>
    <s v="US"/>
    <s v="USD"/>
    <n v="1486101600"/>
    <n v="1486360800"/>
    <b v="0"/>
    <b v="0"/>
    <s v="theater/plays"/>
    <n v="0.30037735849056602"/>
    <n v="99.5"/>
    <x v="3"/>
    <s v="plays"/>
    <x v="673"/>
    <d v="2017-02-06T06:00:00"/>
    <x v="5"/>
  </r>
  <r>
    <n v="741"/>
    <s v="Garcia Ltd"/>
    <s v="Balanced mobile alliance"/>
    <x v="272"/>
    <n v="14150"/>
    <x v="1"/>
    <n v="130"/>
    <s v="US"/>
    <s v="USD"/>
    <n v="1274590800"/>
    <n v="1274677200"/>
    <b v="0"/>
    <b v="0"/>
    <s v="theater/plays"/>
    <n v="2"/>
    <n v="108.84615384615384"/>
    <x v="3"/>
    <s v="plays"/>
    <x v="674"/>
    <d v="2010-05-24T05:00:00"/>
    <x v="6"/>
  </r>
  <r>
    <n v="742"/>
    <s v="West-Stevens"/>
    <s v="Reactive solution-oriented groupware"/>
    <x v="272"/>
    <n v="13513"/>
    <x v="1"/>
    <n v="122"/>
    <s v="US"/>
    <s v="USD"/>
    <n v="1263880800"/>
    <n v="1267509600"/>
    <b v="0"/>
    <b v="0"/>
    <s v="music/electric music"/>
    <n v="2"/>
    <n v="110.76229508196721"/>
    <x v="1"/>
    <s v="electric music"/>
    <x v="675"/>
    <d v="2010-03-02T06:00:00"/>
    <x v="6"/>
  </r>
  <r>
    <n v="743"/>
    <s v="Clark-Conrad"/>
    <s v="Exclusive bandwidth-monitored orchestration"/>
    <x v="61"/>
    <n v="504"/>
    <x v="0"/>
    <n v="17"/>
    <s v="US"/>
    <s v="USD"/>
    <n v="1445403600"/>
    <n v="1445922000"/>
    <b v="0"/>
    <b v="1"/>
    <s v="theater/plays"/>
    <n v="0.12923076923076923"/>
    <n v="29.647058823529413"/>
    <x v="3"/>
    <s v="plays"/>
    <x v="676"/>
    <d v="2015-10-27T05:00:00"/>
    <x v="0"/>
  </r>
  <r>
    <n v="744"/>
    <s v="Fitzgerald Group"/>
    <s v="Intuitive exuding initiative"/>
    <x v="22"/>
    <n v="14240"/>
    <x v="1"/>
    <n v="140"/>
    <s v="US"/>
    <s v="USD"/>
    <n v="1533877200"/>
    <n v="1534050000"/>
    <b v="0"/>
    <b v="1"/>
    <s v="theater/plays"/>
    <n v="2"/>
    <n v="101.71428571428571"/>
    <x v="3"/>
    <s v="plays"/>
    <x v="342"/>
    <d v="2018-08-12T05:00:00"/>
    <x v="9"/>
  </r>
  <r>
    <n v="745"/>
    <s v="Hill, Mccann and Moore"/>
    <s v="Streamlined needs-based knowledge user"/>
    <x v="350"/>
    <n v="2091"/>
    <x v="0"/>
    <n v="34"/>
    <s v="US"/>
    <s v="USD"/>
    <n v="1275195600"/>
    <n v="1277528400"/>
    <b v="0"/>
    <b v="0"/>
    <s v="technology/wearables"/>
    <n v="0.30304347826086958"/>
    <n v="61.5"/>
    <x v="2"/>
    <s v="wearables"/>
    <x v="677"/>
    <d v="2010-06-26T05:00:00"/>
    <x v="6"/>
  </r>
  <r>
    <n v="746"/>
    <s v="Edwards LLC"/>
    <s v="Automated system-worthy structure"/>
    <x v="382"/>
    <n v="118580"/>
    <x v="1"/>
    <n v="3388"/>
    <s v="US"/>
    <s v="USD"/>
    <n v="1318136400"/>
    <n v="1318568400"/>
    <b v="0"/>
    <b v="0"/>
    <s v="technology/web"/>
    <n v="2"/>
    <n v="35"/>
    <x v="2"/>
    <s v="web"/>
    <x v="678"/>
    <d v="2011-10-14T05:00:00"/>
    <x v="8"/>
  </r>
  <r>
    <n v="747"/>
    <s v="Greer and Sons"/>
    <s v="Secured clear-thinking intranet"/>
    <x v="70"/>
    <n v="11214"/>
    <x v="1"/>
    <n v="280"/>
    <s v="US"/>
    <s v="USD"/>
    <n v="1283403600"/>
    <n v="1284354000"/>
    <b v="0"/>
    <b v="0"/>
    <s v="theater/plays"/>
    <n v="2"/>
    <n v="40.049999999999997"/>
    <x v="3"/>
    <s v="plays"/>
    <x v="679"/>
    <d v="2010-09-13T05:00:00"/>
    <x v="6"/>
  </r>
  <r>
    <n v="748"/>
    <s v="Martinez PLC"/>
    <s v="Cloned actuating architecture"/>
    <x v="383"/>
    <n v="68137"/>
    <x v="3"/>
    <n v="614"/>
    <s v="US"/>
    <s v="USD"/>
    <n v="1267423200"/>
    <n v="1269579600"/>
    <b v="0"/>
    <b v="1"/>
    <s v="film &amp; video/animation"/>
    <n v="0.34959979476654696"/>
    <n v="110.97231270358306"/>
    <x v="4"/>
    <s v="animation"/>
    <x v="680"/>
    <d v="2010-03-26T05:00:00"/>
    <x v="6"/>
  </r>
  <r>
    <n v="749"/>
    <s v="Hunter-Logan"/>
    <s v="Down-sized needs-based task-force"/>
    <x v="133"/>
    <n v="13527"/>
    <x v="1"/>
    <n v="366"/>
    <s v="IT"/>
    <s v="EUR"/>
    <n v="1412744400"/>
    <n v="1413781200"/>
    <b v="0"/>
    <b v="1"/>
    <s v="technology/wearables"/>
    <n v="1.5729069767441861"/>
    <n v="36.959016393442624"/>
    <x v="2"/>
    <s v="wearables"/>
    <x v="681"/>
    <d v="2014-10-20T05:00:00"/>
    <x v="1"/>
  </r>
  <r>
    <n v="750"/>
    <s v="Ramos and Sons"/>
    <s v="Extended responsive Internet solution"/>
    <x v="0"/>
    <n v="1"/>
    <x v="0"/>
    <n v="1"/>
    <s v="GB"/>
    <s v="GBP"/>
    <n v="1277960400"/>
    <n v="1280120400"/>
    <b v="0"/>
    <b v="0"/>
    <s v="music/electric music"/>
    <n v="0.01"/>
    <n v="1"/>
    <x v="1"/>
    <s v="electric music"/>
    <x v="682"/>
    <d v="2010-07-26T05:00:00"/>
    <x v="6"/>
  </r>
  <r>
    <n v="751"/>
    <s v="Lane-Barber"/>
    <s v="Universal value-added moderator"/>
    <x v="136"/>
    <n v="8363"/>
    <x v="1"/>
    <n v="270"/>
    <s v="US"/>
    <s v="USD"/>
    <n v="1458190800"/>
    <n v="1459486800"/>
    <b v="1"/>
    <b v="1"/>
    <s v="publishing/nonfiction"/>
    <n v="2"/>
    <n v="30.974074074074075"/>
    <x v="5"/>
    <s v="nonfiction"/>
    <x v="683"/>
    <d v="2016-04-01T05:00:00"/>
    <x v="7"/>
  </r>
  <r>
    <n v="752"/>
    <s v="Lowery Group"/>
    <s v="Sharable motivating emulation"/>
    <x v="306"/>
    <n v="5362"/>
    <x v="3"/>
    <n v="114"/>
    <s v="US"/>
    <s v="USD"/>
    <n v="1280984400"/>
    <n v="1282539600"/>
    <b v="0"/>
    <b v="1"/>
    <s v="theater/plays"/>
    <n v="0.92448275862068963"/>
    <n v="47.035087719298247"/>
    <x v="3"/>
    <s v="plays"/>
    <x v="684"/>
    <d v="2010-08-23T05:00:00"/>
    <x v="6"/>
  </r>
  <r>
    <n v="753"/>
    <s v="Guerrero-Griffin"/>
    <s v="Networked web-enabled product"/>
    <x v="53"/>
    <n v="12065"/>
    <x v="1"/>
    <n v="137"/>
    <s v="US"/>
    <s v="USD"/>
    <n v="1274590800"/>
    <n v="1275886800"/>
    <b v="0"/>
    <b v="0"/>
    <s v="photography/photography books"/>
    <n v="2"/>
    <n v="88.065693430656935"/>
    <x v="7"/>
    <s v="photography books"/>
    <x v="674"/>
    <d v="2010-06-07T05:00:00"/>
    <x v="6"/>
  </r>
  <r>
    <n v="754"/>
    <s v="Perez, Reed and Lee"/>
    <s v="Advanced dedicated encoding"/>
    <x v="384"/>
    <n v="118603"/>
    <x v="1"/>
    <n v="3205"/>
    <s v="US"/>
    <s v="USD"/>
    <n v="1351400400"/>
    <n v="1355983200"/>
    <b v="0"/>
    <b v="0"/>
    <s v="theater/plays"/>
    <n v="1.6847017045454546"/>
    <n v="37.005616224648989"/>
    <x v="3"/>
    <s v="plays"/>
    <x v="685"/>
    <d v="2012-12-20T06:00:00"/>
    <x v="4"/>
  </r>
  <r>
    <n v="755"/>
    <s v="Chen, Pollard and Clarke"/>
    <s v="Stand-alone multi-state project"/>
    <x v="6"/>
    <n v="7496"/>
    <x v="1"/>
    <n v="288"/>
    <s v="DK"/>
    <s v="DKK"/>
    <n v="1514354400"/>
    <n v="1515391200"/>
    <b v="0"/>
    <b v="1"/>
    <s v="theater/plays"/>
    <n v="1.6657777777777778"/>
    <n v="26.027777777777779"/>
    <x v="3"/>
    <s v="plays"/>
    <x v="605"/>
    <d v="2018-01-08T06:00:00"/>
    <x v="5"/>
  </r>
  <r>
    <n v="756"/>
    <s v="Serrano, Gallagher and Griffith"/>
    <s v="Customizable bi-directional monitoring"/>
    <x v="81"/>
    <n v="10037"/>
    <x v="1"/>
    <n v="148"/>
    <s v="US"/>
    <s v="USD"/>
    <n v="1421733600"/>
    <n v="1422252000"/>
    <b v="0"/>
    <b v="0"/>
    <s v="theater/plays"/>
    <n v="2"/>
    <n v="67.817567567567565"/>
    <x v="3"/>
    <s v="plays"/>
    <x v="686"/>
    <d v="2015-01-26T06:00:00"/>
    <x v="0"/>
  </r>
  <r>
    <n v="757"/>
    <s v="Callahan-Gilbert"/>
    <s v="Profit-focused motivating function"/>
    <x v="1"/>
    <n v="5696"/>
    <x v="1"/>
    <n v="114"/>
    <s v="US"/>
    <s v="USD"/>
    <n v="1305176400"/>
    <n v="1305522000"/>
    <b v="0"/>
    <b v="0"/>
    <s v="film &amp; video/drama"/>
    <n v="2"/>
    <n v="49.964912280701753"/>
    <x v="4"/>
    <s v="drama"/>
    <x v="687"/>
    <d v="2011-05-16T05:00:00"/>
    <x v="8"/>
  </r>
  <r>
    <n v="758"/>
    <s v="Logan-Miranda"/>
    <s v="Proactive systemic firmware"/>
    <x v="241"/>
    <n v="167005"/>
    <x v="1"/>
    <n v="1518"/>
    <s v="CA"/>
    <s v="CAD"/>
    <n v="1414126800"/>
    <n v="1414904400"/>
    <b v="0"/>
    <b v="0"/>
    <s v="music/rock"/>
    <n v="2"/>
    <n v="110.01646903820817"/>
    <x v="1"/>
    <s v="rock"/>
    <x v="688"/>
    <d v="2014-11-02T05:00:00"/>
    <x v="1"/>
  </r>
  <r>
    <n v="759"/>
    <s v="Rodriguez PLC"/>
    <s v="Grass-roots upward-trending installation"/>
    <x v="385"/>
    <n v="114615"/>
    <x v="0"/>
    <n v="1274"/>
    <s v="US"/>
    <s v="USD"/>
    <n v="1517810400"/>
    <n v="1520402400"/>
    <b v="0"/>
    <b v="0"/>
    <s v="music/electric music"/>
    <n v="0.6842686567164179"/>
    <n v="89.964678178963894"/>
    <x v="1"/>
    <s v="electric music"/>
    <x v="689"/>
    <d v="2018-03-07T06:00:00"/>
    <x v="9"/>
  </r>
  <r>
    <n v="760"/>
    <s v="Smith-Kennedy"/>
    <s v="Virtual heuristic hub"/>
    <x v="386"/>
    <n v="16592"/>
    <x v="0"/>
    <n v="210"/>
    <s v="IT"/>
    <s v="EUR"/>
    <n v="1564635600"/>
    <n v="1567141200"/>
    <b v="0"/>
    <b v="1"/>
    <s v="games/video games"/>
    <n v="0.34351966873706002"/>
    <n v="79.009523809523813"/>
    <x v="6"/>
    <s v="video games"/>
    <x v="690"/>
    <d v="2019-08-30T05:00:00"/>
    <x v="3"/>
  </r>
  <r>
    <n v="761"/>
    <s v="Mitchell-Lee"/>
    <s v="Customizable leadingedge model"/>
    <x v="196"/>
    <n v="14420"/>
    <x v="1"/>
    <n v="166"/>
    <s v="US"/>
    <s v="USD"/>
    <n v="1500699600"/>
    <n v="1501131600"/>
    <b v="0"/>
    <b v="0"/>
    <s v="music/rock"/>
    <n v="2"/>
    <n v="86.867469879518069"/>
    <x v="1"/>
    <s v="rock"/>
    <x v="691"/>
    <d v="2017-07-27T05:00:00"/>
    <x v="5"/>
  </r>
  <r>
    <n v="762"/>
    <s v="Davis Ltd"/>
    <s v="Upgradable uniform service-desk"/>
    <x v="26"/>
    <n v="6204"/>
    <x v="1"/>
    <n v="100"/>
    <s v="AU"/>
    <s v="AUD"/>
    <n v="1354082400"/>
    <n v="1355032800"/>
    <b v="0"/>
    <b v="0"/>
    <s v="music/jazz"/>
    <n v="1.7725714285714285"/>
    <n v="62.04"/>
    <x v="1"/>
    <s v="jazz"/>
    <x v="692"/>
    <d v="2012-12-09T06:00:00"/>
    <x v="4"/>
  </r>
  <r>
    <n v="763"/>
    <s v="Rowland PLC"/>
    <s v="Inverse client-driven product"/>
    <x v="36"/>
    <n v="6338"/>
    <x v="1"/>
    <n v="235"/>
    <s v="US"/>
    <s v="USD"/>
    <n v="1336453200"/>
    <n v="1339477200"/>
    <b v="0"/>
    <b v="1"/>
    <s v="theater/plays"/>
    <n v="1.1317857142857144"/>
    <n v="26.970212765957445"/>
    <x v="3"/>
    <s v="plays"/>
    <x v="693"/>
    <d v="2012-06-12T05:00:00"/>
    <x v="4"/>
  </r>
  <r>
    <n v="764"/>
    <s v="Shaffer-Mason"/>
    <s v="Managed bandwidth-monitored system engine"/>
    <x v="65"/>
    <n v="8010"/>
    <x v="1"/>
    <n v="148"/>
    <s v="US"/>
    <s v="USD"/>
    <n v="1305262800"/>
    <n v="1305954000"/>
    <b v="0"/>
    <b v="0"/>
    <s v="music/rock"/>
    <n v="2"/>
    <n v="54.121621621621621"/>
    <x v="1"/>
    <s v="rock"/>
    <x v="694"/>
    <d v="2011-05-21T05:00:00"/>
    <x v="8"/>
  </r>
  <r>
    <n v="765"/>
    <s v="Matthews LLC"/>
    <s v="Advanced transitional help-desk"/>
    <x v="61"/>
    <n v="8125"/>
    <x v="1"/>
    <n v="198"/>
    <s v="US"/>
    <s v="USD"/>
    <n v="1492232400"/>
    <n v="1494392400"/>
    <b v="1"/>
    <b v="1"/>
    <s v="music/indie rock"/>
    <n v="2"/>
    <n v="41.035353535353536"/>
    <x v="1"/>
    <s v="indie rock"/>
    <x v="695"/>
    <d v="2017-05-10T05:00:00"/>
    <x v="5"/>
  </r>
  <r>
    <n v="766"/>
    <s v="Montgomery-Castro"/>
    <s v="De-engineered disintermediate encryption"/>
    <x v="316"/>
    <n v="13653"/>
    <x v="0"/>
    <n v="248"/>
    <s v="AU"/>
    <s v="AUD"/>
    <n v="1537333200"/>
    <n v="1537419600"/>
    <b v="0"/>
    <b v="0"/>
    <s v="film &amp; video/science fiction"/>
    <n v="0.31171232876712329"/>
    <n v="55.052419354838712"/>
    <x v="4"/>
    <s v="science fiction"/>
    <x v="123"/>
    <d v="2018-09-20T05:00:00"/>
    <x v="9"/>
  </r>
  <r>
    <n v="767"/>
    <s v="Hale, Pearson and Jenkins"/>
    <s v="Upgradable attitude-oriented project"/>
    <x v="387"/>
    <n v="55372"/>
    <x v="0"/>
    <n v="513"/>
    <s v="US"/>
    <s v="USD"/>
    <n v="1444107600"/>
    <n v="1447999200"/>
    <b v="0"/>
    <b v="0"/>
    <s v="publishing/translations"/>
    <n v="0.56967078189300413"/>
    <n v="107.93762183235867"/>
    <x v="5"/>
    <s v="translations"/>
    <x v="696"/>
    <d v="2015-11-20T06:00:00"/>
    <x v="0"/>
  </r>
  <r>
    <n v="768"/>
    <s v="Ramirez-Calderon"/>
    <s v="Fundamental zero tolerance alliance"/>
    <x v="73"/>
    <n v="11088"/>
    <x v="1"/>
    <n v="150"/>
    <s v="US"/>
    <s v="USD"/>
    <n v="1386741600"/>
    <n v="1388037600"/>
    <b v="0"/>
    <b v="0"/>
    <s v="theater/plays"/>
    <n v="2"/>
    <n v="73.92"/>
    <x v="3"/>
    <s v="plays"/>
    <x v="626"/>
    <d v="2013-12-26T06:00:00"/>
    <x v="2"/>
  </r>
  <r>
    <n v="769"/>
    <s v="Johnson-Morales"/>
    <s v="Devolved 24hour forecast"/>
    <x v="388"/>
    <n v="109106"/>
    <x v="0"/>
    <n v="3410"/>
    <s v="US"/>
    <s v="USD"/>
    <n v="1376542800"/>
    <n v="1378789200"/>
    <b v="0"/>
    <b v="0"/>
    <s v="games/video games"/>
    <n v="0.86867834394904464"/>
    <n v="31.995894428152493"/>
    <x v="6"/>
    <s v="video games"/>
    <x v="697"/>
    <d v="2013-09-10T05:00:00"/>
    <x v="2"/>
  </r>
  <r>
    <n v="770"/>
    <s v="Mathis-Rodriguez"/>
    <s v="User-centric attitude-oriented intranet"/>
    <x v="333"/>
    <n v="11642"/>
    <x v="1"/>
    <n v="216"/>
    <s v="IT"/>
    <s v="EUR"/>
    <n v="1397451600"/>
    <n v="1398056400"/>
    <b v="0"/>
    <b v="1"/>
    <s v="theater/plays"/>
    <n v="2"/>
    <n v="53.898148148148145"/>
    <x v="3"/>
    <s v="plays"/>
    <x v="698"/>
    <d v="2014-04-21T05:00:00"/>
    <x v="1"/>
  </r>
  <r>
    <n v="771"/>
    <s v="Smith, Mack and Williams"/>
    <s v="Self-enabling 5thgeneration paradigm"/>
    <x v="36"/>
    <n v="2769"/>
    <x v="3"/>
    <n v="26"/>
    <s v="US"/>
    <s v="USD"/>
    <n v="1548482400"/>
    <n v="1550815200"/>
    <b v="0"/>
    <b v="0"/>
    <s v="theater/plays"/>
    <n v="0.49446428571428569"/>
    <n v="106.5"/>
    <x v="3"/>
    <s v="plays"/>
    <x v="699"/>
    <d v="2019-02-22T06:00:00"/>
    <x v="3"/>
  </r>
  <r>
    <n v="772"/>
    <s v="Johnson-Pace"/>
    <s v="Persistent 3rdgeneration moratorium"/>
    <x v="389"/>
    <n v="169586"/>
    <x v="1"/>
    <n v="5139"/>
    <s v="US"/>
    <s v="USD"/>
    <n v="1549692000"/>
    <n v="1550037600"/>
    <b v="0"/>
    <b v="0"/>
    <s v="music/indie rock"/>
    <n v="1.1335962566844919"/>
    <n v="32.999805409612762"/>
    <x v="1"/>
    <s v="indie rock"/>
    <x v="700"/>
    <d v="2019-02-13T06:00:00"/>
    <x v="3"/>
  </r>
  <r>
    <n v="773"/>
    <s v="Meza, Kirby and Patel"/>
    <s v="Cross-platform empowering project"/>
    <x v="390"/>
    <n v="101185"/>
    <x v="1"/>
    <n v="2353"/>
    <s v="US"/>
    <s v="USD"/>
    <n v="1492059600"/>
    <n v="1492923600"/>
    <b v="0"/>
    <b v="0"/>
    <s v="theater/plays"/>
    <n v="1.9055555555555554"/>
    <n v="43.00254993625159"/>
    <x v="3"/>
    <s v="plays"/>
    <x v="701"/>
    <d v="2017-04-23T05:00:00"/>
    <x v="5"/>
  </r>
  <r>
    <n v="774"/>
    <s v="Gonzalez-Snow"/>
    <s v="Polarized user-facing interface"/>
    <x v="92"/>
    <n v="6775"/>
    <x v="1"/>
    <n v="78"/>
    <s v="IT"/>
    <s v="EUR"/>
    <n v="1463979600"/>
    <n v="1467522000"/>
    <b v="0"/>
    <b v="0"/>
    <s v="technology/web"/>
    <n v="1.355"/>
    <n v="86.858974358974365"/>
    <x v="2"/>
    <s v="web"/>
    <x v="702"/>
    <d v="2016-07-03T05:00:00"/>
    <x v="7"/>
  </r>
  <r>
    <n v="775"/>
    <s v="Murphy LLC"/>
    <s v="Customer-focused non-volatile framework"/>
    <x v="151"/>
    <n v="968"/>
    <x v="0"/>
    <n v="10"/>
    <s v="US"/>
    <s v="USD"/>
    <n v="1415253600"/>
    <n v="1416117600"/>
    <b v="0"/>
    <b v="0"/>
    <s v="music/rock"/>
    <n v="0.10297872340425532"/>
    <n v="96.8"/>
    <x v="1"/>
    <s v="rock"/>
    <x v="703"/>
    <d v="2014-11-16T06:00:00"/>
    <x v="1"/>
  </r>
  <r>
    <n v="776"/>
    <s v="Taylor-Rowe"/>
    <s v="Synchronized multimedia frame"/>
    <x v="391"/>
    <n v="72623"/>
    <x v="0"/>
    <n v="2201"/>
    <s v="US"/>
    <s v="USD"/>
    <n v="1562216400"/>
    <n v="1563771600"/>
    <b v="0"/>
    <b v="0"/>
    <s v="theater/plays"/>
    <n v="0.65544223826714798"/>
    <n v="32.995456610631528"/>
    <x v="3"/>
    <s v="plays"/>
    <x v="704"/>
    <d v="2019-07-22T05:00:00"/>
    <x v="3"/>
  </r>
  <r>
    <n v="777"/>
    <s v="Henderson Ltd"/>
    <s v="Open-architected stable algorithm"/>
    <x v="202"/>
    <n v="45987"/>
    <x v="0"/>
    <n v="676"/>
    <s v="US"/>
    <s v="USD"/>
    <n v="1316754000"/>
    <n v="1319259600"/>
    <b v="0"/>
    <b v="0"/>
    <s v="theater/plays"/>
    <n v="0.49026652452025588"/>
    <n v="68.028106508875737"/>
    <x v="3"/>
    <s v="plays"/>
    <x v="431"/>
    <d v="2011-10-22T05:00:00"/>
    <x v="8"/>
  </r>
  <r>
    <n v="778"/>
    <s v="Moss-Guzman"/>
    <s v="Cross-platform optimizing website"/>
    <x v="81"/>
    <n v="10243"/>
    <x v="1"/>
    <n v="174"/>
    <s v="CH"/>
    <s v="CHF"/>
    <n v="1313211600"/>
    <n v="1313643600"/>
    <b v="0"/>
    <b v="0"/>
    <s v="film &amp; video/animation"/>
    <n v="2"/>
    <n v="58.867816091954026"/>
    <x v="4"/>
    <s v="animation"/>
    <x v="705"/>
    <d v="2011-08-18T05:00:00"/>
    <x v="8"/>
  </r>
  <r>
    <n v="779"/>
    <s v="Webb Group"/>
    <s v="Public-key actuating projection"/>
    <x v="392"/>
    <n v="87293"/>
    <x v="0"/>
    <n v="831"/>
    <s v="US"/>
    <s v="USD"/>
    <n v="1439528400"/>
    <n v="1440306000"/>
    <b v="0"/>
    <b v="1"/>
    <s v="theater/plays"/>
    <n v="0.80306347746090156"/>
    <n v="105.04572803850782"/>
    <x v="3"/>
    <s v="plays"/>
    <x v="706"/>
    <d v="2015-08-23T05:00:00"/>
    <x v="0"/>
  </r>
  <r>
    <n v="780"/>
    <s v="Brooks-Rodriguez"/>
    <s v="Implemented intangible instruction set"/>
    <x v="135"/>
    <n v="5421"/>
    <x v="1"/>
    <n v="164"/>
    <s v="US"/>
    <s v="USD"/>
    <n v="1469163600"/>
    <n v="1470805200"/>
    <b v="0"/>
    <b v="1"/>
    <s v="film &amp; video/drama"/>
    <n v="1.0629411764705883"/>
    <n v="33.054878048780488"/>
    <x v="4"/>
    <s v="drama"/>
    <x v="707"/>
    <d v="2016-08-10T05:00:00"/>
    <x v="7"/>
  </r>
  <r>
    <n v="781"/>
    <s v="Thomas Ltd"/>
    <s v="Cross-group interactive architecture"/>
    <x v="251"/>
    <n v="4414"/>
    <x v="3"/>
    <n v="56"/>
    <s v="CH"/>
    <s v="CHF"/>
    <n v="1288501200"/>
    <n v="1292911200"/>
    <b v="0"/>
    <b v="0"/>
    <s v="theater/plays"/>
    <n v="0.50735632183908042"/>
    <n v="78.821428571428569"/>
    <x v="3"/>
    <s v="plays"/>
    <x v="708"/>
    <d v="2010-12-21T06:00:00"/>
    <x v="6"/>
  </r>
  <r>
    <n v="782"/>
    <s v="Williams and Sons"/>
    <s v="Centralized asymmetric framework"/>
    <x v="135"/>
    <n v="10981"/>
    <x v="1"/>
    <n v="161"/>
    <s v="US"/>
    <s v="USD"/>
    <n v="1298959200"/>
    <n v="1301374800"/>
    <b v="0"/>
    <b v="1"/>
    <s v="film &amp; video/animation"/>
    <n v="2"/>
    <n v="68.204968944099377"/>
    <x v="4"/>
    <s v="animation"/>
    <x v="709"/>
    <d v="2011-03-29T05:00:00"/>
    <x v="8"/>
  </r>
  <r>
    <n v="783"/>
    <s v="Vega, Chan and Carney"/>
    <s v="Down-sized systematic utilization"/>
    <x v="71"/>
    <n v="10451"/>
    <x v="1"/>
    <n v="138"/>
    <s v="US"/>
    <s v="USD"/>
    <n v="1387260000"/>
    <n v="1387864800"/>
    <b v="0"/>
    <b v="0"/>
    <s v="music/rock"/>
    <n v="1.4122972972972974"/>
    <n v="75.731884057971016"/>
    <x v="1"/>
    <s v="rock"/>
    <x v="710"/>
    <d v="2013-12-24T06:00:00"/>
    <x v="2"/>
  </r>
  <r>
    <n v="784"/>
    <s v="Byrd Group"/>
    <s v="Profound fault-tolerant model"/>
    <x v="393"/>
    <n v="102535"/>
    <x v="1"/>
    <n v="3308"/>
    <s v="US"/>
    <s v="USD"/>
    <n v="1457244000"/>
    <n v="1458190800"/>
    <b v="0"/>
    <b v="0"/>
    <s v="technology/web"/>
    <n v="1.1533745781777278"/>
    <n v="30.996070133010882"/>
    <x v="2"/>
    <s v="web"/>
    <x v="711"/>
    <d v="2016-03-17T05:00:00"/>
    <x v="7"/>
  </r>
  <r>
    <n v="785"/>
    <s v="Peterson, Fletcher and Sanchez"/>
    <s v="Multi-channeled bi-directional moratorium"/>
    <x v="313"/>
    <n v="12939"/>
    <x v="1"/>
    <n v="127"/>
    <s v="AU"/>
    <s v="AUD"/>
    <n v="1556341200"/>
    <n v="1559278800"/>
    <b v="0"/>
    <b v="1"/>
    <s v="film &amp; video/animation"/>
    <n v="1.9311940298507462"/>
    <n v="101.88188976377953"/>
    <x v="4"/>
    <s v="animation"/>
    <x v="157"/>
    <d v="2019-05-31T05:00:00"/>
    <x v="3"/>
  </r>
  <r>
    <n v="786"/>
    <s v="Smith-Brown"/>
    <s v="Object-based content-based ability"/>
    <x v="42"/>
    <n v="10946"/>
    <x v="1"/>
    <n v="207"/>
    <s v="IT"/>
    <s v="EUR"/>
    <n v="1522126800"/>
    <n v="1522731600"/>
    <b v="0"/>
    <b v="1"/>
    <s v="music/jazz"/>
    <n v="2"/>
    <n v="52.879227053140099"/>
    <x v="1"/>
    <s v="jazz"/>
    <x v="630"/>
    <d v="2018-04-03T05:00:00"/>
    <x v="9"/>
  </r>
  <r>
    <n v="787"/>
    <s v="Vance-Glover"/>
    <s v="Progressive coherent secured line"/>
    <x v="394"/>
    <n v="60994"/>
    <x v="0"/>
    <n v="859"/>
    <s v="CA"/>
    <s v="CAD"/>
    <n v="1305954000"/>
    <n v="1306731600"/>
    <b v="0"/>
    <b v="0"/>
    <s v="music/rock"/>
    <n v="0.99663398692810456"/>
    <n v="71.005820721769496"/>
    <x v="1"/>
    <s v="rock"/>
    <x v="712"/>
    <d v="2011-05-30T05:00:00"/>
    <x v="8"/>
  </r>
  <r>
    <n v="788"/>
    <s v="Joyce PLC"/>
    <s v="Synchronized directional capability"/>
    <x v="136"/>
    <n v="3174"/>
    <x v="2"/>
    <n v="31"/>
    <s v="US"/>
    <s v="USD"/>
    <n v="1350709200"/>
    <n v="1352527200"/>
    <b v="0"/>
    <b v="0"/>
    <s v="film &amp; video/animation"/>
    <n v="0.88166666666666671"/>
    <n v="102.38709677419355"/>
    <x v="4"/>
    <s v="animation"/>
    <x v="93"/>
    <d v="2012-11-10T06:00:00"/>
    <x v="4"/>
  </r>
  <r>
    <n v="789"/>
    <s v="Kennedy-Miller"/>
    <s v="Cross-platform composite migration"/>
    <x v="25"/>
    <n v="3351"/>
    <x v="0"/>
    <n v="45"/>
    <s v="US"/>
    <s v="USD"/>
    <n v="1401166800"/>
    <n v="1404363600"/>
    <b v="0"/>
    <b v="0"/>
    <s v="theater/plays"/>
    <n v="0.37233333333333335"/>
    <n v="74.466666666666669"/>
    <x v="3"/>
    <s v="plays"/>
    <x v="713"/>
    <d v="2014-07-03T05:00:00"/>
    <x v="1"/>
  </r>
  <r>
    <n v="790"/>
    <s v="White-Obrien"/>
    <s v="Operative local pricing structure"/>
    <x v="395"/>
    <n v="56774"/>
    <x v="3"/>
    <n v="1113"/>
    <s v="US"/>
    <s v="USD"/>
    <n v="1266127200"/>
    <n v="1266645600"/>
    <b v="0"/>
    <b v="0"/>
    <s v="theater/plays"/>
    <n v="0.30540075309306081"/>
    <n v="51.009883198562441"/>
    <x v="3"/>
    <s v="plays"/>
    <x v="714"/>
    <d v="2010-02-20T06:00:00"/>
    <x v="6"/>
  </r>
  <r>
    <n v="791"/>
    <s v="Stafford, Hess and Raymond"/>
    <s v="Optional web-enabled extranet"/>
    <x v="118"/>
    <n v="540"/>
    <x v="0"/>
    <n v="6"/>
    <s v="US"/>
    <s v="USD"/>
    <n v="1481436000"/>
    <n v="1482818400"/>
    <b v="0"/>
    <b v="0"/>
    <s v="food/food trucks"/>
    <n v="0.25714285714285712"/>
    <n v="90"/>
    <x v="0"/>
    <s v="food trucks"/>
    <x v="715"/>
    <d v="2016-12-27T06:00:00"/>
    <x v="7"/>
  </r>
  <r>
    <n v="792"/>
    <s v="Jordan, Schneider and Hall"/>
    <s v="Reduced 6thgeneration intranet"/>
    <x v="22"/>
    <n v="680"/>
    <x v="0"/>
    <n v="7"/>
    <s v="US"/>
    <s v="USD"/>
    <n v="1372222800"/>
    <n v="1374642000"/>
    <b v="0"/>
    <b v="1"/>
    <s v="theater/plays"/>
    <n v="0.34"/>
    <n v="97.142857142857139"/>
    <x v="3"/>
    <s v="plays"/>
    <x v="716"/>
    <d v="2013-07-24T05:00:00"/>
    <x v="2"/>
  </r>
  <r>
    <n v="793"/>
    <s v="Rodriguez, Cox and Rodriguez"/>
    <s v="Networked disintermediate leverage"/>
    <x v="65"/>
    <n v="13045"/>
    <x v="1"/>
    <n v="181"/>
    <s v="CH"/>
    <s v="CHF"/>
    <n v="1372136400"/>
    <n v="1372482000"/>
    <b v="0"/>
    <b v="0"/>
    <s v="publishing/nonfiction"/>
    <n v="2"/>
    <n v="72.071823204419886"/>
    <x v="5"/>
    <s v="nonfiction"/>
    <x v="448"/>
    <d v="2013-06-29T05:00:00"/>
    <x v="2"/>
  </r>
  <r>
    <n v="794"/>
    <s v="Welch Inc"/>
    <s v="Optional optimal website"/>
    <x v="47"/>
    <n v="8276"/>
    <x v="1"/>
    <n v="110"/>
    <s v="US"/>
    <s v="USD"/>
    <n v="1513922400"/>
    <n v="1514959200"/>
    <b v="0"/>
    <b v="0"/>
    <s v="music/rock"/>
    <n v="1.2539393939393939"/>
    <n v="75.236363636363635"/>
    <x v="1"/>
    <s v="rock"/>
    <x v="717"/>
    <d v="2018-01-03T06:00:00"/>
    <x v="5"/>
  </r>
  <r>
    <n v="795"/>
    <s v="Vasquez Inc"/>
    <s v="Stand-alone asynchronous functionalities"/>
    <x v="143"/>
    <n v="1022"/>
    <x v="0"/>
    <n v="31"/>
    <s v="US"/>
    <s v="USD"/>
    <n v="1477976400"/>
    <n v="1478235600"/>
    <b v="0"/>
    <b v="0"/>
    <s v="film &amp; video/drama"/>
    <n v="0.14394366197183098"/>
    <n v="32.967741935483872"/>
    <x v="4"/>
    <s v="drama"/>
    <x v="718"/>
    <d v="2016-11-04T05:00:00"/>
    <x v="7"/>
  </r>
  <r>
    <n v="796"/>
    <s v="Freeman-Ferguson"/>
    <s v="Profound full-range open system"/>
    <x v="75"/>
    <n v="4275"/>
    <x v="0"/>
    <n v="78"/>
    <s v="US"/>
    <s v="USD"/>
    <n v="1407474000"/>
    <n v="1408078800"/>
    <b v="0"/>
    <b v="1"/>
    <s v="games/mobile games"/>
    <n v="0.54807692307692313"/>
    <n v="54.807692307692307"/>
    <x v="6"/>
    <s v="mobile games"/>
    <x v="719"/>
    <d v="2014-08-15T05:00:00"/>
    <x v="1"/>
  </r>
  <r>
    <n v="797"/>
    <s v="Houston, Moore and Rogers"/>
    <s v="Optional tangible utilization"/>
    <x v="4"/>
    <n v="8332"/>
    <x v="1"/>
    <n v="185"/>
    <s v="US"/>
    <s v="USD"/>
    <n v="1546149600"/>
    <n v="1548136800"/>
    <b v="0"/>
    <b v="0"/>
    <s v="technology/web"/>
    <n v="1.0963157894736841"/>
    <n v="45.037837837837834"/>
    <x v="2"/>
    <s v="web"/>
    <x v="720"/>
    <d v="2019-01-22T06:00:00"/>
    <x v="9"/>
  </r>
  <r>
    <n v="798"/>
    <s v="Small-Fuentes"/>
    <s v="Seamless maximized product"/>
    <x v="74"/>
    <n v="6408"/>
    <x v="1"/>
    <n v="121"/>
    <s v="US"/>
    <s v="USD"/>
    <n v="1338440400"/>
    <n v="1340859600"/>
    <b v="0"/>
    <b v="1"/>
    <s v="theater/plays"/>
    <n v="1.8847058823529412"/>
    <n v="52.958677685950413"/>
    <x v="3"/>
    <s v="plays"/>
    <x v="721"/>
    <d v="2012-06-28T05:00:00"/>
    <x v="4"/>
  </r>
  <r>
    <n v="799"/>
    <s v="Reid-Day"/>
    <s v="Devolved tertiary time-frame"/>
    <x v="396"/>
    <n v="73522"/>
    <x v="0"/>
    <n v="1225"/>
    <s v="GB"/>
    <s v="GBP"/>
    <n v="1454133600"/>
    <n v="1454479200"/>
    <b v="0"/>
    <b v="0"/>
    <s v="theater/plays"/>
    <n v="0.87008284023668636"/>
    <n v="60.017959183673469"/>
    <x v="3"/>
    <s v="plays"/>
    <x v="722"/>
    <d v="2016-02-03T06:00:00"/>
    <x v="7"/>
  </r>
  <r>
    <n v="800"/>
    <s v="Wallace LLC"/>
    <s v="Centralized regional function"/>
    <x v="0"/>
    <n v="1"/>
    <x v="0"/>
    <n v="1"/>
    <s v="CH"/>
    <s v="CHF"/>
    <n v="1434085200"/>
    <n v="1434430800"/>
    <b v="0"/>
    <b v="0"/>
    <s v="music/rock"/>
    <n v="0.01"/>
    <n v="1"/>
    <x v="1"/>
    <s v="rock"/>
    <x v="139"/>
    <d v="2015-06-16T05:00:00"/>
    <x v="0"/>
  </r>
  <r>
    <n v="801"/>
    <s v="Olson-Bishop"/>
    <s v="User-friendly high-level initiative"/>
    <x v="173"/>
    <n v="4667"/>
    <x v="1"/>
    <n v="106"/>
    <s v="US"/>
    <s v="USD"/>
    <n v="1577772000"/>
    <n v="1579672800"/>
    <b v="0"/>
    <b v="1"/>
    <s v="photography/photography books"/>
    <n v="2"/>
    <n v="44.028301886792455"/>
    <x v="7"/>
    <s v="photography books"/>
    <x v="723"/>
    <d v="2020-01-22T06:00:00"/>
    <x v="3"/>
  </r>
  <r>
    <n v="802"/>
    <s v="Rodriguez, Anderson and Porter"/>
    <s v="Reverse-engineered zero-defect infrastructure"/>
    <x v="8"/>
    <n v="12216"/>
    <x v="1"/>
    <n v="142"/>
    <s v="US"/>
    <s v="USD"/>
    <n v="1562216400"/>
    <n v="1562389200"/>
    <b v="0"/>
    <b v="0"/>
    <s v="photography/photography books"/>
    <n v="1.9703225806451612"/>
    <n v="86.028169014084511"/>
    <x v="7"/>
    <s v="photography books"/>
    <x v="704"/>
    <d v="2019-07-06T05:00:00"/>
    <x v="3"/>
  </r>
  <r>
    <n v="803"/>
    <s v="Perez, Brown and Meyers"/>
    <s v="Stand-alone background customer loyalty"/>
    <x v="55"/>
    <n v="6527"/>
    <x v="1"/>
    <n v="233"/>
    <s v="US"/>
    <s v="USD"/>
    <n v="1548568800"/>
    <n v="1551506400"/>
    <b v="0"/>
    <b v="0"/>
    <s v="theater/plays"/>
    <n v="1.07"/>
    <n v="28.012875536480685"/>
    <x v="3"/>
    <s v="plays"/>
    <x v="724"/>
    <d v="2019-03-02T06:00:00"/>
    <x v="3"/>
  </r>
  <r>
    <n v="804"/>
    <s v="English-Mccullough"/>
    <s v="Business-focused discrete software"/>
    <x v="97"/>
    <n v="6987"/>
    <x v="1"/>
    <n v="218"/>
    <s v="US"/>
    <s v="USD"/>
    <n v="1514872800"/>
    <n v="1516600800"/>
    <b v="0"/>
    <b v="0"/>
    <s v="music/rock"/>
    <n v="2"/>
    <n v="32.050458715596328"/>
    <x v="1"/>
    <s v="rock"/>
    <x v="725"/>
    <d v="2018-01-22T06:00:00"/>
    <x v="9"/>
  </r>
  <r>
    <n v="805"/>
    <s v="Smith-Nguyen"/>
    <s v="Advanced intermediate Graphic Interface"/>
    <x v="62"/>
    <n v="4932"/>
    <x v="0"/>
    <n v="67"/>
    <s v="AU"/>
    <s v="AUD"/>
    <n v="1416031200"/>
    <n v="1420437600"/>
    <b v="0"/>
    <b v="0"/>
    <s v="film &amp; video/documentary"/>
    <n v="0.50845360824742269"/>
    <n v="73.611940298507463"/>
    <x v="4"/>
    <s v="documentary"/>
    <x v="660"/>
    <d v="2015-01-05T06:00:00"/>
    <x v="1"/>
  </r>
  <r>
    <n v="806"/>
    <s v="Harmon-Madden"/>
    <s v="Adaptive holistic hub"/>
    <x v="31"/>
    <n v="8262"/>
    <x v="1"/>
    <n v="76"/>
    <s v="US"/>
    <s v="USD"/>
    <n v="1330927200"/>
    <n v="1332997200"/>
    <b v="0"/>
    <b v="1"/>
    <s v="film &amp; video/drama"/>
    <n v="2"/>
    <n v="108.71052631578948"/>
    <x v="4"/>
    <s v="drama"/>
    <x v="726"/>
    <d v="2012-03-29T05:00:00"/>
    <x v="4"/>
  </r>
  <r>
    <n v="807"/>
    <s v="Walker-Taylor"/>
    <s v="Automated uniform concept"/>
    <x v="31"/>
    <n v="1848"/>
    <x v="1"/>
    <n v="43"/>
    <s v="US"/>
    <s v="USD"/>
    <n v="1571115600"/>
    <n v="1574920800"/>
    <b v="0"/>
    <b v="1"/>
    <s v="theater/plays"/>
    <n v="2"/>
    <n v="42.97674418604651"/>
    <x v="3"/>
    <s v="plays"/>
    <x v="727"/>
    <d v="2019-11-28T06:00:00"/>
    <x v="3"/>
  </r>
  <r>
    <n v="808"/>
    <s v="Harris, Medina and Mitchell"/>
    <s v="Enhanced regional flexibility"/>
    <x v="5"/>
    <n v="1583"/>
    <x v="0"/>
    <n v="19"/>
    <s v="US"/>
    <s v="USD"/>
    <n v="1463461200"/>
    <n v="1464930000"/>
    <b v="0"/>
    <b v="0"/>
    <s v="food/food trucks"/>
    <n v="0.30442307692307691"/>
    <n v="83.315789473684205"/>
    <x v="0"/>
    <s v="food trucks"/>
    <x v="728"/>
    <d v="2016-06-03T05:00:00"/>
    <x v="7"/>
  </r>
  <r>
    <n v="809"/>
    <s v="Williams and Sons"/>
    <s v="Public-key bottom-line algorithm"/>
    <x v="397"/>
    <n v="88536"/>
    <x v="0"/>
    <n v="2108"/>
    <s v="CH"/>
    <s v="CHF"/>
    <n v="1344920400"/>
    <n v="1345006800"/>
    <b v="0"/>
    <b v="0"/>
    <s v="film &amp; video/documentary"/>
    <n v="0.62880681818181816"/>
    <n v="42"/>
    <x v="4"/>
    <s v="documentary"/>
    <x v="729"/>
    <d v="2012-08-15T05:00:00"/>
    <x v="4"/>
  </r>
  <r>
    <n v="810"/>
    <s v="Ball-Fisher"/>
    <s v="Multi-layered intangible instruction set"/>
    <x v="330"/>
    <n v="12360"/>
    <x v="1"/>
    <n v="221"/>
    <s v="US"/>
    <s v="USD"/>
    <n v="1511848800"/>
    <n v="1512712800"/>
    <b v="0"/>
    <b v="1"/>
    <s v="theater/plays"/>
    <n v="1.9312499999999999"/>
    <n v="55.927601809954751"/>
    <x v="3"/>
    <s v="plays"/>
    <x v="730"/>
    <d v="2017-12-08T06:00:00"/>
    <x v="5"/>
  </r>
  <r>
    <n v="811"/>
    <s v="Page, Holt and Mack"/>
    <s v="Fundamental methodical emulation"/>
    <x v="398"/>
    <n v="71320"/>
    <x v="0"/>
    <n v="679"/>
    <s v="US"/>
    <s v="USD"/>
    <n v="1452319200"/>
    <n v="1452492000"/>
    <b v="0"/>
    <b v="1"/>
    <s v="games/video games"/>
    <n v="0.77102702702702708"/>
    <n v="105.03681885125184"/>
    <x v="6"/>
    <s v="video games"/>
    <x v="731"/>
    <d v="2016-01-11T06:00:00"/>
    <x v="7"/>
  </r>
  <r>
    <n v="812"/>
    <s v="Landry Group"/>
    <s v="Expanded value-added hardware"/>
    <x v="221"/>
    <n v="134640"/>
    <x v="1"/>
    <n v="2805"/>
    <s v="CA"/>
    <s v="CAD"/>
    <n v="1523854800"/>
    <n v="1524286800"/>
    <b v="0"/>
    <b v="0"/>
    <s v="publishing/nonfiction"/>
    <n v="2"/>
    <n v="48"/>
    <x v="5"/>
    <s v="nonfiction"/>
    <x v="78"/>
    <d v="2018-04-21T05:00:00"/>
    <x v="9"/>
  </r>
  <r>
    <n v="813"/>
    <s v="Buckley Group"/>
    <s v="Diverse high-level attitude"/>
    <x v="170"/>
    <n v="7661"/>
    <x v="1"/>
    <n v="68"/>
    <s v="US"/>
    <s v="USD"/>
    <n v="1346043600"/>
    <n v="1346907600"/>
    <b v="0"/>
    <b v="0"/>
    <s v="games/video games"/>
    <n v="2"/>
    <n v="112.66176470588235"/>
    <x v="6"/>
    <s v="video games"/>
    <x v="732"/>
    <d v="2012-09-06T05:00:00"/>
    <x v="4"/>
  </r>
  <r>
    <n v="814"/>
    <s v="Vincent PLC"/>
    <s v="Visionary 24hour analyzer"/>
    <x v="170"/>
    <n v="2950"/>
    <x v="0"/>
    <n v="36"/>
    <s v="DK"/>
    <s v="DKK"/>
    <n v="1464325200"/>
    <n v="1464498000"/>
    <b v="0"/>
    <b v="1"/>
    <s v="music/rock"/>
    <n v="0.921875"/>
    <n v="81.944444444444443"/>
    <x v="1"/>
    <s v="rock"/>
    <x v="733"/>
    <d v="2016-05-29T05:00:00"/>
    <x v="7"/>
  </r>
  <r>
    <n v="815"/>
    <s v="Watson-Douglas"/>
    <s v="Centralized bandwidth-monitored leverage"/>
    <x v="25"/>
    <n v="11721"/>
    <x v="1"/>
    <n v="183"/>
    <s v="CA"/>
    <s v="CAD"/>
    <n v="1511935200"/>
    <n v="1514181600"/>
    <b v="0"/>
    <b v="0"/>
    <s v="music/rock"/>
    <n v="1.3023333333333333"/>
    <n v="64.049180327868854"/>
    <x v="1"/>
    <s v="rock"/>
    <x v="734"/>
    <d v="2017-12-25T06:00:00"/>
    <x v="5"/>
  </r>
  <r>
    <n v="816"/>
    <s v="Jones, Casey and Jones"/>
    <s v="Ergonomic mission-critical moratorium"/>
    <x v="173"/>
    <n v="14150"/>
    <x v="1"/>
    <n v="133"/>
    <s v="US"/>
    <s v="USD"/>
    <n v="1392012000"/>
    <n v="1392184800"/>
    <b v="1"/>
    <b v="1"/>
    <s v="theater/plays"/>
    <n v="2"/>
    <n v="106.39097744360902"/>
    <x v="3"/>
    <s v="plays"/>
    <x v="406"/>
    <d v="2014-02-12T06:00:00"/>
    <x v="1"/>
  </r>
  <r>
    <n v="817"/>
    <s v="Alvarez-Bauer"/>
    <s v="Front-line intermediate moderator"/>
    <x v="399"/>
    <n v="189192"/>
    <x v="1"/>
    <n v="2489"/>
    <s v="IT"/>
    <s v="EUR"/>
    <n v="1556946000"/>
    <n v="1559365200"/>
    <b v="0"/>
    <b v="1"/>
    <s v="publishing/nonfiction"/>
    <n v="2"/>
    <n v="76.011249497790274"/>
    <x v="5"/>
    <s v="nonfiction"/>
    <x v="735"/>
    <d v="2019-06-01T05:00:00"/>
    <x v="3"/>
  </r>
  <r>
    <n v="818"/>
    <s v="Martinez LLC"/>
    <s v="Automated local secured line"/>
    <x v="31"/>
    <n v="7664"/>
    <x v="1"/>
    <n v="69"/>
    <s v="US"/>
    <s v="USD"/>
    <n v="1548050400"/>
    <n v="1549173600"/>
    <b v="0"/>
    <b v="1"/>
    <s v="theater/plays"/>
    <n v="2"/>
    <n v="111.07246376811594"/>
    <x v="3"/>
    <s v="plays"/>
    <x v="736"/>
    <d v="2019-02-03T06:00:00"/>
    <x v="3"/>
  </r>
  <r>
    <n v="819"/>
    <s v="Buck-Khan"/>
    <s v="Integrated bandwidth-monitored alliance"/>
    <x v="200"/>
    <n v="4509"/>
    <x v="0"/>
    <n v="47"/>
    <s v="US"/>
    <s v="USD"/>
    <n v="1353736800"/>
    <n v="1355032800"/>
    <b v="1"/>
    <b v="0"/>
    <s v="games/video games"/>
    <n v="0.50662921348314605"/>
    <n v="95.936170212765958"/>
    <x v="6"/>
    <s v="video games"/>
    <x v="737"/>
    <d v="2012-12-09T06:00:00"/>
    <x v="4"/>
  </r>
  <r>
    <n v="820"/>
    <s v="Valdez, Williams and Meyer"/>
    <s v="Cross-group heuristic forecast"/>
    <x v="42"/>
    <n v="12009"/>
    <x v="1"/>
    <n v="279"/>
    <s v="GB"/>
    <s v="GBP"/>
    <n v="1532840400"/>
    <n v="1533963600"/>
    <b v="0"/>
    <b v="1"/>
    <s v="music/rock"/>
    <n v="2"/>
    <n v="43.043010752688176"/>
    <x v="1"/>
    <s v="rock"/>
    <x v="192"/>
    <d v="2018-08-11T05:00:00"/>
    <x v="9"/>
  </r>
  <r>
    <n v="821"/>
    <s v="Alvarez-Andrews"/>
    <s v="Extended impactful secured line"/>
    <x v="70"/>
    <n v="14273"/>
    <x v="1"/>
    <n v="210"/>
    <s v="US"/>
    <s v="USD"/>
    <n v="1488261600"/>
    <n v="1489381200"/>
    <b v="0"/>
    <b v="0"/>
    <s v="film &amp; video/documentary"/>
    <n v="2"/>
    <n v="67.966666666666669"/>
    <x v="4"/>
    <s v="documentary"/>
    <x v="738"/>
    <d v="2017-03-13T05:00:00"/>
    <x v="5"/>
  </r>
  <r>
    <n v="822"/>
    <s v="Stewart and Sons"/>
    <s v="Distributed optimizing protocol"/>
    <x v="400"/>
    <n v="188982"/>
    <x v="1"/>
    <n v="2100"/>
    <s v="US"/>
    <s v="USD"/>
    <n v="1393567200"/>
    <n v="1395032400"/>
    <b v="0"/>
    <b v="0"/>
    <s v="music/rock"/>
    <n v="2"/>
    <n v="89.991428571428571"/>
    <x v="1"/>
    <s v="rock"/>
    <x v="739"/>
    <d v="2014-03-17T05:00:00"/>
    <x v="1"/>
  </r>
  <r>
    <n v="823"/>
    <s v="Dyer Inc"/>
    <s v="Secured well-modulated system engine"/>
    <x v="178"/>
    <n v="14640"/>
    <x v="1"/>
    <n v="252"/>
    <s v="US"/>
    <s v="USD"/>
    <n v="1410325200"/>
    <n v="1412485200"/>
    <b v="1"/>
    <b v="1"/>
    <s v="music/rock"/>
    <n v="2"/>
    <n v="58.095238095238095"/>
    <x v="1"/>
    <s v="rock"/>
    <x v="613"/>
    <d v="2014-10-05T05:00:00"/>
    <x v="1"/>
  </r>
  <r>
    <n v="824"/>
    <s v="Anderson, Williams and Cox"/>
    <s v="Streamlined national benchmark"/>
    <x v="401"/>
    <n v="107516"/>
    <x v="1"/>
    <n v="1280"/>
    <s v="US"/>
    <s v="USD"/>
    <n v="1276923600"/>
    <n v="1279688400"/>
    <b v="0"/>
    <b v="1"/>
    <s v="publishing/nonfiction"/>
    <n v="1.2648941176470587"/>
    <n v="83.996875000000003"/>
    <x v="5"/>
    <s v="nonfiction"/>
    <x v="740"/>
    <d v="2010-07-21T05:00:00"/>
    <x v="6"/>
  </r>
  <r>
    <n v="825"/>
    <s v="Solomon PLC"/>
    <s v="Open-architected 24/7 infrastructure"/>
    <x v="136"/>
    <n v="13950"/>
    <x v="1"/>
    <n v="157"/>
    <s v="GB"/>
    <s v="GBP"/>
    <n v="1500958800"/>
    <n v="1501995600"/>
    <b v="0"/>
    <b v="0"/>
    <s v="film &amp; video/shorts"/>
    <n v="2"/>
    <n v="88.853503184713375"/>
    <x v="4"/>
    <s v="shorts"/>
    <x v="145"/>
    <d v="2017-08-06T05:00:00"/>
    <x v="5"/>
  </r>
  <r>
    <n v="826"/>
    <s v="Miller-Hubbard"/>
    <s v="Digitized 6thgeneration Local Area Network"/>
    <x v="54"/>
    <n v="12797"/>
    <x v="1"/>
    <n v="194"/>
    <s v="US"/>
    <s v="USD"/>
    <n v="1292220000"/>
    <n v="1294639200"/>
    <b v="0"/>
    <b v="1"/>
    <s v="theater/plays"/>
    <n v="2"/>
    <n v="65.963917525773198"/>
    <x v="3"/>
    <s v="plays"/>
    <x v="741"/>
    <d v="2011-01-10T06:00:00"/>
    <x v="6"/>
  </r>
  <r>
    <n v="827"/>
    <s v="Miranda, Martinez and Lowery"/>
    <s v="Innovative actuating artificial intelligence"/>
    <x v="173"/>
    <n v="6134"/>
    <x v="1"/>
    <n v="82"/>
    <s v="AU"/>
    <s v="AUD"/>
    <n v="1304398800"/>
    <n v="1305435600"/>
    <b v="0"/>
    <b v="1"/>
    <s v="film &amp; video/drama"/>
    <n v="2"/>
    <n v="74.804878048780495"/>
    <x v="4"/>
    <s v="drama"/>
    <x v="742"/>
    <d v="2011-05-15T05:00:00"/>
    <x v="8"/>
  </r>
  <r>
    <n v="828"/>
    <s v="Munoz, Cherry and Bell"/>
    <s v="Cross-platform reciprocal budgetary management"/>
    <x v="143"/>
    <n v="4899"/>
    <x v="0"/>
    <n v="70"/>
    <s v="US"/>
    <s v="USD"/>
    <n v="1535432400"/>
    <n v="1537592400"/>
    <b v="0"/>
    <b v="0"/>
    <s v="theater/plays"/>
    <n v="0.69"/>
    <n v="69.98571428571428"/>
    <x v="3"/>
    <s v="plays"/>
    <x v="202"/>
    <d v="2018-09-22T05:00:00"/>
    <x v="9"/>
  </r>
  <r>
    <n v="829"/>
    <s v="Baker-Higgins"/>
    <s v="Vision-oriented scalable portal"/>
    <x v="103"/>
    <n v="4929"/>
    <x v="0"/>
    <n v="154"/>
    <s v="US"/>
    <s v="USD"/>
    <n v="1433826000"/>
    <n v="1435122000"/>
    <b v="0"/>
    <b v="0"/>
    <s v="theater/plays"/>
    <n v="0.51343749999999999"/>
    <n v="32.006493506493506"/>
    <x v="3"/>
    <s v="plays"/>
    <x v="743"/>
    <d v="2015-06-24T05:00:00"/>
    <x v="0"/>
  </r>
  <r>
    <n v="830"/>
    <s v="Johnson, Turner and Carroll"/>
    <s v="Persevering zero administration knowledge user"/>
    <x v="319"/>
    <n v="1424"/>
    <x v="0"/>
    <n v="22"/>
    <s v="US"/>
    <s v="USD"/>
    <n v="1514959200"/>
    <n v="1520056800"/>
    <b v="0"/>
    <b v="0"/>
    <s v="theater/plays"/>
    <n v="1.1710526315789473E-2"/>
    <n v="64.727272727272734"/>
    <x v="3"/>
    <s v="plays"/>
    <x v="744"/>
    <d v="2018-03-03T06:00:00"/>
    <x v="9"/>
  </r>
  <r>
    <n v="831"/>
    <s v="Ward PLC"/>
    <s v="Front-line bottom-line Graphic Interface"/>
    <x v="402"/>
    <n v="105817"/>
    <x v="1"/>
    <n v="4233"/>
    <s v="US"/>
    <s v="USD"/>
    <n v="1332738000"/>
    <n v="1335675600"/>
    <b v="0"/>
    <b v="0"/>
    <s v="photography/photography books"/>
    <n v="1.089773429454171"/>
    <n v="24.998110087408456"/>
    <x v="7"/>
    <s v="photography books"/>
    <x v="745"/>
    <d v="2012-04-29T05:00:00"/>
    <x v="4"/>
  </r>
  <r>
    <n v="832"/>
    <s v="Bradley, Beck and Mayo"/>
    <s v="Synergized fault-tolerant hierarchy"/>
    <x v="403"/>
    <n v="136156"/>
    <x v="1"/>
    <n v="1297"/>
    <s v="DK"/>
    <s v="DKK"/>
    <n v="1445490000"/>
    <n v="1448431200"/>
    <b v="1"/>
    <b v="0"/>
    <s v="publishing/translations"/>
    <n v="2"/>
    <n v="104.97764070932922"/>
    <x v="5"/>
    <s v="translations"/>
    <x v="746"/>
    <d v="2015-11-25T06:00:00"/>
    <x v="0"/>
  </r>
  <r>
    <n v="833"/>
    <s v="Levine, Martin and Hernandez"/>
    <s v="Expanded asynchronous groupware"/>
    <x v="85"/>
    <n v="10723"/>
    <x v="1"/>
    <n v="165"/>
    <s v="DK"/>
    <s v="DKK"/>
    <n v="1297663200"/>
    <n v="1298613600"/>
    <b v="0"/>
    <b v="0"/>
    <s v="publishing/translations"/>
    <n v="1.5769117647058823"/>
    <n v="64.987878787878785"/>
    <x v="5"/>
    <s v="translations"/>
    <x v="747"/>
    <d v="2011-02-25T06:00:00"/>
    <x v="8"/>
  </r>
  <r>
    <n v="834"/>
    <s v="Gallegos, Wagner and Gaines"/>
    <s v="Expanded fault-tolerant emulation"/>
    <x v="190"/>
    <n v="11228"/>
    <x v="1"/>
    <n v="119"/>
    <s v="US"/>
    <s v="USD"/>
    <n v="1371963600"/>
    <n v="1372482000"/>
    <b v="0"/>
    <b v="0"/>
    <s v="theater/plays"/>
    <n v="1.5380821917808218"/>
    <n v="94.352941176470594"/>
    <x v="3"/>
    <s v="plays"/>
    <x v="362"/>
    <d v="2013-06-29T05:00:00"/>
    <x v="2"/>
  </r>
  <r>
    <n v="835"/>
    <s v="Hodges, Smith and Kelly"/>
    <s v="Future-proofed 24hour model"/>
    <x v="404"/>
    <n v="77355"/>
    <x v="0"/>
    <n v="1758"/>
    <s v="US"/>
    <s v="USD"/>
    <n v="1425103200"/>
    <n v="1425621600"/>
    <b v="0"/>
    <b v="0"/>
    <s v="technology/web"/>
    <n v="0.89738979118329465"/>
    <n v="44.001706484641637"/>
    <x v="2"/>
    <s v="web"/>
    <x v="748"/>
    <d v="2015-03-06T06:00:00"/>
    <x v="0"/>
  </r>
  <r>
    <n v="836"/>
    <s v="Macias Inc"/>
    <s v="Optimized didactic intranet"/>
    <x v="32"/>
    <n v="6086"/>
    <x v="0"/>
    <n v="94"/>
    <s v="US"/>
    <s v="USD"/>
    <n v="1265349600"/>
    <n v="1266300000"/>
    <b v="0"/>
    <b v="0"/>
    <s v="music/indie rock"/>
    <n v="0.75135802469135804"/>
    <n v="64.744680851063833"/>
    <x v="1"/>
    <s v="indie rock"/>
    <x v="749"/>
    <d v="2010-02-16T06:00:00"/>
    <x v="6"/>
  </r>
  <r>
    <n v="837"/>
    <s v="Cook-Ortiz"/>
    <s v="Right-sized dedicated standardization"/>
    <x v="405"/>
    <n v="150960"/>
    <x v="1"/>
    <n v="1797"/>
    <s v="US"/>
    <s v="USD"/>
    <n v="1301202000"/>
    <n v="1305867600"/>
    <b v="0"/>
    <b v="0"/>
    <s v="music/jazz"/>
    <n v="2"/>
    <n v="84.00667779632721"/>
    <x v="1"/>
    <s v="jazz"/>
    <x v="643"/>
    <d v="2011-05-20T05:00:00"/>
    <x v="8"/>
  </r>
  <r>
    <n v="838"/>
    <s v="Jordan-Fischer"/>
    <s v="Vision-oriented high-level extranet"/>
    <x v="330"/>
    <n v="8890"/>
    <x v="1"/>
    <n v="261"/>
    <s v="US"/>
    <s v="USD"/>
    <n v="1538024400"/>
    <n v="1538802000"/>
    <b v="0"/>
    <b v="0"/>
    <s v="theater/plays"/>
    <n v="1.3890625000000001"/>
    <n v="34.061302681992338"/>
    <x v="3"/>
    <s v="plays"/>
    <x v="750"/>
    <d v="2018-10-06T05:00:00"/>
    <x v="9"/>
  </r>
  <r>
    <n v="839"/>
    <s v="Pierce-Ramirez"/>
    <s v="Organized scalable initiative"/>
    <x v="106"/>
    <n v="14644"/>
    <x v="1"/>
    <n v="157"/>
    <s v="US"/>
    <s v="USD"/>
    <n v="1395032400"/>
    <n v="1398920400"/>
    <b v="0"/>
    <b v="1"/>
    <s v="film &amp; video/documentary"/>
    <n v="1.9018181818181819"/>
    <n v="93.273885350318466"/>
    <x v="4"/>
    <s v="documentary"/>
    <x v="751"/>
    <d v="2014-05-01T05:00:00"/>
    <x v="1"/>
  </r>
  <r>
    <n v="840"/>
    <s v="Howell and Sons"/>
    <s v="Enhanced regional moderator"/>
    <x v="406"/>
    <n v="116583"/>
    <x v="1"/>
    <n v="3533"/>
    <s v="US"/>
    <s v="USD"/>
    <n v="1405486800"/>
    <n v="1405659600"/>
    <b v="0"/>
    <b v="1"/>
    <s v="theater/plays"/>
    <n v="1.0024333619948409"/>
    <n v="32.998301726577978"/>
    <x v="3"/>
    <s v="plays"/>
    <x v="752"/>
    <d v="2014-07-18T05:00:00"/>
    <x v="1"/>
  </r>
  <r>
    <n v="841"/>
    <s v="Garcia, Dunn and Richardson"/>
    <s v="Automated even-keeled emulation"/>
    <x v="14"/>
    <n v="12991"/>
    <x v="1"/>
    <n v="155"/>
    <s v="US"/>
    <s v="USD"/>
    <n v="1455861600"/>
    <n v="1457244000"/>
    <b v="0"/>
    <b v="0"/>
    <s v="technology/web"/>
    <n v="1.4275824175824177"/>
    <n v="83.812903225806451"/>
    <x v="2"/>
    <s v="web"/>
    <x v="753"/>
    <d v="2016-03-06T06:00:00"/>
    <x v="7"/>
  </r>
  <r>
    <n v="842"/>
    <s v="Lawson and Sons"/>
    <s v="Reverse-engineered multi-tasking product"/>
    <x v="42"/>
    <n v="8447"/>
    <x v="1"/>
    <n v="132"/>
    <s v="IT"/>
    <s v="EUR"/>
    <n v="1529038800"/>
    <n v="1529298000"/>
    <b v="0"/>
    <b v="0"/>
    <s v="technology/wearables"/>
    <n v="2"/>
    <n v="63.992424242424242"/>
    <x v="2"/>
    <s v="wearables"/>
    <x v="754"/>
    <d v="2018-06-18T05:00:00"/>
    <x v="9"/>
  </r>
  <r>
    <n v="843"/>
    <s v="Porter-Hicks"/>
    <s v="De-engineered next generation parallelism"/>
    <x v="35"/>
    <n v="2703"/>
    <x v="0"/>
    <n v="33"/>
    <s v="US"/>
    <s v="USD"/>
    <n v="1535259600"/>
    <n v="1535778000"/>
    <b v="0"/>
    <b v="0"/>
    <s v="photography/photography books"/>
    <n v="0.30715909090909088"/>
    <n v="81.909090909090907"/>
    <x v="7"/>
    <s v="photography books"/>
    <x v="755"/>
    <d v="2018-09-01T05:00:00"/>
    <x v="9"/>
  </r>
  <r>
    <n v="844"/>
    <s v="Rodriguez-Hansen"/>
    <s v="Intuitive cohesive groupware"/>
    <x v="35"/>
    <n v="8747"/>
    <x v="3"/>
    <n v="94"/>
    <s v="US"/>
    <s v="USD"/>
    <n v="1327212000"/>
    <n v="1327471200"/>
    <b v="0"/>
    <b v="0"/>
    <s v="film &amp; video/documentary"/>
    <n v="0.99397727272727276"/>
    <n v="93.053191489361708"/>
    <x v="4"/>
    <s v="documentary"/>
    <x v="756"/>
    <d v="2012-01-25T06:00:00"/>
    <x v="4"/>
  </r>
  <r>
    <n v="845"/>
    <s v="Williams LLC"/>
    <s v="Up-sized high-level access"/>
    <x v="407"/>
    <n v="138087"/>
    <x v="1"/>
    <n v="1354"/>
    <s v="GB"/>
    <s v="GBP"/>
    <n v="1526360400"/>
    <n v="1529557200"/>
    <b v="0"/>
    <b v="0"/>
    <s v="technology/web"/>
    <n v="1.9754935622317598"/>
    <n v="101.98449039881831"/>
    <x v="2"/>
    <s v="web"/>
    <x v="757"/>
    <d v="2018-06-21T05:00:00"/>
    <x v="9"/>
  </r>
  <r>
    <n v="846"/>
    <s v="Cooper, Stanley and Bryant"/>
    <s v="Phased empowering success"/>
    <x v="67"/>
    <n v="5085"/>
    <x v="1"/>
    <n v="48"/>
    <s v="US"/>
    <s v="USD"/>
    <n v="1532149200"/>
    <n v="1535259600"/>
    <b v="1"/>
    <b v="1"/>
    <s v="technology/web"/>
    <n v="2"/>
    <n v="105.9375"/>
    <x v="2"/>
    <s v="web"/>
    <x v="758"/>
    <d v="2018-08-26T05:00:00"/>
    <x v="9"/>
  </r>
  <r>
    <n v="847"/>
    <s v="Miller, Glenn and Adams"/>
    <s v="Distributed actuating project"/>
    <x v="53"/>
    <n v="11174"/>
    <x v="1"/>
    <n v="110"/>
    <s v="US"/>
    <s v="USD"/>
    <n v="1515304800"/>
    <n v="1515564000"/>
    <b v="0"/>
    <b v="0"/>
    <s v="food/food trucks"/>
    <n v="2"/>
    <n v="101.58181818181818"/>
    <x v="0"/>
    <s v="food trucks"/>
    <x v="759"/>
    <d v="2018-01-10T06:00:00"/>
    <x v="9"/>
  </r>
  <r>
    <n v="848"/>
    <s v="Cole, Salazar and Moreno"/>
    <s v="Robust motivating orchestration"/>
    <x v="170"/>
    <n v="10831"/>
    <x v="1"/>
    <n v="172"/>
    <s v="US"/>
    <s v="USD"/>
    <n v="1276318800"/>
    <n v="1277096400"/>
    <b v="0"/>
    <b v="0"/>
    <s v="film &amp; video/drama"/>
    <n v="2"/>
    <n v="62.970930232558139"/>
    <x v="4"/>
    <s v="drama"/>
    <x v="760"/>
    <d v="2010-06-21T05:00:00"/>
    <x v="6"/>
  </r>
  <r>
    <n v="849"/>
    <s v="Jones-Ryan"/>
    <s v="Vision-oriented uniform instruction set"/>
    <x v="313"/>
    <n v="8917"/>
    <x v="1"/>
    <n v="307"/>
    <s v="US"/>
    <s v="USD"/>
    <n v="1328767200"/>
    <n v="1329026400"/>
    <b v="0"/>
    <b v="1"/>
    <s v="music/indie rock"/>
    <n v="1.3308955223880596"/>
    <n v="29.045602605863191"/>
    <x v="1"/>
    <s v="indie rock"/>
    <x v="761"/>
    <d v="2012-02-12T06:00:00"/>
    <x v="4"/>
  </r>
  <r>
    <n v="850"/>
    <s v="Hood, Perez and Meadows"/>
    <s v="Cross-group upward-trending hierarchy"/>
    <x v="0"/>
    <n v="1"/>
    <x v="0"/>
    <n v="1"/>
    <s v="US"/>
    <s v="USD"/>
    <n v="1321682400"/>
    <n v="1322978400"/>
    <b v="1"/>
    <b v="0"/>
    <s v="music/rock"/>
    <n v="0.01"/>
    <n v="1"/>
    <x v="1"/>
    <s v="rock"/>
    <x v="762"/>
    <d v="2011-12-04T06:00:00"/>
    <x v="8"/>
  </r>
  <r>
    <n v="851"/>
    <s v="Bright and Sons"/>
    <s v="Object-based needs-based info-mediaries"/>
    <x v="46"/>
    <n v="12468"/>
    <x v="1"/>
    <n v="160"/>
    <s v="US"/>
    <s v="USD"/>
    <n v="1335934800"/>
    <n v="1338786000"/>
    <b v="0"/>
    <b v="0"/>
    <s v="music/electric music"/>
    <n v="2"/>
    <n v="77.924999999999997"/>
    <x v="1"/>
    <s v="electric music"/>
    <x v="444"/>
    <d v="2012-06-04T05:00:00"/>
    <x v="4"/>
  </r>
  <r>
    <n v="852"/>
    <s v="Brady Ltd"/>
    <s v="Open-source reciprocal standardization"/>
    <x v="70"/>
    <n v="2505"/>
    <x v="0"/>
    <n v="31"/>
    <s v="US"/>
    <s v="USD"/>
    <n v="1310792400"/>
    <n v="1311656400"/>
    <b v="0"/>
    <b v="1"/>
    <s v="games/video games"/>
    <n v="0.51122448979591839"/>
    <n v="80.806451612903231"/>
    <x v="6"/>
    <s v="video games"/>
    <x v="763"/>
    <d v="2011-07-26T05:00:00"/>
    <x v="8"/>
  </r>
  <r>
    <n v="853"/>
    <s v="Collier LLC"/>
    <s v="Secured well-modulated projection"/>
    <x v="408"/>
    <n v="111502"/>
    <x v="1"/>
    <n v="1467"/>
    <s v="CA"/>
    <s v="CAD"/>
    <n v="1308546000"/>
    <n v="1308978000"/>
    <b v="0"/>
    <b v="1"/>
    <s v="music/indie rock"/>
    <n v="2"/>
    <n v="76.006816632583508"/>
    <x v="1"/>
    <s v="indie rock"/>
    <x v="764"/>
    <d v="2011-06-25T05:00:00"/>
    <x v="8"/>
  </r>
  <r>
    <n v="854"/>
    <s v="Campbell, Thomas and Obrien"/>
    <s v="Multi-channeled secondary middleware"/>
    <x v="409"/>
    <n v="194309"/>
    <x v="1"/>
    <n v="2662"/>
    <s v="CA"/>
    <s v="CAD"/>
    <n v="1574056800"/>
    <n v="1576389600"/>
    <b v="0"/>
    <b v="0"/>
    <s v="publishing/fiction"/>
    <n v="1.1363099415204678"/>
    <n v="72.993613824192337"/>
    <x v="5"/>
    <s v="fiction"/>
    <x v="765"/>
    <d v="2019-12-15T06:00:00"/>
    <x v="3"/>
  </r>
  <r>
    <n v="855"/>
    <s v="Moses-Terry"/>
    <s v="Horizontal clear-thinking framework"/>
    <x v="410"/>
    <n v="23956"/>
    <x v="1"/>
    <n v="452"/>
    <s v="AU"/>
    <s v="AUD"/>
    <n v="1308373200"/>
    <n v="1311051600"/>
    <b v="0"/>
    <b v="0"/>
    <s v="theater/plays"/>
    <n v="1.0237606837606839"/>
    <n v="53"/>
    <x v="3"/>
    <s v="plays"/>
    <x v="766"/>
    <d v="2011-07-19T05:00:00"/>
    <x v="8"/>
  </r>
  <r>
    <n v="856"/>
    <s v="Williams and Sons"/>
    <s v="Profound composite core"/>
    <x v="166"/>
    <n v="8558"/>
    <x v="1"/>
    <n v="158"/>
    <s v="US"/>
    <s v="USD"/>
    <n v="1335243600"/>
    <n v="1336712400"/>
    <b v="0"/>
    <b v="0"/>
    <s v="food/food trucks"/>
    <n v="2"/>
    <n v="54.164556962025316"/>
    <x v="0"/>
    <s v="food trucks"/>
    <x v="767"/>
    <d v="2012-05-11T05:00:00"/>
    <x v="4"/>
  </r>
  <r>
    <n v="857"/>
    <s v="Miranda, Gray and Hale"/>
    <s v="Programmable disintermediate matrices"/>
    <x v="98"/>
    <n v="7413"/>
    <x v="1"/>
    <n v="225"/>
    <s v="CH"/>
    <s v="CHF"/>
    <n v="1328421600"/>
    <n v="1330408800"/>
    <b v="1"/>
    <b v="0"/>
    <s v="film &amp; video/shorts"/>
    <n v="1.3986792452830188"/>
    <n v="32.946666666666665"/>
    <x v="4"/>
    <s v="shorts"/>
    <x v="768"/>
    <d v="2012-02-28T06:00:00"/>
    <x v="4"/>
  </r>
  <r>
    <n v="858"/>
    <s v="Ayala, Crawford and Taylor"/>
    <s v="Realigned 5thgeneration knowledge user"/>
    <x v="220"/>
    <n v="2778"/>
    <x v="0"/>
    <n v="35"/>
    <s v="US"/>
    <s v="USD"/>
    <n v="1524286800"/>
    <n v="1524891600"/>
    <b v="1"/>
    <b v="0"/>
    <s v="food/food trucks"/>
    <n v="0.69450000000000001"/>
    <n v="79.371428571428567"/>
    <x v="0"/>
    <s v="food trucks"/>
    <x v="769"/>
    <d v="2018-04-28T05:00:00"/>
    <x v="9"/>
  </r>
  <r>
    <n v="859"/>
    <s v="Martinez Ltd"/>
    <s v="Multi-layered upward-trending groupware"/>
    <x v="190"/>
    <n v="2594"/>
    <x v="0"/>
    <n v="63"/>
    <s v="US"/>
    <s v="USD"/>
    <n v="1362117600"/>
    <n v="1363669200"/>
    <b v="0"/>
    <b v="1"/>
    <s v="theater/plays"/>
    <n v="0.35534246575342465"/>
    <n v="41.174603174603178"/>
    <x v="3"/>
    <s v="plays"/>
    <x v="770"/>
    <d v="2013-03-19T05:00:00"/>
    <x v="2"/>
  </r>
  <r>
    <n v="860"/>
    <s v="Lee PLC"/>
    <s v="Re-contextualized leadingedge firmware"/>
    <x v="22"/>
    <n v="5033"/>
    <x v="1"/>
    <n v="65"/>
    <s v="US"/>
    <s v="USD"/>
    <n v="1550556000"/>
    <n v="1551420000"/>
    <b v="0"/>
    <b v="1"/>
    <s v="technology/wearables"/>
    <n v="2"/>
    <n v="77.430769230769229"/>
    <x v="2"/>
    <s v="wearables"/>
    <x v="771"/>
    <d v="2019-03-01T06:00:00"/>
    <x v="3"/>
  </r>
  <r>
    <n v="861"/>
    <s v="Young, Ramsey and Powell"/>
    <s v="Devolved disintermediate analyzer"/>
    <x v="35"/>
    <n v="9317"/>
    <x v="1"/>
    <n v="163"/>
    <s v="US"/>
    <s v="USD"/>
    <n v="1269147600"/>
    <n v="1269838800"/>
    <b v="0"/>
    <b v="0"/>
    <s v="theater/plays"/>
    <n v="1.0587500000000001"/>
    <n v="57.159509202453989"/>
    <x v="3"/>
    <s v="plays"/>
    <x v="772"/>
    <d v="2010-03-29T05:00:00"/>
    <x v="6"/>
  </r>
  <r>
    <n v="862"/>
    <s v="Lewis and Sons"/>
    <s v="Profound disintermediate open system"/>
    <x v="26"/>
    <n v="6560"/>
    <x v="1"/>
    <n v="85"/>
    <s v="US"/>
    <s v="USD"/>
    <n v="1312174800"/>
    <n v="1312520400"/>
    <b v="0"/>
    <b v="0"/>
    <s v="theater/plays"/>
    <n v="1.8742857142857143"/>
    <n v="77.17647058823529"/>
    <x v="3"/>
    <s v="plays"/>
    <x v="773"/>
    <d v="2011-08-05T05:00:00"/>
    <x v="8"/>
  </r>
  <r>
    <n v="863"/>
    <s v="Davis-Johnson"/>
    <s v="Automated reciprocal protocol"/>
    <x v="1"/>
    <n v="5415"/>
    <x v="1"/>
    <n v="217"/>
    <s v="US"/>
    <s v="USD"/>
    <n v="1434517200"/>
    <n v="1436504400"/>
    <b v="0"/>
    <b v="1"/>
    <s v="film &amp; video/television"/>
    <n v="2"/>
    <n v="24.953917050691246"/>
    <x v="4"/>
    <s v="television"/>
    <x v="774"/>
    <d v="2015-07-10T05:00:00"/>
    <x v="0"/>
  </r>
  <r>
    <n v="864"/>
    <s v="Stevenson-Thompson"/>
    <s v="Automated static workforce"/>
    <x v="3"/>
    <n v="14577"/>
    <x v="1"/>
    <n v="150"/>
    <s v="US"/>
    <s v="USD"/>
    <n v="1471582800"/>
    <n v="1472014800"/>
    <b v="0"/>
    <b v="0"/>
    <s v="film &amp; video/shorts"/>
    <n v="2"/>
    <n v="97.18"/>
    <x v="4"/>
    <s v="shorts"/>
    <x v="775"/>
    <d v="2016-08-24T05:00:00"/>
    <x v="7"/>
  </r>
  <r>
    <n v="865"/>
    <s v="Ellis, Smith and Armstrong"/>
    <s v="Horizontal attitude-oriented help-desk"/>
    <x v="411"/>
    <n v="150515"/>
    <x v="1"/>
    <n v="3272"/>
    <s v="US"/>
    <s v="USD"/>
    <n v="1410757200"/>
    <n v="1411534800"/>
    <b v="0"/>
    <b v="0"/>
    <s v="theater/plays"/>
    <n v="1.8582098765432098"/>
    <n v="46.000916870415651"/>
    <x v="3"/>
    <s v="plays"/>
    <x v="776"/>
    <d v="2014-09-24T05:00:00"/>
    <x v="1"/>
  </r>
  <r>
    <n v="866"/>
    <s v="Jackson-Brown"/>
    <s v="Versatile 5thgeneration matrices"/>
    <x v="412"/>
    <n v="79045"/>
    <x v="3"/>
    <n v="898"/>
    <s v="US"/>
    <s v="USD"/>
    <n v="1304830800"/>
    <n v="1304917200"/>
    <b v="0"/>
    <b v="0"/>
    <s v="photography/photography books"/>
    <n v="0.43241247264770238"/>
    <n v="88.023385300668153"/>
    <x v="7"/>
    <s v="photography books"/>
    <x v="777"/>
    <d v="2011-05-09T05:00:00"/>
    <x v="8"/>
  </r>
  <r>
    <n v="867"/>
    <s v="Kane, Pruitt and Rivera"/>
    <s v="Cross-platform next generation service-desk"/>
    <x v="73"/>
    <n v="7797"/>
    <x v="1"/>
    <n v="300"/>
    <s v="US"/>
    <s v="USD"/>
    <n v="1539061200"/>
    <n v="1539579600"/>
    <b v="0"/>
    <b v="0"/>
    <s v="food/food trucks"/>
    <n v="1.6243749999999999"/>
    <n v="25.99"/>
    <x v="0"/>
    <s v="food trucks"/>
    <x v="778"/>
    <d v="2018-10-15T05:00:00"/>
    <x v="9"/>
  </r>
  <r>
    <n v="868"/>
    <s v="Wood, Buckley and Meza"/>
    <s v="Front-line web-enabled installation"/>
    <x v="260"/>
    <n v="12939"/>
    <x v="1"/>
    <n v="126"/>
    <s v="US"/>
    <s v="USD"/>
    <n v="1381554000"/>
    <n v="1382504400"/>
    <b v="0"/>
    <b v="0"/>
    <s v="theater/plays"/>
    <n v="1.8484285714285715"/>
    <n v="102.69047619047619"/>
    <x v="3"/>
    <s v="plays"/>
    <x v="779"/>
    <d v="2013-10-23T05:00:00"/>
    <x v="2"/>
  </r>
  <r>
    <n v="869"/>
    <s v="Brown-Williams"/>
    <s v="Multi-channeled responsive product"/>
    <x v="413"/>
    <n v="38376"/>
    <x v="0"/>
    <n v="526"/>
    <s v="US"/>
    <s v="USD"/>
    <n v="1277096400"/>
    <n v="1278306000"/>
    <b v="0"/>
    <b v="0"/>
    <s v="film &amp; video/drama"/>
    <n v="0.23703520691785052"/>
    <n v="72.958174904942965"/>
    <x v="4"/>
    <s v="drama"/>
    <x v="780"/>
    <d v="2010-07-05T05:00:00"/>
    <x v="6"/>
  </r>
  <r>
    <n v="870"/>
    <s v="Hansen-Austin"/>
    <s v="Adaptive demand-driven encryption"/>
    <x v="106"/>
    <n v="6920"/>
    <x v="0"/>
    <n v="121"/>
    <s v="US"/>
    <s v="USD"/>
    <n v="1440392400"/>
    <n v="1442552400"/>
    <b v="0"/>
    <b v="0"/>
    <s v="theater/plays"/>
    <n v="0.89870129870129867"/>
    <n v="57.190082644628099"/>
    <x v="3"/>
    <s v="plays"/>
    <x v="335"/>
    <d v="2015-09-18T05:00:00"/>
    <x v="0"/>
  </r>
  <r>
    <n v="871"/>
    <s v="Santana-George"/>
    <s v="Re-engineered client-driven knowledge user"/>
    <x v="414"/>
    <n v="194912"/>
    <x v="1"/>
    <n v="2320"/>
    <s v="US"/>
    <s v="USD"/>
    <n v="1509512400"/>
    <n v="1511071200"/>
    <b v="0"/>
    <b v="1"/>
    <s v="theater/plays"/>
    <n v="2"/>
    <n v="84.013793103448279"/>
    <x v="3"/>
    <s v="plays"/>
    <x v="535"/>
    <d v="2017-11-19T06:00:00"/>
    <x v="5"/>
  </r>
  <r>
    <n v="872"/>
    <s v="Davis LLC"/>
    <s v="Compatible logistical paradigm"/>
    <x v="53"/>
    <n v="7992"/>
    <x v="1"/>
    <n v="81"/>
    <s v="AU"/>
    <s v="AUD"/>
    <n v="1535950800"/>
    <n v="1536382800"/>
    <b v="0"/>
    <b v="0"/>
    <s v="film &amp; video/science fiction"/>
    <n v="1.7004255319148935"/>
    <n v="98.666666666666671"/>
    <x v="4"/>
    <s v="science fiction"/>
    <x v="270"/>
    <d v="2018-09-08T05:00:00"/>
    <x v="9"/>
  </r>
  <r>
    <n v="873"/>
    <s v="Vazquez, Ochoa and Clark"/>
    <s v="Intuitive value-added installation"/>
    <x v="369"/>
    <n v="79268"/>
    <x v="1"/>
    <n v="1887"/>
    <s v="US"/>
    <s v="USD"/>
    <n v="1389160800"/>
    <n v="1389592800"/>
    <b v="0"/>
    <b v="0"/>
    <s v="photography/photography books"/>
    <n v="1.8828503562945369"/>
    <n v="42.007419183889773"/>
    <x v="7"/>
    <s v="photography books"/>
    <x v="781"/>
    <d v="2014-01-13T06:00:00"/>
    <x v="1"/>
  </r>
  <r>
    <n v="874"/>
    <s v="Chung-Nguyen"/>
    <s v="Managed discrete parallelism"/>
    <x v="415"/>
    <n v="139468"/>
    <x v="1"/>
    <n v="4358"/>
    <s v="US"/>
    <s v="USD"/>
    <n v="1271998800"/>
    <n v="1275282000"/>
    <b v="0"/>
    <b v="1"/>
    <s v="photography/photography books"/>
    <n v="2"/>
    <n v="32.002753556677376"/>
    <x v="7"/>
    <s v="photography books"/>
    <x v="782"/>
    <d v="2010-05-31T05:00:00"/>
    <x v="6"/>
  </r>
  <r>
    <n v="875"/>
    <s v="Mueller-Harmon"/>
    <s v="Implemented tangible approach"/>
    <x v="58"/>
    <n v="5465"/>
    <x v="0"/>
    <n v="67"/>
    <s v="US"/>
    <s v="USD"/>
    <n v="1294898400"/>
    <n v="1294984800"/>
    <b v="0"/>
    <b v="0"/>
    <s v="music/rock"/>
    <n v="0.6917721518987342"/>
    <n v="81.567164179104481"/>
    <x v="1"/>
    <s v="rock"/>
    <x v="783"/>
    <d v="2011-01-14T06:00:00"/>
    <x v="8"/>
  </r>
  <r>
    <n v="876"/>
    <s v="Dixon, Perez and Banks"/>
    <s v="Re-engineered encompassing definition"/>
    <x v="111"/>
    <n v="2111"/>
    <x v="0"/>
    <n v="57"/>
    <s v="CA"/>
    <s v="CAD"/>
    <n v="1559970000"/>
    <n v="1562043600"/>
    <b v="0"/>
    <b v="0"/>
    <s v="photography/photography books"/>
    <n v="0.25433734939759034"/>
    <n v="37.035087719298247"/>
    <x v="7"/>
    <s v="photography books"/>
    <x v="784"/>
    <d v="2019-07-02T05:00:00"/>
    <x v="3"/>
  </r>
  <r>
    <n v="877"/>
    <s v="Estrada Group"/>
    <s v="Multi-lateral uniform collaboration"/>
    <x v="416"/>
    <n v="126628"/>
    <x v="0"/>
    <n v="1229"/>
    <s v="US"/>
    <s v="USD"/>
    <n v="1469509200"/>
    <n v="1469595600"/>
    <b v="0"/>
    <b v="0"/>
    <s v="food/food trucks"/>
    <n v="0.77400977995110021"/>
    <n v="103.033360455655"/>
    <x v="0"/>
    <s v="food trucks"/>
    <x v="785"/>
    <d v="2016-07-27T05:00:00"/>
    <x v="7"/>
  </r>
  <r>
    <n v="878"/>
    <s v="Lutz Group"/>
    <s v="Enterprise-wide foreground paradigm"/>
    <x v="50"/>
    <n v="1012"/>
    <x v="0"/>
    <n v="12"/>
    <s v="IT"/>
    <s v="EUR"/>
    <n v="1579068000"/>
    <n v="1581141600"/>
    <b v="0"/>
    <b v="0"/>
    <s v="music/metal"/>
    <n v="0.37481481481481482"/>
    <n v="84.333333333333329"/>
    <x v="1"/>
    <s v="metal"/>
    <x v="786"/>
    <d v="2020-02-08T06:00:00"/>
    <x v="10"/>
  </r>
  <r>
    <n v="879"/>
    <s v="Ortiz Inc"/>
    <s v="Stand-alone incremental parallelism"/>
    <x v="67"/>
    <n v="5438"/>
    <x v="1"/>
    <n v="53"/>
    <s v="US"/>
    <s v="USD"/>
    <n v="1487743200"/>
    <n v="1488520800"/>
    <b v="0"/>
    <b v="0"/>
    <s v="publishing/nonfiction"/>
    <n v="2"/>
    <n v="102.60377358490567"/>
    <x v="5"/>
    <s v="nonfiction"/>
    <x v="787"/>
    <d v="2017-03-03T06:00:00"/>
    <x v="5"/>
  </r>
  <r>
    <n v="880"/>
    <s v="Craig, Ellis and Miller"/>
    <s v="Persevering 5thgeneration throughput"/>
    <x v="396"/>
    <n v="193101"/>
    <x v="1"/>
    <n v="2414"/>
    <s v="US"/>
    <s v="USD"/>
    <n v="1563685200"/>
    <n v="1563858000"/>
    <b v="0"/>
    <b v="0"/>
    <s v="music/electric music"/>
    <n v="2"/>
    <n v="79.992129246064621"/>
    <x v="1"/>
    <s v="electric music"/>
    <x v="788"/>
    <d v="2019-07-23T05:00:00"/>
    <x v="3"/>
  </r>
  <r>
    <n v="881"/>
    <s v="Charles Inc"/>
    <s v="Implemented object-oriented synergy"/>
    <x v="417"/>
    <n v="31665"/>
    <x v="0"/>
    <n v="452"/>
    <s v="US"/>
    <s v="USD"/>
    <n v="1436418000"/>
    <n v="1438923600"/>
    <b v="0"/>
    <b v="1"/>
    <s v="theater/plays"/>
    <n v="0.38948339483394834"/>
    <n v="70.055309734513273"/>
    <x v="3"/>
    <s v="plays"/>
    <x v="330"/>
    <d v="2015-08-07T05:00:00"/>
    <x v="0"/>
  </r>
  <r>
    <n v="882"/>
    <s v="White-Rosario"/>
    <s v="Balanced demand-driven definition"/>
    <x v="126"/>
    <n v="2960"/>
    <x v="1"/>
    <n v="80"/>
    <s v="US"/>
    <s v="USD"/>
    <n v="1421820000"/>
    <n v="1422165600"/>
    <b v="0"/>
    <b v="0"/>
    <s v="theater/plays"/>
    <n v="2"/>
    <n v="37"/>
    <x v="3"/>
    <s v="plays"/>
    <x v="789"/>
    <d v="2015-01-25T06:00:00"/>
    <x v="0"/>
  </r>
  <r>
    <n v="883"/>
    <s v="Simmons-Villarreal"/>
    <s v="Customer-focused mobile Graphic Interface"/>
    <x v="74"/>
    <n v="8089"/>
    <x v="1"/>
    <n v="193"/>
    <s v="US"/>
    <s v="USD"/>
    <n v="1274763600"/>
    <n v="1277874000"/>
    <b v="0"/>
    <b v="0"/>
    <s v="film &amp; video/shorts"/>
    <n v="2"/>
    <n v="41.911917098445599"/>
    <x v="4"/>
    <s v="shorts"/>
    <x v="790"/>
    <d v="2010-06-30T05:00:00"/>
    <x v="6"/>
  </r>
  <r>
    <n v="884"/>
    <s v="Strickland Group"/>
    <s v="Horizontal secondary interface"/>
    <x v="418"/>
    <n v="109374"/>
    <x v="0"/>
    <n v="1886"/>
    <s v="US"/>
    <s v="USD"/>
    <n v="1399179600"/>
    <n v="1399352400"/>
    <b v="0"/>
    <b v="1"/>
    <s v="theater/plays"/>
    <n v="0.64036299765807958"/>
    <n v="57.992576882290564"/>
    <x v="3"/>
    <s v="plays"/>
    <x v="791"/>
    <d v="2014-05-06T05:00:00"/>
    <x v="1"/>
  </r>
  <r>
    <n v="885"/>
    <s v="Lynch Ltd"/>
    <s v="Virtual analyzing collaboration"/>
    <x v="37"/>
    <n v="2129"/>
    <x v="1"/>
    <n v="52"/>
    <s v="US"/>
    <s v="USD"/>
    <n v="1275800400"/>
    <n v="1279083600"/>
    <b v="0"/>
    <b v="0"/>
    <s v="theater/plays"/>
    <n v="1.1827777777777777"/>
    <n v="40.942307692307693"/>
    <x v="3"/>
    <s v="plays"/>
    <x v="792"/>
    <d v="2010-07-14T05:00:00"/>
    <x v="6"/>
  </r>
  <r>
    <n v="886"/>
    <s v="Sanders LLC"/>
    <s v="Multi-tiered explicit focus group"/>
    <x v="419"/>
    <n v="127745"/>
    <x v="0"/>
    <n v="1825"/>
    <s v="US"/>
    <s v="USD"/>
    <n v="1282798800"/>
    <n v="1284354000"/>
    <b v="0"/>
    <b v="0"/>
    <s v="music/indie rock"/>
    <n v="0.84824037184594958"/>
    <n v="69.9972602739726"/>
    <x v="1"/>
    <s v="indie rock"/>
    <x v="793"/>
    <d v="2010-09-13T05:00:00"/>
    <x v="6"/>
  </r>
  <r>
    <n v="887"/>
    <s v="Cooper LLC"/>
    <s v="Multi-layered systematic knowledgebase"/>
    <x v="75"/>
    <n v="2289"/>
    <x v="0"/>
    <n v="31"/>
    <s v="US"/>
    <s v="USD"/>
    <n v="1437109200"/>
    <n v="1441170000"/>
    <b v="0"/>
    <b v="1"/>
    <s v="theater/plays"/>
    <n v="0.29346153846153844"/>
    <n v="73.838709677419359"/>
    <x v="3"/>
    <s v="plays"/>
    <x v="794"/>
    <d v="2015-09-02T05:00:00"/>
    <x v="0"/>
  </r>
  <r>
    <n v="888"/>
    <s v="Palmer Ltd"/>
    <s v="Reverse-engineered uniform knowledge user"/>
    <x v="306"/>
    <n v="12174"/>
    <x v="1"/>
    <n v="290"/>
    <s v="US"/>
    <s v="USD"/>
    <n v="1491886800"/>
    <n v="1493528400"/>
    <b v="0"/>
    <b v="0"/>
    <s v="theater/plays"/>
    <n v="2"/>
    <n v="41.979310344827589"/>
    <x v="3"/>
    <s v="plays"/>
    <x v="795"/>
    <d v="2017-04-30T05:00:00"/>
    <x v="5"/>
  </r>
  <r>
    <n v="889"/>
    <s v="Santos Group"/>
    <s v="Secured dynamic capacity"/>
    <x v="36"/>
    <n v="9508"/>
    <x v="1"/>
    <n v="122"/>
    <s v="US"/>
    <s v="USD"/>
    <n v="1394600400"/>
    <n v="1395205200"/>
    <b v="0"/>
    <b v="1"/>
    <s v="music/electric music"/>
    <n v="1.697857142857143"/>
    <n v="77.93442622950819"/>
    <x v="1"/>
    <s v="electric music"/>
    <x v="796"/>
    <d v="2014-03-19T05:00:00"/>
    <x v="1"/>
  </r>
  <r>
    <n v="890"/>
    <s v="Christian, Kim and Jimenez"/>
    <s v="Devolved foreground throughput"/>
    <x v="420"/>
    <n v="155849"/>
    <x v="1"/>
    <n v="1470"/>
    <s v="US"/>
    <s v="USD"/>
    <n v="1561352400"/>
    <n v="1561438800"/>
    <b v="0"/>
    <b v="0"/>
    <s v="music/indie rock"/>
    <n v="1.1595907738095239"/>
    <n v="106.01972789115646"/>
    <x v="1"/>
    <s v="indie rock"/>
    <x v="797"/>
    <d v="2019-06-25T05:00:00"/>
    <x v="3"/>
  </r>
  <r>
    <n v="891"/>
    <s v="Williams, Price and Hurley"/>
    <s v="Synchronized demand-driven infrastructure"/>
    <x v="162"/>
    <n v="7758"/>
    <x v="1"/>
    <n v="165"/>
    <s v="CA"/>
    <s v="CAD"/>
    <n v="1322892000"/>
    <n v="1326693600"/>
    <b v="0"/>
    <b v="0"/>
    <s v="film &amp; video/documentary"/>
    <n v="2"/>
    <n v="47.018181818181816"/>
    <x v="4"/>
    <s v="documentary"/>
    <x v="798"/>
    <d v="2012-01-16T06:00:00"/>
    <x v="8"/>
  </r>
  <r>
    <n v="892"/>
    <s v="Anderson, Parks and Estrada"/>
    <s v="Realigned discrete structure"/>
    <x v="46"/>
    <n v="13835"/>
    <x v="1"/>
    <n v="182"/>
    <s v="US"/>
    <s v="USD"/>
    <n v="1274418000"/>
    <n v="1277960400"/>
    <b v="0"/>
    <b v="0"/>
    <s v="publishing/translations"/>
    <n v="2"/>
    <n v="76.016483516483518"/>
    <x v="5"/>
    <s v="translations"/>
    <x v="799"/>
    <d v="2010-07-01T05:00:00"/>
    <x v="6"/>
  </r>
  <r>
    <n v="893"/>
    <s v="Collins-Martinez"/>
    <s v="Progressive grid-enabled website"/>
    <x v="141"/>
    <n v="10770"/>
    <x v="1"/>
    <n v="199"/>
    <s v="IT"/>
    <s v="EUR"/>
    <n v="1434344400"/>
    <n v="1434690000"/>
    <b v="0"/>
    <b v="1"/>
    <s v="film &amp; video/documentary"/>
    <n v="1.2821428571428573"/>
    <n v="54.120603015075375"/>
    <x v="4"/>
    <s v="documentary"/>
    <x v="800"/>
    <d v="2015-06-19T05:00:00"/>
    <x v="0"/>
  </r>
  <r>
    <n v="894"/>
    <s v="Barrett Inc"/>
    <s v="Organic cohesive neural-net"/>
    <x v="12"/>
    <n v="3208"/>
    <x v="1"/>
    <n v="56"/>
    <s v="GB"/>
    <s v="GBP"/>
    <n v="1373518800"/>
    <n v="1376110800"/>
    <b v="0"/>
    <b v="1"/>
    <s v="film &amp; video/television"/>
    <n v="1.8870588235294117"/>
    <n v="57.285714285714285"/>
    <x v="4"/>
    <s v="television"/>
    <x v="801"/>
    <d v="2013-08-10T05:00:00"/>
    <x v="2"/>
  </r>
  <r>
    <n v="895"/>
    <s v="Adams-Rollins"/>
    <s v="Integrated demand-driven info-mediaries"/>
    <x v="421"/>
    <n v="11108"/>
    <x v="0"/>
    <n v="107"/>
    <s v="US"/>
    <s v="USD"/>
    <n v="1517637600"/>
    <n v="1518415200"/>
    <b v="0"/>
    <b v="0"/>
    <s v="theater/plays"/>
    <n v="6.9511889862327911E-2"/>
    <n v="103.81308411214954"/>
    <x v="3"/>
    <s v="plays"/>
    <x v="802"/>
    <d v="2018-02-12T06:00:00"/>
    <x v="9"/>
  </r>
  <r>
    <n v="896"/>
    <s v="Wright-Bryant"/>
    <s v="Reverse-engineered client-server extranet"/>
    <x v="174"/>
    <n v="153338"/>
    <x v="1"/>
    <n v="1460"/>
    <s v="AU"/>
    <s v="AUD"/>
    <n v="1310619600"/>
    <n v="1310878800"/>
    <b v="0"/>
    <b v="1"/>
    <s v="food/food trucks"/>
    <n v="2"/>
    <n v="105.02602739726028"/>
    <x v="0"/>
    <s v="food trucks"/>
    <x v="803"/>
    <d v="2011-07-17T05:00:00"/>
    <x v="8"/>
  </r>
  <r>
    <n v="897"/>
    <s v="Berry-Cannon"/>
    <s v="Organized discrete encoding"/>
    <x v="35"/>
    <n v="2437"/>
    <x v="0"/>
    <n v="27"/>
    <s v="US"/>
    <s v="USD"/>
    <n v="1556427600"/>
    <n v="1556600400"/>
    <b v="0"/>
    <b v="0"/>
    <s v="theater/plays"/>
    <n v="0.27693181818181817"/>
    <n v="90.259259259259252"/>
    <x v="3"/>
    <s v="plays"/>
    <x v="212"/>
    <d v="2019-04-30T05:00:00"/>
    <x v="3"/>
  </r>
  <r>
    <n v="898"/>
    <s v="Davis-Gonzalez"/>
    <s v="Balanced regional flexibility"/>
    <x v="422"/>
    <n v="93991"/>
    <x v="0"/>
    <n v="1221"/>
    <s v="US"/>
    <s v="USD"/>
    <n v="1576476000"/>
    <n v="1576994400"/>
    <b v="0"/>
    <b v="0"/>
    <s v="film &amp; video/documentary"/>
    <n v="0.52479620323841425"/>
    <n v="76.978705978705975"/>
    <x v="4"/>
    <s v="documentary"/>
    <x v="804"/>
    <d v="2019-12-22T06:00:00"/>
    <x v="3"/>
  </r>
  <r>
    <n v="899"/>
    <s v="Best-Young"/>
    <s v="Implemented multimedia time-frame"/>
    <x v="33"/>
    <n v="12620"/>
    <x v="1"/>
    <n v="123"/>
    <s v="CH"/>
    <s v="CHF"/>
    <n v="1381122000"/>
    <n v="1382677200"/>
    <b v="0"/>
    <b v="0"/>
    <s v="music/jazz"/>
    <n v="2"/>
    <n v="102.60162601626017"/>
    <x v="1"/>
    <s v="jazz"/>
    <x v="805"/>
    <d v="2013-10-25T05:00:00"/>
    <x v="2"/>
  </r>
  <r>
    <n v="900"/>
    <s v="Powers, Smith and Deleon"/>
    <s v="Enhanced uniform service-desk"/>
    <x v="0"/>
    <n v="2"/>
    <x v="0"/>
    <n v="1"/>
    <s v="US"/>
    <s v="USD"/>
    <n v="1411102800"/>
    <n v="1411189200"/>
    <b v="0"/>
    <b v="1"/>
    <s v="technology/web"/>
    <n v="0.02"/>
    <n v="2"/>
    <x v="2"/>
    <s v="web"/>
    <x v="806"/>
    <d v="2014-09-20T05:00:00"/>
    <x v="1"/>
  </r>
  <r>
    <n v="901"/>
    <s v="Hogan Group"/>
    <s v="Versatile bottom-line definition"/>
    <x v="36"/>
    <n v="8746"/>
    <x v="1"/>
    <n v="159"/>
    <s v="US"/>
    <s v="USD"/>
    <n v="1531803600"/>
    <n v="1534654800"/>
    <b v="0"/>
    <b v="1"/>
    <s v="music/rock"/>
    <n v="1.5617857142857143"/>
    <n v="55.0062893081761"/>
    <x v="1"/>
    <s v="rock"/>
    <x v="807"/>
    <d v="2018-08-19T05:00:00"/>
    <x v="9"/>
  </r>
  <r>
    <n v="902"/>
    <s v="Wang, Silva and Byrd"/>
    <s v="Integrated bifurcated software"/>
    <x v="1"/>
    <n v="3534"/>
    <x v="1"/>
    <n v="110"/>
    <s v="US"/>
    <s v="USD"/>
    <n v="1454133600"/>
    <n v="1457762400"/>
    <b v="0"/>
    <b v="0"/>
    <s v="technology/web"/>
    <n v="2"/>
    <n v="32.127272727272725"/>
    <x v="2"/>
    <s v="web"/>
    <x v="722"/>
    <d v="2016-03-12T06:00:00"/>
    <x v="7"/>
  </r>
  <r>
    <n v="903"/>
    <s v="Parker-Morris"/>
    <s v="Assimilated next generation instruction set"/>
    <x v="423"/>
    <n v="709"/>
    <x v="2"/>
    <n v="14"/>
    <s v="US"/>
    <s v="USD"/>
    <n v="1336194000"/>
    <n v="1337490000"/>
    <b v="0"/>
    <b v="1"/>
    <s v="publishing/nonfiction"/>
    <n v="1.729268292682927E-2"/>
    <n v="50.642857142857146"/>
    <x v="5"/>
    <s v="nonfiction"/>
    <x v="477"/>
    <d v="2012-05-20T05:00:00"/>
    <x v="4"/>
  </r>
  <r>
    <n v="904"/>
    <s v="Rodriguez, Johnson and Jackson"/>
    <s v="Digitized foreground array"/>
    <x v="191"/>
    <n v="795"/>
    <x v="0"/>
    <n v="16"/>
    <s v="US"/>
    <s v="USD"/>
    <n v="1349326800"/>
    <n v="1349672400"/>
    <b v="0"/>
    <b v="0"/>
    <s v="publishing/radio &amp; podcasts"/>
    <n v="0.12230769230769231"/>
    <n v="49.6875"/>
    <x v="5"/>
    <s v="radio &amp; podcasts"/>
    <x v="259"/>
    <d v="2012-10-08T05:00:00"/>
    <x v="4"/>
  </r>
  <r>
    <n v="905"/>
    <s v="Haynes PLC"/>
    <s v="Re-engineered clear-thinking project"/>
    <x v="58"/>
    <n v="12955"/>
    <x v="1"/>
    <n v="236"/>
    <s v="US"/>
    <s v="USD"/>
    <n v="1379566800"/>
    <n v="1379826000"/>
    <b v="0"/>
    <b v="0"/>
    <s v="theater/plays"/>
    <n v="1.6398734177215191"/>
    <n v="54.894067796610166"/>
    <x v="3"/>
    <s v="plays"/>
    <x v="9"/>
    <d v="2013-09-22T05:00:00"/>
    <x v="2"/>
  </r>
  <r>
    <n v="906"/>
    <s v="Hayes Group"/>
    <s v="Implemented even-keeled standardization"/>
    <x v="20"/>
    <n v="8964"/>
    <x v="1"/>
    <n v="191"/>
    <s v="US"/>
    <s v="USD"/>
    <n v="1494651600"/>
    <n v="1497762000"/>
    <b v="1"/>
    <b v="1"/>
    <s v="film &amp; video/documentary"/>
    <n v="1.6298181818181818"/>
    <n v="46.931937172774866"/>
    <x v="4"/>
    <s v="documentary"/>
    <x v="808"/>
    <d v="2017-06-18T05:00:00"/>
    <x v="5"/>
  </r>
  <r>
    <n v="907"/>
    <s v="White, Pena and Calhoun"/>
    <s v="Quality-focused asymmetric adapter"/>
    <x v="14"/>
    <n v="1843"/>
    <x v="0"/>
    <n v="41"/>
    <s v="US"/>
    <s v="USD"/>
    <n v="1303880400"/>
    <n v="1304485200"/>
    <b v="0"/>
    <b v="0"/>
    <s v="theater/plays"/>
    <n v="0.20252747252747252"/>
    <n v="44.951219512195124"/>
    <x v="3"/>
    <s v="plays"/>
    <x v="809"/>
    <d v="2011-05-04T05:00:00"/>
    <x v="8"/>
  </r>
  <r>
    <n v="908"/>
    <s v="Bryant-Pope"/>
    <s v="Networked intangible help-desk"/>
    <x v="424"/>
    <n v="121950"/>
    <x v="1"/>
    <n v="3934"/>
    <s v="US"/>
    <s v="USD"/>
    <n v="1335934800"/>
    <n v="1336885200"/>
    <b v="0"/>
    <b v="0"/>
    <s v="games/video games"/>
    <n v="2"/>
    <n v="30.99898322318251"/>
    <x v="6"/>
    <s v="video games"/>
    <x v="444"/>
    <d v="2012-05-13T05:00:00"/>
    <x v="4"/>
  </r>
  <r>
    <n v="909"/>
    <s v="Gates, Li and Thompson"/>
    <s v="Synchronized attitude-oriented frame"/>
    <x v="37"/>
    <n v="8621"/>
    <x v="1"/>
    <n v="80"/>
    <s v="CA"/>
    <s v="CAD"/>
    <n v="1528088400"/>
    <n v="1530421200"/>
    <b v="0"/>
    <b v="1"/>
    <s v="theater/plays"/>
    <n v="2"/>
    <n v="107.7625"/>
    <x v="3"/>
    <s v="plays"/>
    <x v="384"/>
    <d v="2018-07-01T05:00:00"/>
    <x v="9"/>
  </r>
  <r>
    <n v="910"/>
    <s v="King-Morris"/>
    <s v="Proactive incremental architecture"/>
    <x v="425"/>
    <n v="30215"/>
    <x v="3"/>
    <n v="296"/>
    <s v="US"/>
    <s v="USD"/>
    <n v="1421906400"/>
    <n v="1421992800"/>
    <b v="0"/>
    <b v="0"/>
    <s v="theater/plays"/>
    <n v="0.19556634304207121"/>
    <n v="102.07770270270271"/>
    <x v="3"/>
    <s v="plays"/>
    <x v="810"/>
    <d v="2015-01-23T06:00:00"/>
    <x v="0"/>
  </r>
  <r>
    <n v="911"/>
    <s v="Carter, Cole and Curtis"/>
    <s v="Cloned responsive standardization"/>
    <x v="306"/>
    <n v="11539"/>
    <x v="1"/>
    <n v="462"/>
    <s v="US"/>
    <s v="USD"/>
    <n v="1568005200"/>
    <n v="1568178000"/>
    <b v="1"/>
    <b v="0"/>
    <s v="technology/web"/>
    <n v="1.9894827586206896"/>
    <n v="24.976190476190474"/>
    <x v="2"/>
    <s v="web"/>
    <x v="811"/>
    <d v="2019-09-11T05:00:00"/>
    <x v="3"/>
  </r>
  <r>
    <n v="912"/>
    <s v="Sanchez-Parsons"/>
    <s v="Reduced bifurcated pricing structure"/>
    <x v="37"/>
    <n v="14310"/>
    <x v="1"/>
    <n v="179"/>
    <s v="US"/>
    <s v="USD"/>
    <n v="1346821200"/>
    <n v="1347944400"/>
    <b v="1"/>
    <b v="0"/>
    <s v="film &amp; video/drama"/>
    <n v="2"/>
    <n v="79.944134078212286"/>
    <x v="4"/>
    <s v="drama"/>
    <x v="812"/>
    <d v="2012-09-18T05:00:00"/>
    <x v="4"/>
  </r>
  <r>
    <n v="913"/>
    <s v="Rivera-Pearson"/>
    <s v="Re-engineered asymmetric challenge"/>
    <x v="426"/>
    <n v="35536"/>
    <x v="0"/>
    <n v="523"/>
    <s v="AU"/>
    <s v="AUD"/>
    <n v="1557637200"/>
    <n v="1558760400"/>
    <b v="0"/>
    <b v="0"/>
    <s v="film &amp; video/drama"/>
    <n v="0.50621082621082625"/>
    <n v="67.946462715105156"/>
    <x v="4"/>
    <s v="drama"/>
    <x v="813"/>
    <d v="2019-05-25T05:00:00"/>
    <x v="3"/>
  </r>
  <r>
    <n v="914"/>
    <s v="Ramirez, Padilla and Barrera"/>
    <s v="Diverse client-driven conglomeration"/>
    <x v="330"/>
    <n v="3676"/>
    <x v="0"/>
    <n v="141"/>
    <s v="GB"/>
    <s v="GBP"/>
    <n v="1375592400"/>
    <n v="1376629200"/>
    <b v="0"/>
    <b v="0"/>
    <s v="theater/plays"/>
    <n v="0.57437499999999997"/>
    <n v="26.070921985815602"/>
    <x v="3"/>
    <s v="plays"/>
    <x v="814"/>
    <d v="2013-08-16T05:00:00"/>
    <x v="2"/>
  </r>
  <r>
    <n v="915"/>
    <s v="Riggs Group"/>
    <s v="Configurable upward-trending solution"/>
    <x v="427"/>
    <n v="195936"/>
    <x v="1"/>
    <n v="1866"/>
    <s v="GB"/>
    <s v="GBP"/>
    <n v="1503982800"/>
    <n v="1504760400"/>
    <b v="0"/>
    <b v="0"/>
    <s v="film &amp; video/television"/>
    <n v="1.5562827640984909"/>
    <n v="105.0032154340836"/>
    <x v="4"/>
    <s v="television"/>
    <x v="80"/>
    <d v="2017-09-07T05:00:00"/>
    <x v="5"/>
  </r>
  <r>
    <n v="916"/>
    <s v="Clements Ltd"/>
    <s v="Persistent bandwidth-monitored framework"/>
    <x v="41"/>
    <n v="1343"/>
    <x v="0"/>
    <n v="52"/>
    <s v="US"/>
    <s v="USD"/>
    <n v="1418882400"/>
    <n v="1419660000"/>
    <b v="0"/>
    <b v="0"/>
    <s v="photography/photography books"/>
    <n v="0.36297297297297298"/>
    <n v="25.826923076923077"/>
    <x v="7"/>
    <s v="photography books"/>
    <x v="815"/>
    <d v="2014-12-27T06:00:00"/>
    <x v="1"/>
  </r>
  <r>
    <n v="917"/>
    <s v="Cooper Inc"/>
    <s v="Polarized discrete product"/>
    <x v="136"/>
    <n v="2097"/>
    <x v="2"/>
    <n v="27"/>
    <s v="GB"/>
    <s v="GBP"/>
    <n v="1309237200"/>
    <n v="1311310800"/>
    <b v="0"/>
    <b v="1"/>
    <s v="film &amp; video/shorts"/>
    <n v="0.58250000000000002"/>
    <n v="77.666666666666671"/>
    <x v="4"/>
    <s v="shorts"/>
    <x v="816"/>
    <d v="2011-07-22T05:00:00"/>
    <x v="8"/>
  </r>
  <r>
    <n v="918"/>
    <s v="Jones-Gonzalez"/>
    <s v="Seamless dynamic website"/>
    <x v="167"/>
    <n v="9021"/>
    <x v="1"/>
    <n v="156"/>
    <s v="CH"/>
    <s v="CHF"/>
    <n v="1343365200"/>
    <n v="1344315600"/>
    <b v="0"/>
    <b v="0"/>
    <s v="publishing/radio &amp; podcasts"/>
    <n v="2"/>
    <n v="57.82692307692308"/>
    <x v="5"/>
    <s v="radio &amp; podcasts"/>
    <x v="474"/>
    <d v="2012-08-07T05:00:00"/>
    <x v="4"/>
  </r>
  <r>
    <n v="919"/>
    <s v="Fox Ltd"/>
    <s v="Extended multimedia firmware"/>
    <x v="428"/>
    <n v="20915"/>
    <x v="0"/>
    <n v="225"/>
    <s v="AU"/>
    <s v="AUD"/>
    <n v="1507957200"/>
    <n v="1510725600"/>
    <b v="0"/>
    <b v="1"/>
    <s v="theater/plays"/>
    <n v="0.58750000000000002"/>
    <n v="92.955555555555549"/>
    <x v="3"/>
    <s v="plays"/>
    <x v="817"/>
    <d v="2017-11-15T06:00:00"/>
    <x v="5"/>
  </r>
  <r>
    <n v="920"/>
    <s v="Green, Murphy and Webb"/>
    <s v="Versatile directional project"/>
    <x v="98"/>
    <n v="9676"/>
    <x v="1"/>
    <n v="255"/>
    <s v="US"/>
    <s v="USD"/>
    <n v="1549519200"/>
    <n v="1551247200"/>
    <b v="1"/>
    <b v="0"/>
    <s v="film &amp; video/animation"/>
    <n v="1.8256603773584905"/>
    <n v="37.945098039215686"/>
    <x v="4"/>
    <s v="animation"/>
    <x v="818"/>
    <d v="2019-02-27T06:00:00"/>
    <x v="3"/>
  </r>
  <r>
    <n v="921"/>
    <s v="Stevenson PLC"/>
    <s v="Profound directional knowledge user"/>
    <x v="429"/>
    <n v="1210"/>
    <x v="0"/>
    <n v="38"/>
    <s v="US"/>
    <s v="USD"/>
    <n v="1329026400"/>
    <n v="1330236000"/>
    <b v="0"/>
    <b v="0"/>
    <s v="technology/web"/>
    <n v="7.5436408977556111E-3"/>
    <n v="31.842105263157894"/>
    <x v="2"/>
    <s v="web"/>
    <x v="819"/>
    <d v="2012-02-26T06:00:00"/>
    <x v="4"/>
  </r>
  <r>
    <n v="922"/>
    <s v="Soto-Anthony"/>
    <s v="Ameliorated logistical capability"/>
    <x v="430"/>
    <n v="90440"/>
    <x v="1"/>
    <n v="2261"/>
    <s v="US"/>
    <s v="USD"/>
    <n v="1544335200"/>
    <n v="1545112800"/>
    <b v="0"/>
    <b v="1"/>
    <s v="music/world music"/>
    <n v="1.7595330739299611"/>
    <n v="40"/>
    <x v="1"/>
    <s v="world music"/>
    <x v="609"/>
    <d v="2018-12-18T06:00:00"/>
    <x v="9"/>
  </r>
  <r>
    <n v="923"/>
    <s v="Wise and Sons"/>
    <s v="Sharable discrete definition"/>
    <x v="12"/>
    <n v="4044"/>
    <x v="1"/>
    <n v="40"/>
    <s v="US"/>
    <s v="USD"/>
    <n v="1279083600"/>
    <n v="1279170000"/>
    <b v="0"/>
    <b v="0"/>
    <s v="theater/plays"/>
    <n v="2"/>
    <n v="101.1"/>
    <x v="3"/>
    <s v="plays"/>
    <x v="547"/>
    <d v="2010-07-15T05:00:00"/>
    <x v="6"/>
  </r>
  <r>
    <n v="924"/>
    <s v="Butler-Barr"/>
    <s v="User-friendly next generation core"/>
    <x v="431"/>
    <n v="192292"/>
    <x v="1"/>
    <n v="2289"/>
    <s v="IT"/>
    <s v="EUR"/>
    <n v="1572498000"/>
    <n v="1573452000"/>
    <b v="0"/>
    <b v="0"/>
    <s v="theater/plays"/>
    <n v="2"/>
    <n v="84.006989951944078"/>
    <x v="3"/>
    <s v="plays"/>
    <x v="820"/>
    <d v="2019-11-11T06:00:00"/>
    <x v="3"/>
  </r>
  <r>
    <n v="925"/>
    <s v="Wilson, Jefferson and Anderson"/>
    <s v="Profit-focused empowering system engine"/>
    <x v="162"/>
    <n v="6722"/>
    <x v="1"/>
    <n v="65"/>
    <s v="US"/>
    <s v="USD"/>
    <n v="1506056400"/>
    <n v="1507093200"/>
    <b v="0"/>
    <b v="0"/>
    <s v="theater/plays"/>
    <n v="2"/>
    <n v="103.41538461538461"/>
    <x v="3"/>
    <s v="plays"/>
    <x v="821"/>
    <d v="2017-10-04T05:00:00"/>
    <x v="5"/>
  </r>
  <r>
    <n v="926"/>
    <s v="Brown-Oliver"/>
    <s v="Synchronized cohesive encoding"/>
    <x v="251"/>
    <n v="1577"/>
    <x v="0"/>
    <n v="15"/>
    <s v="US"/>
    <s v="USD"/>
    <n v="1463029200"/>
    <n v="1463374800"/>
    <b v="0"/>
    <b v="0"/>
    <s v="food/food trucks"/>
    <n v="0.18126436781609195"/>
    <n v="105.13333333333334"/>
    <x v="0"/>
    <s v="food trucks"/>
    <x v="151"/>
    <d v="2016-05-16T05:00:00"/>
    <x v="7"/>
  </r>
  <r>
    <n v="927"/>
    <s v="Davis-Gardner"/>
    <s v="Synergistic dynamic utilization"/>
    <x v="44"/>
    <n v="3301"/>
    <x v="0"/>
    <n v="37"/>
    <s v="US"/>
    <s v="USD"/>
    <n v="1342069200"/>
    <n v="1344574800"/>
    <b v="0"/>
    <b v="0"/>
    <s v="theater/plays"/>
    <n v="0.45847222222222223"/>
    <n v="89.21621621621621"/>
    <x v="3"/>
    <s v="plays"/>
    <x v="822"/>
    <d v="2012-08-10T05:00:00"/>
    <x v="4"/>
  </r>
  <r>
    <n v="928"/>
    <s v="Dawson Group"/>
    <s v="Triple-buffered bi-directional model"/>
    <x v="225"/>
    <n v="196386"/>
    <x v="1"/>
    <n v="3777"/>
    <s v="IT"/>
    <s v="EUR"/>
    <n v="1388296800"/>
    <n v="1389074400"/>
    <b v="0"/>
    <b v="0"/>
    <s v="technology/web"/>
    <n v="1.1731541218637993"/>
    <n v="51.995234312946785"/>
    <x v="2"/>
    <s v="web"/>
    <x v="823"/>
    <d v="2014-01-07T06:00:00"/>
    <x v="2"/>
  </r>
  <r>
    <n v="929"/>
    <s v="Turner-Terrell"/>
    <s v="Polarized tertiary function"/>
    <x v="20"/>
    <n v="11952"/>
    <x v="1"/>
    <n v="184"/>
    <s v="GB"/>
    <s v="GBP"/>
    <n v="1493787600"/>
    <n v="1494997200"/>
    <b v="0"/>
    <b v="0"/>
    <s v="theater/plays"/>
    <n v="2"/>
    <n v="64.956521739130437"/>
    <x v="3"/>
    <s v="plays"/>
    <x v="824"/>
    <d v="2017-05-17T05:00:00"/>
    <x v="5"/>
  </r>
  <r>
    <n v="930"/>
    <s v="Hall, Buchanan and Benton"/>
    <s v="Configurable fault-tolerant structure"/>
    <x v="26"/>
    <n v="3930"/>
    <x v="1"/>
    <n v="85"/>
    <s v="US"/>
    <s v="USD"/>
    <n v="1424844000"/>
    <n v="1425448800"/>
    <b v="0"/>
    <b v="1"/>
    <s v="theater/plays"/>
    <n v="1.1228571428571428"/>
    <n v="46.235294117647058"/>
    <x v="3"/>
    <s v="plays"/>
    <x v="825"/>
    <d v="2015-03-04T06:00:00"/>
    <x v="0"/>
  </r>
  <r>
    <n v="931"/>
    <s v="Lowery, Hayden and Cruz"/>
    <s v="Digitized 24/7 budgetary management"/>
    <x v="58"/>
    <n v="5729"/>
    <x v="0"/>
    <n v="112"/>
    <s v="US"/>
    <s v="USD"/>
    <n v="1403931600"/>
    <n v="1404104400"/>
    <b v="0"/>
    <b v="1"/>
    <s v="theater/plays"/>
    <n v="0.72518987341772156"/>
    <n v="51.151785714285715"/>
    <x v="3"/>
    <s v="plays"/>
    <x v="826"/>
    <d v="2014-06-30T05:00:00"/>
    <x v="1"/>
  </r>
  <r>
    <n v="932"/>
    <s v="Mora, Miller and Harper"/>
    <s v="Stand-alone zero tolerance algorithm"/>
    <x v="173"/>
    <n v="4883"/>
    <x v="1"/>
    <n v="144"/>
    <s v="US"/>
    <s v="USD"/>
    <n v="1394514000"/>
    <n v="1394773200"/>
    <b v="0"/>
    <b v="0"/>
    <s v="music/rock"/>
    <n v="2"/>
    <n v="33.909722222222221"/>
    <x v="1"/>
    <s v="rock"/>
    <x v="827"/>
    <d v="2014-03-14T05:00:00"/>
    <x v="1"/>
  </r>
  <r>
    <n v="933"/>
    <s v="Espinoza Group"/>
    <s v="Implemented tangible support"/>
    <x v="432"/>
    <n v="175015"/>
    <x v="1"/>
    <n v="1902"/>
    <s v="US"/>
    <s v="USD"/>
    <n v="1365397200"/>
    <n v="1366520400"/>
    <b v="0"/>
    <b v="0"/>
    <s v="theater/plays"/>
    <n v="2"/>
    <n v="92.016298633017882"/>
    <x v="3"/>
    <s v="plays"/>
    <x v="828"/>
    <d v="2013-04-21T05:00:00"/>
    <x v="2"/>
  </r>
  <r>
    <n v="934"/>
    <s v="Davis, Crawford and Lopez"/>
    <s v="Reactive radical framework"/>
    <x v="8"/>
    <n v="11280"/>
    <x v="1"/>
    <n v="105"/>
    <s v="US"/>
    <s v="USD"/>
    <n v="1456120800"/>
    <n v="1456639200"/>
    <b v="0"/>
    <b v="0"/>
    <s v="theater/plays"/>
    <n v="1.8193548387096774"/>
    <n v="107.42857142857143"/>
    <x v="3"/>
    <s v="plays"/>
    <x v="829"/>
    <d v="2016-02-28T06:00:00"/>
    <x v="7"/>
  </r>
  <r>
    <n v="935"/>
    <s v="Richards, Stevens and Fleming"/>
    <s v="Object-based full-range knowledge user"/>
    <x v="55"/>
    <n v="10012"/>
    <x v="1"/>
    <n v="132"/>
    <s v="US"/>
    <s v="USD"/>
    <n v="1437714000"/>
    <n v="1438318800"/>
    <b v="0"/>
    <b v="0"/>
    <s v="theater/plays"/>
    <n v="1.6413114754098361"/>
    <n v="75.848484848484844"/>
    <x v="3"/>
    <s v="plays"/>
    <x v="830"/>
    <d v="2015-07-31T05:00:00"/>
    <x v="0"/>
  </r>
  <r>
    <n v="936"/>
    <s v="Brown Ltd"/>
    <s v="Enhanced composite contingency"/>
    <x v="100"/>
    <n v="1690"/>
    <x v="0"/>
    <n v="21"/>
    <s v="US"/>
    <s v="USD"/>
    <n v="1563771600"/>
    <n v="1564030800"/>
    <b v="1"/>
    <b v="0"/>
    <s v="theater/plays"/>
    <n v="1.6375968992248063E-2"/>
    <n v="80.476190476190482"/>
    <x v="3"/>
    <s v="plays"/>
    <x v="831"/>
    <d v="2019-07-25T05:00:00"/>
    <x v="3"/>
  </r>
  <r>
    <n v="937"/>
    <s v="Tapia, Sandoval and Hurley"/>
    <s v="Cloned fresh-thinking model"/>
    <x v="409"/>
    <n v="84891"/>
    <x v="3"/>
    <n v="976"/>
    <s v="US"/>
    <s v="USD"/>
    <n v="1448517600"/>
    <n v="1449295200"/>
    <b v="0"/>
    <b v="0"/>
    <s v="film &amp; video/documentary"/>
    <n v="0.49643859649122807"/>
    <n v="86.978483606557376"/>
    <x v="4"/>
    <s v="documentary"/>
    <x v="832"/>
    <d v="2015-12-05T06:00:00"/>
    <x v="0"/>
  </r>
  <r>
    <n v="938"/>
    <s v="Allen Inc"/>
    <s v="Total dedicated benchmark"/>
    <x v="243"/>
    <n v="10093"/>
    <x v="1"/>
    <n v="96"/>
    <s v="US"/>
    <s v="USD"/>
    <n v="1528779600"/>
    <n v="1531890000"/>
    <b v="0"/>
    <b v="1"/>
    <s v="publishing/fiction"/>
    <n v="1.0970652173913042"/>
    <n v="105.13541666666667"/>
    <x v="5"/>
    <s v="fiction"/>
    <x v="833"/>
    <d v="2018-07-18T05:00:00"/>
    <x v="9"/>
  </r>
  <r>
    <n v="939"/>
    <s v="Williams, Johnson and Campbell"/>
    <s v="Streamlined human-resource Graphic Interface"/>
    <x v="75"/>
    <n v="3839"/>
    <x v="0"/>
    <n v="67"/>
    <s v="US"/>
    <s v="USD"/>
    <n v="1304744400"/>
    <n v="1306213200"/>
    <b v="0"/>
    <b v="1"/>
    <s v="games/video games"/>
    <n v="0.49217948717948717"/>
    <n v="57.298507462686565"/>
    <x v="6"/>
    <s v="video games"/>
    <x v="834"/>
    <d v="2011-05-24T05:00:00"/>
    <x v="8"/>
  </r>
  <r>
    <n v="940"/>
    <s v="Wiggins Ltd"/>
    <s v="Upgradable analyzing core"/>
    <x v="34"/>
    <n v="6161"/>
    <x v="2"/>
    <n v="66"/>
    <s v="CA"/>
    <s v="CAD"/>
    <n v="1354341600"/>
    <n v="1356242400"/>
    <b v="0"/>
    <b v="0"/>
    <s v="technology/web"/>
    <n v="0.62232323232323228"/>
    <n v="93.348484848484844"/>
    <x v="2"/>
    <s v="web"/>
    <x v="835"/>
    <d v="2012-12-23T06:00:00"/>
    <x v="4"/>
  </r>
  <r>
    <n v="941"/>
    <s v="Luna-Horne"/>
    <s v="Profound exuding pricing structure"/>
    <x v="433"/>
    <n v="5615"/>
    <x v="0"/>
    <n v="78"/>
    <s v="US"/>
    <s v="USD"/>
    <n v="1294552800"/>
    <n v="1297576800"/>
    <b v="1"/>
    <b v="0"/>
    <s v="theater/plays"/>
    <n v="0.1305813953488372"/>
    <n v="71.987179487179489"/>
    <x v="3"/>
    <s v="plays"/>
    <x v="836"/>
    <d v="2011-02-13T06:00:00"/>
    <x v="8"/>
  </r>
  <r>
    <n v="942"/>
    <s v="Allen Inc"/>
    <s v="Horizontal optimizing model"/>
    <x v="103"/>
    <n v="6205"/>
    <x v="0"/>
    <n v="67"/>
    <s v="AU"/>
    <s v="AUD"/>
    <n v="1295935200"/>
    <n v="1296194400"/>
    <b v="0"/>
    <b v="0"/>
    <s v="theater/plays"/>
    <n v="0.64635416666666667"/>
    <n v="92.611940298507463"/>
    <x v="3"/>
    <s v="plays"/>
    <x v="837"/>
    <d v="2011-01-28T06:00:00"/>
    <x v="8"/>
  </r>
  <r>
    <n v="943"/>
    <s v="Peterson, Gonzalez and Spencer"/>
    <s v="Synchronized fault-tolerant algorithm"/>
    <x v="168"/>
    <n v="11969"/>
    <x v="1"/>
    <n v="114"/>
    <s v="US"/>
    <s v="USD"/>
    <n v="1411534800"/>
    <n v="1414558800"/>
    <b v="0"/>
    <b v="0"/>
    <s v="food/food trucks"/>
    <n v="1.5958666666666668"/>
    <n v="104.99122807017544"/>
    <x v="0"/>
    <s v="food trucks"/>
    <x v="219"/>
    <d v="2014-10-29T05:00:00"/>
    <x v="1"/>
  </r>
  <r>
    <n v="944"/>
    <s v="Walter Inc"/>
    <s v="Streamlined 5thgeneration intranet"/>
    <x v="83"/>
    <n v="8142"/>
    <x v="0"/>
    <n v="263"/>
    <s v="AU"/>
    <s v="AUD"/>
    <n v="1486706400"/>
    <n v="1488348000"/>
    <b v="0"/>
    <b v="0"/>
    <s v="photography/photography books"/>
    <n v="0.81420000000000003"/>
    <n v="30.958174904942965"/>
    <x v="7"/>
    <s v="photography books"/>
    <x v="365"/>
    <d v="2017-03-01T06:00:00"/>
    <x v="5"/>
  </r>
  <r>
    <n v="945"/>
    <s v="Sanders, Farley and Huffman"/>
    <s v="Cross-group clear-thinking task-force"/>
    <x v="434"/>
    <n v="55805"/>
    <x v="0"/>
    <n v="1691"/>
    <s v="US"/>
    <s v="USD"/>
    <n v="1333602000"/>
    <n v="1334898000"/>
    <b v="1"/>
    <b v="0"/>
    <s v="photography/photography books"/>
    <n v="0.32444767441860467"/>
    <n v="33.001182732111175"/>
    <x v="7"/>
    <s v="photography books"/>
    <x v="838"/>
    <d v="2012-04-20T05:00:00"/>
    <x v="4"/>
  </r>
  <r>
    <n v="946"/>
    <s v="Hall, Holmes and Walker"/>
    <s v="Public-key bandwidth-monitored intranet"/>
    <x v="184"/>
    <n v="15238"/>
    <x v="0"/>
    <n v="181"/>
    <s v="US"/>
    <s v="USD"/>
    <n v="1308200400"/>
    <n v="1308373200"/>
    <b v="0"/>
    <b v="0"/>
    <s v="theater/plays"/>
    <n v="9.9141184124918666E-2"/>
    <n v="84.187845303867405"/>
    <x v="3"/>
    <s v="plays"/>
    <x v="839"/>
    <d v="2011-06-18T05:00:00"/>
    <x v="8"/>
  </r>
  <r>
    <n v="947"/>
    <s v="Smith-Powell"/>
    <s v="Upgradable clear-thinking hardware"/>
    <x v="136"/>
    <n v="961"/>
    <x v="0"/>
    <n v="13"/>
    <s v="US"/>
    <s v="USD"/>
    <n v="1411707600"/>
    <n v="1412312400"/>
    <b v="0"/>
    <b v="0"/>
    <s v="theater/plays"/>
    <n v="0.26694444444444443"/>
    <n v="73.92307692307692"/>
    <x v="3"/>
    <s v="plays"/>
    <x v="840"/>
    <d v="2014-10-03T05:00:00"/>
    <x v="1"/>
  </r>
  <r>
    <n v="948"/>
    <s v="Smith-Hill"/>
    <s v="Integrated holistic paradigm"/>
    <x v="151"/>
    <n v="5918"/>
    <x v="3"/>
    <n v="160"/>
    <s v="US"/>
    <s v="USD"/>
    <n v="1418364000"/>
    <n v="1419228000"/>
    <b v="1"/>
    <b v="1"/>
    <s v="film &amp; video/documentary"/>
    <n v="0.62957446808510642"/>
    <n v="36.987499999999997"/>
    <x v="4"/>
    <s v="documentary"/>
    <x v="841"/>
    <d v="2014-12-22T06:00:00"/>
    <x v="1"/>
  </r>
  <r>
    <n v="949"/>
    <s v="Wright LLC"/>
    <s v="Seamless clear-thinking conglomeration"/>
    <x v="291"/>
    <n v="9520"/>
    <x v="1"/>
    <n v="203"/>
    <s v="US"/>
    <s v="USD"/>
    <n v="1429333200"/>
    <n v="1430974800"/>
    <b v="0"/>
    <b v="0"/>
    <s v="technology/web"/>
    <n v="1.6135593220338984"/>
    <n v="46.896551724137929"/>
    <x v="2"/>
    <s v="web"/>
    <x v="842"/>
    <d v="2015-05-07T05:00:00"/>
    <x v="0"/>
  </r>
  <r>
    <n v="950"/>
    <s v="Williams, Orozco and Gomez"/>
    <s v="Persistent content-based methodology"/>
    <x v="0"/>
    <n v="5"/>
    <x v="0"/>
    <n v="1"/>
    <s v="US"/>
    <s v="USD"/>
    <n v="1555390800"/>
    <n v="1555822800"/>
    <b v="0"/>
    <b v="1"/>
    <s v="theater/plays"/>
    <n v="0.05"/>
    <n v="5"/>
    <x v="3"/>
    <s v="plays"/>
    <x v="843"/>
    <d v="2019-04-21T05:00:00"/>
    <x v="3"/>
  </r>
  <r>
    <n v="951"/>
    <s v="Peterson Ltd"/>
    <s v="Re-engineered 24hour matrix"/>
    <x v="435"/>
    <n v="159056"/>
    <x v="1"/>
    <n v="1559"/>
    <s v="US"/>
    <s v="USD"/>
    <n v="1482732000"/>
    <n v="1482818400"/>
    <b v="0"/>
    <b v="1"/>
    <s v="music/rock"/>
    <n v="2"/>
    <n v="102.02437459910199"/>
    <x v="1"/>
    <s v="rock"/>
    <x v="844"/>
    <d v="2016-12-27T06:00:00"/>
    <x v="7"/>
  </r>
  <r>
    <n v="952"/>
    <s v="Cummings-Hayes"/>
    <s v="Virtual multi-tasking core"/>
    <x v="436"/>
    <n v="101987"/>
    <x v="3"/>
    <n v="2266"/>
    <s v="US"/>
    <s v="USD"/>
    <n v="1470718800"/>
    <n v="1471928400"/>
    <b v="0"/>
    <b v="0"/>
    <s v="film &amp; video/documentary"/>
    <n v="0.70094158075601376"/>
    <n v="45.007502206531335"/>
    <x v="4"/>
    <s v="documentary"/>
    <x v="845"/>
    <d v="2016-08-23T05:00:00"/>
    <x v="7"/>
  </r>
  <r>
    <n v="953"/>
    <s v="Boyle Ltd"/>
    <s v="Streamlined fault-tolerant conglomeration"/>
    <x v="88"/>
    <n v="1980"/>
    <x v="0"/>
    <n v="21"/>
    <s v="US"/>
    <s v="USD"/>
    <n v="1450591200"/>
    <n v="1453701600"/>
    <b v="0"/>
    <b v="1"/>
    <s v="film &amp; video/science fiction"/>
    <n v="0.6"/>
    <n v="94.285714285714292"/>
    <x v="4"/>
    <s v="science fiction"/>
    <x v="846"/>
    <d v="2016-01-25T06:00:00"/>
    <x v="0"/>
  </r>
  <r>
    <n v="954"/>
    <s v="Henderson, Parker and Diaz"/>
    <s v="Enterprise-wide client-driven policy"/>
    <x v="142"/>
    <n v="156384"/>
    <x v="1"/>
    <n v="1548"/>
    <s v="AU"/>
    <s v="AUD"/>
    <n v="1348290000"/>
    <n v="1350363600"/>
    <b v="0"/>
    <b v="0"/>
    <s v="technology/web"/>
    <n v="2"/>
    <n v="101.02325581395348"/>
    <x v="2"/>
    <s v="web"/>
    <x v="110"/>
    <d v="2012-10-16T05:00:00"/>
    <x v="4"/>
  </r>
  <r>
    <n v="955"/>
    <s v="Moss-Obrien"/>
    <s v="Function-based next generation emulation"/>
    <x v="31"/>
    <n v="7763"/>
    <x v="1"/>
    <n v="80"/>
    <s v="US"/>
    <s v="USD"/>
    <n v="1353823200"/>
    <n v="1353996000"/>
    <b v="0"/>
    <b v="0"/>
    <s v="theater/plays"/>
    <n v="2"/>
    <n v="97.037499999999994"/>
    <x v="3"/>
    <s v="plays"/>
    <x v="847"/>
    <d v="2012-11-27T06:00:00"/>
    <x v="4"/>
  </r>
  <r>
    <n v="956"/>
    <s v="Wood Inc"/>
    <s v="Re-engineered composite focus group"/>
    <x v="437"/>
    <n v="35698"/>
    <x v="0"/>
    <n v="830"/>
    <s v="US"/>
    <s v="USD"/>
    <n v="1450764000"/>
    <n v="1451109600"/>
    <b v="0"/>
    <b v="0"/>
    <s v="film &amp; video/science fiction"/>
    <n v="0.19028784648187633"/>
    <n v="43.00963855421687"/>
    <x v="4"/>
    <s v="science fiction"/>
    <x v="848"/>
    <d v="2015-12-26T06:00:00"/>
    <x v="0"/>
  </r>
  <r>
    <n v="957"/>
    <s v="Riley, Cohen and Goodman"/>
    <s v="Profound mission-critical function"/>
    <x v="122"/>
    <n v="12434"/>
    <x v="1"/>
    <n v="131"/>
    <s v="US"/>
    <s v="USD"/>
    <n v="1329372000"/>
    <n v="1329631200"/>
    <b v="0"/>
    <b v="0"/>
    <s v="theater/plays"/>
    <n v="1.2687755102040816"/>
    <n v="94.916030534351151"/>
    <x v="3"/>
    <s v="plays"/>
    <x v="849"/>
    <d v="2012-02-19T06:00:00"/>
    <x v="4"/>
  </r>
  <r>
    <n v="958"/>
    <s v="Green, Robinson and Ho"/>
    <s v="De-engineered zero-defect open system"/>
    <x v="65"/>
    <n v="8081"/>
    <x v="1"/>
    <n v="112"/>
    <s v="US"/>
    <s v="USD"/>
    <n v="1277096400"/>
    <n v="1278997200"/>
    <b v="0"/>
    <b v="0"/>
    <s v="film &amp; video/animation"/>
    <n v="2"/>
    <n v="72.151785714285708"/>
    <x v="4"/>
    <s v="animation"/>
    <x v="780"/>
    <d v="2010-07-13T05:00:00"/>
    <x v="6"/>
  </r>
  <r>
    <n v="959"/>
    <s v="Black-Graham"/>
    <s v="Operative hybrid utilization"/>
    <x v="438"/>
    <n v="6631"/>
    <x v="0"/>
    <n v="130"/>
    <s v="US"/>
    <s v="USD"/>
    <n v="1277701200"/>
    <n v="1280120400"/>
    <b v="0"/>
    <b v="0"/>
    <s v="publishing/translations"/>
    <n v="4.5731034482758622E-2"/>
    <n v="51.007692307692309"/>
    <x v="5"/>
    <s v="translations"/>
    <x v="140"/>
    <d v="2010-07-26T05:00:00"/>
    <x v="6"/>
  </r>
  <r>
    <n v="960"/>
    <s v="Robbins Group"/>
    <s v="Function-based interactive matrix"/>
    <x v="20"/>
    <n v="4678"/>
    <x v="0"/>
    <n v="55"/>
    <s v="US"/>
    <s v="USD"/>
    <n v="1454911200"/>
    <n v="1458104400"/>
    <b v="0"/>
    <b v="0"/>
    <s v="technology/web"/>
    <n v="0.85054545454545449"/>
    <n v="85.054545454545448"/>
    <x v="2"/>
    <s v="web"/>
    <x v="850"/>
    <d v="2016-03-16T05:00:00"/>
    <x v="7"/>
  </r>
  <r>
    <n v="961"/>
    <s v="Mason, Case and May"/>
    <s v="Optimized content-based collaboration"/>
    <x v="57"/>
    <n v="6800"/>
    <x v="1"/>
    <n v="155"/>
    <s v="US"/>
    <s v="USD"/>
    <n v="1297922400"/>
    <n v="1298268000"/>
    <b v="0"/>
    <b v="0"/>
    <s v="publishing/translations"/>
    <n v="1.1929824561403508"/>
    <n v="43.87096774193548"/>
    <x v="5"/>
    <s v="translations"/>
    <x v="851"/>
    <d v="2011-02-21T06:00:00"/>
    <x v="8"/>
  </r>
  <r>
    <n v="962"/>
    <s v="Harris, Russell and Mitchell"/>
    <s v="User-centric cohesive policy"/>
    <x v="136"/>
    <n v="10657"/>
    <x v="1"/>
    <n v="266"/>
    <s v="US"/>
    <s v="USD"/>
    <n v="1384408800"/>
    <n v="1386223200"/>
    <b v="0"/>
    <b v="0"/>
    <s v="food/food trucks"/>
    <n v="2"/>
    <n v="40.063909774436091"/>
    <x v="0"/>
    <s v="food trucks"/>
    <x v="852"/>
    <d v="2013-12-05T06:00:00"/>
    <x v="2"/>
  </r>
  <r>
    <n v="963"/>
    <s v="Rodriguez-Robinson"/>
    <s v="Ergonomic methodical hub"/>
    <x v="291"/>
    <n v="4997"/>
    <x v="0"/>
    <n v="114"/>
    <s v="IT"/>
    <s v="EUR"/>
    <n v="1299304800"/>
    <n v="1299823200"/>
    <b v="0"/>
    <b v="1"/>
    <s v="photography/photography books"/>
    <n v="0.84694915254237291"/>
    <n v="43.833333333333336"/>
    <x v="7"/>
    <s v="photography books"/>
    <x v="853"/>
    <d v="2011-03-11T06:00:00"/>
    <x v="8"/>
  </r>
  <r>
    <n v="964"/>
    <s v="Peck, Higgins and Smith"/>
    <s v="Devolved disintermediate encryption"/>
    <x v="41"/>
    <n v="13164"/>
    <x v="1"/>
    <n v="155"/>
    <s v="US"/>
    <s v="USD"/>
    <n v="1431320400"/>
    <n v="1431752400"/>
    <b v="0"/>
    <b v="0"/>
    <s v="theater/plays"/>
    <n v="2"/>
    <n v="84.92903225806451"/>
    <x v="3"/>
    <s v="plays"/>
    <x v="854"/>
    <d v="2015-05-16T05:00:00"/>
    <x v="0"/>
  </r>
  <r>
    <n v="965"/>
    <s v="Nunez-King"/>
    <s v="Phased clear-thinking policy"/>
    <x v="196"/>
    <n v="8501"/>
    <x v="1"/>
    <n v="207"/>
    <s v="GB"/>
    <s v="GBP"/>
    <n v="1264399200"/>
    <n v="1267855200"/>
    <b v="0"/>
    <b v="0"/>
    <s v="music/rock"/>
    <n v="2"/>
    <n v="41.067632850241544"/>
    <x v="1"/>
    <s v="rock"/>
    <x v="67"/>
    <d v="2010-03-06T06:00:00"/>
    <x v="6"/>
  </r>
  <r>
    <n v="966"/>
    <s v="Davis and Sons"/>
    <s v="Seamless solution-oriented capacity"/>
    <x v="12"/>
    <n v="13468"/>
    <x v="1"/>
    <n v="245"/>
    <s v="US"/>
    <s v="USD"/>
    <n v="1497502800"/>
    <n v="1497675600"/>
    <b v="0"/>
    <b v="0"/>
    <s v="theater/plays"/>
    <n v="2"/>
    <n v="54.971428571428568"/>
    <x v="3"/>
    <s v="plays"/>
    <x v="855"/>
    <d v="2017-06-17T05:00:00"/>
    <x v="5"/>
  </r>
  <r>
    <n v="967"/>
    <s v="Howard-Douglas"/>
    <s v="Organized human-resource attitude"/>
    <x v="439"/>
    <n v="121138"/>
    <x v="1"/>
    <n v="1573"/>
    <s v="US"/>
    <s v="USD"/>
    <n v="1333688400"/>
    <n v="1336885200"/>
    <b v="0"/>
    <b v="0"/>
    <s v="music/world music"/>
    <n v="1.3703393665158372"/>
    <n v="77.010807374443743"/>
    <x v="1"/>
    <s v="world music"/>
    <x v="107"/>
    <d v="2012-05-13T05:00:00"/>
    <x v="4"/>
  </r>
  <r>
    <n v="968"/>
    <s v="Gonzalez-White"/>
    <s v="Open-architected disintermediate budgetary management"/>
    <x v="166"/>
    <n v="8117"/>
    <x v="1"/>
    <n v="114"/>
    <s v="US"/>
    <s v="USD"/>
    <n v="1293861600"/>
    <n v="1295157600"/>
    <b v="0"/>
    <b v="0"/>
    <s v="food/food trucks"/>
    <n v="2"/>
    <n v="71.201754385964918"/>
    <x v="0"/>
    <s v="food trucks"/>
    <x v="344"/>
    <d v="2011-01-16T06:00:00"/>
    <x v="8"/>
  </r>
  <r>
    <n v="969"/>
    <s v="Lopez-King"/>
    <s v="Multi-lateral radical solution"/>
    <x v="58"/>
    <n v="8550"/>
    <x v="1"/>
    <n v="93"/>
    <s v="US"/>
    <s v="USD"/>
    <n v="1576994400"/>
    <n v="1577599200"/>
    <b v="0"/>
    <b v="0"/>
    <s v="theater/plays"/>
    <n v="1.0822784810126582"/>
    <n v="91.935483870967744"/>
    <x v="3"/>
    <s v="plays"/>
    <x v="856"/>
    <d v="2019-12-29T06:00:00"/>
    <x v="3"/>
  </r>
  <r>
    <n v="970"/>
    <s v="Glover-Nelson"/>
    <s v="Inverse context-sensitive info-mediaries"/>
    <x v="309"/>
    <n v="57659"/>
    <x v="0"/>
    <n v="594"/>
    <s v="US"/>
    <s v="USD"/>
    <n v="1304917200"/>
    <n v="1305003600"/>
    <b v="0"/>
    <b v="0"/>
    <s v="theater/plays"/>
    <n v="0.60757639620653314"/>
    <n v="97.069023569023571"/>
    <x v="3"/>
    <s v="plays"/>
    <x v="857"/>
    <d v="2011-05-10T05:00:00"/>
    <x v="8"/>
  </r>
  <r>
    <n v="971"/>
    <s v="Garner and Sons"/>
    <s v="Versatile neutral workforce"/>
    <x v="135"/>
    <n v="1414"/>
    <x v="0"/>
    <n v="24"/>
    <s v="US"/>
    <s v="USD"/>
    <n v="1381208400"/>
    <n v="1381726800"/>
    <b v="0"/>
    <b v="0"/>
    <s v="film &amp; video/television"/>
    <n v="0.27725490196078434"/>
    <n v="58.916666666666664"/>
    <x v="4"/>
    <s v="television"/>
    <x v="858"/>
    <d v="2013-10-14T05:00:00"/>
    <x v="2"/>
  </r>
  <r>
    <n v="972"/>
    <s v="Sellers, Roach and Garrison"/>
    <s v="Multi-tiered systematic knowledge user"/>
    <x v="440"/>
    <n v="97524"/>
    <x v="1"/>
    <n v="1681"/>
    <s v="US"/>
    <s v="USD"/>
    <n v="1401685200"/>
    <n v="1402462800"/>
    <b v="0"/>
    <b v="1"/>
    <s v="technology/web"/>
    <n v="2"/>
    <n v="58.015466983938133"/>
    <x v="2"/>
    <s v="web"/>
    <x v="859"/>
    <d v="2014-06-11T05:00:00"/>
    <x v="1"/>
  </r>
  <r>
    <n v="973"/>
    <s v="Herrera, Bennett and Silva"/>
    <s v="Programmable multi-state algorithm"/>
    <x v="441"/>
    <n v="26176"/>
    <x v="0"/>
    <n v="252"/>
    <s v="US"/>
    <s v="USD"/>
    <n v="1291960800"/>
    <n v="1292133600"/>
    <b v="0"/>
    <b v="1"/>
    <s v="theater/plays"/>
    <n v="0.21615194054500414"/>
    <n v="103.87301587301587"/>
    <x v="3"/>
    <s v="plays"/>
    <x v="860"/>
    <d v="2010-12-12T06:00:00"/>
    <x v="6"/>
  </r>
  <r>
    <n v="974"/>
    <s v="Thomas, Clay and Mendoza"/>
    <s v="Multi-channeled reciprocal interface"/>
    <x v="126"/>
    <n v="2991"/>
    <x v="1"/>
    <n v="32"/>
    <s v="US"/>
    <s v="USD"/>
    <n v="1368853200"/>
    <n v="1368939600"/>
    <b v="0"/>
    <b v="0"/>
    <s v="music/indie rock"/>
    <n v="2"/>
    <n v="93.46875"/>
    <x v="1"/>
    <s v="indie rock"/>
    <x v="170"/>
    <d v="2013-05-19T05:00:00"/>
    <x v="2"/>
  </r>
  <r>
    <n v="975"/>
    <s v="Ayala Group"/>
    <s v="Right-sized maximized migration"/>
    <x v="91"/>
    <n v="8366"/>
    <x v="1"/>
    <n v="135"/>
    <s v="US"/>
    <s v="USD"/>
    <n v="1448776800"/>
    <n v="1452146400"/>
    <b v="0"/>
    <b v="1"/>
    <s v="theater/plays"/>
    <n v="1.5492592592592593"/>
    <n v="61.970370370370368"/>
    <x v="3"/>
    <s v="plays"/>
    <x v="861"/>
    <d v="2016-01-07T06:00:00"/>
    <x v="0"/>
  </r>
  <r>
    <n v="976"/>
    <s v="Huerta, Roberts and Dickerson"/>
    <s v="Self-enabling value-added artificial intelligence"/>
    <x v="220"/>
    <n v="12886"/>
    <x v="1"/>
    <n v="140"/>
    <s v="US"/>
    <s v="USD"/>
    <n v="1296194400"/>
    <n v="1296712800"/>
    <b v="0"/>
    <b v="1"/>
    <s v="theater/plays"/>
    <n v="2"/>
    <n v="92.042857142857144"/>
    <x v="3"/>
    <s v="plays"/>
    <x v="862"/>
    <d v="2011-02-03T06:00:00"/>
    <x v="8"/>
  </r>
  <r>
    <n v="977"/>
    <s v="Johnson Group"/>
    <s v="Vision-oriented interactive solution"/>
    <x v="260"/>
    <n v="5177"/>
    <x v="0"/>
    <n v="67"/>
    <s v="US"/>
    <s v="USD"/>
    <n v="1517983200"/>
    <n v="1520748000"/>
    <b v="0"/>
    <b v="0"/>
    <s v="food/food trucks"/>
    <n v="0.73957142857142855"/>
    <n v="77.268656716417908"/>
    <x v="0"/>
    <s v="food trucks"/>
    <x v="863"/>
    <d v="2018-03-11T06:00:00"/>
    <x v="9"/>
  </r>
  <r>
    <n v="978"/>
    <s v="Bailey, Nguyen and Martinez"/>
    <s v="Fundamental user-facing productivity"/>
    <x v="67"/>
    <n v="8641"/>
    <x v="1"/>
    <n v="92"/>
    <s v="US"/>
    <s v="USD"/>
    <n v="1478930400"/>
    <n v="1480831200"/>
    <b v="0"/>
    <b v="0"/>
    <s v="games/video games"/>
    <n v="2"/>
    <n v="93.923913043478265"/>
    <x v="6"/>
    <s v="video games"/>
    <x v="864"/>
    <d v="2016-12-04T06:00:00"/>
    <x v="7"/>
  </r>
  <r>
    <n v="979"/>
    <s v="Williams, Martin and Meyer"/>
    <s v="Innovative well-modulated capability"/>
    <x v="138"/>
    <n v="86244"/>
    <x v="1"/>
    <n v="1015"/>
    <s v="GB"/>
    <s v="GBP"/>
    <n v="1426395600"/>
    <n v="1426914000"/>
    <b v="0"/>
    <b v="0"/>
    <s v="theater/plays"/>
    <n v="1.432624584717608"/>
    <n v="84.969458128078813"/>
    <x v="3"/>
    <s v="plays"/>
    <x v="527"/>
    <d v="2015-03-21T05:00:00"/>
    <x v="0"/>
  </r>
  <r>
    <n v="980"/>
    <s v="Huff-Johnson"/>
    <s v="Universal fault-tolerant orchestration"/>
    <x v="442"/>
    <n v="78630"/>
    <x v="0"/>
    <n v="742"/>
    <s v="US"/>
    <s v="USD"/>
    <n v="1446181200"/>
    <n v="1446616800"/>
    <b v="1"/>
    <b v="0"/>
    <s v="publishing/nonfiction"/>
    <n v="0.40281762295081969"/>
    <n v="105.97035040431267"/>
    <x v="5"/>
    <s v="nonfiction"/>
    <x v="865"/>
    <d v="2015-11-04T06:00:00"/>
    <x v="0"/>
  </r>
  <r>
    <n v="981"/>
    <s v="Diaz-Little"/>
    <s v="Grass-roots executive synergy"/>
    <x v="313"/>
    <n v="11941"/>
    <x v="1"/>
    <n v="323"/>
    <s v="US"/>
    <s v="USD"/>
    <n v="1514181600"/>
    <n v="1517032800"/>
    <b v="0"/>
    <b v="0"/>
    <s v="technology/web"/>
    <n v="1.7822388059701493"/>
    <n v="36.969040247678016"/>
    <x v="2"/>
    <s v="web"/>
    <x v="866"/>
    <d v="2018-01-27T06:00:00"/>
    <x v="5"/>
  </r>
  <r>
    <n v="982"/>
    <s v="Freeman-French"/>
    <s v="Multi-layered optimal application"/>
    <x v="44"/>
    <n v="6115"/>
    <x v="0"/>
    <n v="75"/>
    <s v="US"/>
    <s v="USD"/>
    <n v="1311051600"/>
    <n v="1311224400"/>
    <b v="0"/>
    <b v="1"/>
    <s v="film &amp; video/documentary"/>
    <n v="0.84930555555555554"/>
    <n v="81.533333333333331"/>
    <x v="4"/>
    <s v="documentary"/>
    <x v="867"/>
    <d v="2011-07-21T05:00:00"/>
    <x v="8"/>
  </r>
  <r>
    <n v="983"/>
    <s v="Beck-Weber"/>
    <s v="Business-focused full-range core"/>
    <x v="443"/>
    <n v="188404"/>
    <x v="1"/>
    <n v="2326"/>
    <s v="US"/>
    <s v="USD"/>
    <n v="1564894800"/>
    <n v="1566190800"/>
    <b v="0"/>
    <b v="0"/>
    <s v="film &amp; video/documentary"/>
    <n v="1.4593648334624323"/>
    <n v="80.999140154772135"/>
    <x v="4"/>
    <s v="documentary"/>
    <x v="868"/>
    <d v="2019-08-19T05:00:00"/>
    <x v="3"/>
  </r>
  <r>
    <n v="984"/>
    <s v="Lewis-Jacobson"/>
    <s v="Exclusive system-worthy Graphic Interface"/>
    <x v="191"/>
    <n v="9910"/>
    <x v="1"/>
    <n v="381"/>
    <s v="US"/>
    <s v="USD"/>
    <n v="1567918800"/>
    <n v="1570165200"/>
    <b v="0"/>
    <b v="0"/>
    <s v="theater/plays"/>
    <n v="1.5246153846153847"/>
    <n v="26.010498687664043"/>
    <x v="3"/>
    <s v="plays"/>
    <x v="105"/>
    <d v="2019-10-04T05:00:00"/>
    <x v="3"/>
  </r>
  <r>
    <n v="985"/>
    <s v="Logan-Curtis"/>
    <s v="Enhanced optimal ability"/>
    <x v="305"/>
    <n v="114523"/>
    <x v="0"/>
    <n v="4405"/>
    <s v="US"/>
    <s v="USD"/>
    <n v="1386309600"/>
    <n v="1388556000"/>
    <b v="0"/>
    <b v="1"/>
    <s v="music/rock"/>
    <n v="0.67129542790152408"/>
    <n v="25.998410896708286"/>
    <x v="1"/>
    <s v="rock"/>
    <x v="481"/>
    <d v="2014-01-01T06:00:00"/>
    <x v="2"/>
  </r>
  <r>
    <n v="986"/>
    <s v="Chan, Washington and Callahan"/>
    <s v="Optional zero administration neural-net"/>
    <x v="75"/>
    <n v="3144"/>
    <x v="0"/>
    <n v="92"/>
    <s v="US"/>
    <s v="USD"/>
    <n v="1301979600"/>
    <n v="1303189200"/>
    <b v="0"/>
    <b v="0"/>
    <s v="music/rock"/>
    <n v="0.40307692307692305"/>
    <n v="34.173913043478258"/>
    <x v="1"/>
    <s v="rock"/>
    <x v="253"/>
    <d v="2011-04-19T05:00:00"/>
    <x v="8"/>
  </r>
  <r>
    <n v="987"/>
    <s v="Wilson Group"/>
    <s v="Ameliorated foreground focus group"/>
    <x v="8"/>
    <n v="13441"/>
    <x v="1"/>
    <n v="480"/>
    <s v="US"/>
    <s v="USD"/>
    <n v="1493269200"/>
    <n v="1494478800"/>
    <b v="0"/>
    <b v="0"/>
    <s v="film &amp; video/documentary"/>
    <n v="2"/>
    <n v="28.002083333333335"/>
    <x v="4"/>
    <s v="documentary"/>
    <x v="869"/>
    <d v="2017-05-11T05:00:00"/>
    <x v="5"/>
  </r>
  <r>
    <n v="988"/>
    <s v="Gardner, Ryan and Gutierrez"/>
    <s v="Triple-buffered multi-tasking matrices"/>
    <x v="151"/>
    <n v="4899"/>
    <x v="0"/>
    <n v="64"/>
    <s v="US"/>
    <s v="USD"/>
    <n v="1478930400"/>
    <n v="1480744800"/>
    <b v="0"/>
    <b v="0"/>
    <s v="publishing/radio &amp; podcasts"/>
    <n v="0.52117021276595743"/>
    <n v="76.546875"/>
    <x v="5"/>
    <s v="radio &amp; podcasts"/>
    <x v="864"/>
    <d v="2016-12-03T06:00:00"/>
    <x v="7"/>
  </r>
  <r>
    <n v="989"/>
    <s v="Hernandez Inc"/>
    <s v="Versatile dedicated migration"/>
    <x v="166"/>
    <n v="11990"/>
    <x v="1"/>
    <n v="226"/>
    <s v="US"/>
    <s v="USD"/>
    <n v="1555390800"/>
    <n v="1555822800"/>
    <b v="0"/>
    <b v="0"/>
    <s v="publishing/translations"/>
    <n v="2"/>
    <n v="53.053097345132741"/>
    <x v="5"/>
    <s v="translations"/>
    <x v="843"/>
    <d v="2019-04-21T05:00:00"/>
    <x v="3"/>
  </r>
  <r>
    <n v="990"/>
    <s v="Ortiz-Roberts"/>
    <s v="Devolved foreground customer loyalty"/>
    <x v="75"/>
    <n v="6839"/>
    <x v="0"/>
    <n v="64"/>
    <s v="US"/>
    <s v="USD"/>
    <n v="1456984800"/>
    <n v="1458882000"/>
    <b v="0"/>
    <b v="1"/>
    <s v="film &amp; video/drama"/>
    <n v="0.87679487179487181"/>
    <n v="106.859375"/>
    <x v="4"/>
    <s v="drama"/>
    <x v="289"/>
    <d v="2016-03-25T05:00:00"/>
    <x v="7"/>
  </r>
  <r>
    <n v="991"/>
    <s v="Ramirez LLC"/>
    <s v="Reduced reciprocal focus group"/>
    <x v="122"/>
    <n v="11091"/>
    <x v="1"/>
    <n v="241"/>
    <s v="US"/>
    <s v="USD"/>
    <n v="1411621200"/>
    <n v="1411966800"/>
    <b v="0"/>
    <b v="1"/>
    <s v="music/rock"/>
    <n v="1.131734693877551"/>
    <n v="46.020746887966808"/>
    <x v="1"/>
    <s v="rock"/>
    <x v="870"/>
    <d v="2014-09-29T05:00:00"/>
    <x v="1"/>
  </r>
  <r>
    <n v="992"/>
    <s v="Morrow Inc"/>
    <s v="Networked global migration"/>
    <x v="33"/>
    <n v="13223"/>
    <x v="1"/>
    <n v="132"/>
    <s v="US"/>
    <s v="USD"/>
    <n v="1525669200"/>
    <n v="1526878800"/>
    <b v="0"/>
    <b v="1"/>
    <s v="film &amp; video/drama"/>
    <n v="2"/>
    <n v="100.17424242424242"/>
    <x v="4"/>
    <s v="drama"/>
    <x v="871"/>
    <d v="2018-05-21T05:00:00"/>
    <x v="9"/>
  </r>
  <r>
    <n v="993"/>
    <s v="Erickson-Rogers"/>
    <s v="De-engineered even-keeled definition"/>
    <x v="122"/>
    <n v="7608"/>
    <x v="3"/>
    <n v="75"/>
    <s v="IT"/>
    <s v="EUR"/>
    <n v="1450936800"/>
    <n v="1452405600"/>
    <b v="0"/>
    <b v="1"/>
    <s v="photography/photography books"/>
    <n v="0.77632653061224488"/>
    <n v="101.44"/>
    <x v="7"/>
    <s v="photography books"/>
    <x v="872"/>
    <d v="2016-01-10T06:00:00"/>
    <x v="0"/>
  </r>
  <r>
    <n v="994"/>
    <s v="Leach, Rich and Price"/>
    <s v="Implemented bi-directional flexibility"/>
    <x v="444"/>
    <n v="74073"/>
    <x v="0"/>
    <n v="842"/>
    <s v="US"/>
    <s v="USD"/>
    <n v="1413522000"/>
    <n v="1414040400"/>
    <b v="0"/>
    <b v="1"/>
    <s v="publishing/translations"/>
    <n v="0.52496810772501767"/>
    <n v="87.972684085510693"/>
    <x v="5"/>
    <s v="translations"/>
    <x v="873"/>
    <d v="2014-10-23T05:00:00"/>
    <x v="1"/>
  </r>
  <r>
    <n v="995"/>
    <s v="Manning-Hamilton"/>
    <s v="Vision-oriented scalable definition"/>
    <x v="238"/>
    <n v="153216"/>
    <x v="1"/>
    <n v="2043"/>
    <s v="US"/>
    <s v="USD"/>
    <n v="1541307600"/>
    <n v="1543816800"/>
    <b v="0"/>
    <b v="1"/>
    <s v="food/food trucks"/>
    <n v="1.5746762589928058"/>
    <n v="74.995594713656388"/>
    <x v="0"/>
    <s v="food trucks"/>
    <x v="874"/>
    <d v="2018-12-03T06:00:00"/>
    <x v="9"/>
  </r>
  <r>
    <n v="996"/>
    <s v="Butler LLC"/>
    <s v="Future-proofed upward-trending migration"/>
    <x v="47"/>
    <n v="4814"/>
    <x v="0"/>
    <n v="112"/>
    <s v="US"/>
    <s v="USD"/>
    <n v="1357106400"/>
    <n v="1359698400"/>
    <b v="0"/>
    <b v="0"/>
    <s v="theater/plays"/>
    <n v="0.72939393939393937"/>
    <n v="42.982142857142854"/>
    <x v="3"/>
    <s v="plays"/>
    <x v="875"/>
    <d v="2013-02-01T06:00:00"/>
    <x v="2"/>
  </r>
  <r>
    <n v="997"/>
    <s v="Ball LLC"/>
    <s v="Right-sized full-range throughput"/>
    <x v="4"/>
    <n v="4603"/>
    <x v="3"/>
    <n v="139"/>
    <s v="IT"/>
    <s v="EUR"/>
    <n v="1390197600"/>
    <n v="1390629600"/>
    <b v="0"/>
    <b v="0"/>
    <s v="theater/plays"/>
    <n v="0.60565789473684206"/>
    <n v="33.115107913669064"/>
    <x v="3"/>
    <s v="plays"/>
    <x v="876"/>
    <d v="2014-01-25T06:00:00"/>
    <x v="1"/>
  </r>
  <r>
    <n v="998"/>
    <s v="Taylor, Santiago and Flores"/>
    <s v="Polarized composite customer loyalty"/>
    <x v="445"/>
    <n v="37823"/>
    <x v="0"/>
    <n v="374"/>
    <s v="US"/>
    <s v="USD"/>
    <n v="1265868000"/>
    <n v="1267077600"/>
    <b v="0"/>
    <b v="1"/>
    <s v="music/indie rock"/>
    <n v="0.5679129129129129"/>
    <n v="101.13101604278074"/>
    <x v="1"/>
    <s v="indie rock"/>
    <x v="877"/>
    <d v="2010-02-25T06:00:00"/>
    <x v="6"/>
  </r>
  <r>
    <n v="999"/>
    <s v="Hernandez, Norton and Kelley"/>
    <s v="Expanded eco-centric policy"/>
    <x v="446"/>
    <n v="62819"/>
    <x v="3"/>
    <n v="1122"/>
    <s v="US"/>
    <s v="USD"/>
    <n v="1467176400"/>
    <n v="1467781200"/>
    <b v="0"/>
    <b v="0"/>
    <s v="food/food trucks"/>
    <n v="0.56542754275427543"/>
    <n v="55.98841354723708"/>
    <x v="0"/>
    <s v="food trucks"/>
    <x v="878"/>
    <d v="2016-07-06T05:00:00"/>
    <x v="7"/>
  </r>
  <r>
    <m/>
    <m/>
    <m/>
    <x v="447"/>
    <m/>
    <x v="4"/>
    <m/>
    <m/>
    <m/>
    <m/>
    <m/>
    <m/>
    <m/>
    <m/>
    <m/>
    <m/>
    <x v="9"/>
    <m/>
    <x v="879"/>
    <m/>
    <x v="1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n v="100"/>
    <n v="0"/>
    <x v="0"/>
    <n v="0"/>
    <x v="0"/>
    <x v="0"/>
    <x v="0"/>
    <n v="1450159200"/>
    <x v="0"/>
    <x v="0"/>
    <x v="0"/>
    <n v="0"/>
    <n v="0"/>
    <x v="0"/>
    <x v="0"/>
    <x v="0"/>
    <d v="2015-12-15T06:00:00"/>
    <x v="0"/>
    <x v="0"/>
  </r>
  <r>
    <x v="1"/>
    <x v="1"/>
    <x v="1"/>
    <n v="1400"/>
    <n v="14560"/>
    <x v="1"/>
    <n v="158"/>
    <x v="1"/>
    <x v="1"/>
    <x v="1"/>
    <n v="1408597200"/>
    <x v="0"/>
    <x v="1"/>
    <x v="1"/>
    <n v="2"/>
    <n v="92.151898734177209"/>
    <x v="1"/>
    <x v="1"/>
    <x v="1"/>
    <d v="2014-08-21T05:00:00"/>
    <x v="1"/>
    <x v="1"/>
  </r>
  <r>
    <x v="2"/>
    <x v="2"/>
    <x v="2"/>
    <n v="108400"/>
    <n v="142523"/>
    <x v="1"/>
    <n v="1425"/>
    <x v="2"/>
    <x v="2"/>
    <x v="2"/>
    <n v="1384840800"/>
    <x v="0"/>
    <x v="0"/>
    <x v="2"/>
    <n v="1.3147878228782288"/>
    <n v="100.01614035087719"/>
    <x v="2"/>
    <x v="2"/>
    <x v="2"/>
    <d v="2013-11-19T06:00:00"/>
    <x v="2"/>
    <x v="2"/>
  </r>
  <r>
    <x v="3"/>
    <x v="3"/>
    <x v="3"/>
    <n v="4200"/>
    <n v="2477"/>
    <x v="0"/>
    <n v="24"/>
    <x v="1"/>
    <x v="1"/>
    <x v="3"/>
    <n v="1568955600"/>
    <x v="0"/>
    <x v="0"/>
    <x v="1"/>
    <n v="0.58976190476190471"/>
    <n v="103.20833333333333"/>
    <x v="1"/>
    <x v="1"/>
    <x v="3"/>
    <d v="2019-09-20T05:00:00"/>
    <x v="3"/>
    <x v="1"/>
  </r>
  <r>
    <x v="4"/>
    <x v="4"/>
    <x v="4"/>
    <n v="7600"/>
    <n v="5265"/>
    <x v="0"/>
    <n v="53"/>
    <x v="1"/>
    <x v="1"/>
    <x v="4"/>
    <n v="1548309600"/>
    <x v="0"/>
    <x v="0"/>
    <x v="3"/>
    <n v="0.69276315789473686"/>
    <n v="99.339622641509436"/>
    <x v="3"/>
    <x v="3"/>
    <x v="4"/>
    <d v="2019-01-24T06:00:00"/>
    <x v="3"/>
    <x v="3"/>
  </r>
  <r>
    <x v="5"/>
    <x v="5"/>
    <x v="5"/>
    <n v="7600"/>
    <n v="13195"/>
    <x v="1"/>
    <n v="174"/>
    <x v="3"/>
    <x v="3"/>
    <x v="5"/>
    <n v="1347080400"/>
    <x v="0"/>
    <x v="0"/>
    <x v="3"/>
    <n v="1.7361842105263159"/>
    <n v="75.833333333333329"/>
    <x v="3"/>
    <x v="3"/>
    <x v="5"/>
    <d v="2012-09-08T05:00:00"/>
    <x v="4"/>
    <x v="3"/>
  </r>
  <r>
    <x v="6"/>
    <x v="6"/>
    <x v="6"/>
    <n v="5200"/>
    <n v="1090"/>
    <x v="0"/>
    <n v="18"/>
    <x v="4"/>
    <x v="4"/>
    <x v="6"/>
    <n v="1505365200"/>
    <x v="0"/>
    <x v="0"/>
    <x v="4"/>
    <n v="0.20961538461538462"/>
    <n v="60.555555555555557"/>
    <x v="4"/>
    <x v="4"/>
    <x v="6"/>
    <d v="2017-09-14T05:00:00"/>
    <x v="5"/>
    <x v="3"/>
  </r>
  <r>
    <x v="7"/>
    <x v="7"/>
    <x v="7"/>
    <n v="4500"/>
    <n v="14741"/>
    <x v="1"/>
    <n v="227"/>
    <x v="3"/>
    <x v="3"/>
    <x v="7"/>
    <n v="1439614800"/>
    <x v="0"/>
    <x v="0"/>
    <x v="3"/>
    <n v="2"/>
    <n v="64.93832599118943"/>
    <x v="3"/>
    <x v="3"/>
    <x v="7"/>
    <d v="2015-08-15T05:00:00"/>
    <x v="0"/>
    <x v="1"/>
  </r>
  <r>
    <x v="8"/>
    <x v="8"/>
    <x v="8"/>
    <n v="110100"/>
    <n v="21946"/>
    <x v="2"/>
    <n v="708"/>
    <x v="3"/>
    <x v="3"/>
    <x v="8"/>
    <n v="1281502800"/>
    <x v="0"/>
    <x v="0"/>
    <x v="3"/>
    <n v="0.19932788374205268"/>
    <n v="30.997175141242938"/>
    <x v="3"/>
    <x v="3"/>
    <x v="8"/>
    <d v="2010-08-11T05:00:00"/>
    <x v="6"/>
    <x v="2"/>
  </r>
  <r>
    <x v="9"/>
    <x v="9"/>
    <x v="9"/>
    <n v="6200"/>
    <n v="3208"/>
    <x v="0"/>
    <n v="44"/>
    <x v="1"/>
    <x v="1"/>
    <x v="9"/>
    <n v="1383804000"/>
    <x v="0"/>
    <x v="0"/>
    <x v="5"/>
    <n v="0.51741935483870971"/>
    <n v="72.909090909090907"/>
    <x v="1"/>
    <x v="5"/>
    <x v="9"/>
    <d v="2013-11-07T06:00:00"/>
    <x v="2"/>
    <x v="3"/>
  </r>
  <r>
    <x v="10"/>
    <x v="10"/>
    <x v="10"/>
    <n v="5200"/>
    <n v="13838"/>
    <x v="1"/>
    <n v="220"/>
    <x v="1"/>
    <x v="1"/>
    <x v="10"/>
    <n v="1285909200"/>
    <x v="0"/>
    <x v="0"/>
    <x v="6"/>
    <n v="2"/>
    <n v="62.9"/>
    <x v="4"/>
    <x v="6"/>
    <x v="10"/>
    <d v="2010-10-01T05:00:00"/>
    <x v="6"/>
    <x v="3"/>
  </r>
  <r>
    <x v="11"/>
    <x v="11"/>
    <x v="11"/>
    <n v="6300"/>
    <n v="3030"/>
    <x v="0"/>
    <n v="27"/>
    <x v="1"/>
    <x v="1"/>
    <x v="11"/>
    <n v="1285563600"/>
    <x v="0"/>
    <x v="1"/>
    <x v="3"/>
    <n v="0.48095238095238096"/>
    <n v="112.22222222222223"/>
    <x v="3"/>
    <x v="3"/>
    <x v="11"/>
    <d v="2010-09-27T05:00:00"/>
    <x v="6"/>
    <x v="3"/>
  </r>
  <r>
    <x v="12"/>
    <x v="12"/>
    <x v="12"/>
    <n v="6300"/>
    <n v="5629"/>
    <x v="0"/>
    <n v="55"/>
    <x v="1"/>
    <x v="1"/>
    <x v="12"/>
    <n v="1572411600"/>
    <x v="0"/>
    <x v="0"/>
    <x v="6"/>
    <n v="0.89349206349206345"/>
    <n v="102.34545454545454"/>
    <x v="4"/>
    <x v="6"/>
    <x v="12"/>
    <d v="2019-10-30T05:00:00"/>
    <x v="3"/>
    <x v="3"/>
  </r>
  <r>
    <x v="13"/>
    <x v="13"/>
    <x v="13"/>
    <n v="4200"/>
    <n v="10295"/>
    <x v="1"/>
    <n v="98"/>
    <x v="1"/>
    <x v="1"/>
    <x v="13"/>
    <n v="1466658000"/>
    <x v="0"/>
    <x v="0"/>
    <x v="7"/>
    <n v="2"/>
    <n v="105.05102040816327"/>
    <x v="1"/>
    <x v="7"/>
    <x v="13"/>
    <d v="2016-06-23T05:00:00"/>
    <x v="7"/>
    <x v="1"/>
  </r>
  <r>
    <x v="14"/>
    <x v="14"/>
    <x v="14"/>
    <n v="28200"/>
    <n v="18829"/>
    <x v="0"/>
    <n v="200"/>
    <x v="1"/>
    <x v="1"/>
    <x v="14"/>
    <n v="1333342800"/>
    <x v="0"/>
    <x v="0"/>
    <x v="7"/>
    <n v="0.66769503546099296"/>
    <n v="94.144999999999996"/>
    <x v="1"/>
    <x v="7"/>
    <x v="14"/>
    <d v="2012-04-02T05:00:00"/>
    <x v="4"/>
    <x v="4"/>
  </r>
  <r>
    <x v="15"/>
    <x v="15"/>
    <x v="15"/>
    <n v="81200"/>
    <n v="38414"/>
    <x v="0"/>
    <n v="452"/>
    <x v="1"/>
    <x v="1"/>
    <x v="15"/>
    <n v="1576303200"/>
    <x v="0"/>
    <x v="0"/>
    <x v="8"/>
    <n v="0.47307881773399013"/>
    <n v="84.986725663716811"/>
    <x v="2"/>
    <x v="8"/>
    <x v="15"/>
    <d v="2019-12-14T06:00:00"/>
    <x v="3"/>
    <x v="2"/>
  </r>
  <r>
    <x v="16"/>
    <x v="16"/>
    <x v="16"/>
    <n v="1700"/>
    <n v="11041"/>
    <x v="1"/>
    <n v="100"/>
    <x v="1"/>
    <x v="1"/>
    <x v="16"/>
    <n v="1392271200"/>
    <x v="0"/>
    <x v="0"/>
    <x v="9"/>
    <n v="2"/>
    <n v="110.41"/>
    <x v="5"/>
    <x v="9"/>
    <x v="16"/>
    <d v="2014-02-13T06:00:00"/>
    <x v="1"/>
    <x v="1"/>
  </r>
  <r>
    <x v="17"/>
    <x v="17"/>
    <x v="17"/>
    <n v="84600"/>
    <n v="134845"/>
    <x v="1"/>
    <n v="1249"/>
    <x v="1"/>
    <x v="1"/>
    <x v="17"/>
    <n v="1294898400"/>
    <x v="0"/>
    <x v="0"/>
    <x v="10"/>
    <n v="1.5939125295508274"/>
    <n v="107.96236989591674"/>
    <x v="4"/>
    <x v="10"/>
    <x v="17"/>
    <d v="2011-01-13T06:00:00"/>
    <x v="8"/>
    <x v="2"/>
  </r>
  <r>
    <x v="18"/>
    <x v="18"/>
    <x v="18"/>
    <n v="9100"/>
    <n v="6089"/>
    <x v="3"/>
    <n v="135"/>
    <x v="1"/>
    <x v="1"/>
    <x v="18"/>
    <n v="1537074000"/>
    <x v="0"/>
    <x v="0"/>
    <x v="3"/>
    <n v="0.66912087912087914"/>
    <n v="45.103703703703701"/>
    <x v="3"/>
    <x v="3"/>
    <x v="18"/>
    <d v="2018-09-16T05:00:00"/>
    <x v="9"/>
    <x v="3"/>
  </r>
  <r>
    <x v="19"/>
    <x v="19"/>
    <x v="19"/>
    <n v="62500"/>
    <n v="30331"/>
    <x v="0"/>
    <n v="674"/>
    <x v="1"/>
    <x v="1"/>
    <x v="19"/>
    <n v="1553490000"/>
    <x v="0"/>
    <x v="1"/>
    <x v="3"/>
    <n v="0.48529600000000001"/>
    <n v="45.001483679525222"/>
    <x v="3"/>
    <x v="3"/>
    <x v="19"/>
    <d v="2019-03-25T05:00:00"/>
    <x v="3"/>
    <x v="2"/>
  </r>
  <r>
    <x v="20"/>
    <x v="20"/>
    <x v="20"/>
    <n v="131800"/>
    <n v="147936"/>
    <x v="1"/>
    <n v="1396"/>
    <x v="1"/>
    <x v="1"/>
    <x v="20"/>
    <n v="1406523600"/>
    <x v="0"/>
    <x v="0"/>
    <x v="6"/>
    <n v="1.1224279210925645"/>
    <n v="105.97134670487107"/>
    <x v="4"/>
    <x v="6"/>
    <x v="20"/>
    <d v="2014-07-28T05:00:00"/>
    <x v="1"/>
    <x v="2"/>
  </r>
  <r>
    <x v="21"/>
    <x v="21"/>
    <x v="21"/>
    <n v="94000"/>
    <n v="38533"/>
    <x v="0"/>
    <n v="558"/>
    <x v="1"/>
    <x v="1"/>
    <x v="21"/>
    <n v="1316322000"/>
    <x v="0"/>
    <x v="0"/>
    <x v="3"/>
    <n v="0.40992553191489361"/>
    <n v="69.055555555555557"/>
    <x v="3"/>
    <x v="3"/>
    <x v="21"/>
    <d v="2011-09-18T05:00:00"/>
    <x v="8"/>
    <x v="2"/>
  </r>
  <r>
    <x v="22"/>
    <x v="22"/>
    <x v="22"/>
    <n v="59100"/>
    <n v="75690"/>
    <x v="1"/>
    <n v="890"/>
    <x v="1"/>
    <x v="1"/>
    <x v="22"/>
    <n v="1524027600"/>
    <x v="0"/>
    <x v="0"/>
    <x v="3"/>
    <n v="1.2807106598984772"/>
    <n v="85.044943820224717"/>
    <x v="3"/>
    <x v="3"/>
    <x v="22"/>
    <d v="2018-04-18T05:00:00"/>
    <x v="9"/>
    <x v="2"/>
  </r>
  <r>
    <x v="23"/>
    <x v="23"/>
    <x v="23"/>
    <n v="4500"/>
    <n v="14942"/>
    <x v="1"/>
    <n v="142"/>
    <x v="4"/>
    <x v="4"/>
    <x v="23"/>
    <n v="1554699600"/>
    <x v="0"/>
    <x v="0"/>
    <x v="4"/>
    <n v="2"/>
    <n v="105.22535211267606"/>
    <x v="4"/>
    <x v="4"/>
    <x v="23"/>
    <d v="2019-04-08T05:00:00"/>
    <x v="3"/>
    <x v="1"/>
  </r>
  <r>
    <x v="24"/>
    <x v="24"/>
    <x v="24"/>
    <n v="92400"/>
    <n v="104257"/>
    <x v="1"/>
    <n v="2673"/>
    <x v="1"/>
    <x v="1"/>
    <x v="24"/>
    <n v="1403499600"/>
    <x v="0"/>
    <x v="0"/>
    <x v="8"/>
    <n v="1.1283225108225108"/>
    <n v="39.003741114852225"/>
    <x v="2"/>
    <x v="8"/>
    <x v="24"/>
    <d v="2014-06-23T05:00:00"/>
    <x v="1"/>
    <x v="2"/>
  </r>
  <r>
    <x v="25"/>
    <x v="25"/>
    <x v="25"/>
    <n v="5500"/>
    <n v="11904"/>
    <x v="1"/>
    <n v="163"/>
    <x v="1"/>
    <x v="1"/>
    <x v="25"/>
    <n v="1307422800"/>
    <x v="0"/>
    <x v="1"/>
    <x v="11"/>
    <n v="2"/>
    <n v="73.030674846625772"/>
    <x v="6"/>
    <x v="11"/>
    <x v="25"/>
    <d v="2011-06-07T05:00:00"/>
    <x v="8"/>
    <x v="3"/>
  </r>
  <r>
    <x v="26"/>
    <x v="26"/>
    <x v="26"/>
    <n v="107500"/>
    <n v="51814"/>
    <x v="3"/>
    <n v="1480"/>
    <x v="1"/>
    <x v="1"/>
    <x v="26"/>
    <n v="1535346000"/>
    <x v="0"/>
    <x v="0"/>
    <x v="3"/>
    <n v="0.4819906976744186"/>
    <n v="35.009459459459457"/>
    <x v="3"/>
    <x v="3"/>
    <x v="26"/>
    <d v="2018-08-27T05:00:00"/>
    <x v="9"/>
    <x v="2"/>
  </r>
  <r>
    <x v="27"/>
    <x v="27"/>
    <x v="27"/>
    <n v="2000"/>
    <n v="1599"/>
    <x v="0"/>
    <n v="15"/>
    <x v="1"/>
    <x v="1"/>
    <x v="27"/>
    <n v="1444539600"/>
    <x v="0"/>
    <x v="0"/>
    <x v="1"/>
    <n v="0.79949999999999999"/>
    <n v="106.6"/>
    <x v="1"/>
    <x v="1"/>
    <x v="27"/>
    <d v="2015-10-11T05:00:00"/>
    <x v="0"/>
    <x v="1"/>
  </r>
  <r>
    <x v="28"/>
    <x v="28"/>
    <x v="28"/>
    <n v="130800"/>
    <n v="137635"/>
    <x v="1"/>
    <n v="2220"/>
    <x v="1"/>
    <x v="1"/>
    <x v="28"/>
    <n v="1267682400"/>
    <x v="0"/>
    <x v="1"/>
    <x v="3"/>
    <n v="1.0522553516819573"/>
    <n v="61.997747747747745"/>
    <x v="3"/>
    <x v="3"/>
    <x v="28"/>
    <d v="2010-03-04T06:00:00"/>
    <x v="6"/>
    <x v="2"/>
  </r>
  <r>
    <x v="29"/>
    <x v="29"/>
    <x v="29"/>
    <n v="45900"/>
    <n v="150965"/>
    <x v="1"/>
    <n v="1606"/>
    <x v="5"/>
    <x v="5"/>
    <x v="29"/>
    <n v="1535518800"/>
    <x v="0"/>
    <x v="0"/>
    <x v="12"/>
    <n v="2"/>
    <n v="94.000622665006233"/>
    <x v="4"/>
    <x v="12"/>
    <x v="29"/>
    <d v="2018-08-29T05:00:00"/>
    <x v="9"/>
    <x v="5"/>
  </r>
  <r>
    <x v="30"/>
    <x v="30"/>
    <x v="30"/>
    <n v="9000"/>
    <n v="14455"/>
    <x v="1"/>
    <n v="129"/>
    <x v="1"/>
    <x v="1"/>
    <x v="30"/>
    <n v="1559106000"/>
    <x v="0"/>
    <x v="0"/>
    <x v="10"/>
    <n v="1.606111111111111"/>
    <n v="112.05426356589147"/>
    <x v="4"/>
    <x v="10"/>
    <x v="30"/>
    <d v="2019-05-29T05:00:00"/>
    <x v="3"/>
    <x v="3"/>
  </r>
  <r>
    <x v="31"/>
    <x v="31"/>
    <x v="31"/>
    <n v="3500"/>
    <n v="10850"/>
    <x v="1"/>
    <n v="226"/>
    <x v="4"/>
    <x v="4"/>
    <x v="31"/>
    <n v="1454392800"/>
    <x v="0"/>
    <x v="0"/>
    <x v="11"/>
    <n v="2"/>
    <n v="48.008849557522126"/>
    <x v="6"/>
    <x v="11"/>
    <x v="31"/>
    <d v="2016-02-02T06:00:00"/>
    <x v="7"/>
    <x v="1"/>
  </r>
  <r>
    <x v="32"/>
    <x v="32"/>
    <x v="32"/>
    <n v="101000"/>
    <n v="87676"/>
    <x v="0"/>
    <n v="2307"/>
    <x v="6"/>
    <x v="6"/>
    <x v="32"/>
    <n v="1517896800"/>
    <x v="0"/>
    <x v="0"/>
    <x v="4"/>
    <n v="0.86807920792079207"/>
    <n v="38.004334633723452"/>
    <x v="4"/>
    <x v="4"/>
    <x v="32"/>
    <d v="2018-02-06T06:00:00"/>
    <x v="9"/>
    <x v="2"/>
  </r>
  <r>
    <x v="33"/>
    <x v="33"/>
    <x v="33"/>
    <n v="50200"/>
    <n v="189666"/>
    <x v="1"/>
    <n v="5419"/>
    <x v="1"/>
    <x v="1"/>
    <x v="33"/>
    <n v="1415685600"/>
    <x v="0"/>
    <x v="0"/>
    <x v="3"/>
    <n v="2"/>
    <n v="35.000184535892231"/>
    <x v="3"/>
    <x v="3"/>
    <x v="33"/>
    <d v="2014-11-11T06:00:00"/>
    <x v="1"/>
    <x v="2"/>
  </r>
  <r>
    <x v="34"/>
    <x v="34"/>
    <x v="34"/>
    <n v="9300"/>
    <n v="14025"/>
    <x v="1"/>
    <n v="165"/>
    <x v="1"/>
    <x v="1"/>
    <x v="34"/>
    <n v="1490677200"/>
    <x v="0"/>
    <x v="0"/>
    <x v="4"/>
    <n v="1.5080645161290323"/>
    <n v="85"/>
    <x v="4"/>
    <x v="4"/>
    <x v="34"/>
    <d v="2017-03-28T05:00:00"/>
    <x v="5"/>
    <x v="3"/>
  </r>
  <r>
    <x v="35"/>
    <x v="35"/>
    <x v="35"/>
    <n v="125500"/>
    <n v="188628"/>
    <x v="1"/>
    <n v="1965"/>
    <x v="3"/>
    <x v="3"/>
    <x v="35"/>
    <n v="1551506400"/>
    <x v="0"/>
    <x v="1"/>
    <x v="6"/>
    <n v="1.5030119521912351"/>
    <n v="95.993893129770996"/>
    <x v="4"/>
    <x v="6"/>
    <x v="35"/>
    <d v="2019-03-02T06:00:00"/>
    <x v="3"/>
    <x v="2"/>
  </r>
  <r>
    <x v="36"/>
    <x v="36"/>
    <x v="36"/>
    <n v="700"/>
    <n v="1101"/>
    <x v="1"/>
    <n v="16"/>
    <x v="1"/>
    <x v="1"/>
    <x v="36"/>
    <n v="1300856400"/>
    <x v="0"/>
    <x v="0"/>
    <x v="3"/>
    <n v="1.572857142857143"/>
    <n v="68.8125"/>
    <x v="3"/>
    <x v="3"/>
    <x v="36"/>
    <d v="2011-03-23T05:00:00"/>
    <x v="8"/>
    <x v="0"/>
  </r>
  <r>
    <x v="37"/>
    <x v="37"/>
    <x v="37"/>
    <n v="8100"/>
    <n v="11339"/>
    <x v="1"/>
    <n v="107"/>
    <x v="1"/>
    <x v="1"/>
    <x v="37"/>
    <n v="1573192800"/>
    <x v="0"/>
    <x v="1"/>
    <x v="13"/>
    <n v="1.3998765432098765"/>
    <n v="105.97196261682242"/>
    <x v="5"/>
    <x v="13"/>
    <x v="37"/>
    <d v="2019-11-08T06:00:00"/>
    <x v="3"/>
    <x v="3"/>
  </r>
  <r>
    <x v="38"/>
    <x v="38"/>
    <x v="38"/>
    <n v="3100"/>
    <n v="10085"/>
    <x v="1"/>
    <n v="134"/>
    <x v="1"/>
    <x v="1"/>
    <x v="38"/>
    <n v="1287810000"/>
    <x v="0"/>
    <x v="0"/>
    <x v="14"/>
    <n v="2"/>
    <n v="75.261194029850742"/>
    <x v="7"/>
    <x v="14"/>
    <x v="38"/>
    <d v="2010-10-23T05:00:00"/>
    <x v="6"/>
    <x v="1"/>
  </r>
  <r>
    <x v="39"/>
    <x v="39"/>
    <x v="39"/>
    <n v="9900"/>
    <n v="5027"/>
    <x v="0"/>
    <n v="88"/>
    <x v="3"/>
    <x v="3"/>
    <x v="39"/>
    <n v="1362978000"/>
    <x v="0"/>
    <x v="0"/>
    <x v="3"/>
    <n v="0.50777777777777777"/>
    <n v="57.125"/>
    <x v="3"/>
    <x v="3"/>
    <x v="39"/>
    <d v="2013-03-11T05:00:00"/>
    <x v="2"/>
    <x v="3"/>
  </r>
  <r>
    <x v="40"/>
    <x v="40"/>
    <x v="40"/>
    <n v="8800"/>
    <n v="14878"/>
    <x v="1"/>
    <n v="198"/>
    <x v="1"/>
    <x v="1"/>
    <x v="40"/>
    <n v="1277355600"/>
    <x v="0"/>
    <x v="1"/>
    <x v="8"/>
    <n v="1.6906818181818182"/>
    <n v="75.141414141414145"/>
    <x v="2"/>
    <x v="8"/>
    <x v="40"/>
    <d v="2010-06-24T05:00:00"/>
    <x v="6"/>
    <x v="3"/>
  </r>
  <r>
    <x v="41"/>
    <x v="41"/>
    <x v="41"/>
    <n v="5600"/>
    <n v="11924"/>
    <x v="1"/>
    <n v="111"/>
    <x v="6"/>
    <x v="6"/>
    <x v="41"/>
    <n v="1348981200"/>
    <x v="0"/>
    <x v="1"/>
    <x v="1"/>
    <n v="2"/>
    <n v="107.42342342342343"/>
    <x v="1"/>
    <x v="1"/>
    <x v="41"/>
    <d v="2012-09-30T05:00:00"/>
    <x v="4"/>
    <x v="3"/>
  </r>
  <r>
    <x v="42"/>
    <x v="42"/>
    <x v="42"/>
    <n v="1800"/>
    <n v="7991"/>
    <x v="1"/>
    <n v="222"/>
    <x v="1"/>
    <x v="1"/>
    <x v="42"/>
    <n v="1310533200"/>
    <x v="0"/>
    <x v="0"/>
    <x v="0"/>
    <n v="2"/>
    <n v="35.995495495495497"/>
    <x v="0"/>
    <x v="0"/>
    <x v="42"/>
    <d v="2011-07-13T05:00:00"/>
    <x v="8"/>
    <x v="1"/>
  </r>
  <r>
    <x v="43"/>
    <x v="43"/>
    <x v="43"/>
    <n v="90200"/>
    <n v="167717"/>
    <x v="1"/>
    <n v="6212"/>
    <x v="1"/>
    <x v="1"/>
    <x v="43"/>
    <n v="1407560400"/>
    <x v="0"/>
    <x v="0"/>
    <x v="15"/>
    <n v="1.859390243902439"/>
    <n v="26.998873148744366"/>
    <x v="5"/>
    <x v="15"/>
    <x v="43"/>
    <d v="2014-08-09T05:00:00"/>
    <x v="1"/>
    <x v="2"/>
  </r>
  <r>
    <x v="44"/>
    <x v="44"/>
    <x v="44"/>
    <n v="1600"/>
    <n v="10541"/>
    <x v="1"/>
    <n v="98"/>
    <x v="3"/>
    <x v="3"/>
    <x v="44"/>
    <n v="1552885200"/>
    <x v="0"/>
    <x v="0"/>
    <x v="13"/>
    <n v="2"/>
    <n v="107.56122448979592"/>
    <x v="5"/>
    <x v="13"/>
    <x v="44"/>
    <d v="2019-03-18T05:00:00"/>
    <x v="3"/>
    <x v="1"/>
  </r>
  <r>
    <x v="45"/>
    <x v="45"/>
    <x v="45"/>
    <n v="9500"/>
    <n v="4530"/>
    <x v="0"/>
    <n v="48"/>
    <x v="1"/>
    <x v="1"/>
    <x v="45"/>
    <n v="1479362400"/>
    <x v="0"/>
    <x v="1"/>
    <x v="3"/>
    <n v="0.4768421052631579"/>
    <n v="94.375"/>
    <x v="3"/>
    <x v="3"/>
    <x v="45"/>
    <d v="2016-11-17T06:00:00"/>
    <x v="7"/>
    <x v="3"/>
  </r>
  <r>
    <x v="46"/>
    <x v="46"/>
    <x v="46"/>
    <n v="3700"/>
    <n v="4247"/>
    <x v="1"/>
    <n v="92"/>
    <x v="1"/>
    <x v="1"/>
    <x v="46"/>
    <n v="1280552400"/>
    <x v="0"/>
    <x v="0"/>
    <x v="1"/>
    <n v="1.1478378378378378"/>
    <n v="46.163043478260867"/>
    <x v="1"/>
    <x v="1"/>
    <x v="46"/>
    <d v="2010-07-31T05:00:00"/>
    <x v="6"/>
    <x v="1"/>
  </r>
  <r>
    <x v="47"/>
    <x v="47"/>
    <x v="47"/>
    <n v="1500"/>
    <n v="7129"/>
    <x v="1"/>
    <n v="149"/>
    <x v="1"/>
    <x v="1"/>
    <x v="47"/>
    <n v="1398661200"/>
    <x v="0"/>
    <x v="0"/>
    <x v="3"/>
    <n v="2"/>
    <n v="47.845637583892618"/>
    <x v="3"/>
    <x v="3"/>
    <x v="47"/>
    <d v="2014-04-28T05:00:00"/>
    <x v="1"/>
    <x v="1"/>
  </r>
  <r>
    <x v="48"/>
    <x v="48"/>
    <x v="48"/>
    <n v="33300"/>
    <n v="128862"/>
    <x v="1"/>
    <n v="2431"/>
    <x v="1"/>
    <x v="1"/>
    <x v="48"/>
    <n v="1436245200"/>
    <x v="0"/>
    <x v="0"/>
    <x v="3"/>
    <n v="2"/>
    <n v="53.007815713698065"/>
    <x v="3"/>
    <x v="3"/>
    <x v="48"/>
    <d v="2015-07-07T05:00:00"/>
    <x v="0"/>
    <x v="6"/>
  </r>
  <r>
    <x v="49"/>
    <x v="49"/>
    <x v="49"/>
    <n v="7200"/>
    <n v="13653"/>
    <x v="1"/>
    <n v="303"/>
    <x v="1"/>
    <x v="1"/>
    <x v="49"/>
    <n v="1575439200"/>
    <x v="0"/>
    <x v="0"/>
    <x v="1"/>
    <n v="1.89625"/>
    <n v="45.059405940594061"/>
    <x v="1"/>
    <x v="1"/>
    <x v="49"/>
    <d v="2019-12-04T06:00:00"/>
    <x v="3"/>
    <x v="3"/>
  </r>
  <r>
    <x v="50"/>
    <x v="50"/>
    <x v="50"/>
    <n v="100"/>
    <n v="2"/>
    <x v="0"/>
    <n v="1"/>
    <x v="6"/>
    <x v="6"/>
    <x v="50"/>
    <n v="1377752400"/>
    <x v="0"/>
    <x v="0"/>
    <x v="16"/>
    <n v="0.02"/>
    <n v="2"/>
    <x v="1"/>
    <x v="16"/>
    <x v="50"/>
    <d v="2013-08-29T05:00:00"/>
    <x v="2"/>
    <x v="0"/>
  </r>
  <r>
    <x v="51"/>
    <x v="51"/>
    <x v="51"/>
    <n v="158100"/>
    <n v="145243"/>
    <x v="0"/>
    <n v="1467"/>
    <x v="4"/>
    <x v="4"/>
    <x v="51"/>
    <n v="1334206800"/>
    <x v="0"/>
    <x v="1"/>
    <x v="8"/>
    <n v="0.91867805186590767"/>
    <n v="99.006816632583508"/>
    <x v="2"/>
    <x v="8"/>
    <x v="51"/>
    <d v="2012-04-12T05:00:00"/>
    <x v="4"/>
    <x v="2"/>
  </r>
  <r>
    <x v="52"/>
    <x v="52"/>
    <x v="52"/>
    <n v="7200"/>
    <n v="2459"/>
    <x v="0"/>
    <n v="75"/>
    <x v="1"/>
    <x v="1"/>
    <x v="52"/>
    <n v="1284872400"/>
    <x v="0"/>
    <x v="0"/>
    <x v="3"/>
    <n v="0.34152777777777776"/>
    <n v="32.786666666666669"/>
    <x v="3"/>
    <x v="3"/>
    <x v="52"/>
    <d v="2010-09-19T05:00:00"/>
    <x v="6"/>
    <x v="3"/>
  </r>
  <r>
    <x v="53"/>
    <x v="53"/>
    <x v="53"/>
    <n v="8800"/>
    <n v="12356"/>
    <x v="1"/>
    <n v="209"/>
    <x v="1"/>
    <x v="1"/>
    <x v="53"/>
    <n v="1403931600"/>
    <x v="0"/>
    <x v="0"/>
    <x v="6"/>
    <n v="1.4040909090909091"/>
    <n v="59.119617224880386"/>
    <x v="4"/>
    <x v="6"/>
    <x v="53"/>
    <d v="2014-06-28T05:00:00"/>
    <x v="1"/>
    <x v="3"/>
  </r>
  <r>
    <x v="54"/>
    <x v="54"/>
    <x v="54"/>
    <n v="6000"/>
    <n v="5392"/>
    <x v="0"/>
    <n v="120"/>
    <x v="1"/>
    <x v="1"/>
    <x v="54"/>
    <n v="1521262800"/>
    <x v="0"/>
    <x v="0"/>
    <x v="8"/>
    <n v="0.89866666666666661"/>
    <n v="44.93333333333333"/>
    <x v="2"/>
    <x v="8"/>
    <x v="54"/>
    <d v="2018-03-17T05:00:00"/>
    <x v="9"/>
    <x v="3"/>
  </r>
  <r>
    <x v="55"/>
    <x v="55"/>
    <x v="55"/>
    <n v="6600"/>
    <n v="11746"/>
    <x v="1"/>
    <n v="131"/>
    <x v="1"/>
    <x v="1"/>
    <x v="55"/>
    <n v="1533358800"/>
    <x v="0"/>
    <x v="0"/>
    <x v="17"/>
    <n v="1.7796969696969698"/>
    <n v="89.664122137404576"/>
    <x v="1"/>
    <x v="17"/>
    <x v="55"/>
    <d v="2018-08-04T05:00:00"/>
    <x v="9"/>
    <x v="3"/>
  </r>
  <r>
    <x v="56"/>
    <x v="56"/>
    <x v="56"/>
    <n v="8000"/>
    <n v="11493"/>
    <x v="1"/>
    <n v="164"/>
    <x v="1"/>
    <x v="1"/>
    <x v="56"/>
    <n v="1421474400"/>
    <x v="0"/>
    <x v="0"/>
    <x v="8"/>
    <n v="1.436625"/>
    <n v="70.079268292682926"/>
    <x v="2"/>
    <x v="8"/>
    <x v="56"/>
    <d v="2015-01-17T06:00:00"/>
    <x v="0"/>
    <x v="3"/>
  </r>
  <r>
    <x v="57"/>
    <x v="57"/>
    <x v="57"/>
    <n v="2900"/>
    <n v="6243"/>
    <x v="1"/>
    <n v="201"/>
    <x v="1"/>
    <x v="1"/>
    <x v="57"/>
    <n v="1505278800"/>
    <x v="0"/>
    <x v="0"/>
    <x v="11"/>
    <n v="2"/>
    <n v="31.059701492537314"/>
    <x v="6"/>
    <x v="11"/>
    <x v="57"/>
    <d v="2017-09-13T05:00:00"/>
    <x v="5"/>
    <x v="1"/>
  </r>
  <r>
    <x v="58"/>
    <x v="58"/>
    <x v="58"/>
    <n v="2700"/>
    <n v="6132"/>
    <x v="1"/>
    <n v="211"/>
    <x v="1"/>
    <x v="1"/>
    <x v="58"/>
    <n v="1443934800"/>
    <x v="0"/>
    <x v="0"/>
    <x v="3"/>
    <n v="2"/>
    <n v="29.061611374407583"/>
    <x v="3"/>
    <x v="3"/>
    <x v="58"/>
    <d v="2015-10-04T05:00:00"/>
    <x v="0"/>
    <x v="1"/>
  </r>
  <r>
    <x v="59"/>
    <x v="59"/>
    <x v="59"/>
    <n v="1400"/>
    <n v="3851"/>
    <x v="1"/>
    <n v="128"/>
    <x v="1"/>
    <x v="1"/>
    <x v="59"/>
    <n v="1498539600"/>
    <x v="0"/>
    <x v="1"/>
    <x v="3"/>
    <n v="2"/>
    <n v="30.0859375"/>
    <x v="3"/>
    <x v="3"/>
    <x v="59"/>
    <d v="2017-06-27T05:00:00"/>
    <x v="5"/>
    <x v="1"/>
  </r>
  <r>
    <x v="60"/>
    <x v="60"/>
    <x v="60"/>
    <n v="94200"/>
    <n v="135997"/>
    <x v="1"/>
    <n v="1600"/>
    <x v="0"/>
    <x v="0"/>
    <x v="60"/>
    <n v="1342760400"/>
    <x v="0"/>
    <x v="0"/>
    <x v="3"/>
    <n v="1.4437048832271762"/>
    <n v="84.998125000000002"/>
    <x v="3"/>
    <x v="3"/>
    <x v="60"/>
    <d v="2012-07-20T05:00:00"/>
    <x v="4"/>
    <x v="2"/>
  </r>
  <r>
    <x v="61"/>
    <x v="61"/>
    <x v="61"/>
    <n v="199200"/>
    <n v="184750"/>
    <x v="0"/>
    <n v="2253"/>
    <x v="0"/>
    <x v="0"/>
    <x v="61"/>
    <n v="1301720400"/>
    <x v="0"/>
    <x v="0"/>
    <x v="3"/>
    <n v="0.92745983935742971"/>
    <n v="82.001775410563695"/>
    <x v="3"/>
    <x v="3"/>
    <x v="61"/>
    <d v="2011-04-02T05:00:00"/>
    <x v="8"/>
    <x v="2"/>
  </r>
  <r>
    <x v="62"/>
    <x v="62"/>
    <x v="62"/>
    <n v="2000"/>
    <n v="14452"/>
    <x v="1"/>
    <n v="249"/>
    <x v="1"/>
    <x v="1"/>
    <x v="62"/>
    <n v="1433566800"/>
    <x v="0"/>
    <x v="0"/>
    <x v="2"/>
    <n v="2"/>
    <n v="58.040160642570278"/>
    <x v="2"/>
    <x v="2"/>
    <x v="62"/>
    <d v="2015-06-06T05:00:00"/>
    <x v="0"/>
    <x v="1"/>
  </r>
  <r>
    <x v="63"/>
    <x v="63"/>
    <x v="63"/>
    <n v="4700"/>
    <n v="557"/>
    <x v="0"/>
    <n v="5"/>
    <x v="1"/>
    <x v="1"/>
    <x v="63"/>
    <n v="1493874000"/>
    <x v="0"/>
    <x v="0"/>
    <x v="3"/>
    <n v="0.11851063829787234"/>
    <n v="111.4"/>
    <x v="3"/>
    <x v="3"/>
    <x v="63"/>
    <d v="2017-05-04T05:00:00"/>
    <x v="5"/>
    <x v="1"/>
  </r>
  <r>
    <x v="64"/>
    <x v="64"/>
    <x v="64"/>
    <n v="2800"/>
    <n v="2734"/>
    <x v="0"/>
    <n v="38"/>
    <x v="1"/>
    <x v="1"/>
    <x v="64"/>
    <n v="1531803600"/>
    <x v="0"/>
    <x v="1"/>
    <x v="2"/>
    <n v="0.97642857142857142"/>
    <n v="71.94736842105263"/>
    <x v="2"/>
    <x v="2"/>
    <x v="64"/>
    <d v="2018-07-17T05:00:00"/>
    <x v="9"/>
    <x v="1"/>
  </r>
  <r>
    <x v="65"/>
    <x v="65"/>
    <x v="65"/>
    <n v="6100"/>
    <n v="14405"/>
    <x v="1"/>
    <n v="236"/>
    <x v="1"/>
    <x v="1"/>
    <x v="65"/>
    <n v="1296712800"/>
    <x v="0"/>
    <x v="0"/>
    <x v="3"/>
    <n v="2"/>
    <n v="61.038135593220339"/>
    <x v="3"/>
    <x v="3"/>
    <x v="65"/>
    <d v="2011-02-03T06:00:00"/>
    <x v="8"/>
    <x v="3"/>
  </r>
  <r>
    <x v="66"/>
    <x v="66"/>
    <x v="66"/>
    <n v="2900"/>
    <n v="1307"/>
    <x v="0"/>
    <n v="12"/>
    <x v="1"/>
    <x v="1"/>
    <x v="66"/>
    <n v="1428901200"/>
    <x v="0"/>
    <x v="1"/>
    <x v="3"/>
    <n v="0.45068965517241377"/>
    <n v="108.91666666666667"/>
    <x v="3"/>
    <x v="3"/>
    <x v="66"/>
    <d v="2015-04-13T05:00:00"/>
    <x v="0"/>
    <x v="1"/>
  </r>
  <r>
    <x v="67"/>
    <x v="67"/>
    <x v="67"/>
    <n v="72600"/>
    <n v="117892"/>
    <x v="1"/>
    <n v="4065"/>
    <x v="4"/>
    <x v="4"/>
    <x v="67"/>
    <n v="1264831200"/>
    <x v="0"/>
    <x v="1"/>
    <x v="8"/>
    <n v="1.6238567493112948"/>
    <n v="29.001722017220171"/>
    <x v="2"/>
    <x v="8"/>
    <x v="67"/>
    <d v="2010-01-30T06:00:00"/>
    <x v="6"/>
    <x v="2"/>
  </r>
  <r>
    <x v="68"/>
    <x v="68"/>
    <x v="68"/>
    <n v="5700"/>
    <n v="14508"/>
    <x v="1"/>
    <n v="246"/>
    <x v="6"/>
    <x v="6"/>
    <x v="68"/>
    <n v="1505192400"/>
    <x v="0"/>
    <x v="1"/>
    <x v="3"/>
    <n v="2"/>
    <n v="58.975609756097562"/>
    <x v="3"/>
    <x v="3"/>
    <x v="68"/>
    <d v="2017-09-12T05:00:00"/>
    <x v="5"/>
    <x v="3"/>
  </r>
  <r>
    <x v="69"/>
    <x v="69"/>
    <x v="69"/>
    <n v="7900"/>
    <n v="1901"/>
    <x v="3"/>
    <n v="17"/>
    <x v="1"/>
    <x v="1"/>
    <x v="69"/>
    <n v="1295676000"/>
    <x v="0"/>
    <x v="0"/>
    <x v="3"/>
    <n v="0.24063291139240506"/>
    <n v="111.82352941176471"/>
    <x v="3"/>
    <x v="3"/>
    <x v="69"/>
    <d v="2011-01-22T06:00:00"/>
    <x v="6"/>
    <x v="3"/>
  </r>
  <r>
    <x v="70"/>
    <x v="70"/>
    <x v="70"/>
    <n v="128000"/>
    <n v="158389"/>
    <x v="1"/>
    <n v="2475"/>
    <x v="6"/>
    <x v="6"/>
    <x v="70"/>
    <n v="1292911200"/>
    <x v="0"/>
    <x v="1"/>
    <x v="3"/>
    <n v="1.2374140625000001"/>
    <n v="63.995555555555555"/>
    <x v="3"/>
    <x v="3"/>
    <x v="70"/>
    <d v="2010-12-21T06:00:00"/>
    <x v="6"/>
    <x v="2"/>
  </r>
  <r>
    <x v="71"/>
    <x v="71"/>
    <x v="71"/>
    <n v="6000"/>
    <n v="6484"/>
    <x v="1"/>
    <n v="76"/>
    <x v="1"/>
    <x v="1"/>
    <x v="71"/>
    <n v="1575439200"/>
    <x v="0"/>
    <x v="0"/>
    <x v="3"/>
    <n v="1.0806666666666667"/>
    <n v="85.315789473684205"/>
    <x v="3"/>
    <x v="3"/>
    <x v="71"/>
    <d v="2019-12-04T06:00:00"/>
    <x v="3"/>
    <x v="3"/>
  </r>
  <r>
    <x v="72"/>
    <x v="72"/>
    <x v="72"/>
    <n v="600"/>
    <n v="4022"/>
    <x v="1"/>
    <n v="54"/>
    <x v="1"/>
    <x v="1"/>
    <x v="72"/>
    <n v="1438837200"/>
    <x v="0"/>
    <x v="0"/>
    <x v="10"/>
    <n v="2"/>
    <n v="74.481481481481481"/>
    <x v="4"/>
    <x v="10"/>
    <x v="72"/>
    <d v="2015-08-06T05:00:00"/>
    <x v="0"/>
    <x v="0"/>
  </r>
  <r>
    <x v="73"/>
    <x v="73"/>
    <x v="73"/>
    <n v="1400"/>
    <n v="9253"/>
    <x v="1"/>
    <n v="88"/>
    <x v="1"/>
    <x v="1"/>
    <x v="73"/>
    <n v="1480485600"/>
    <x v="0"/>
    <x v="0"/>
    <x v="17"/>
    <n v="2"/>
    <n v="105.14772727272727"/>
    <x v="1"/>
    <x v="17"/>
    <x v="73"/>
    <d v="2016-11-30T06:00:00"/>
    <x v="7"/>
    <x v="1"/>
  </r>
  <r>
    <x v="74"/>
    <x v="74"/>
    <x v="74"/>
    <n v="3900"/>
    <n v="4776"/>
    <x v="1"/>
    <n v="85"/>
    <x v="4"/>
    <x v="4"/>
    <x v="74"/>
    <n v="1459141200"/>
    <x v="0"/>
    <x v="0"/>
    <x v="16"/>
    <n v="1.2246153846153847"/>
    <n v="56.188235294117646"/>
    <x v="1"/>
    <x v="16"/>
    <x v="74"/>
    <d v="2016-03-28T05:00:00"/>
    <x v="7"/>
    <x v="1"/>
  </r>
  <r>
    <x v="75"/>
    <x v="75"/>
    <x v="75"/>
    <n v="9700"/>
    <n v="14606"/>
    <x v="1"/>
    <n v="170"/>
    <x v="1"/>
    <x v="1"/>
    <x v="75"/>
    <n v="1532322000"/>
    <x v="0"/>
    <x v="0"/>
    <x v="14"/>
    <n v="1.5057731958762886"/>
    <n v="85.917647058823533"/>
    <x v="7"/>
    <x v="14"/>
    <x v="75"/>
    <d v="2018-07-23T05:00:00"/>
    <x v="9"/>
    <x v="3"/>
  </r>
  <r>
    <x v="76"/>
    <x v="76"/>
    <x v="76"/>
    <n v="122900"/>
    <n v="95993"/>
    <x v="0"/>
    <n v="1684"/>
    <x v="1"/>
    <x v="1"/>
    <x v="76"/>
    <n v="1426222800"/>
    <x v="1"/>
    <x v="1"/>
    <x v="3"/>
    <n v="0.78106590724165992"/>
    <n v="57.00296912114014"/>
    <x v="3"/>
    <x v="3"/>
    <x v="76"/>
    <d v="2015-03-13T05:00:00"/>
    <x v="0"/>
    <x v="2"/>
  </r>
  <r>
    <x v="77"/>
    <x v="77"/>
    <x v="77"/>
    <n v="9500"/>
    <n v="4460"/>
    <x v="0"/>
    <n v="56"/>
    <x v="1"/>
    <x v="1"/>
    <x v="77"/>
    <n v="1286773200"/>
    <x v="0"/>
    <x v="1"/>
    <x v="10"/>
    <n v="0.46947368421052632"/>
    <n v="79.642857142857139"/>
    <x v="4"/>
    <x v="10"/>
    <x v="77"/>
    <d v="2010-10-11T05:00:00"/>
    <x v="6"/>
    <x v="3"/>
  </r>
  <r>
    <x v="78"/>
    <x v="78"/>
    <x v="78"/>
    <n v="4500"/>
    <n v="13536"/>
    <x v="1"/>
    <n v="330"/>
    <x v="1"/>
    <x v="1"/>
    <x v="78"/>
    <n v="1523941200"/>
    <x v="0"/>
    <x v="0"/>
    <x v="18"/>
    <n v="2"/>
    <n v="41.018181818181816"/>
    <x v="5"/>
    <x v="18"/>
    <x v="78"/>
    <d v="2018-04-17T05:00:00"/>
    <x v="9"/>
    <x v="1"/>
  </r>
  <r>
    <x v="79"/>
    <x v="79"/>
    <x v="79"/>
    <n v="57800"/>
    <n v="40228"/>
    <x v="0"/>
    <n v="838"/>
    <x v="1"/>
    <x v="1"/>
    <x v="79"/>
    <n v="1529557200"/>
    <x v="0"/>
    <x v="0"/>
    <x v="3"/>
    <n v="0.6959861591695502"/>
    <n v="48.004773269689736"/>
    <x v="3"/>
    <x v="3"/>
    <x v="79"/>
    <d v="2018-06-21T05:00:00"/>
    <x v="9"/>
    <x v="2"/>
  </r>
  <r>
    <x v="80"/>
    <x v="80"/>
    <x v="80"/>
    <n v="1100"/>
    <n v="7012"/>
    <x v="1"/>
    <n v="127"/>
    <x v="1"/>
    <x v="1"/>
    <x v="80"/>
    <n v="1506574800"/>
    <x v="0"/>
    <x v="0"/>
    <x v="11"/>
    <n v="2"/>
    <n v="55.212598425196852"/>
    <x v="6"/>
    <x v="11"/>
    <x v="80"/>
    <d v="2017-09-28T05:00:00"/>
    <x v="5"/>
    <x v="1"/>
  </r>
  <r>
    <x v="81"/>
    <x v="81"/>
    <x v="81"/>
    <n v="16800"/>
    <n v="37857"/>
    <x v="1"/>
    <n v="411"/>
    <x v="1"/>
    <x v="1"/>
    <x v="81"/>
    <n v="1513576800"/>
    <x v="0"/>
    <x v="0"/>
    <x v="1"/>
    <n v="2"/>
    <n v="92.109489051094897"/>
    <x v="1"/>
    <x v="1"/>
    <x v="81"/>
    <d v="2017-12-18T06:00:00"/>
    <x v="5"/>
    <x v="7"/>
  </r>
  <r>
    <x v="82"/>
    <x v="82"/>
    <x v="82"/>
    <n v="1000"/>
    <n v="14973"/>
    <x v="1"/>
    <n v="180"/>
    <x v="4"/>
    <x v="4"/>
    <x v="82"/>
    <n v="1548309600"/>
    <x v="0"/>
    <x v="1"/>
    <x v="11"/>
    <n v="2"/>
    <n v="83.183333333333337"/>
    <x v="6"/>
    <x v="11"/>
    <x v="82"/>
    <d v="2019-01-24T06:00:00"/>
    <x v="3"/>
    <x v="1"/>
  </r>
  <r>
    <x v="83"/>
    <x v="83"/>
    <x v="83"/>
    <n v="106400"/>
    <n v="39996"/>
    <x v="0"/>
    <n v="1000"/>
    <x v="1"/>
    <x v="1"/>
    <x v="83"/>
    <n v="1471582800"/>
    <x v="0"/>
    <x v="0"/>
    <x v="5"/>
    <n v="0.37590225563909774"/>
    <n v="39.996000000000002"/>
    <x v="1"/>
    <x v="5"/>
    <x v="83"/>
    <d v="2016-08-19T05:00:00"/>
    <x v="7"/>
    <x v="2"/>
  </r>
  <r>
    <x v="84"/>
    <x v="84"/>
    <x v="84"/>
    <n v="31400"/>
    <n v="41564"/>
    <x v="1"/>
    <n v="374"/>
    <x v="1"/>
    <x v="1"/>
    <x v="84"/>
    <n v="1344315600"/>
    <x v="0"/>
    <x v="0"/>
    <x v="8"/>
    <n v="1.3236942675159236"/>
    <n v="111.1336898395722"/>
    <x v="2"/>
    <x v="8"/>
    <x v="84"/>
    <d v="2012-08-07T05:00:00"/>
    <x v="4"/>
    <x v="6"/>
  </r>
  <r>
    <x v="85"/>
    <x v="85"/>
    <x v="85"/>
    <n v="4900"/>
    <n v="6430"/>
    <x v="1"/>
    <n v="71"/>
    <x v="2"/>
    <x v="2"/>
    <x v="85"/>
    <n v="1316408400"/>
    <x v="0"/>
    <x v="0"/>
    <x v="7"/>
    <n v="1.3122448979591836"/>
    <n v="90.563380281690144"/>
    <x v="1"/>
    <x v="7"/>
    <x v="85"/>
    <d v="2011-09-19T05:00:00"/>
    <x v="8"/>
    <x v="1"/>
  </r>
  <r>
    <x v="86"/>
    <x v="86"/>
    <x v="86"/>
    <n v="7400"/>
    <n v="12405"/>
    <x v="1"/>
    <n v="203"/>
    <x v="1"/>
    <x v="1"/>
    <x v="86"/>
    <n v="1431838800"/>
    <x v="1"/>
    <x v="0"/>
    <x v="3"/>
    <n v="1.6763513513513513"/>
    <n v="61.108374384236456"/>
    <x v="3"/>
    <x v="3"/>
    <x v="86"/>
    <d v="2015-05-17T05:00:00"/>
    <x v="0"/>
    <x v="3"/>
  </r>
  <r>
    <x v="87"/>
    <x v="87"/>
    <x v="87"/>
    <n v="198500"/>
    <n v="123040"/>
    <x v="0"/>
    <n v="1482"/>
    <x v="2"/>
    <x v="2"/>
    <x v="87"/>
    <n v="1300510800"/>
    <x v="0"/>
    <x v="1"/>
    <x v="1"/>
    <n v="0.6198488664987406"/>
    <n v="83.022941970310384"/>
    <x v="1"/>
    <x v="1"/>
    <x v="87"/>
    <d v="2011-03-19T05:00:00"/>
    <x v="8"/>
    <x v="2"/>
  </r>
  <r>
    <x v="88"/>
    <x v="88"/>
    <x v="88"/>
    <n v="4800"/>
    <n v="12516"/>
    <x v="1"/>
    <n v="113"/>
    <x v="1"/>
    <x v="1"/>
    <x v="88"/>
    <n v="1431061200"/>
    <x v="0"/>
    <x v="0"/>
    <x v="18"/>
    <n v="2"/>
    <n v="110.76106194690266"/>
    <x v="5"/>
    <x v="18"/>
    <x v="88"/>
    <d v="2015-05-08T05:00:00"/>
    <x v="0"/>
    <x v="1"/>
  </r>
  <r>
    <x v="89"/>
    <x v="89"/>
    <x v="89"/>
    <n v="3400"/>
    <n v="8588"/>
    <x v="1"/>
    <n v="96"/>
    <x v="1"/>
    <x v="1"/>
    <x v="89"/>
    <n v="1271480400"/>
    <x v="0"/>
    <x v="0"/>
    <x v="3"/>
    <n v="2"/>
    <n v="89.458333333333329"/>
    <x v="3"/>
    <x v="3"/>
    <x v="89"/>
    <d v="2010-04-17T05:00:00"/>
    <x v="6"/>
    <x v="1"/>
  </r>
  <r>
    <x v="90"/>
    <x v="90"/>
    <x v="90"/>
    <n v="7800"/>
    <n v="6132"/>
    <x v="0"/>
    <n v="106"/>
    <x v="1"/>
    <x v="1"/>
    <x v="90"/>
    <n v="1456380000"/>
    <x v="0"/>
    <x v="1"/>
    <x v="3"/>
    <n v="0.7861538461538462"/>
    <n v="57.849056603773583"/>
    <x v="3"/>
    <x v="3"/>
    <x v="90"/>
    <d v="2016-02-25T06:00:00"/>
    <x v="7"/>
    <x v="3"/>
  </r>
  <r>
    <x v="91"/>
    <x v="91"/>
    <x v="91"/>
    <n v="154300"/>
    <n v="74688"/>
    <x v="0"/>
    <n v="679"/>
    <x v="6"/>
    <x v="6"/>
    <x v="91"/>
    <n v="1472878800"/>
    <x v="0"/>
    <x v="0"/>
    <x v="18"/>
    <n v="0.48404406999351912"/>
    <n v="109.99705449189985"/>
    <x v="5"/>
    <x v="18"/>
    <x v="91"/>
    <d v="2016-09-03T05:00:00"/>
    <x v="7"/>
    <x v="2"/>
  </r>
  <r>
    <x v="92"/>
    <x v="92"/>
    <x v="92"/>
    <n v="20000"/>
    <n v="51775"/>
    <x v="1"/>
    <n v="498"/>
    <x v="5"/>
    <x v="5"/>
    <x v="92"/>
    <n v="1277355600"/>
    <x v="0"/>
    <x v="1"/>
    <x v="11"/>
    <n v="2"/>
    <n v="103.96586345381526"/>
    <x v="6"/>
    <x v="11"/>
    <x v="92"/>
    <d v="2010-06-24T05:00:00"/>
    <x v="6"/>
    <x v="8"/>
  </r>
  <r>
    <x v="93"/>
    <x v="93"/>
    <x v="93"/>
    <n v="108800"/>
    <n v="65877"/>
    <x v="3"/>
    <n v="610"/>
    <x v="1"/>
    <x v="1"/>
    <x v="93"/>
    <n v="1351054800"/>
    <x v="0"/>
    <x v="1"/>
    <x v="3"/>
    <n v="0.60548713235294116"/>
    <n v="107.99508196721311"/>
    <x v="3"/>
    <x v="3"/>
    <x v="93"/>
    <d v="2012-10-24T05:00:00"/>
    <x v="4"/>
    <x v="2"/>
  </r>
  <r>
    <x v="94"/>
    <x v="94"/>
    <x v="94"/>
    <n v="2900"/>
    <n v="8807"/>
    <x v="1"/>
    <n v="180"/>
    <x v="4"/>
    <x v="4"/>
    <x v="94"/>
    <n v="1555563600"/>
    <x v="0"/>
    <x v="0"/>
    <x v="2"/>
    <n v="2"/>
    <n v="48.927777777777777"/>
    <x v="2"/>
    <x v="2"/>
    <x v="94"/>
    <d v="2019-04-18T05:00:00"/>
    <x v="3"/>
    <x v="1"/>
  </r>
  <r>
    <x v="95"/>
    <x v="95"/>
    <x v="95"/>
    <n v="900"/>
    <n v="1017"/>
    <x v="1"/>
    <n v="27"/>
    <x v="1"/>
    <x v="1"/>
    <x v="95"/>
    <n v="1571634000"/>
    <x v="0"/>
    <x v="0"/>
    <x v="4"/>
    <n v="1.1299999999999999"/>
    <n v="37.666666666666664"/>
    <x v="4"/>
    <x v="4"/>
    <x v="95"/>
    <d v="2019-10-21T05:00:00"/>
    <x v="3"/>
    <x v="0"/>
  </r>
  <r>
    <x v="96"/>
    <x v="96"/>
    <x v="96"/>
    <n v="69700"/>
    <n v="151513"/>
    <x v="1"/>
    <n v="2331"/>
    <x v="1"/>
    <x v="1"/>
    <x v="96"/>
    <n v="1300856400"/>
    <x v="0"/>
    <x v="0"/>
    <x v="3"/>
    <n v="2"/>
    <n v="64.999141999141997"/>
    <x v="3"/>
    <x v="3"/>
    <x v="96"/>
    <d v="2011-03-23T05:00:00"/>
    <x v="8"/>
    <x v="2"/>
  </r>
  <r>
    <x v="97"/>
    <x v="97"/>
    <x v="97"/>
    <n v="1300"/>
    <n v="12047"/>
    <x v="1"/>
    <n v="113"/>
    <x v="1"/>
    <x v="1"/>
    <x v="48"/>
    <n v="1439874000"/>
    <x v="0"/>
    <x v="0"/>
    <x v="0"/>
    <n v="2"/>
    <n v="106.61061946902655"/>
    <x v="0"/>
    <x v="0"/>
    <x v="48"/>
    <d v="2015-08-18T05:00:00"/>
    <x v="0"/>
    <x v="1"/>
  </r>
  <r>
    <x v="98"/>
    <x v="98"/>
    <x v="98"/>
    <n v="97800"/>
    <n v="32951"/>
    <x v="0"/>
    <n v="1220"/>
    <x v="2"/>
    <x v="2"/>
    <x v="97"/>
    <n v="1438318800"/>
    <x v="0"/>
    <x v="0"/>
    <x v="11"/>
    <n v="0.33692229038854804"/>
    <n v="27.009016393442622"/>
    <x v="6"/>
    <x v="11"/>
    <x v="97"/>
    <d v="2015-07-31T05:00:00"/>
    <x v="0"/>
    <x v="2"/>
  </r>
  <r>
    <x v="99"/>
    <x v="99"/>
    <x v="99"/>
    <n v="7600"/>
    <n v="14951"/>
    <x v="1"/>
    <n v="164"/>
    <x v="1"/>
    <x v="1"/>
    <x v="98"/>
    <n v="1419400800"/>
    <x v="0"/>
    <x v="0"/>
    <x v="3"/>
    <n v="1.9672368421052631"/>
    <n v="91.16463414634147"/>
    <x v="3"/>
    <x v="3"/>
    <x v="98"/>
    <d v="2014-12-24T06:00:00"/>
    <x v="1"/>
    <x v="3"/>
  </r>
  <r>
    <x v="100"/>
    <x v="100"/>
    <x v="100"/>
    <n v="100"/>
    <n v="1"/>
    <x v="0"/>
    <n v="1"/>
    <x v="1"/>
    <x v="1"/>
    <x v="99"/>
    <n v="1320555600"/>
    <x v="0"/>
    <x v="0"/>
    <x v="3"/>
    <n v="0.01"/>
    <n v="1"/>
    <x v="3"/>
    <x v="3"/>
    <x v="99"/>
    <d v="2011-11-06T05:00:00"/>
    <x v="8"/>
    <x v="0"/>
  </r>
  <r>
    <x v="101"/>
    <x v="101"/>
    <x v="101"/>
    <n v="900"/>
    <n v="9193"/>
    <x v="1"/>
    <n v="164"/>
    <x v="1"/>
    <x v="1"/>
    <x v="100"/>
    <n v="1425103200"/>
    <x v="0"/>
    <x v="1"/>
    <x v="5"/>
    <n v="2"/>
    <n v="56.054878048780488"/>
    <x v="1"/>
    <x v="5"/>
    <x v="100"/>
    <d v="2015-02-28T06:00:00"/>
    <x v="0"/>
    <x v="0"/>
  </r>
  <r>
    <x v="102"/>
    <x v="102"/>
    <x v="102"/>
    <n v="3700"/>
    <n v="10422"/>
    <x v="1"/>
    <n v="336"/>
    <x v="1"/>
    <x v="1"/>
    <x v="101"/>
    <n v="1526878800"/>
    <x v="0"/>
    <x v="1"/>
    <x v="8"/>
    <n v="2"/>
    <n v="31.017857142857142"/>
    <x v="2"/>
    <x v="8"/>
    <x v="101"/>
    <d v="2018-05-21T05:00:00"/>
    <x v="9"/>
    <x v="1"/>
  </r>
  <r>
    <x v="103"/>
    <x v="103"/>
    <x v="103"/>
    <n v="10000"/>
    <n v="2461"/>
    <x v="0"/>
    <n v="37"/>
    <x v="6"/>
    <x v="6"/>
    <x v="102"/>
    <n v="1288674000"/>
    <x v="0"/>
    <x v="0"/>
    <x v="5"/>
    <n v="0.24610000000000001"/>
    <n v="66.513513513513516"/>
    <x v="1"/>
    <x v="5"/>
    <x v="102"/>
    <d v="2010-11-02T05:00:00"/>
    <x v="6"/>
    <x v="9"/>
  </r>
  <r>
    <x v="104"/>
    <x v="104"/>
    <x v="104"/>
    <n v="119200"/>
    <n v="170623"/>
    <x v="1"/>
    <n v="1917"/>
    <x v="1"/>
    <x v="1"/>
    <x v="103"/>
    <n v="1495602000"/>
    <x v="0"/>
    <x v="0"/>
    <x v="7"/>
    <n v="1.4314010067114094"/>
    <n v="89.005216484089729"/>
    <x v="1"/>
    <x v="7"/>
    <x v="103"/>
    <d v="2017-05-24T05:00:00"/>
    <x v="5"/>
    <x v="2"/>
  </r>
  <r>
    <x v="105"/>
    <x v="105"/>
    <x v="105"/>
    <n v="6800"/>
    <n v="9829"/>
    <x v="1"/>
    <n v="95"/>
    <x v="1"/>
    <x v="1"/>
    <x v="104"/>
    <n v="1366434000"/>
    <x v="0"/>
    <x v="0"/>
    <x v="2"/>
    <n v="1.4454411764705883"/>
    <n v="103.46315789473684"/>
    <x v="2"/>
    <x v="2"/>
    <x v="104"/>
    <d v="2013-04-20T05:00:00"/>
    <x v="2"/>
    <x v="3"/>
  </r>
  <r>
    <x v="106"/>
    <x v="106"/>
    <x v="106"/>
    <n v="3900"/>
    <n v="14006"/>
    <x v="1"/>
    <n v="147"/>
    <x v="1"/>
    <x v="1"/>
    <x v="105"/>
    <n v="1568350800"/>
    <x v="0"/>
    <x v="0"/>
    <x v="3"/>
    <n v="2"/>
    <n v="95.278911564625844"/>
    <x v="3"/>
    <x v="3"/>
    <x v="105"/>
    <d v="2019-09-13T05:00:00"/>
    <x v="3"/>
    <x v="1"/>
  </r>
  <r>
    <x v="107"/>
    <x v="107"/>
    <x v="107"/>
    <n v="3500"/>
    <n v="6527"/>
    <x v="1"/>
    <n v="86"/>
    <x v="1"/>
    <x v="1"/>
    <x v="106"/>
    <n v="1525928400"/>
    <x v="0"/>
    <x v="1"/>
    <x v="3"/>
    <n v="1.8648571428571428"/>
    <n v="75.895348837209298"/>
    <x v="3"/>
    <x v="3"/>
    <x v="106"/>
    <d v="2018-05-10T05:00:00"/>
    <x v="9"/>
    <x v="1"/>
  </r>
  <r>
    <x v="108"/>
    <x v="108"/>
    <x v="108"/>
    <n v="1500"/>
    <n v="8929"/>
    <x v="1"/>
    <n v="83"/>
    <x v="1"/>
    <x v="1"/>
    <x v="107"/>
    <n v="1336885200"/>
    <x v="0"/>
    <x v="0"/>
    <x v="4"/>
    <n v="2"/>
    <n v="107.57831325301204"/>
    <x v="4"/>
    <x v="4"/>
    <x v="107"/>
    <d v="2012-05-13T05:00:00"/>
    <x v="4"/>
    <x v="1"/>
  </r>
  <r>
    <x v="109"/>
    <x v="109"/>
    <x v="109"/>
    <n v="5200"/>
    <n v="3079"/>
    <x v="0"/>
    <n v="60"/>
    <x v="1"/>
    <x v="1"/>
    <x v="108"/>
    <n v="1389679200"/>
    <x v="0"/>
    <x v="0"/>
    <x v="19"/>
    <n v="0.5921153846153846"/>
    <n v="51.31666666666667"/>
    <x v="4"/>
    <x v="19"/>
    <x v="108"/>
    <d v="2014-01-14T06:00:00"/>
    <x v="1"/>
    <x v="3"/>
  </r>
  <r>
    <x v="110"/>
    <x v="110"/>
    <x v="110"/>
    <n v="142400"/>
    <n v="21307"/>
    <x v="0"/>
    <n v="296"/>
    <x v="1"/>
    <x v="1"/>
    <x v="109"/>
    <n v="1538283600"/>
    <x v="0"/>
    <x v="0"/>
    <x v="0"/>
    <n v="0.14962780898876404"/>
    <n v="71.983108108108112"/>
    <x v="0"/>
    <x v="0"/>
    <x v="109"/>
    <d v="2018-09-30T05:00:00"/>
    <x v="9"/>
    <x v="2"/>
  </r>
  <r>
    <x v="111"/>
    <x v="111"/>
    <x v="111"/>
    <n v="61400"/>
    <n v="73653"/>
    <x v="1"/>
    <n v="676"/>
    <x v="1"/>
    <x v="1"/>
    <x v="110"/>
    <n v="1348808400"/>
    <x v="0"/>
    <x v="0"/>
    <x v="15"/>
    <n v="1.1995602605863191"/>
    <n v="108.95414201183432"/>
    <x v="5"/>
    <x v="15"/>
    <x v="110"/>
    <d v="2012-09-28T05:00:00"/>
    <x v="4"/>
    <x v="2"/>
  </r>
  <r>
    <x v="112"/>
    <x v="112"/>
    <x v="112"/>
    <n v="4700"/>
    <n v="12635"/>
    <x v="1"/>
    <n v="361"/>
    <x v="2"/>
    <x v="2"/>
    <x v="111"/>
    <n v="1410152400"/>
    <x v="0"/>
    <x v="0"/>
    <x v="2"/>
    <n v="2"/>
    <n v="35"/>
    <x v="2"/>
    <x v="2"/>
    <x v="111"/>
    <d v="2014-09-08T05:00:00"/>
    <x v="1"/>
    <x v="1"/>
  </r>
  <r>
    <x v="113"/>
    <x v="113"/>
    <x v="113"/>
    <n v="3300"/>
    <n v="12437"/>
    <x v="1"/>
    <n v="131"/>
    <x v="1"/>
    <x v="1"/>
    <x v="112"/>
    <n v="1505797200"/>
    <x v="0"/>
    <x v="0"/>
    <x v="0"/>
    <n v="2"/>
    <n v="94.938931297709928"/>
    <x v="0"/>
    <x v="0"/>
    <x v="112"/>
    <d v="2017-09-19T05:00:00"/>
    <x v="5"/>
    <x v="1"/>
  </r>
  <r>
    <x v="114"/>
    <x v="114"/>
    <x v="114"/>
    <n v="1900"/>
    <n v="13816"/>
    <x v="1"/>
    <n v="126"/>
    <x v="1"/>
    <x v="1"/>
    <x v="113"/>
    <n v="1554872400"/>
    <x v="0"/>
    <x v="1"/>
    <x v="8"/>
    <n v="2"/>
    <n v="109.65079365079364"/>
    <x v="2"/>
    <x v="8"/>
    <x v="113"/>
    <d v="2019-04-10T05:00:00"/>
    <x v="3"/>
    <x v="1"/>
  </r>
  <r>
    <x v="115"/>
    <x v="115"/>
    <x v="115"/>
    <n v="166700"/>
    <n v="145382"/>
    <x v="0"/>
    <n v="3304"/>
    <x v="6"/>
    <x v="6"/>
    <x v="114"/>
    <n v="1513922400"/>
    <x v="0"/>
    <x v="0"/>
    <x v="13"/>
    <n v="0.87211757648470301"/>
    <n v="44.001815980629537"/>
    <x v="5"/>
    <x v="13"/>
    <x v="114"/>
    <d v="2017-12-22T06:00:00"/>
    <x v="5"/>
    <x v="2"/>
  </r>
  <r>
    <x v="116"/>
    <x v="116"/>
    <x v="116"/>
    <n v="7200"/>
    <n v="6336"/>
    <x v="0"/>
    <n v="73"/>
    <x v="1"/>
    <x v="1"/>
    <x v="115"/>
    <n v="1442638800"/>
    <x v="0"/>
    <x v="0"/>
    <x v="3"/>
    <n v="0.88"/>
    <n v="86.794520547945211"/>
    <x v="3"/>
    <x v="3"/>
    <x v="115"/>
    <d v="2015-09-19T05:00:00"/>
    <x v="0"/>
    <x v="3"/>
  </r>
  <r>
    <x v="117"/>
    <x v="117"/>
    <x v="117"/>
    <n v="4900"/>
    <n v="8523"/>
    <x v="1"/>
    <n v="275"/>
    <x v="1"/>
    <x v="1"/>
    <x v="116"/>
    <n v="1317186000"/>
    <x v="0"/>
    <x v="0"/>
    <x v="19"/>
    <n v="1.7393877551020409"/>
    <n v="30.992727272727272"/>
    <x v="4"/>
    <x v="19"/>
    <x v="116"/>
    <d v="2011-09-28T05:00:00"/>
    <x v="8"/>
    <x v="1"/>
  </r>
  <r>
    <x v="118"/>
    <x v="118"/>
    <x v="118"/>
    <n v="5400"/>
    <n v="6351"/>
    <x v="1"/>
    <n v="67"/>
    <x v="1"/>
    <x v="1"/>
    <x v="117"/>
    <n v="1391234400"/>
    <x v="0"/>
    <x v="0"/>
    <x v="14"/>
    <n v="1.1761111111111111"/>
    <n v="94.791044776119406"/>
    <x v="7"/>
    <x v="14"/>
    <x v="117"/>
    <d v="2014-02-01T06:00:00"/>
    <x v="1"/>
    <x v="3"/>
  </r>
  <r>
    <x v="119"/>
    <x v="119"/>
    <x v="119"/>
    <n v="5000"/>
    <n v="10748"/>
    <x v="1"/>
    <n v="154"/>
    <x v="1"/>
    <x v="1"/>
    <x v="118"/>
    <n v="1404363600"/>
    <x v="0"/>
    <x v="1"/>
    <x v="4"/>
    <n v="2"/>
    <n v="69.79220779220779"/>
    <x v="4"/>
    <x v="4"/>
    <x v="118"/>
    <d v="2014-07-03T05:00:00"/>
    <x v="1"/>
    <x v="3"/>
  </r>
  <r>
    <x v="120"/>
    <x v="120"/>
    <x v="120"/>
    <n v="75100"/>
    <n v="112272"/>
    <x v="1"/>
    <n v="1782"/>
    <x v="1"/>
    <x v="1"/>
    <x v="119"/>
    <n v="1429592400"/>
    <x v="0"/>
    <x v="1"/>
    <x v="20"/>
    <n v="1.4949667110519307"/>
    <n v="63.003367003367003"/>
    <x v="6"/>
    <x v="20"/>
    <x v="119"/>
    <d v="2015-04-21T05:00:00"/>
    <x v="0"/>
    <x v="2"/>
  </r>
  <r>
    <x v="121"/>
    <x v="121"/>
    <x v="121"/>
    <n v="45300"/>
    <n v="99361"/>
    <x v="1"/>
    <n v="903"/>
    <x v="1"/>
    <x v="1"/>
    <x v="33"/>
    <n v="1413608400"/>
    <x v="0"/>
    <x v="0"/>
    <x v="11"/>
    <n v="2"/>
    <n v="110.0343300110742"/>
    <x v="6"/>
    <x v="11"/>
    <x v="33"/>
    <d v="2014-10-18T05:00:00"/>
    <x v="1"/>
    <x v="5"/>
  </r>
  <r>
    <x v="122"/>
    <x v="122"/>
    <x v="122"/>
    <n v="136800"/>
    <n v="88055"/>
    <x v="0"/>
    <n v="3387"/>
    <x v="1"/>
    <x v="1"/>
    <x v="120"/>
    <n v="1419400800"/>
    <x v="0"/>
    <x v="0"/>
    <x v="13"/>
    <n v="0.64367690058479532"/>
    <n v="25.997933274284026"/>
    <x v="5"/>
    <x v="13"/>
    <x v="120"/>
    <d v="2014-12-24T06:00:00"/>
    <x v="1"/>
    <x v="2"/>
  </r>
  <r>
    <x v="123"/>
    <x v="123"/>
    <x v="123"/>
    <n v="177700"/>
    <n v="33092"/>
    <x v="0"/>
    <n v="662"/>
    <x v="0"/>
    <x v="0"/>
    <x v="121"/>
    <n v="1448604000"/>
    <x v="1"/>
    <x v="0"/>
    <x v="3"/>
    <n v="0.18622397298818233"/>
    <n v="49.987915407854985"/>
    <x v="3"/>
    <x v="3"/>
    <x v="121"/>
    <d v="2015-11-27T06:00:00"/>
    <x v="0"/>
    <x v="2"/>
  </r>
  <r>
    <x v="124"/>
    <x v="124"/>
    <x v="124"/>
    <n v="2600"/>
    <n v="9562"/>
    <x v="1"/>
    <n v="94"/>
    <x v="6"/>
    <x v="6"/>
    <x v="122"/>
    <n v="1562302800"/>
    <x v="0"/>
    <x v="0"/>
    <x v="14"/>
    <n v="2"/>
    <n v="101.72340425531915"/>
    <x v="7"/>
    <x v="14"/>
    <x v="122"/>
    <d v="2019-07-05T05:00:00"/>
    <x v="3"/>
    <x v="1"/>
  </r>
  <r>
    <x v="125"/>
    <x v="125"/>
    <x v="125"/>
    <n v="5300"/>
    <n v="8475"/>
    <x v="1"/>
    <n v="180"/>
    <x v="1"/>
    <x v="1"/>
    <x v="123"/>
    <n v="1537678800"/>
    <x v="0"/>
    <x v="0"/>
    <x v="3"/>
    <n v="1.5990566037735849"/>
    <n v="47.083333333333336"/>
    <x v="3"/>
    <x v="3"/>
    <x v="123"/>
    <d v="2018-09-23T05:00:00"/>
    <x v="9"/>
    <x v="3"/>
  </r>
  <r>
    <x v="126"/>
    <x v="126"/>
    <x v="126"/>
    <n v="180200"/>
    <n v="69617"/>
    <x v="0"/>
    <n v="774"/>
    <x v="1"/>
    <x v="1"/>
    <x v="124"/>
    <n v="1473570000"/>
    <x v="0"/>
    <x v="1"/>
    <x v="3"/>
    <n v="0.38633185349611543"/>
    <n v="89.944444444444443"/>
    <x v="3"/>
    <x v="3"/>
    <x v="124"/>
    <d v="2016-09-11T05:00:00"/>
    <x v="7"/>
    <x v="2"/>
  </r>
  <r>
    <x v="127"/>
    <x v="127"/>
    <x v="127"/>
    <n v="103200"/>
    <n v="53067"/>
    <x v="0"/>
    <n v="672"/>
    <x v="0"/>
    <x v="0"/>
    <x v="125"/>
    <n v="1273899600"/>
    <x v="0"/>
    <x v="0"/>
    <x v="3"/>
    <n v="0.51421511627906979"/>
    <n v="78.96875"/>
    <x v="3"/>
    <x v="3"/>
    <x v="125"/>
    <d v="2010-05-15T05:00:00"/>
    <x v="6"/>
    <x v="2"/>
  </r>
  <r>
    <x v="128"/>
    <x v="128"/>
    <x v="128"/>
    <n v="70600"/>
    <n v="42596"/>
    <x v="3"/>
    <n v="532"/>
    <x v="1"/>
    <x v="1"/>
    <x v="126"/>
    <n v="1284008400"/>
    <x v="0"/>
    <x v="0"/>
    <x v="1"/>
    <n v="0.60334277620396604"/>
    <n v="80.067669172932327"/>
    <x v="1"/>
    <x v="1"/>
    <x v="126"/>
    <d v="2010-09-09T05:00:00"/>
    <x v="6"/>
    <x v="2"/>
  </r>
  <r>
    <x v="129"/>
    <x v="129"/>
    <x v="129"/>
    <n v="148500"/>
    <n v="4756"/>
    <x v="3"/>
    <n v="55"/>
    <x v="2"/>
    <x v="2"/>
    <x v="127"/>
    <n v="1425103200"/>
    <x v="0"/>
    <x v="0"/>
    <x v="0"/>
    <n v="3.2026936026936029E-2"/>
    <n v="86.472727272727269"/>
    <x v="0"/>
    <x v="0"/>
    <x v="127"/>
    <d v="2015-02-28T06:00:00"/>
    <x v="0"/>
    <x v="2"/>
  </r>
  <r>
    <x v="130"/>
    <x v="130"/>
    <x v="130"/>
    <n v="9600"/>
    <n v="14925"/>
    <x v="1"/>
    <n v="533"/>
    <x v="3"/>
    <x v="3"/>
    <x v="128"/>
    <n v="1320991200"/>
    <x v="0"/>
    <x v="0"/>
    <x v="6"/>
    <n v="1.5546875"/>
    <n v="28.001876172607879"/>
    <x v="4"/>
    <x v="6"/>
    <x v="128"/>
    <d v="2011-11-11T06:00:00"/>
    <x v="8"/>
    <x v="3"/>
  </r>
  <r>
    <x v="131"/>
    <x v="131"/>
    <x v="131"/>
    <n v="164700"/>
    <n v="166116"/>
    <x v="1"/>
    <n v="2443"/>
    <x v="4"/>
    <x v="4"/>
    <x v="129"/>
    <n v="1386828000"/>
    <x v="0"/>
    <x v="0"/>
    <x v="2"/>
    <n v="1.0085974499089254"/>
    <n v="67.996725337699544"/>
    <x v="2"/>
    <x v="2"/>
    <x v="129"/>
    <d v="2013-12-12T06:00:00"/>
    <x v="2"/>
    <x v="2"/>
  </r>
  <r>
    <x v="132"/>
    <x v="132"/>
    <x v="132"/>
    <n v="3300"/>
    <n v="3834"/>
    <x v="1"/>
    <n v="89"/>
    <x v="1"/>
    <x v="1"/>
    <x v="130"/>
    <n v="1517119200"/>
    <x v="0"/>
    <x v="1"/>
    <x v="3"/>
    <n v="1.1618181818181819"/>
    <n v="43.078651685393261"/>
    <x v="3"/>
    <x v="3"/>
    <x v="130"/>
    <d v="2018-01-28T06:00:00"/>
    <x v="9"/>
    <x v="1"/>
  </r>
  <r>
    <x v="133"/>
    <x v="133"/>
    <x v="133"/>
    <n v="4500"/>
    <n v="13985"/>
    <x v="1"/>
    <n v="159"/>
    <x v="1"/>
    <x v="1"/>
    <x v="131"/>
    <n v="1315026000"/>
    <x v="0"/>
    <x v="0"/>
    <x v="21"/>
    <n v="2"/>
    <n v="87.95597484276729"/>
    <x v="1"/>
    <x v="21"/>
    <x v="131"/>
    <d v="2011-09-03T05:00:00"/>
    <x v="8"/>
    <x v="1"/>
  </r>
  <r>
    <x v="134"/>
    <x v="134"/>
    <x v="134"/>
    <n v="99500"/>
    <n v="89288"/>
    <x v="0"/>
    <n v="940"/>
    <x v="5"/>
    <x v="5"/>
    <x v="132"/>
    <n v="1312693200"/>
    <x v="0"/>
    <x v="1"/>
    <x v="4"/>
    <n v="0.89736683417085428"/>
    <n v="94.987234042553197"/>
    <x v="4"/>
    <x v="4"/>
    <x v="132"/>
    <d v="2011-08-07T05:00:00"/>
    <x v="8"/>
    <x v="2"/>
  </r>
  <r>
    <x v="135"/>
    <x v="135"/>
    <x v="135"/>
    <n v="7700"/>
    <n v="5488"/>
    <x v="0"/>
    <n v="117"/>
    <x v="1"/>
    <x v="1"/>
    <x v="133"/>
    <n v="1363064400"/>
    <x v="0"/>
    <x v="1"/>
    <x v="3"/>
    <n v="0.71272727272727276"/>
    <n v="46.905982905982903"/>
    <x v="3"/>
    <x v="3"/>
    <x v="133"/>
    <d v="2013-03-12T05:00:00"/>
    <x v="2"/>
    <x v="3"/>
  </r>
  <r>
    <x v="136"/>
    <x v="136"/>
    <x v="136"/>
    <n v="82800"/>
    <n v="2721"/>
    <x v="3"/>
    <n v="58"/>
    <x v="1"/>
    <x v="1"/>
    <x v="134"/>
    <n v="1403154000"/>
    <x v="0"/>
    <x v="1"/>
    <x v="6"/>
    <n v="3.2862318840579711E-2"/>
    <n v="46.913793103448278"/>
    <x v="4"/>
    <x v="6"/>
    <x v="134"/>
    <d v="2014-06-19T05:00:00"/>
    <x v="1"/>
    <x v="2"/>
  </r>
  <r>
    <x v="137"/>
    <x v="137"/>
    <x v="137"/>
    <n v="1800"/>
    <n v="4712"/>
    <x v="1"/>
    <n v="50"/>
    <x v="1"/>
    <x v="1"/>
    <x v="135"/>
    <n v="1286859600"/>
    <x v="0"/>
    <x v="0"/>
    <x v="9"/>
    <n v="2"/>
    <n v="94.24"/>
    <x v="5"/>
    <x v="9"/>
    <x v="135"/>
    <d v="2010-10-12T05:00:00"/>
    <x v="6"/>
    <x v="1"/>
  </r>
  <r>
    <x v="138"/>
    <x v="138"/>
    <x v="138"/>
    <n v="9600"/>
    <n v="9216"/>
    <x v="0"/>
    <n v="115"/>
    <x v="1"/>
    <x v="1"/>
    <x v="136"/>
    <n v="1349326800"/>
    <x v="0"/>
    <x v="0"/>
    <x v="20"/>
    <n v="0.96"/>
    <n v="80.139130434782615"/>
    <x v="6"/>
    <x v="20"/>
    <x v="136"/>
    <d v="2012-10-04T05:00:00"/>
    <x v="4"/>
    <x v="3"/>
  </r>
  <r>
    <x v="139"/>
    <x v="139"/>
    <x v="139"/>
    <n v="92100"/>
    <n v="19246"/>
    <x v="0"/>
    <n v="326"/>
    <x v="1"/>
    <x v="1"/>
    <x v="137"/>
    <n v="1430974800"/>
    <x v="0"/>
    <x v="1"/>
    <x v="8"/>
    <n v="0.20896851248642778"/>
    <n v="59.036809815950917"/>
    <x v="2"/>
    <x v="8"/>
    <x v="137"/>
    <d v="2015-05-07T05:00:00"/>
    <x v="0"/>
    <x v="2"/>
  </r>
  <r>
    <x v="140"/>
    <x v="140"/>
    <x v="140"/>
    <n v="5500"/>
    <n v="12274"/>
    <x v="1"/>
    <n v="186"/>
    <x v="1"/>
    <x v="1"/>
    <x v="138"/>
    <n v="1519970400"/>
    <x v="0"/>
    <x v="0"/>
    <x v="4"/>
    <n v="2"/>
    <n v="65.989247311827953"/>
    <x v="4"/>
    <x v="4"/>
    <x v="138"/>
    <d v="2018-03-02T06:00:00"/>
    <x v="9"/>
    <x v="3"/>
  </r>
  <r>
    <x v="141"/>
    <x v="141"/>
    <x v="141"/>
    <n v="64300"/>
    <n v="65323"/>
    <x v="1"/>
    <n v="1071"/>
    <x v="1"/>
    <x v="1"/>
    <x v="139"/>
    <n v="1434603600"/>
    <x v="0"/>
    <x v="0"/>
    <x v="2"/>
    <n v="1.0159097978227061"/>
    <n v="60.992530345471522"/>
    <x v="2"/>
    <x v="2"/>
    <x v="139"/>
    <d v="2015-06-18T05:00:00"/>
    <x v="0"/>
    <x v="2"/>
  </r>
  <r>
    <x v="142"/>
    <x v="142"/>
    <x v="142"/>
    <n v="5000"/>
    <n v="11502"/>
    <x v="1"/>
    <n v="117"/>
    <x v="1"/>
    <x v="1"/>
    <x v="107"/>
    <n v="1337230800"/>
    <x v="0"/>
    <x v="0"/>
    <x v="2"/>
    <n v="2"/>
    <n v="98.307692307692307"/>
    <x v="2"/>
    <x v="2"/>
    <x v="107"/>
    <d v="2012-05-17T05:00:00"/>
    <x v="4"/>
    <x v="3"/>
  </r>
  <r>
    <x v="143"/>
    <x v="143"/>
    <x v="143"/>
    <n v="5400"/>
    <n v="7322"/>
    <x v="1"/>
    <n v="70"/>
    <x v="1"/>
    <x v="1"/>
    <x v="140"/>
    <n v="1279429200"/>
    <x v="0"/>
    <x v="0"/>
    <x v="7"/>
    <n v="1.355925925925926"/>
    <n v="104.6"/>
    <x v="1"/>
    <x v="7"/>
    <x v="140"/>
    <d v="2010-07-18T05:00:00"/>
    <x v="6"/>
    <x v="3"/>
  </r>
  <r>
    <x v="144"/>
    <x v="144"/>
    <x v="144"/>
    <n v="9000"/>
    <n v="11619"/>
    <x v="1"/>
    <n v="135"/>
    <x v="1"/>
    <x v="1"/>
    <x v="141"/>
    <n v="1561438800"/>
    <x v="0"/>
    <x v="0"/>
    <x v="3"/>
    <n v="1.2909999999999999"/>
    <n v="86.066666666666663"/>
    <x v="3"/>
    <x v="3"/>
    <x v="141"/>
    <d v="2019-06-25T05:00:00"/>
    <x v="3"/>
    <x v="3"/>
  </r>
  <r>
    <x v="145"/>
    <x v="145"/>
    <x v="145"/>
    <n v="25000"/>
    <n v="59128"/>
    <x v="1"/>
    <n v="768"/>
    <x v="5"/>
    <x v="5"/>
    <x v="142"/>
    <n v="1410498000"/>
    <x v="0"/>
    <x v="0"/>
    <x v="8"/>
    <n v="2"/>
    <n v="76.989583333333329"/>
    <x v="2"/>
    <x v="8"/>
    <x v="142"/>
    <d v="2014-09-12T05:00:00"/>
    <x v="1"/>
    <x v="4"/>
  </r>
  <r>
    <x v="146"/>
    <x v="146"/>
    <x v="146"/>
    <n v="8800"/>
    <n v="1518"/>
    <x v="3"/>
    <n v="51"/>
    <x v="1"/>
    <x v="1"/>
    <x v="143"/>
    <n v="1322460000"/>
    <x v="0"/>
    <x v="0"/>
    <x v="3"/>
    <n v="0.17249999999999999"/>
    <n v="29.764705882352942"/>
    <x v="3"/>
    <x v="3"/>
    <x v="143"/>
    <d v="2011-11-28T06:00:00"/>
    <x v="8"/>
    <x v="3"/>
  </r>
  <r>
    <x v="147"/>
    <x v="147"/>
    <x v="147"/>
    <n v="8300"/>
    <n v="9337"/>
    <x v="1"/>
    <n v="199"/>
    <x v="1"/>
    <x v="1"/>
    <x v="144"/>
    <n v="1466312400"/>
    <x v="0"/>
    <x v="1"/>
    <x v="3"/>
    <n v="1.1249397590361445"/>
    <n v="46.91959798994975"/>
    <x v="3"/>
    <x v="3"/>
    <x v="144"/>
    <d v="2016-06-19T05:00:00"/>
    <x v="7"/>
    <x v="3"/>
  </r>
  <r>
    <x v="148"/>
    <x v="148"/>
    <x v="148"/>
    <n v="9300"/>
    <n v="11255"/>
    <x v="1"/>
    <n v="107"/>
    <x v="1"/>
    <x v="1"/>
    <x v="145"/>
    <n v="1501736400"/>
    <x v="0"/>
    <x v="0"/>
    <x v="8"/>
    <n v="1.2102150537634409"/>
    <n v="105.18691588785046"/>
    <x v="2"/>
    <x v="8"/>
    <x v="145"/>
    <d v="2017-08-03T05:00:00"/>
    <x v="5"/>
    <x v="3"/>
  </r>
  <r>
    <x v="149"/>
    <x v="149"/>
    <x v="149"/>
    <n v="6200"/>
    <n v="13632"/>
    <x v="1"/>
    <n v="195"/>
    <x v="1"/>
    <x v="1"/>
    <x v="146"/>
    <n v="1361512800"/>
    <x v="0"/>
    <x v="0"/>
    <x v="7"/>
    <n v="2"/>
    <n v="69.907692307692301"/>
    <x v="1"/>
    <x v="7"/>
    <x v="146"/>
    <d v="2013-02-22T06:00:00"/>
    <x v="2"/>
    <x v="3"/>
  </r>
  <r>
    <x v="150"/>
    <x v="150"/>
    <x v="150"/>
    <n v="100"/>
    <n v="1"/>
    <x v="0"/>
    <n v="1"/>
    <x v="1"/>
    <x v="1"/>
    <x v="147"/>
    <n v="1545026400"/>
    <x v="0"/>
    <x v="0"/>
    <x v="1"/>
    <n v="0.01"/>
    <n v="1"/>
    <x v="1"/>
    <x v="1"/>
    <x v="147"/>
    <d v="2018-12-17T06:00:00"/>
    <x v="9"/>
    <x v="0"/>
  </r>
  <r>
    <x v="151"/>
    <x v="151"/>
    <x v="151"/>
    <n v="137200"/>
    <n v="88037"/>
    <x v="0"/>
    <n v="1467"/>
    <x v="1"/>
    <x v="1"/>
    <x v="148"/>
    <n v="1406696400"/>
    <x v="0"/>
    <x v="0"/>
    <x v="5"/>
    <n v="0.64166909620991253"/>
    <n v="60.011588275391958"/>
    <x v="1"/>
    <x v="5"/>
    <x v="148"/>
    <d v="2014-07-30T05:00:00"/>
    <x v="1"/>
    <x v="2"/>
  </r>
  <r>
    <x v="152"/>
    <x v="152"/>
    <x v="152"/>
    <n v="41500"/>
    <n v="175573"/>
    <x v="1"/>
    <n v="3376"/>
    <x v="1"/>
    <x v="1"/>
    <x v="149"/>
    <n v="1487916000"/>
    <x v="0"/>
    <x v="0"/>
    <x v="7"/>
    <n v="2"/>
    <n v="52.006220379146917"/>
    <x v="1"/>
    <x v="7"/>
    <x v="149"/>
    <d v="2017-02-24T06:00:00"/>
    <x v="5"/>
    <x v="10"/>
  </r>
  <r>
    <x v="153"/>
    <x v="153"/>
    <x v="153"/>
    <n v="189400"/>
    <n v="176112"/>
    <x v="0"/>
    <n v="5681"/>
    <x v="1"/>
    <x v="1"/>
    <x v="150"/>
    <n v="1351141200"/>
    <x v="0"/>
    <x v="0"/>
    <x v="3"/>
    <n v="0.92984160506863778"/>
    <n v="31.000176025347649"/>
    <x v="3"/>
    <x v="3"/>
    <x v="150"/>
    <d v="2012-10-25T05:00:00"/>
    <x v="4"/>
    <x v="2"/>
  </r>
  <r>
    <x v="154"/>
    <x v="154"/>
    <x v="154"/>
    <n v="171300"/>
    <n v="100650"/>
    <x v="0"/>
    <n v="1059"/>
    <x v="1"/>
    <x v="1"/>
    <x v="151"/>
    <n v="1465016400"/>
    <x v="0"/>
    <x v="1"/>
    <x v="7"/>
    <n v="0.58756567425569173"/>
    <n v="95.042492917847028"/>
    <x v="1"/>
    <x v="7"/>
    <x v="151"/>
    <d v="2016-06-04T05:00:00"/>
    <x v="7"/>
    <x v="2"/>
  </r>
  <r>
    <x v="155"/>
    <x v="155"/>
    <x v="155"/>
    <n v="139500"/>
    <n v="90706"/>
    <x v="0"/>
    <n v="1194"/>
    <x v="1"/>
    <x v="1"/>
    <x v="152"/>
    <n v="1270789200"/>
    <x v="0"/>
    <x v="0"/>
    <x v="3"/>
    <n v="0.65022222222222226"/>
    <n v="75.968174204355108"/>
    <x v="3"/>
    <x v="3"/>
    <x v="152"/>
    <d v="2010-04-09T05:00:00"/>
    <x v="6"/>
    <x v="2"/>
  </r>
  <r>
    <x v="156"/>
    <x v="156"/>
    <x v="156"/>
    <n v="36400"/>
    <n v="26914"/>
    <x v="3"/>
    <n v="379"/>
    <x v="2"/>
    <x v="2"/>
    <x v="153"/>
    <n v="1572325200"/>
    <x v="0"/>
    <x v="0"/>
    <x v="1"/>
    <n v="0.73939560439560437"/>
    <n v="71.013192612137203"/>
    <x v="1"/>
    <x v="1"/>
    <x v="153"/>
    <d v="2019-10-29T05:00:00"/>
    <x v="3"/>
    <x v="11"/>
  </r>
  <r>
    <x v="157"/>
    <x v="157"/>
    <x v="157"/>
    <n v="4200"/>
    <n v="2212"/>
    <x v="0"/>
    <n v="30"/>
    <x v="2"/>
    <x v="2"/>
    <x v="154"/>
    <n v="1389420000"/>
    <x v="0"/>
    <x v="0"/>
    <x v="14"/>
    <n v="0.52666666666666662"/>
    <n v="73.733333333333334"/>
    <x v="7"/>
    <x v="14"/>
    <x v="154"/>
    <d v="2014-01-11T06:00:00"/>
    <x v="2"/>
    <x v="1"/>
  </r>
  <r>
    <x v="158"/>
    <x v="158"/>
    <x v="158"/>
    <n v="2100"/>
    <n v="4640"/>
    <x v="1"/>
    <n v="41"/>
    <x v="1"/>
    <x v="1"/>
    <x v="155"/>
    <n v="1449640800"/>
    <x v="0"/>
    <x v="0"/>
    <x v="1"/>
    <n v="2"/>
    <n v="113.17073170731707"/>
    <x v="1"/>
    <x v="1"/>
    <x v="155"/>
    <d v="2015-12-09T06:00:00"/>
    <x v="0"/>
    <x v="1"/>
  </r>
  <r>
    <x v="159"/>
    <x v="159"/>
    <x v="159"/>
    <n v="191200"/>
    <n v="191222"/>
    <x v="1"/>
    <n v="1821"/>
    <x v="1"/>
    <x v="1"/>
    <x v="156"/>
    <n v="1555218000"/>
    <x v="0"/>
    <x v="1"/>
    <x v="3"/>
    <n v="1.0001150627615063"/>
    <n v="105.00933552992861"/>
    <x v="3"/>
    <x v="3"/>
    <x v="156"/>
    <d v="2019-04-14T05:00:00"/>
    <x v="3"/>
    <x v="2"/>
  </r>
  <r>
    <x v="160"/>
    <x v="160"/>
    <x v="160"/>
    <n v="8000"/>
    <n v="12985"/>
    <x v="1"/>
    <n v="164"/>
    <x v="1"/>
    <x v="1"/>
    <x v="157"/>
    <n v="1557723600"/>
    <x v="0"/>
    <x v="0"/>
    <x v="8"/>
    <n v="1.6231249999999999"/>
    <n v="79.176829268292678"/>
    <x v="2"/>
    <x v="8"/>
    <x v="157"/>
    <d v="2019-05-13T05:00:00"/>
    <x v="3"/>
    <x v="3"/>
  </r>
  <r>
    <x v="161"/>
    <x v="161"/>
    <x v="161"/>
    <n v="5500"/>
    <n v="4300"/>
    <x v="0"/>
    <n v="75"/>
    <x v="1"/>
    <x v="1"/>
    <x v="158"/>
    <n v="1443502800"/>
    <x v="0"/>
    <x v="1"/>
    <x v="2"/>
    <n v="0.78181818181818186"/>
    <n v="57.333333333333336"/>
    <x v="2"/>
    <x v="2"/>
    <x v="158"/>
    <d v="2015-09-29T05:00:00"/>
    <x v="0"/>
    <x v="3"/>
  </r>
  <r>
    <x v="162"/>
    <x v="162"/>
    <x v="162"/>
    <n v="6100"/>
    <n v="9134"/>
    <x v="1"/>
    <n v="157"/>
    <x v="5"/>
    <x v="5"/>
    <x v="159"/>
    <n v="1546840800"/>
    <x v="0"/>
    <x v="0"/>
    <x v="1"/>
    <n v="1.4973770491803278"/>
    <n v="58.178343949044589"/>
    <x v="1"/>
    <x v="1"/>
    <x v="159"/>
    <d v="2019-01-07T06:00:00"/>
    <x v="9"/>
    <x v="3"/>
  </r>
  <r>
    <x v="163"/>
    <x v="163"/>
    <x v="163"/>
    <n v="3500"/>
    <n v="8864"/>
    <x v="1"/>
    <n v="246"/>
    <x v="1"/>
    <x v="1"/>
    <x v="160"/>
    <n v="1512712800"/>
    <x v="0"/>
    <x v="1"/>
    <x v="14"/>
    <n v="2"/>
    <n v="36.032520325203251"/>
    <x v="7"/>
    <x v="14"/>
    <x v="160"/>
    <d v="2017-12-08T06:00:00"/>
    <x v="5"/>
    <x v="1"/>
  </r>
  <r>
    <x v="164"/>
    <x v="164"/>
    <x v="164"/>
    <n v="150500"/>
    <n v="150755"/>
    <x v="1"/>
    <n v="1396"/>
    <x v="1"/>
    <x v="1"/>
    <x v="161"/>
    <n v="1507525200"/>
    <x v="0"/>
    <x v="0"/>
    <x v="3"/>
    <n v="1.0016943521594683"/>
    <n v="107.99068767908309"/>
    <x v="3"/>
    <x v="3"/>
    <x v="161"/>
    <d v="2017-10-09T05:00:00"/>
    <x v="5"/>
    <x v="2"/>
  </r>
  <r>
    <x v="165"/>
    <x v="165"/>
    <x v="165"/>
    <n v="90400"/>
    <n v="110279"/>
    <x v="1"/>
    <n v="2506"/>
    <x v="1"/>
    <x v="1"/>
    <x v="162"/>
    <n v="1504328400"/>
    <x v="0"/>
    <x v="0"/>
    <x v="2"/>
    <n v="1.2199004424778761"/>
    <n v="44.005985634477256"/>
    <x v="2"/>
    <x v="2"/>
    <x v="162"/>
    <d v="2017-09-02T05:00:00"/>
    <x v="5"/>
    <x v="2"/>
  </r>
  <r>
    <x v="166"/>
    <x v="166"/>
    <x v="166"/>
    <n v="9800"/>
    <n v="13439"/>
    <x v="1"/>
    <n v="244"/>
    <x v="1"/>
    <x v="1"/>
    <x v="163"/>
    <n v="1293343200"/>
    <x v="0"/>
    <x v="0"/>
    <x v="14"/>
    <n v="1.3713265306122449"/>
    <n v="55.077868852459019"/>
    <x v="7"/>
    <x v="14"/>
    <x v="163"/>
    <d v="2010-12-26T06:00:00"/>
    <x v="6"/>
    <x v="3"/>
  </r>
  <r>
    <x v="167"/>
    <x v="167"/>
    <x v="167"/>
    <n v="2600"/>
    <n v="10804"/>
    <x v="1"/>
    <n v="146"/>
    <x v="2"/>
    <x v="2"/>
    <x v="164"/>
    <n v="1371704400"/>
    <x v="0"/>
    <x v="0"/>
    <x v="3"/>
    <n v="2"/>
    <n v="74"/>
    <x v="3"/>
    <x v="3"/>
    <x v="164"/>
    <d v="2013-06-20T05:00:00"/>
    <x v="2"/>
    <x v="1"/>
  </r>
  <r>
    <x v="168"/>
    <x v="168"/>
    <x v="168"/>
    <n v="128100"/>
    <n v="40107"/>
    <x v="0"/>
    <n v="955"/>
    <x v="3"/>
    <x v="3"/>
    <x v="165"/>
    <n v="1552798800"/>
    <x v="0"/>
    <x v="1"/>
    <x v="7"/>
    <n v="0.3130913348946136"/>
    <n v="41.996858638743454"/>
    <x v="1"/>
    <x v="7"/>
    <x v="165"/>
    <d v="2019-03-17T05:00:00"/>
    <x v="3"/>
    <x v="2"/>
  </r>
  <r>
    <x v="169"/>
    <x v="169"/>
    <x v="169"/>
    <n v="23300"/>
    <n v="98811"/>
    <x v="1"/>
    <n v="1267"/>
    <x v="1"/>
    <x v="1"/>
    <x v="166"/>
    <n v="1342328400"/>
    <x v="0"/>
    <x v="1"/>
    <x v="12"/>
    <n v="2"/>
    <n v="77.988161010260455"/>
    <x v="4"/>
    <x v="12"/>
    <x v="166"/>
    <d v="2012-07-15T05:00:00"/>
    <x v="4"/>
    <x v="8"/>
  </r>
  <r>
    <x v="170"/>
    <x v="170"/>
    <x v="170"/>
    <n v="188100"/>
    <n v="5528"/>
    <x v="0"/>
    <n v="67"/>
    <x v="1"/>
    <x v="1"/>
    <x v="167"/>
    <n v="1502341200"/>
    <x v="0"/>
    <x v="0"/>
    <x v="7"/>
    <n v="2.9388623072833599E-2"/>
    <n v="82.507462686567166"/>
    <x v="1"/>
    <x v="7"/>
    <x v="167"/>
    <d v="2017-08-10T05:00:00"/>
    <x v="5"/>
    <x v="2"/>
  </r>
  <r>
    <x v="171"/>
    <x v="171"/>
    <x v="171"/>
    <n v="4900"/>
    <n v="521"/>
    <x v="0"/>
    <n v="5"/>
    <x v="1"/>
    <x v="1"/>
    <x v="168"/>
    <n v="1397192400"/>
    <x v="0"/>
    <x v="0"/>
    <x v="18"/>
    <n v="0.1063265306122449"/>
    <n v="104.2"/>
    <x v="5"/>
    <x v="18"/>
    <x v="168"/>
    <d v="2014-04-11T05:00:00"/>
    <x v="1"/>
    <x v="1"/>
  </r>
  <r>
    <x v="172"/>
    <x v="172"/>
    <x v="172"/>
    <n v="800"/>
    <n v="663"/>
    <x v="0"/>
    <n v="26"/>
    <x v="1"/>
    <x v="1"/>
    <x v="169"/>
    <n v="1407042000"/>
    <x v="0"/>
    <x v="1"/>
    <x v="4"/>
    <n v="0.82874999999999999"/>
    <n v="25.5"/>
    <x v="4"/>
    <x v="4"/>
    <x v="169"/>
    <d v="2014-08-03T05:00:00"/>
    <x v="1"/>
    <x v="0"/>
  </r>
  <r>
    <x v="173"/>
    <x v="173"/>
    <x v="173"/>
    <n v="96700"/>
    <n v="157635"/>
    <x v="1"/>
    <n v="1561"/>
    <x v="1"/>
    <x v="1"/>
    <x v="170"/>
    <n v="1369371600"/>
    <x v="0"/>
    <x v="0"/>
    <x v="3"/>
    <n v="1.6301447776628748"/>
    <n v="100.98334401024984"/>
    <x v="3"/>
    <x v="3"/>
    <x v="170"/>
    <d v="2013-05-24T05:00:00"/>
    <x v="2"/>
    <x v="2"/>
  </r>
  <r>
    <x v="174"/>
    <x v="174"/>
    <x v="174"/>
    <n v="600"/>
    <n v="5368"/>
    <x v="1"/>
    <n v="48"/>
    <x v="1"/>
    <x v="1"/>
    <x v="171"/>
    <n v="1444107600"/>
    <x v="0"/>
    <x v="1"/>
    <x v="8"/>
    <n v="2"/>
    <n v="111.83333333333333"/>
    <x v="2"/>
    <x v="8"/>
    <x v="171"/>
    <d v="2015-10-06T05:00:00"/>
    <x v="0"/>
    <x v="0"/>
  </r>
  <r>
    <x v="175"/>
    <x v="175"/>
    <x v="175"/>
    <n v="181200"/>
    <n v="47459"/>
    <x v="0"/>
    <n v="1130"/>
    <x v="1"/>
    <x v="1"/>
    <x v="172"/>
    <n v="1474261200"/>
    <x v="0"/>
    <x v="0"/>
    <x v="3"/>
    <n v="0.26191501103752757"/>
    <n v="41.999115044247787"/>
    <x v="3"/>
    <x v="3"/>
    <x v="172"/>
    <d v="2016-09-19T05:00:00"/>
    <x v="7"/>
    <x v="2"/>
  </r>
  <r>
    <x v="176"/>
    <x v="176"/>
    <x v="176"/>
    <n v="115000"/>
    <n v="86060"/>
    <x v="0"/>
    <n v="782"/>
    <x v="1"/>
    <x v="1"/>
    <x v="173"/>
    <n v="1473656400"/>
    <x v="0"/>
    <x v="0"/>
    <x v="3"/>
    <n v="0.74834782608695649"/>
    <n v="110.05115089514067"/>
    <x v="3"/>
    <x v="3"/>
    <x v="173"/>
    <d v="2016-09-12T05:00:00"/>
    <x v="7"/>
    <x v="2"/>
  </r>
  <r>
    <x v="177"/>
    <x v="177"/>
    <x v="177"/>
    <n v="38800"/>
    <n v="161593"/>
    <x v="1"/>
    <n v="2739"/>
    <x v="1"/>
    <x v="1"/>
    <x v="174"/>
    <n v="1291960800"/>
    <x v="0"/>
    <x v="0"/>
    <x v="3"/>
    <n v="2"/>
    <n v="58.997079225994888"/>
    <x v="3"/>
    <x v="3"/>
    <x v="174"/>
    <d v="2010-12-10T06:00:00"/>
    <x v="6"/>
    <x v="11"/>
  </r>
  <r>
    <x v="178"/>
    <x v="178"/>
    <x v="178"/>
    <n v="7200"/>
    <n v="6927"/>
    <x v="0"/>
    <n v="210"/>
    <x v="1"/>
    <x v="1"/>
    <x v="175"/>
    <n v="1506747600"/>
    <x v="0"/>
    <x v="0"/>
    <x v="0"/>
    <n v="0.96208333333333329"/>
    <n v="32.985714285714288"/>
    <x v="0"/>
    <x v="0"/>
    <x v="175"/>
    <d v="2017-09-30T05:00:00"/>
    <x v="5"/>
    <x v="3"/>
  </r>
  <r>
    <x v="179"/>
    <x v="179"/>
    <x v="179"/>
    <n v="44500"/>
    <n v="159185"/>
    <x v="1"/>
    <n v="3537"/>
    <x v="0"/>
    <x v="0"/>
    <x v="176"/>
    <n v="1363582800"/>
    <x v="0"/>
    <x v="1"/>
    <x v="3"/>
    <n v="2"/>
    <n v="45.005654509471306"/>
    <x v="3"/>
    <x v="3"/>
    <x v="176"/>
    <d v="2013-03-18T05:00:00"/>
    <x v="2"/>
    <x v="10"/>
  </r>
  <r>
    <x v="180"/>
    <x v="180"/>
    <x v="180"/>
    <n v="56000"/>
    <n v="172736"/>
    <x v="1"/>
    <n v="2107"/>
    <x v="2"/>
    <x v="2"/>
    <x v="177"/>
    <n v="1269666000"/>
    <x v="0"/>
    <x v="0"/>
    <x v="8"/>
    <n v="2"/>
    <n v="81.98196487897485"/>
    <x v="2"/>
    <x v="8"/>
    <x v="177"/>
    <d v="2010-03-27T05:00:00"/>
    <x v="6"/>
    <x v="2"/>
  </r>
  <r>
    <x v="181"/>
    <x v="181"/>
    <x v="181"/>
    <n v="8600"/>
    <n v="5315"/>
    <x v="0"/>
    <n v="136"/>
    <x v="1"/>
    <x v="1"/>
    <x v="178"/>
    <n v="1508648400"/>
    <x v="0"/>
    <x v="0"/>
    <x v="2"/>
    <n v="0.61802325581395345"/>
    <n v="39.080882352941174"/>
    <x v="2"/>
    <x v="2"/>
    <x v="178"/>
    <d v="2017-10-22T05:00:00"/>
    <x v="5"/>
    <x v="3"/>
  </r>
  <r>
    <x v="182"/>
    <x v="182"/>
    <x v="182"/>
    <n v="27100"/>
    <n v="195750"/>
    <x v="1"/>
    <n v="3318"/>
    <x v="3"/>
    <x v="3"/>
    <x v="179"/>
    <n v="1561957200"/>
    <x v="0"/>
    <x v="0"/>
    <x v="3"/>
    <n v="2"/>
    <n v="58.996383363471971"/>
    <x v="3"/>
    <x v="3"/>
    <x v="179"/>
    <d v="2019-07-01T05:00:00"/>
    <x v="3"/>
    <x v="4"/>
  </r>
  <r>
    <x v="183"/>
    <x v="183"/>
    <x v="183"/>
    <n v="5100"/>
    <n v="3525"/>
    <x v="0"/>
    <n v="86"/>
    <x v="0"/>
    <x v="0"/>
    <x v="180"/>
    <n v="1285131600"/>
    <x v="0"/>
    <x v="0"/>
    <x v="1"/>
    <n v="0.69117647058823528"/>
    <n v="40.988372093023258"/>
    <x v="1"/>
    <x v="1"/>
    <x v="180"/>
    <d v="2010-09-22T05:00:00"/>
    <x v="6"/>
    <x v="3"/>
  </r>
  <r>
    <x v="184"/>
    <x v="184"/>
    <x v="184"/>
    <n v="3600"/>
    <n v="10550"/>
    <x v="1"/>
    <n v="340"/>
    <x v="1"/>
    <x v="1"/>
    <x v="181"/>
    <n v="1556946000"/>
    <x v="0"/>
    <x v="0"/>
    <x v="3"/>
    <n v="2"/>
    <n v="31.029411764705884"/>
    <x v="3"/>
    <x v="3"/>
    <x v="181"/>
    <d v="2019-05-04T05:00:00"/>
    <x v="3"/>
    <x v="1"/>
  </r>
  <r>
    <x v="185"/>
    <x v="185"/>
    <x v="185"/>
    <n v="1000"/>
    <n v="718"/>
    <x v="0"/>
    <n v="19"/>
    <x v="1"/>
    <x v="1"/>
    <x v="182"/>
    <n v="1527138000"/>
    <x v="0"/>
    <x v="0"/>
    <x v="19"/>
    <n v="0.71799999999999997"/>
    <n v="37.789473684210527"/>
    <x v="4"/>
    <x v="19"/>
    <x v="182"/>
    <d v="2018-05-24T05:00:00"/>
    <x v="9"/>
    <x v="1"/>
  </r>
  <r>
    <x v="186"/>
    <x v="186"/>
    <x v="186"/>
    <n v="88800"/>
    <n v="28358"/>
    <x v="0"/>
    <n v="886"/>
    <x v="1"/>
    <x v="1"/>
    <x v="183"/>
    <n v="1402117200"/>
    <x v="0"/>
    <x v="0"/>
    <x v="3"/>
    <n v="0.31934684684684683"/>
    <n v="32.006772009029348"/>
    <x v="3"/>
    <x v="3"/>
    <x v="183"/>
    <d v="2014-06-07T05:00:00"/>
    <x v="1"/>
    <x v="2"/>
  </r>
  <r>
    <x v="187"/>
    <x v="187"/>
    <x v="187"/>
    <n v="60200"/>
    <n v="138384"/>
    <x v="1"/>
    <n v="1442"/>
    <x v="0"/>
    <x v="0"/>
    <x v="184"/>
    <n v="1364014800"/>
    <x v="0"/>
    <x v="1"/>
    <x v="12"/>
    <n v="2"/>
    <n v="95.966712898751737"/>
    <x v="4"/>
    <x v="12"/>
    <x v="184"/>
    <d v="2013-03-23T05:00:00"/>
    <x v="2"/>
    <x v="2"/>
  </r>
  <r>
    <x v="188"/>
    <x v="188"/>
    <x v="188"/>
    <n v="8200"/>
    <n v="2625"/>
    <x v="0"/>
    <n v="35"/>
    <x v="6"/>
    <x v="6"/>
    <x v="185"/>
    <n v="1417586400"/>
    <x v="0"/>
    <x v="0"/>
    <x v="3"/>
    <n v="0.3201219512195122"/>
    <n v="75"/>
    <x v="3"/>
    <x v="3"/>
    <x v="185"/>
    <d v="2014-12-03T06:00:00"/>
    <x v="1"/>
    <x v="3"/>
  </r>
  <r>
    <x v="189"/>
    <x v="189"/>
    <x v="189"/>
    <n v="191300"/>
    <n v="45004"/>
    <x v="3"/>
    <n v="441"/>
    <x v="1"/>
    <x v="1"/>
    <x v="186"/>
    <n v="1457071200"/>
    <x v="0"/>
    <x v="0"/>
    <x v="3"/>
    <n v="0.23525352848928385"/>
    <n v="102.0498866213152"/>
    <x v="3"/>
    <x v="3"/>
    <x v="186"/>
    <d v="2016-03-04T06:00:00"/>
    <x v="7"/>
    <x v="2"/>
  </r>
  <r>
    <x v="190"/>
    <x v="190"/>
    <x v="190"/>
    <n v="3700"/>
    <n v="2538"/>
    <x v="0"/>
    <n v="24"/>
    <x v="1"/>
    <x v="1"/>
    <x v="187"/>
    <n v="1370408400"/>
    <x v="0"/>
    <x v="1"/>
    <x v="3"/>
    <n v="0.68594594594594593"/>
    <n v="105.75"/>
    <x v="3"/>
    <x v="3"/>
    <x v="187"/>
    <d v="2013-06-05T05:00:00"/>
    <x v="2"/>
    <x v="1"/>
  </r>
  <r>
    <x v="191"/>
    <x v="191"/>
    <x v="191"/>
    <n v="8400"/>
    <n v="3188"/>
    <x v="0"/>
    <n v="86"/>
    <x v="6"/>
    <x v="6"/>
    <x v="188"/>
    <n v="1552626000"/>
    <x v="0"/>
    <x v="0"/>
    <x v="3"/>
    <n v="0.37952380952380954"/>
    <n v="37.069767441860463"/>
    <x v="3"/>
    <x v="3"/>
    <x v="188"/>
    <d v="2019-03-15T05:00:00"/>
    <x v="3"/>
    <x v="3"/>
  </r>
  <r>
    <x v="192"/>
    <x v="192"/>
    <x v="192"/>
    <n v="42600"/>
    <n v="8517"/>
    <x v="0"/>
    <n v="243"/>
    <x v="1"/>
    <x v="1"/>
    <x v="189"/>
    <n v="1404190800"/>
    <x v="0"/>
    <x v="0"/>
    <x v="1"/>
    <n v="0.19992957746478873"/>
    <n v="35.049382716049379"/>
    <x v="1"/>
    <x v="1"/>
    <x v="189"/>
    <d v="2014-07-01T05:00:00"/>
    <x v="1"/>
    <x v="10"/>
  </r>
  <r>
    <x v="193"/>
    <x v="193"/>
    <x v="193"/>
    <n v="6600"/>
    <n v="3012"/>
    <x v="0"/>
    <n v="65"/>
    <x v="1"/>
    <x v="1"/>
    <x v="190"/>
    <n v="1523509200"/>
    <x v="1"/>
    <x v="0"/>
    <x v="7"/>
    <n v="0.45636363636363636"/>
    <n v="46.338461538461537"/>
    <x v="1"/>
    <x v="7"/>
    <x v="190"/>
    <d v="2018-04-12T05:00:00"/>
    <x v="9"/>
    <x v="3"/>
  </r>
  <r>
    <x v="194"/>
    <x v="194"/>
    <x v="194"/>
    <n v="7100"/>
    <n v="8716"/>
    <x v="1"/>
    <n v="126"/>
    <x v="1"/>
    <x v="1"/>
    <x v="191"/>
    <n v="1443589200"/>
    <x v="0"/>
    <x v="0"/>
    <x v="16"/>
    <n v="1.227605633802817"/>
    <n v="69.174603174603178"/>
    <x v="1"/>
    <x v="16"/>
    <x v="191"/>
    <d v="2015-09-30T05:00:00"/>
    <x v="0"/>
    <x v="3"/>
  </r>
  <r>
    <x v="195"/>
    <x v="195"/>
    <x v="195"/>
    <n v="15800"/>
    <n v="57157"/>
    <x v="1"/>
    <n v="524"/>
    <x v="1"/>
    <x v="1"/>
    <x v="192"/>
    <n v="1533445200"/>
    <x v="0"/>
    <x v="0"/>
    <x v="5"/>
    <n v="2"/>
    <n v="109.07824427480917"/>
    <x v="1"/>
    <x v="5"/>
    <x v="192"/>
    <d v="2018-08-05T05:00:00"/>
    <x v="9"/>
    <x v="7"/>
  </r>
  <r>
    <x v="196"/>
    <x v="196"/>
    <x v="196"/>
    <n v="8200"/>
    <n v="5178"/>
    <x v="0"/>
    <n v="100"/>
    <x v="3"/>
    <x v="3"/>
    <x v="173"/>
    <n v="1474520400"/>
    <x v="0"/>
    <x v="0"/>
    <x v="8"/>
    <n v="0.63146341463414635"/>
    <n v="51.78"/>
    <x v="2"/>
    <x v="8"/>
    <x v="173"/>
    <d v="2016-09-22T05:00:00"/>
    <x v="7"/>
    <x v="3"/>
  </r>
  <r>
    <x v="197"/>
    <x v="197"/>
    <x v="197"/>
    <n v="54700"/>
    <n v="163118"/>
    <x v="1"/>
    <n v="1989"/>
    <x v="1"/>
    <x v="1"/>
    <x v="193"/>
    <n v="1499403600"/>
    <x v="0"/>
    <x v="0"/>
    <x v="6"/>
    <n v="2"/>
    <n v="82.010055304172951"/>
    <x v="4"/>
    <x v="6"/>
    <x v="193"/>
    <d v="2017-07-07T05:00:00"/>
    <x v="5"/>
    <x v="2"/>
  </r>
  <r>
    <x v="198"/>
    <x v="198"/>
    <x v="198"/>
    <n v="63200"/>
    <n v="6041"/>
    <x v="0"/>
    <n v="168"/>
    <x v="1"/>
    <x v="1"/>
    <x v="194"/>
    <n v="1283576400"/>
    <x v="0"/>
    <x v="0"/>
    <x v="5"/>
    <n v="9.5585443037974685E-2"/>
    <n v="35.958333333333336"/>
    <x v="1"/>
    <x v="5"/>
    <x v="194"/>
    <d v="2010-09-04T05:00:00"/>
    <x v="6"/>
    <x v="2"/>
  </r>
  <r>
    <x v="199"/>
    <x v="199"/>
    <x v="199"/>
    <n v="1800"/>
    <n v="968"/>
    <x v="0"/>
    <n v="13"/>
    <x v="1"/>
    <x v="1"/>
    <x v="195"/>
    <n v="1436590800"/>
    <x v="0"/>
    <x v="0"/>
    <x v="1"/>
    <n v="0.5377777777777778"/>
    <n v="74.461538461538467"/>
    <x v="1"/>
    <x v="1"/>
    <x v="195"/>
    <d v="2015-07-11T05:00:00"/>
    <x v="0"/>
    <x v="1"/>
  </r>
  <r>
    <x v="200"/>
    <x v="200"/>
    <x v="200"/>
    <n v="100"/>
    <n v="2"/>
    <x v="0"/>
    <n v="1"/>
    <x v="0"/>
    <x v="0"/>
    <x v="152"/>
    <n v="1270443600"/>
    <x v="0"/>
    <x v="0"/>
    <x v="3"/>
    <n v="0.02"/>
    <n v="2"/>
    <x v="3"/>
    <x v="3"/>
    <x v="152"/>
    <d v="2010-04-05T05:00:00"/>
    <x v="6"/>
    <x v="0"/>
  </r>
  <r>
    <x v="201"/>
    <x v="201"/>
    <x v="201"/>
    <n v="2100"/>
    <n v="14305"/>
    <x v="1"/>
    <n v="157"/>
    <x v="1"/>
    <x v="1"/>
    <x v="196"/>
    <n v="1407819600"/>
    <x v="0"/>
    <x v="0"/>
    <x v="2"/>
    <n v="2"/>
    <n v="91.114649681528661"/>
    <x v="2"/>
    <x v="2"/>
    <x v="196"/>
    <d v="2014-08-12T05:00:00"/>
    <x v="1"/>
    <x v="1"/>
  </r>
  <r>
    <x v="202"/>
    <x v="202"/>
    <x v="202"/>
    <n v="8300"/>
    <n v="6543"/>
    <x v="3"/>
    <n v="82"/>
    <x v="1"/>
    <x v="1"/>
    <x v="197"/>
    <n v="1317877200"/>
    <x v="0"/>
    <x v="0"/>
    <x v="0"/>
    <n v="0.78831325301204824"/>
    <n v="79.792682926829272"/>
    <x v="0"/>
    <x v="0"/>
    <x v="197"/>
    <d v="2011-10-06T05:00:00"/>
    <x v="8"/>
    <x v="3"/>
  </r>
  <r>
    <x v="203"/>
    <x v="203"/>
    <x v="203"/>
    <n v="143900"/>
    <n v="193413"/>
    <x v="1"/>
    <n v="4498"/>
    <x v="2"/>
    <x v="2"/>
    <x v="198"/>
    <n v="1484805600"/>
    <x v="0"/>
    <x v="0"/>
    <x v="3"/>
    <n v="1.3440792216817234"/>
    <n v="42.999777678968428"/>
    <x v="3"/>
    <x v="3"/>
    <x v="198"/>
    <d v="2017-01-19T06:00:00"/>
    <x v="5"/>
    <x v="2"/>
  </r>
  <r>
    <x v="204"/>
    <x v="204"/>
    <x v="204"/>
    <n v="75000"/>
    <n v="2529"/>
    <x v="0"/>
    <n v="40"/>
    <x v="1"/>
    <x v="1"/>
    <x v="199"/>
    <n v="1302670800"/>
    <x v="0"/>
    <x v="0"/>
    <x v="17"/>
    <n v="3.372E-2"/>
    <n v="63.225000000000001"/>
    <x v="1"/>
    <x v="17"/>
    <x v="199"/>
    <d v="2011-04-13T05:00:00"/>
    <x v="8"/>
    <x v="2"/>
  </r>
  <r>
    <x v="205"/>
    <x v="205"/>
    <x v="205"/>
    <n v="1300"/>
    <n v="5614"/>
    <x v="1"/>
    <n v="80"/>
    <x v="1"/>
    <x v="1"/>
    <x v="200"/>
    <n v="1540789200"/>
    <x v="1"/>
    <x v="0"/>
    <x v="3"/>
    <n v="2"/>
    <n v="70.174999999999997"/>
    <x v="3"/>
    <x v="3"/>
    <x v="200"/>
    <d v="2018-10-29T05:00:00"/>
    <x v="9"/>
    <x v="1"/>
  </r>
  <r>
    <x v="206"/>
    <x v="206"/>
    <x v="206"/>
    <n v="9000"/>
    <n v="3496"/>
    <x v="3"/>
    <n v="57"/>
    <x v="1"/>
    <x v="1"/>
    <x v="201"/>
    <n v="1268028000"/>
    <x v="0"/>
    <x v="0"/>
    <x v="13"/>
    <n v="0.38844444444444443"/>
    <n v="61.333333333333336"/>
    <x v="5"/>
    <x v="13"/>
    <x v="201"/>
    <d v="2010-03-08T06:00:00"/>
    <x v="6"/>
    <x v="3"/>
  </r>
  <r>
    <x v="207"/>
    <x v="207"/>
    <x v="207"/>
    <n v="1000"/>
    <n v="4257"/>
    <x v="1"/>
    <n v="43"/>
    <x v="1"/>
    <x v="1"/>
    <x v="202"/>
    <n v="1537160400"/>
    <x v="0"/>
    <x v="1"/>
    <x v="1"/>
    <n v="2"/>
    <n v="99"/>
    <x v="1"/>
    <x v="1"/>
    <x v="202"/>
    <d v="2018-09-17T05:00:00"/>
    <x v="9"/>
    <x v="1"/>
  </r>
  <r>
    <x v="208"/>
    <x v="208"/>
    <x v="208"/>
    <n v="196900"/>
    <n v="199110"/>
    <x v="1"/>
    <n v="2053"/>
    <x v="1"/>
    <x v="1"/>
    <x v="203"/>
    <n v="1512280800"/>
    <x v="0"/>
    <x v="0"/>
    <x v="4"/>
    <n v="1.0112239715591671"/>
    <n v="96.984900146127615"/>
    <x v="4"/>
    <x v="4"/>
    <x v="203"/>
    <d v="2017-12-03T06:00:00"/>
    <x v="5"/>
    <x v="2"/>
  </r>
  <r>
    <x v="209"/>
    <x v="209"/>
    <x v="209"/>
    <n v="194500"/>
    <n v="41212"/>
    <x v="2"/>
    <n v="808"/>
    <x v="2"/>
    <x v="2"/>
    <x v="204"/>
    <n v="1463115600"/>
    <x v="0"/>
    <x v="0"/>
    <x v="4"/>
    <n v="0.21188688946015424"/>
    <n v="51.004950495049506"/>
    <x v="4"/>
    <x v="4"/>
    <x v="204"/>
    <d v="2016-05-13T05:00:00"/>
    <x v="7"/>
    <x v="2"/>
  </r>
  <r>
    <x v="210"/>
    <x v="210"/>
    <x v="210"/>
    <n v="9400"/>
    <n v="6338"/>
    <x v="0"/>
    <n v="226"/>
    <x v="3"/>
    <x v="3"/>
    <x v="205"/>
    <n v="1490850000"/>
    <x v="0"/>
    <x v="0"/>
    <x v="22"/>
    <n v="0.67425531914893622"/>
    <n v="28.044247787610619"/>
    <x v="4"/>
    <x v="22"/>
    <x v="205"/>
    <d v="2017-03-30T05:00:00"/>
    <x v="5"/>
    <x v="3"/>
  </r>
  <r>
    <x v="211"/>
    <x v="211"/>
    <x v="211"/>
    <n v="104400"/>
    <n v="99100"/>
    <x v="0"/>
    <n v="1625"/>
    <x v="1"/>
    <x v="1"/>
    <x v="206"/>
    <n v="1379653200"/>
    <x v="0"/>
    <x v="0"/>
    <x v="3"/>
    <n v="0.9492337164750958"/>
    <n v="60.984615384615381"/>
    <x v="3"/>
    <x v="3"/>
    <x v="206"/>
    <d v="2013-09-20T05:00:00"/>
    <x v="2"/>
    <x v="2"/>
  </r>
  <r>
    <x v="212"/>
    <x v="212"/>
    <x v="212"/>
    <n v="8100"/>
    <n v="12300"/>
    <x v="1"/>
    <n v="168"/>
    <x v="1"/>
    <x v="1"/>
    <x v="207"/>
    <n v="1580364000"/>
    <x v="0"/>
    <x v="0"/>
    <x v="3"/>
    <n v="1.5185185185185186"/>
    <n v="73.214285714285708"/>
    <x v="3"/>
    <x v="3"/>
    <x v="207"/>
    <d v="2020-01-30T06:00:00"/>
    <x v="3"/>
    <x v="3"/>
  </r>
  <r>
    <x v="213"/>
    <x v="213"/>
    <x v="213"/>
    <n v="87900"/>
    <n v="171549"/>
    <x v="1"/>
    <n v="4289"/>
    <x v="1"/>
    <x v="1"/>
    <x v="208"/>
    <n v="1289714400"/>
    <x v="0"/>
    <x v="1"/>
    <x v="7"/>
    <n v="1.9516382252559727"/>
    <n v="39.997435299603637"/>
    <x v="1"/>
    <x v="7"/>
    <x v="208"/>
    <d v="2010-11-14T06:00:00"/>
    <x v="6"/>
    <x v="2"/>
  </r>
  <r>
    <x v="214"/>
    <x v="214"/>
    <x v="214"/>
    <n v="1400"/>
    <n v="14324"/>
    <x v="1"/>
    <n v="165"/>
    <x v="1"/>
    <x v="1"/>
    <x v="209"/>
    <n v="1282712400"/>
    <x v="0"/>
    <x v="0"/>
    <x v="1"/>
    <n v="2"/>
    <n v="86.812121212121212"/>
    <x v="1"/>
    <x v="1"/>
    <x v="209"/>
    <d v="2010-08-25T05:00:00"/>
    <x v="6"/>
    <x v="1"/>
  </r>
  <r>
    <x v="215"/>
    <x v="215"/>
    <x v="215"/>
    <n v="156800"/>
    <n v="6024"/>
    <x v="0"/>
    <n v="143"/>
    <x v="1"/>
    <x v="1"/>
    <x v="210"/>
    <n v="1550210400"/>
    <x v="0"/>
    <x v="0"/>
    <x v="3"/>
    <n v="3.8418367346938778E-2"/>
    <n v="42.125874125874127"/>
    <x v="3"/>
    <x v="3"/>
    <x v="210"/>
    <d v="2019-02-15T06:00:00"/>
    <x v="3"/>
    <x v="2"/>
  </r>
  <r>
    <x v="216"/>
    <x v="216"/>
    <x v="216"/>
    <n v="121700"/>
    <n v="188721"/>
    <x v="1"/>
    <n v="1815"/>
    <x v="1"/>
    <x v="1"/>
    <x v="211"/>
    <n v="1322114400"/>
    <x v="0"/>
    <x v="0"/>
    <x v="3"/>
    <n v="1.5507066557107643"/>
    <n v="103.97851239669421"/>
    <x v="3"/>
    <x v="3"/>
    <x v="211"/>
    <d v="2011-11-24T06:00:00"/>
    <x v="8"/>
    <x v="2"/>
  </r>
  <r>
    <x v="217"/>
    <x v="217"/>
    <x v="217"/>
    <n v="129400"/>
    <n v="57911"/>
    <x v="0"/>
    <n v="934"/>
    <x v="1"/>
    <x v="1"/>
    <x v="212"/>
    <n v="1557205200"/>
    <x v="0"/>
    <x v="0"/>
    <x v="22"/>
    <n v="0.44753477588871715"/>
    <n v="62.003211991434689"/>
    <x v="4"/>
    <x v="22"/>
    <x v="212"/>
    <d v="2019-05-07T05:00:00"/>
    <x v="3"/>
    <x v="2"/>
  </r>
  <r>
    <x v="218"/>
    <x v="218"/>
    <x v="218"/>
    <n v="5700"/>
    <n v="12309"/>
    <x v="1"/>
    <n v="397"/>
    <x v="4"/>
    <x v="4"/>
    <x v="213"/>
    <n v="1323928800"/>
    <x v="0"/>
    <x v="1"/>
    <x v="12"/>
    <n v="2"/>
    <n v="31.005037783375315"/>
    <x v="4"/>
    <x v="12"/>
    <x v="213"/>
    <d v="2011-12-15T06:00:00"/>
    <x v="8"/>
    <x v="3"/>
  </r>
  <r>
    <x v="219"/>
    <x v="219"/>
    <x v="219"/>
    <n v="41700"/>
    <n v="138497"/>
    <x v="1"/>
    <n v="1539"/>
    <x v="1"/>
    <x v="1"/>
    <x v="214"/>
    <n v="1346130000"/>
    <x v="0"/>
    <x v="0"/>
    <x v="10"/>
    <n v="2"/>
    <n v="89.991552956465242"/>
    <x v="4"/>
    <x v="10"/>
    <x v="214"/>
    <d v="2012-08-28T05:00:00"/>
    <x v="4"/>
    <x v="10"/>
  </r>
  <r>
    <x v="220"/>
    <x v="220"/>
    <x v="220"/>
    <n v="7900"/>
    <n v="667"/>
    <x v="0"/>
    <n v="17"/>
    <x v="1"/>
    <x v="1"/>
    <x v="215"/>
    <n v="1311051600"/>
    <x v="1"/>
    <x v="0"/>
    <x v="3"/>
    <n v="8.4430379746835441E-2"/>
    <n v="39.235294117647058"/>
    <x v="3"/>
    <x v="3"/>
    <x v="215"/>
    <d v="2011-07-19T05:00:00"/>
    <x v="8"/>
    <x v="3"/>
  </r>
  <r>
    <x v="221"/>
    <x v="221"/>
    <x v="221"/>
    <n v="121500"/>
    <n v="119830"/>
    <x v="0"/>
    <n v="2179"/>
    <x v="1"/>
    <x v="1"/>
    <x v="216"/>
    <n v="1340427600"/>
    <x v="1"/>
    <x v="0"/>
    <x v="0"/>
    <n v="0.9862551440329218"/>
    <n v="54.993116108306566"/>
    <x v="0"/>
    <x v="0"/>
    <x v="216"/>
    <d v="2012-06-23T05:00:00"/>
    <x v="4"/>
    <x v="2"/>
  </r>
  <r>
    <x v="222"/>
    <x v="222"/>
    <x v="222"/>
    <n v="4800"/>
    <n v="6623"/>
    <x v="1"/>
    <n v="138"/>
    <x v="1"/>
    <x v="1"/>
    <x v="217"/>
    <n v="1412312400"/>
    <x v="0"/>
    <x v="0"/>
    <x v="14"/>
    <n v="1.3797916666666667"/>
    <n v="47.992753623188406"/>
    <x v="7"/>
    <x v="14"/>
    <x v="217"/>
    <d v="2014-10-03T05:00:00"/>
    <x v="1"/>
    <x v="1"/>
  </r>
  <r>
    <x v="223"/>
    <x v="223"/>
    <x v="223"/>
    <n v="87300"/>
    <n v="81897"/>
    <x v="0"/>
    <n v="931"/>
    <x v="1"/>
    <x v="1"/>
    <x v="218"/>
    <n v="1459314000"/>
    <x v="0"/>
    <x v="0"/>
    <x v="3"/>
    <n v="0.93810996563573879"/>
    <n v="87.966702470461868"/>
    <x v="3"/>
    <x v="3"/>
    <x v="218"/>
    <d v="2016-03-30T05:00:00"/>
    <x v="7"/>
    <x v="2"/>
  </r>
  <r>
    <x v="224"/>
    <x v="224"/>
    <x v="224"/>
    <n v="46300"/>
    <n v="186885"/>
    <x v="1"/>
    <n v="3594"/>
    <x v="1"/>
    <x v="1"/>
    <x v="219"/>
    <n v="1415426400"/>
    <x v="0"/>
    <x v="0"/>
    <x v="22"/>
    <n v="2"/>
    <n v="51.999165275459099"/>
    <x v="4"/>
    <x v="22"/>
    <x v="219"/>
    <d v="2014-11-08T06:00:00"/>
    <x v="1"/>
    <x v="5"/>
  </r>
  <r>
    <x v="225"/>
    <x v="225"/>
    <x v="225"/>
    <n v="67800"/>
    <n v="176398"/>
    <x v="1"/>
    <n v="5880"/>
    <x v="1"/>
    <x v="1"/>
    <x v="220"/>
    <n v="1399093200"/>
    <x v="1"/>
    <x v="0"/>
    <x v="1"/>
    <n v="2"/>
    <n v="29.999659863945578"/>
    <x v="1"/>
    <x v="1"/>
    <x v="220"/>
    <d v="2014-05-03T05:00:00"/>
    <x v="1"/>
    <x v="2"/>
  </r>
  <r>
    <x v="226"/>
    <x v="102"/>
    <x v="226"/>
    <n v="3000"/>
    <n v="10999"/>
    <x v="1"/>
    <n v="112"/>
    <x v="1"/>
    <x v="1"/>
    <x v="221"/>
    <n v="1273899600"/>
    <x v="0"/>
    <x v="0"/>
    <x v="14"/>
    <n v="2"/>
    <n v="98.205357142857139"/>
    <x v="7"/>
    <x v="14"/>
    <x v="221"/>
    <d v="2010-05-15T05:00:00"/>
    <x v="6"/>
    <x v="1"/>
  </r>
  <r>
    <x v="227"/>
    <x v="226"/>
    <x v="227"/>
    <n v="60900"/>
    <n v="102751"/>
    <x v="1"/>
    <n v="943"/>
    <x v="1"/>
    <x v="1"/>
    <x v="222"/>
    <n v="1432184400"/>
    <x v="0"/>
    <x v="0"/>
    <x v="20"/>
    <n v="1.687208538587849"/>
    <n v="108.96182396606575"/>
    <x v="6"/>
    <x v="20"/>
    <x v="222"/>
    <d v="2015-05-21T05:00:00"/>
    <x v="0"/>
    <x v="2"/>
  </r>
  <r>
    <x v="228"/>
    <x v="227"/>
    <x v="228"/>
    <n v="137900"/>
    <n v="165352"/>
    <x v="1"/>
    <n v="2468"/>
    <x v="1"/>
    <x v="1"/>
    <x v="172"/>
    <n v="1474779600"/>
    <x v="0"/>
    <x v="0"/>
    <x v="10"/>
    <n v="1.1990717911530093"/>
    <n v="66.998379254457049"/>
    <x v="4"/>
    <x v="10"/>
    <x v="172"/>
    <d v="2016-09-25T05:00:00"/>
    <x v="7"/>
    <x v="2"/>
  </r>
  <r>
    <x v="229"/>
    <x v="228"/>
    <x v="229"/>
    <n v="85600"/>
    <n v="165798"/>
    <x v="1"/>
    <n v="2551"/>
    <x v="1"/>
    <x v="1"/>
    <x v="223"/>
    <n v="1500440400"/>
    <x v="0"/>
    <x v="1"/>
    <x v="20"/>
    <n v="1.936892523364486"/>
    <n v="64.99333594668758"/>
    <x v="6"/>
    <x v="20"/>
    <x v="223"/>
    <d v="2017-07-19T05:00:00"/>
    <x v="5"/>
    <x v="2"/>
  </r>
  <r>
    <x v="230"/>
    <x v="229"/>
    <x v="230"/>
    <n v="2400"/>
    <n v="10084"/>
    <x v="1"/>
    <n v="101"/>
    <x v="1"/>
    <x v="1"/>
    <x v="224"/>
    <n v="1575612000"/>
    <x v="0"/>
    <x v="0"/>
    <x v="11"/>
    <n v="2"/>
    <n v="99.841584158415841"/>
    <x v="6"/>
    <x v="11"/>
    <x v="224"/>
    <d v="2019-12-06T06:00:00"/>
    <x v="3"/>
    <x v="1"/>
  </r>
  <r>
    <x v="231"/>
    <x v="230"/>
    <x v="231"/>
    <n v="7200"/>
    <n v="5523"/>
    <x v="3"/>
    <n v="67"/>
    <x v="1"/>
    <x v="1"/>
    <x v="225"/>
    <n v="1374123600"/>
    <x v="0"/>
    <x v="0"/>
    <x v="3"/>
    <n v="0.76708333333333334"/>
    <n v="82.432835820895519"/>
    <x v="3"/>
    <x v="3"/>
    <x v="225"/>
    <d v="2013-07-18T05:00:00"/>
    <x v="2"/>
    <x v="3"/>
  </r>
  <r>
    <x v="232"/>
    <x v="231"/>
    <x v="232"/>
    <n v="3400"/>
    <n v="5823"/>
    <x v="1"/>
    <n v="92"/>
    <x v="1"/>
    <x v="1"/>
    <x v="226"/>
    <n v="1469509200"/>
    <x v="0"/>
    <x v="0"/>
    <x v="3"/>
    <n v="1.7126470588235294"/>
    <n v="63.293478260869563"/>
    <x v="3"/>
    <x v="3"/>
    <x v="226"/>
    <d v="2016-07-26T05:00:00"/>
    <x v="7"/>
    <x v="1"/>
  </r>
  <r>
    <x v="233"/>
    <x v="232"/>
    <x v="233"/>
    <n v="3800"/>
    <n v="6000"/>
    <x v="1"/>
    <n v="62"/>
    <x v="1"/>
    <x v="1"/>
    <x v="227"/>
    <n v="1309237200"/>
    <x v="0"/>
    <x v="0"/>
    <x v="10"/>
    <n v="1.5789473684210527"/>
    <n v="96.774193548387103"/>
    <x v="4"/>
    <x v="10"/>
    <x v="227"/>
    <d v="2011-06-28T05:00:00"/>
    <x v="8"/>
    <x v="1"/>
  </r>
  <r>
    <x v="234"/>
    <x v="233"/>
    <x v="234"/>
    <n v="7500"/>
    <n v="8181"/>
    <x v="1"/>
    <n v="149"/>
    <x v="6"/>
    <x v="6"/>
    <x v="228"/>
    <n v="1503982800"/>
    <x v="0"/>
    <x v="1"/>
    <x v="11"/>
    <n v="1.0908"/>
    <n v="54.906040268456373"/>
    <x v="6"/>
    <x v="11"/>
    <x v="228"/>
    <d v="2017-08-29T05:00:00"/>
    <x v="5"/>
    <x v="3"/>
  </r>
  <r>
    <x v="235"/>
    <x v="234"/>
    <x v="235"/>
    <n v="8600"/>
    <n v="3589"/>
    <x v="0"/>
    <n v="92"/>
    <x v="1"/>
    <x v="1"/>
    <x v="229"/>
    <n v="1487397600"/>
    <x v="0"/>
    <x v="0"/>
    <x v="10"/>
    <n v="0.41732558139534881"/>
    <n v="39.010869565217391"/>
    <x v="4"/>
    <x v="10"/>
    <x v="229"/>
    <d v="2017-02-18T06:00:00"/>
    <x v="5"/>
    <x v="3"/>
  </r>
  <r>
    <x v="236"/>
    <x v="235"/>
    <x v="236"/>
    <n v="39500"/>
    <n v="4323"/>
    <x v="0"/>
    <n v="57"/>
    <x v="2"/>
    <x v="2"/>
    <x v="230"/>
    <n v="1562043600"/>
    <x v="0"/>
    <x v="1"/>
    <x v="1"/>
    <n v="0.10944303797468355"/>
    <n v="75.84210526315789"/>
    <x v="1"/>
    <x v="1"/>
    <x v="230"/>
    <d v="2019-07-02T05:00:00"/>
    <x v="3"/>
    <x v="11"/>
  </r>
  <r>
    <x v="237"/>
    <x v="236"/>
    <x v="237"/>
    <n v="9300"/>
    <n v="14822"/>
    <x v="1"/>
    <n v="329"/>
    <x v="1"/>
    <x v="1"/>
    <x v="231"/>
    <n v="1398574800"/>
    <x v="0"/>
    <x v="0"/>
    <x v="10"/>
    <n v="1.593763440860215"/>
    <n v="45.051671732522799"/>
    <x v="4"/>
    <x v="10"/>
    <x v="231"/>
    <d v="2014-04-27T05:00:00"/>
    <x v="1"/>
    <x v="3"/>
  </r>
  <r>
    <x v="238"/>
    <x v="237"/>
    <x v="238"/>
    <n v="2400"/>
    <n v="10138"/>
    <x v="1"/>
    <n v="97"/>
    <x v="3"/>
    <x v="3"/>
    <x v="232"/>
    <n v="1515391200"/>
    <x v="0"/>
    <x v="1"/>
    <x v="3"/>
    <n v="2"/>
    <n v="104.51546391752578"/>
    <x v="3"/>
    <x v="3"/>
    <x v="232"/>
    <d v="2018-01-08T06:00:00"/>
    <x v="5"/>
    <x v="1"/>
  </r>
  <r>
    <x v="239"/>
    <x v="238"/>
    <x v="239"/>
    <n v="3200"/>
    <n v="3127"/>
    <x v="0"/>
    <n v="41"/>
    <x v="1"/>
    <x v="1"/>
    <x v="233"/>
    <n v="1441170000"/>
    <x v="0"/>
    <x v="0"/>
    <x v="8"/>
    <n v="0.97718749999999999"/>
    <n v="76.268292682926827"/>
    <x v="2"/>
    <x v="8"/>
    <x v="233"/>
    <d v="2015-09-02T05:00:00"/>
    <x v="0"/>
    <x v="1"/>
  </r>
  <r>
    <x v="240"/>
    <x v="239"/>
    <x v="240"/>
    <n v="29400"/>
    <n v="123124"/>
    <x v="1"/>
    <n v="1784"/>
    <x v="1"/>
    <x v="1"/>
    <x v="194"/>
    <n v="1281157200"/>
    <x v="0"/>
    <x v="0"/>
    <x v="3"/>
    <n v="2"/>
    <n v="69.015695067264573"/>
    <x v="3"/>
    <x v="3"/>
    <x v="194"/>
    <d v="2010-08-07T05:00:00"/>
    <x v="6"/>
    <x v="4"/>
  </r>
  <r>
    <x v="241"/>
    <x v="240"/>
    <x v="241"/>
    <n v="168500"/>
    <n v="171729"/>
    <x v="1"/>
    <n v="1684"/>
    <x v="2"/>
    <x v="2"/>
    <x v="234"/>
    <n v="1398229200"/>
    <x v="0"/>
    <x v="1"/>
    <x v="9"/>
    <n v="1.0191632047477746"/>
    <n v="101.97684085510689"/>
    <x v="5"/>
    <x v="9"/>
    <x v="234"/>
    <d v="2014-04-23T05:00:00"/>
    <x v="1"/>
    <x v="2"/>
  </r>
  <r>
    <x v="242"/>
    <x v="241"/>
    <x v="242"/>
    <n v="8400"/>
    <n v="10729"/>
    <x v="1"/>
    <n v="250"/>
    <x v="1"/>
    <x v="1"/>
    <x v="235"/>
    <n v="1495256400"/>
    <x v="0"/>
    <x v="1"/>
    <x v="1"/>
    <n v="1.2772619047619047"/>
    <n v="42.915999999999997"/>
    <x v="1"/>
    <x v="1"/>
    <x v="235"/>
    <d v="2017-05-20T05:00:00"/>
    <x v="5"/>
    <x v="3"/>
  </r>
  <r>
    <x v="243"/>
    <x v="242"/>
    <x v="243"/>
    <n v="2300"/>
    <n v="10240"/>
    <x v="1"/>
    <n v="238"/>
    <x v="1"/>
    <x v="1"/>
    <x v="236"/>
    <n v="1520402400"/>
    <x v="0"/>
    <x v="0"/>
    <x v="3"/>
    <n v="2"/>
    <n v="43.025210084033617"/>
    <x v="3"/>
    <x v="3"/>
    <x v="236"/>
    <d v="2018-03-07T06:00:00"/>
    <x v="9"/>
    <x v="1"/>
  </r>
  <r>
    <x v="244"/>
    <x v="243"/>
    <x v="244"/>
    <n v="700"/>
    <n v="3988"/>
    <x v="1"/>
    <n v="53"/>
    <x v="1"/>
    <x v="1"/>
    <x v="237"/>
    <n v="1409806800"/>
    <x v="0"/>
    <x v="0"/>
    <x v="3"/>
    <n v="2"/>
    <n v="75.245283018867923"/>
    <x v="3"/>
    <x v="3"/>
    <x v="237"/>
    <d v="2014-09-04T05:00:00"/>
    <x v="1"/>
    <x v="0"/>
  </r>
  <r>
    <x v="245"/>
    <x v="244"/>
    <x v="245"/>
    <n v="2900"/>
    <n v="14771"/>
    <x v="1"/>
    <n v="214"/>
    <x v="1"/>
    <x v="1"/>
    <x v="238"/>
    <n v="1396933200"/>
    <x v="0"/>
    <x v="0"/>
    <x v="3"/>
    <n v="2"/>
    <n v="69.023364485981304"/>
    <x v="3"/>
    <x v="3"/>
    <x v="238"/>
    <d v="2014-04-08T05:00:00"/>
    <x v="1"/>
    <x v="1"/>
  </r>
  <r>
    <x v="246"/>
    <x v="245"/>
    <x v="246"/>
    <n v="4500"/>
    <n v="14649"/>
    <x v="1"/>
    <n v="222"/>
    <x v="1"/>
    <x v="1"/>
    <x v="239"/>
    <n v="1376024400"/>
    <x v="0"/>
    <x v="0"/>
    <x v="2"/>
    <n v="2"/>
    <n v="65.986486486486484"/>
    <x v="2"/>
    <x v="2"/>
    <x v="239"/>
    <d v="2013-08-09T05:00:00"/>
    <x v="2"/>
    <x v="1"/>
  </r>
  <r>
    <x v="247"/>
    <x v="246"/>
    <x v="247"/>
    <n v="19800"/>
    <n v="184658"/>
    <x v="1"/>
    <n v="1884"/>
    <x v="1"/>
    <x v="1"/>
    <x v="240"/>
    <n v="1483682400"/>
    <x v="0"/>
    <x v="1"/>
    <x v="13"/>
    <n v="2"/>
    <n v="98.013800424628457"/>
    <x v="5"/>
    <x v="13"/>
    <x v="240"/>
    <d v="2017-01-06T06:00:00"/>
    <x v="7"/>
    <x v="7"/>
  </r>
  <r>
    <x v="248"/>
    <x v="247"/>
    <x v="248"/>
    <n v="6200"/>
    <n v="13103"/>
    <x v="1"/>
    <n v="218"/>
    <x v="2"/>
    <x v="2"/>
    <x v="241"/>
    <n v="1420437600"/>
    <x v="0"/>
    <x v="0"/>
    <x v="20"/>
    <n v="2"/>
    <n v="60.105504587155963"/>
    <x v="6"/>
    <x v="20"/>
    <x v="241"/>
    <d v="2015-01-05T06:00:00"/>
    <x v="1"/>
    <x v="3"/>
  </r>
  <r>
    <x v="249"/>
    <x v="248"/>
    <x v="249"/>
    <n v="61500"/>
    <n v="168095"/>
    <x v="1"/>
    <n v="6465"/>
    <x v="1"/>
    <x v="1"/>
    <x v="242"/>
    <n v="1420783200"/>
    <x v="0"/>
    <x v="0"/>
    <x v="18"/>
    <n v="2"/>
    <n v="26.000773395204948"/>
    <x v="5"/>
    <x v="18"/>
    <x v="242"/>
    <d v="2015-01-09T06:00:00"/>
    <x v="0"/>
    <x v="2"/>
  </r>
  <r>
    <x v="250"/>
    <x v="249"/>
    <x v="250"/>
    <n v="100"/>
    <n v="3"/>
    <x v="0"/>
    <n v="1"/>
    <x v="1"/>
    <x v="1"/>
    <x v="67"/>
    <n v="1267423200"/>
    <x v="0"/>
    <x v="0"/>
    <x v="1"/>
    <n v="0.03"/>
    <n v="3"/>
    <x v="1"/>
    <x v="1"/>
    <x v="67"/>
    <d v="2010-03-01T06:00:00"/>
    <x v="6"/>
    <x v="0"/>
  </r>
  <r>
    <x v="251"/>
    <x v="250"/>
    <x v="251"/>
    <n v="7100"/>
    <n v="3840"/>
    <x v="0"/>
    <n v="101"/>
    <x v="1"/>
    <x v="1"/>
    <x v="243"/>
    <n v="1355205600"/>
    <x v="0"/>
    <x v="0"/>
    <x v="3"/>
    <n v="0.54084507042253516"/>
    <n v="38.019801980198018"/>
    <x v="3"/>
    <x v="3"/>
    <x v="243"/>
    <d v="2012-12-11T06:00:00"/>
    <x v="4"/>
    <x v="3"/>
  </r>
  <r>
    <x v="252"/>
    <x v="251"/>
    <x v="252"/>
    <n v="1000"/>
    <n v="6263"/>
    <x v="1"/>
    <n v="59"/>
    <x v="1"/>
    <x v="1"/>
    <x v="244"/>
    <n v="1383109200"/>
    <x v="0"/>
    <x v="0"/>
    <x v="3"/>
    <n v="2"/>
    <n v="106.15254237288136"/>
    <x v="3"/>
    <x v="3"/>
    <x v="244"/>
    <d v="2013-10-30T05:00:00"/>
    <x v="2"/>
    <x v="1"/>
  </r>
  <r>
    <x v="253"/>
    <x v="252"/>
    <x v="253"/>
    <n v="121500"/>
    <n v="108161"/>
    <x v="0"/>
    <n v="1335"/>
    <x v="0"/>
    <x v="0"/>
    <x v="245"/>
    <n v="1303275600"/>
    <x v="0"/>
    <x v="0"/>
    <x v="6"/>
    <n v="0.8902139917695473"/>
    <n v="81.019475655430711"/>
    <x v="4"/>
    <x v="6"/>
    <x v="245"/>
    <d v="2011-04-20T05:00:00"/>
    <x v="8"/>
    <x v="2"/>
  </r>
  <r>
    <x v="254"/>
    <x v="253"/>
    <x v="254"/>
    <n v="4600"/>
    <n v="8505"/>
    <x v="1"/>
    <n v="88"/>
    <x v="1"/>
    <x v="1"/>
    <x v="246"/>
    <n v="1487829600"/>
    <x v="0"/>
    <x v="0"/>
    <x v="9"/>
    <n v="1.8489130434782608"/>
    <n v="96.647727272727266"/>
    <x v="5"/>
    <x v="9"/>
    <x v="246"/>
    <d v="2017-02-23T06:00:00"/>
    <x v="5"/>
    <x v="1"/>
  </r>
  <r>
    <x v="255"/>
    <x v="254"/>
    <x v="255"/>
    <n v="80500"/>
    <n v="96735"/>
    <x v="1"/>
    <n v="1697"/>
    <x v="1"/>
    <x v="1"/>
    <x v="247"/>
    <n v="1298268000"/>
    <x v="0"/>
    <x v="1"/>
    <x v="1"/>
    <n v="1.2016770186335404"/>
    <n v="57.003535651149086"/>
    <x v="1"/>
    <x v="1"/>
    <x v="247"/>
    <d v="2011-02-21T06:00:00"/>
    <x v="8"/>
    <x v="2"/>
  </r>
  <r>
    <x v="256"/>
    <x v="255"/>
    <x v="256"/>
    <n v="4100"/>
    <n v="959"/>
    <x v="0"/>
    <n v="15"/>
    <x v="4"/>
    <x v="4"/>
    <x v="248"/>
    <n v="1456812000"/>
    <x v="0"/>
    <x v="0"/>
    <x v="1"/>
    <n v="0.23390243902439026"/>
    <n v="63.93333333333333"/>
    <x v="1"/>
    <x v="1"/>
    <x v="248"/>
    <d v="2016-03-01T06:00:00"/>
    <x v="7"/>
    <x v="1"/>
  </r>
  <r>
    <x v="257"/>
    <x v="256"/>
    <x v="257"/>
    <n v="5700"/>
    <n v="8322"/>
    <x v="1"/>
    <n v="92"/>
    <x v="1"/>
    <x v="1"/>
    <x v="249"/>
    <n v="1363669200"/>
    <x v="0"/>
    <x v="0"/>
    <x v="3"/>
    <n v="1.46"/>
    <n v="90.456521739130437"/>
    <x v="3"/>
    <x v="3"/>
    <x v="249"/>
    <d v="2013-03-19T05:00:00"/>
    <x v="2"/>
    <x v="3"/>
  </r>
  <r>
    <x v="258"/>
    <x v="257"/>
    <x v="258"/>
    <n v="5000"/>
    <n v="13424"/>
    <x v="1"/>
    <n v="186"/>
    <x v="1"/>
    <x v="1"/>
    <x v="250"/>
    <n v="1482904800"/>
    <x v="0"/>
    <x v="1"/>
    <x v="3"/>
    <n v="2"/>
    <n v="72.172043010752688"/>
    <x v="3"/>
    <x v="3"/>
    <x v="250"/>
    <d v="2016-12-28T06:00:00"/>
    <x v="7"/>
    <x v="3"/>
  </r>
  <r>
    <x v="259"/>
    <x v="258"/>
    <x v="259"/>
    <n v="1800"/>
    <n v="10755"/>
    <x v="1"/>
    <n v="138"/>
    <x v="1"/>
    <x v="1"/>
    <x v="251"/>
    <n v="1356588000"/>
    <x v="1"/>
    <x v="0"/>
    <x v="14"/>
    <n v="2"/>
    <n v="77.934782608695656"/>
    <x v="7"/>
    <x v="14"/>
    <x v="251"/>
    <d v="2012-12-27T06:00:00"/>
    <x v="4"/>
    <x v="1"/>
  </r>
  <r>
    <x v="260"/>
    <x v="259"/>
    <x v="260"/>
    <n v="6300"/>
    <n v="9935"/>
    <x v="1"/>
    <n v="261"/>
    <x v="1"/>
    <x v="1"/>
    <x v="136"/>
    <n v="1349845200"/>
    <x v="0"/>
    <x v="0"/>
    <x v="1"/>
    <n v="1.5769841269841269"/>
    <n v="38.065134099616856"/>
    <x v="1"/>
    <x v="1"/>
    <x v="136"/>
    <d v="2012-10-10T05:00:00"/>
    <x v="4"/>
    <x v="3"/>
  </r>
  <r>
    <x v="261"/>
    <x v="260"/>
    <x v="261"/>
    <n v="84300"/>
    <n v="26303"/>
    <x v="0"/>
    <n v="454"/>
    <x v="1"/>
    <x v="1"/>
    <x v="252"/>
    <n v="1283058000"/>
    <x v="0"/>
    <x v="1"/>
    <x v="1"/>
    <n v="0.31201660735468567"/>
    <n v="57.936123348017624"/>
    <x v="1"/>
    <x v="1"/>
    <x v="252"/>
    <d v="2010-08-29T05:00:00"/>
    <x v="6"/>
    <x v="2"/>
  </r>
  <r>
    <x v="262"/>
    <x v="261"/>
    <x v="262"/>
    <n v="1700"/>
    <n v="5328"/>
    <x v="1"/>
    <n v="107"/>
    <x v="1"/>
    <x v="1"/>
    <x v="253"/>
    <n v="1304226000"/>
    <x v="0"/>
    <x v="1"/>
    <x v="7"/>
    <n v="2"/>
    <n v="49.794392523364486"/>
    <x v="1"/>
    <x v="7"/>
    <x v="253"/>
    <d v="2011-05-01T05:00:00"/>
    <x v="8"/>
    <x v="1"/>
  </r>
  <r>
    <x v="263"/>
    <x v="262"/>
    <x v="263"/>
    <n v="2900"/>
    <n v="10756"/>
    <x v="1"/>
    <n v="199"/>
    <x v="1"/>
    <x v="1"/>
    <x v="254"/>
    <n v="1263016800"/>
    <x v="0"/>
    <x v="0"/>
    <x v="14"/>
    <n v="2"/>
    <n v="54.050251256281406"/>
    <x v="7"/>
    <x v="14"/>
    <x v="254"/>
    <d v="2010-01-09T06:00:00"/>
    <x v="6"/>
    <x v="1"/>
  </r>
  <r>
    <x v="264"/>
    <x v="263"/>
    <x v="264"/>
    <n v="45600"/>
    <n v="165375"/>
    <x v="1"/>
    <n v="5512"/>
    <x v="1"/>
    <x v="1"/>
    <x v="255"/>
    <n v="1362031200"/>
    <x v="0"/>
    <x v="0"/>
    <x v="3"/>
    <n v="2"/>
    <n v="30.002721335268504"/>
    <x v="3"/>
    <x v="3"/>
    <x v="255"/>
    <d v="2013-02-28T06:00:00"/>
    <x v="2"/>
    <x v="5"/>
  </r>
  <r>
    <x v="265"/>
    <x v="264"/>
    <x v="265"/>
    <n v="4900"/>
    <n v="6031"/>
    <x v="1"/>
    <n v="86"/>
    <x v="1"/>
    <x v="1"/>
    <x v="256"/>
    <n v="1455602400"/>
    <x v="0"/>
    <x v="0"/>
    <x v="3"/>
    <n v="1.2308163265306122"/>
    <n v="70.127906976744185"/>
    <x v="3"/>
    <x v="3"/>
    <x v="256"/>
    <d v="2016-02-16T06:00:00"/>
    <x v="7"/>
    <x v="1"/>
  </r>
  <r>
    <x v="266"/>
    <x v="265"/>
    <x v="266"/>
    <n v="111900"/>
    <n v="85902"/>
    <x v="0"/>
    <n v="3182"/>
    <x v="6"/>
    <x v="6"/>
    <x v="257"/>
    <n v="1418191200"/>
    <x v="0"/>
    <x v="1"/>
    <x v="17"/>
    <n v="0.76766756032171579"/>
    <n v="26.996228786926462"/>
    <x v="1"/>
    <x v="17"/>
    <x v="257"/>
    <d v="2014-12-10T06:00:00"/>
    <x v="1"/>
    <x v="2"/>
  </r>
  <r>
    <x v="267"/>
    <x v="266"/>
    <x v="267"/>
    <n v="61600"/>
    <n v="143910"/>
    <x v="1"/>
    <n v="2768"/>
    <x v="2"/>
    <x v="2"/>
    <x v="258"/>
    <n v="1352440800"/>
    <x v="0"/>
    <x v="0"/>
    <x v="3"/>
    <n v="2"/>
    <n v="51.990606936416185"/>
    <x v="3"/>
    <x v="3"/>
    <x v="258"/>
    <d v="2012-11-09T06:00:00"/>
    <x v="4"/>
    <x v="2"/>
  </r>
  <r>
    <x v="268"/>
    <x v="267"/>
    <x v="268"/>
    <n v="1500"/>
    <n v="2708"/>
    <x v="1"/>
    <n v="48"/>
    <x v="1"/>
    <x v="1"/>
    <x v="259"/>
    <n v="1353304800"/>
    <x v="0"/>
    <x v="0"/>
    <x v="4"/>
    <n v="1.8053333333333332"/>
    <n v="56.416666666666664"/>
    <x v="4"/>
    <x v="4"/>
    <x v="259"/>
    <d v="2012-11-19T06:00:00"/>
    <x v="4"/>
    <x v="1"/>
  </r>
  <r>
    <x v="269"/>
    <x v="268"/>
    <x v="269"/>
    <n v="3500"/>
    <n v="8842"/>
    <x v="1"/>
    <n v="87"/>
    <x v="1"/>
    <x v="1"/>
    <x v="260"/>
    <n v="1550728800"/>
    <x v="0"/>
    <x v="0"/>
    <x v="19"/>
    <n v="2"/>
    <n v="101.63218390804597"/>
    <x v="4"/>
    <x v="19"/>
    <x v="260"/>
    <d v="2019-02-21T06:00:00"/>
    <x v="3"/>
    <x v="1"/>
  </r>
  <r>
    <x v="270"/>
    <x v="269"/>
    <x v="270"/>
    <n v="173900"/>
    <n v="47260"/>
    <x v="3"/>
    <n v="1890"/>
    <x v="1"/>
    <x v="1"/>
    <x v="261"/>
    <n v="1291442400"/>
    <x v="0"/>
    <x v="0"/>
    <x v="11"/>
    <n v="0.27176538240368026"/>
    <n v="25.005291005291006"/>
    <x v="6"/>
    <x v="11"/>
    <x v="261"/>
    <d v="2010-12-04T06:00:00"/>
    <x v="6"/>
    <x v="2"/>
  </r>
  <r>
    <x v="271"/>
    <x v="270"/>
    <x v="271"/>
    <n v="153700"/>
    <n v="1953"/>
    <x v="2"/>
    <n v="61"/>
    <x v="1"/>
    <x v="1"/>
    <x v="262"/>
    <n v="1452146400"/>
    <x v="0"/>
    <x v="0"/>
    <x v="14"/>
    <n v="1.2706571242680547E-2"/>
    <n v="32.016393442622949"/>
    <x v="7"/>
    <x v="14"/>
    <x v="262"/>
    <d v="2016-01-07T06:00:00"/>
    <x v="0"/>
    <x v="2"/>
  </r>
  <r>
    <x v="272"/>
    <x v="271"/>
    <x v="272"/>
    <n v="51100"/>
    <n v="155349"/>
    <x v="1"/>
    <n v="1894"/>
    <x v="1"/>
    <x v="1"/>
    <x v="263"/>
    <n v="1564894800"/>
    <x v="0"/>
    <x v="1"/>
    <x v="3"/>
    <n v="2"/>
    <n v="82.021647307286173"/>
    <x v="3"/>
    <x v="3"/>
    <x v="263"/>
    <d v="2019-08-04T05:00:00"/>
    <x v="3"/>
    <x v="2"/>
  </r>
  <r>
    <x v="273"/>
    <x v="272"/>
    <x v="273"/>
    <n v="7800"/>
    <n v="10704"/>
    <x v="1"/>
    <n v="282"/>
    <x v="0"/>
    <x v="0"/>
    <x v="264"/>
    <n v="1505883600"/>
    <x v="0"/>
    <x v="0"/>
    <x v="3"/>
    <n v="1.3723076923076922"/>
    <n v="37.957446808510639"/>
    <x v="3"/>
    <x v="3"/>
    <x v="264"/>
    <d v="2017-09-20T05:00:00"/>
    <x v="5"/>
    <x v="3"/>
  </r>
  <r>
    <x v="274"/>
    <x v="273"/>
    <x v="274"/>
    <n v="2400"/>
    <n v="773"/>
    <x v="0"/>
    <n v="15"/>
    <x v="1"/>
    <x v="1"/>
    <x v="265"/>
    <n v="1510380000"/>
    <x v="0"/>
    <x v="0"/>
    <x v="3"/>
    <n v="0.32208333333333333"/>
    <n v="51.533333333333331"/>
    <x v="3"/>
    <x v="3"/>
    <x v="265"/>
    <d v="2017-11-11T06:00:00"/>
    <x v="5"/>
    <x v="1"/>
  </r>
  <r>
    <x v="275"/>
    <x v="274"/>
    <x v="275"/>
    <n v="3900"/>
    <n v="9419"/>
    <x v="1"/>
    <n v="116"/>
    <x v="1"/>
    <x v="1"/>
    <x v="266"/>
    <n v="1555218000"/>
    <x v="0"/>
    <x v="0"/>
    <x v="18"/>
    <n v="2"/>
    <n v="81.198275862068968"/>
    <x v="5"/>
    <x v="18"/>
    <x v="266"/>
    <d v="2019-04-14T05:00:00"/>
    <x v="3"/>
    <x v="1"/>
  </r>
  <r>
    <x v="276"/>
    <x v="275"/>
    <x v="276"/>
    <n v="5500"/>
    <n v="5324"/>
    <x v="0"/>
    <n v="133"/>
    <x v="1"/>
    <x v="1"/>
    <x v="267"/>
    <n v="1335243600"/>
    <x v="0"/>
    <x v="1"/>
    <x v="11"/>
    <n v="0.96799999999999997"/>
    <n v="40.030075187969928"/>
    <x v="6"/>
    <x v="11"/>
    <x v="267"/>
    <d v="2012-04-24T05:00:00"/>
    <x v="4"/>
    <x v="3"/>
  </r>
  <r>
    <x v="277"/>
    <x v="276"/>
    <x v="277"/>
    <n v="700"/>
    <n v="7465"/>
    <x v="1"/>
    <n v="83"/>
    <x v="1"/>
    <x v="1"/>
    <x v="268"/>
    <n v="1279688400"/>
    <x v="0"/>
    <x v="0"/>
    <x v="3"/>
    <n v="2"/>
    <n v="89.939759036144579"/>
    <x v="3"/>
    <x v="3"/>
    <x v="268"/>
    <d v="2010-07-21T05:00:00"/>
    <x v="6"/>
    <x v="0"/>
  </r>
  <r>
    <x v="278"/>
    <x v="277"/>
    <x v="278"/>
    <n v="2700"/>
    <n v="8799"/>
    <x v="1"/>
    <n v="91"/>
    <x v="1"/>
    <x v="1"/>
    <x v="269"/>
    <n v="1356069600"/>
    <x v="0"/>
    <x v="0"/>
    <x v="2"/>
    <n v="2"/>
    <n v="96.692307692307693"/>
    <x v="2"/>
    <x v="2"/>
    <x v="269"/>
    <d v="2012-12-21T06:00:00"/>
    <x v="4"/>
    <x v="1"/>
  </r>
  <r>
    <x v="279"/>
    <x v="278"/>
    <x v="279"/>
    <n v="8000"/>
    <n v="13656"/>
    <x v="1"/>
    <n v="546"/>
    <x v="1"/>
    <x v="1"/>
    <x v="270"/>
    <n v="1536210000"/>
    <x v="0"/>
    <x v="0"/>
    <x v="3"/>
    <n v="1.7070000000000001"/>
    <n v="25.010989010989011"/>
    <x v="3"/>
    <x v="3"/>
    <x v="270"/>
    <d v="2018-09-06T05:00:00"/>
    <x v="9"/>
    <x v="3"/>
  </r>
  <r>
    <x v="280"/>
    <x v="279"/>
    <x v="280"/>
    <n v="2500"/>
    <n v="14536"/>
    <x v="1"/>
    <n v="393"/>
    <x v="1"/>
    <x v="1"/>
    <x v="271"/>
    <n v="1511762400"/>
    <x v="0"/>
    <x v="0"/>
    <x v="10"/>
    <n v="2"/>
    <n v="36.987277353689571"/>
    <x v="4"/>
    <x v="10"/>
    <x v="271"/>
    <d v="2017-11-27T06:00:00"/>
    <x v="5"/>
    <x v="1"/>
  </r>
  <r>
    <x v="281"/>
    <x v="280"/>
    <x v="281"/>
    <n v="164500"/>
    <n v="150552"/>
    <x v="0"/>
    <n v="2062"/>
    <x v="1"/>
    <x v="1"/>
    <x v="272"/>
    <n v="1333256400"/>
    <x v="0"/>
    <x v="1"/>
    <x v="3"/>
    <n v="0.91520972644376897"/>
    <n v="73.012609117361791"/>
    <x v="3"/>
    <x v="3"/>
    <x v="272"/>
    <d v="2012-04-01T05:00:00"/>
    <x v="4"/>
    <x v="2"/>
  </r>
  <r>
    <x v="282"/>
    <x v="281"/>
    <x v="282"/>
    <n v="8400"/>
    <n v="9076"/>
    <x v="1"/>
    <n v="133"/>
    <x v="1"/>
    <x v="1"/>
    <x v="73"/>
    <n v="1480744800"/>
    <x v="0"/>
    <x v="1"/>
    <x v="19"/>
    <n v="1.0804761904761904"/>
    <n v="68.240601503759393"/>
    <x v="4"/>
    <x v="19"/>
    <x v="73"/>
    <d v="2016-12-03T06:00:00"/>
    <x v="7"/>
    <x v="3"/>
  </r>
  <r>
    <x v="283"/>
    <x v="282"/>
    <x v="283"/>
    <n v="8100"/>
    <n v="1517"/>
    <x v="0"/>
    <n v="29"/>
    <x v="3"/>
    <x v="3"/>
    <x v="273"/>
    <n v="1465016400"/>
    <x v="0"/>
    <x v="0"/>
    <x v="1"/>
    <n v="0.18728395061728395"/>
    <n v="52.310344827586206"/>
    <x v="1"/>
    <x v="1"/>
    <x v="273"/>
    <d v="2016-06-04T05:00:00"/>
    <x v="7"/>
    <x v="3"/>
  </r>
  <r>
    <x v="284"/>
    <x v="283"/>
    <x v="284"/>
    <n v="9800"/>
    <n v="8153"/>
    <x v="0"/>
    <n v="132"/>
    <x v="1"/>
    <x v="1"/>
    <x v="274"/>
    <n v="1336280400"/>
    <x v="0"/>
    <x v="0"/>
    <x v="2"/>
    <n v="0.83193877551020412"/>
    <n v="61.765151515151516"/>
    <x v="2"/>
    <x v="2"/>
    <x v="274"/>
    <d v="2012-05-06T05:00:00"/>
    <x v="4"/>
    <x v="3"/>
  </r>
  <r>
    <x v="285"/>
    <x v="284"/>
    <x v="285"/>
    <n v="900"/>
    <n v="6357"/>
    <x v="1"/>
    <n v="254"/>
    <x v="1"/>
    <x v="1"/>
    <x v="275"/>
    <n v="1476766800"/>
    <x v="0"/>
    <x v="0"/>
    <x v="3"/>
    <n v="2"/>
    <n v="25.027559055118111"/>
    <x v="3"/>
    <x v="3"/>
    <x v="275"/>
    <d v="2016-10-18T05:00:00"/>
    <x v="7"/>
    <x v="0"/>
  </r>
  <r>
    <x v="286"/>
    <x v="285"/>
    <x v="286"/>
    <n v="112100"/>
    <n v="19557"/>
    <x v="3"/>
    <n v="184"/>
    <x v="1"/>
    <x v="1"/>
    <x v="276"/>
    <n v="1480485600"/>
    <x v="0"/>
    <x v="0"/>
    <x v="3"/>
    <n v="0.17446030330062445"/>
    <n v="106.28804347826087"/>
    <x v="3"/>
    <x v="3"/>
    <x v="276"/>
    <d v="2016-11-30T06:00:00"/>
    <x v="7"/>
    <x v="2"/>
  </r>
  <r>
    <x v="287"/>
    <x v="286"/>
    <x v="287"/>
    <n v="6300"/>
    <n v="13213"/>
    <x v="1"/>
    <n v="176"/>
    <x v="1"/>
    <x v="1"/>
    <x v="277"/>
    <n v="1430197200"/>
    <x v="0"/>
    <x v="0"/>
    <x v="5"/>
    <n v="2"/>
    <n v="75.07386363636364"/>
    <x v="1"/>
    <x v="5"/>
    <x v="277"/>
    <d v="2015-04-28T05:00:00"/>
    <x v="0"/>
    <x v="3"/>
  </r>
  <r>
    <x v="288"/>
    <x v="287"/>
    <x v="288"/>
    <n v="5600"/>
    <n v="5476"/>
    <x v="0"/>
    <n v="137"/>
    <x v="3"/>
    <x v="3"/>
    <x v="278"/>
    <n v="1331787600"/>
    <x v="0"/>
    <x v="1"/>
    <x v="16"/>
    <n v="0.97785714285714287"/>
    <n v="39.970802919708028"/>
    <x v="1"/>
    <x v="16"/>
    <x v="278"/>
    <d v="2012-03-15T05:00:00"/>
    <x v="4"/>
    <x v="3"/>
  </r>
  <r>
    <x v="289"/>
    <x v="288"/>
    <x v="289"/>
    <n v="800"/>
    <n v="13474"/>
    <x v="1"/>
    <n v="337"/>
    <x v="0"/>
    <x v="0"/>
    <x v="279"/>
    <n v="1438837200"/>
    <x v="0"/>
    <x v="0"/>
    <x v="3"/>
    <n v="2"/>
    <n v="39.982195845697326"/>
    <x v="3"/>
    <x v="3"/>
    <x v="279"/>
    <d v="2015-08-06T05:00:00"/>
    <x v="0"/>
    <x v="0"/>
  </r>
  <r>
    <x v="290"/>
    <x v="289"/>
    <x v="290"/>
    <n v="168600"/>
    <n v="91722"/>
    <x v="0"/>
    <n v="908"/>
    <x v="1"/>
    <x v="1"/>
    <x v="280"/>
    <n v="1370926800"/>
    <x v="0"/>
    <x v="1"/>
    <x v="4"/>
    <n v="0.54402135231316728"/>
    <n v="101.01541850220265"/>
    <x v="4"/>
    <x v="4"/>
    <x v="280"/>
    <d v="2013-06-11T05:00:00"/>
    <x v="2"/>
    <x v="2"/>
  </r>
  <r>
    <x v="291"/>
    <x v="290"/>
    <x v="291"/>
    <n v="1800"/>
    <n v="8219"/>
    <x v="1"/>
    <n v="107"/>
    <x v="1"/>
    <x v="1"/>
    <x v="281"/>
    <n v="1319000400"/>
    <x v="1"/>
    <x v="0"/>
    <x v="2"/>
    <n v="2"/>
    <n v="76.813084112149539"/>
    <x v="2"/>
    <x v="2"/>
    <x v="281"/>
    <d v="2011-10-19T05:00:00"/>
    <x v="8"/>
    <x v="1"/>
  </r>
  <r>
    <x v="292"/>
    <x v="291"/>
    <x v="292"/>
    <n v="7300"/>
    <n v="717"/>
    <x v="0"/>
    <n v="10"/>
    <x v="1"/>
    <x v="1"/>
    <x v="282"/>
    <n v="1333429200"/>
    <x v="0"/>
    <x v="0"/>
    <x v="0"/>
    <n v="9.8219178082191785E-2"/>
    <n v="71.7"/>
    <x v="0"/>
    <x v="0"/>
    <x v="282"/>
    <d v="2012-04-03T05:00:00"/>
    <x v="4"/>
    <x v="3"/>
  </r>
  <r>
    <x v="293"/>
    <x v="292"/>
    <x v="293"/>
    <n v="6500"/>
    <n v="1065"/>
    <x v="3"/>
    <n v="32"/>
    <x v="6"/>
    <x v="6"/>
    <x v="283"/>
    <n v="1287032400"/>
    <x v="0"/>
    <x v="0"/>
    <x v="3"/>
    <n v="0.16384615384615384"/>
    <n v="33.28125"/>
    <x v="3"/>
    <x v="3"/>
    <x v="283"/>
    <d v="2010-10-14T05:00:00"/>
    <x v="6"/>
    <x v="3"/>
  </r>
  <r>
    <x v="294"/>
    <x v="293"/>
    <x v="294"/>
    <n v="600"/>
    <n v="8038"/>
    <x v="1"/>
    <n v="183"/>
    <x v="1"/>
    <x v="1"/>
    <x v="284"/>
    <n v="1541570400"/>
    <x v="0"/>
    <x v="0"/>
    <x v="3"/>
    <n v="2"/>
    <n v="43.923497267759565"/>
    <x v="3"/>
    <x v="3"/>
    <x v="284"/>
    <d v="2018-11-07T06:00:00"/>
    <x v="9"/>
    <x v="0"/>
  </r>
  <r>
    <x v="295"/>
    <x v="294"/>
    <x v="295"/>
    <n v="192900"/>
    <n v="68769"/>
    <x v="0"/>
    <n v="1910"/>
    <x v="5"/>
    <x v="5"/>
    <x v="285"/>
    <n v="1383976800"/>
    <x v="0"/>
    <x v="0"/>
    <x v="3"/>
    <n v="0.35650077760497667"/>
    <n v="36.004712041884815"/>
    <x v="3"/>
    <x v="3"/>
    <x v="285"/>
    <d v="2013-11-09T06:00:00"/>
    <x v="2"/>
    <x v="2"/>
  </r>
  <r>
    <x v="296"/>
    <x v="295"/>
    <x v="296"/>
    <n v="6100"/>
    <n v="3352"/>
    <x v="0"/>
    <n v="38"/>
    <x v="2"/>
    <x v="2"/>
    <x v="286"/>
    <n v="1550556000"/>
    <x v="0"/>
    <x v="0"/>
    <x v="3"/>
    <n v="0.54950819672131146"/>
    <n v="88.21052631578948"/>
    <x v="3"/>
    <x v="3"/>
    <x v="286"/>
    <d v="2019-02-19T06:00:00"/>
    <x v="3"/>
    <x v="3"/>
  </r>
  <r>
    <x v="297"/>
    <x v="296"/>
    <x v="297"/>
    <n v="7200"/>
    <n v="6785"/>
    <x v="0"/>
    <n v="104"/>
    <x v="2"/>
    <x v="2"/>
    <x v="287"/>
    <n v="1390456800"/>
    <x v="0"/>
    <x v="1"/>
    <x v="3"/>
    <n v="0.94236111111111109"/>
    <n v="65.240384615384613"/>
    <x v="3"/>
    <x v="3"/>
    <x v="287"/>
    <d v="2014-01-23T06:00:00"/>
    <x v="1"/>
    <x v="3"/>
  </r>
  <r>
    <x v="298"/>
    <x v="297"/>
    <x v="298"/>
    <n v="3500"/>
    <n v="5037"/>
    <x v="1"/>
    <n v="72"/>
    <x v="1"/>
    <x v="1"/>
    <x v="288"/>
    <n v="1458018000"/>
    <x v="0"/>
    <x v="1"/>
    <x v="1"/>
    <n v="1.4391428571428571"/>
    <n v="69.958333333333329"/>
    <x v="1"/>
    <x v="1"/>
    <x v="288"/>
    <d v="2016-03-15T05:00:00"/>
    <x v="7"/>
    <x v="1"/>
  </r>
  <r>
    <x v="299"/>
    <x v="298"/>
    <x v="299"/>
    <n v="3800"/>
    <n v="1954"/>
    <x v="0"/>
    <n v="49"/>
    <x v="1"/>
    <x v="1"/>
    <x v="289"/>
    <n v="1461819600"/>
    <x v="0"/>
    <x v="0"/>
    <x v="0"/>
    <n v="0.51421052631578945"/>
    <n v="39.877551020408163"/>
    <x v="0"/>
    <x v="0"/>
    <x v="289"/>
    <d v="2016-04-28T05:00:00"/>
    <x v="7"/>
    <x v="1"/>
  </r>
  <r>
    <x v="300"/>
    <x v="299"/>
    <x v="300"/>
    <n v="100"/>
    <n v="5"/>
    <x v="0"/>
    <n v="1"/>
    <x v="3"/>
    <x v="3"/>
    <x v="290"/>
    <n v="1504155600"/>
    <x v="0"/>
    <x v="1"/>
    <x v="9"/>
    <n v="0.05"/>
    <n v="5"/>
    <x v="5"/>
    <x v="9"/>
    <x v="290"/>
    <d v="2017-08-31T05:00:00"/>
    <x v="5"/>
    <x v="0"/>
  </r>
  <r>
    <x v="301"/>
    <x v="300"/>
    <x v="301"/>
    <n v="900"/>
    <n v="12102"/>
    <x v="1"/>
    <n v="295"/>
    <x v="1"/>
    <x v="1"/>
    <x v="291"/>
    <n v="1426395600"/>
    <x v="0"/>
    <x v="0"/>
    <x v="4"/>
    <n v="2"/>
    <n v="41.023728813559323"/>
    <x v="4"/>
    <x v="4"/>
    <x v="291"/>
    <d v="2015-03-15T05:00:00"/>
    <x v="0"/>
    <x v="0"/>
  </r>
  <r>
    <x v="302"/>
    <x v="301"/>
    <x v="302"/>
    <n v="76100"/>
    <n v="24234"/>
    <x v="0"/>
    <n v="245"/>
    <x v="1"/>
    <x v="1"/>
    <x v="292"/>
    <n v="1537074000"/>
    <x v="0"/>
    <x v="0"/>
    <x v="3"/>
    <n v="0.31844940867279897"/>
    <n v="98.914285714285711"/>
    <x v="3"/>
    <x v="3"/>
    <x v="292"/>
    <d v="2018-09-16T05:00:00"/>
    <x v="9"/>
    <x v="2"/>
  </r>
  <r>
    <x v="303"/>
    <x v="302"/>
    <x v="303"/>
    <n v="3400"/>
    <n v="2809"/>
    <x v="0"/>
    <n v="32"/>
    <x v="1"/>
    <x v="1"/>
    <x v="293"/>
    <n v="1452578400"/>
    <x v="0"/>
    <x v="0"/>
    <x v="7"/>
    <n v="0.82617647058823529"/>
    <n v="87.78125"/>
    <x v="1"/>
    <x v="7"/>
    <x v="293"/>
    <d v="2016-01-12T06:00:00"/>
    <x v="7"/>
    <x v="1"/>
  </r>
  <r>
    <x v="304"/>
    <x v="303"/>
    <x v="304"/>
    <n v="2100"/>
    <n v="11469"/>
    <x v="1"/>
    <n v="142"/>
    <x v="1"/>
    <x v="1"/>
    <x v="294"/>
    <n v="1474088400"/>
    <x v="0"/>
    <x v="0"/>
    <x v="4"/>
    <n v="2"/>
    <n v="80.767605633802816"/>
    <x v="4"/>
    <x v="4"/>
    <x v="294"/>
    <d v="2016-09-17T05:00:00"/>
    <x v="7"/>
    <x v="1"/>
  </r>
  <r>
    <x v="305"/>
    <x v="304"/>
    <x v="305"/>
    <n v="2800"/>
    <n v="8014"/>
    <x v="1"/>
    <n v="85"/>
    <x v="1"/>
    <x v="1"/>
    <x v="295"/>
    <n v="1461906000"/>
    <x v="0"/>
    <x v="0"/>
    <x v="3"/>
    <n v="2"/>
    <n v="94.28235294117647"/>
    <x v="3"/>
    <x v="3"/>
    <x v="295"/>
    <d v="2016-04-29T05:00:00"/>
    <x v="7"/>
    <x v="1"/>
  </r>
  <r>
    <x v="306"/>
    <x v="305"/>
    <x v="306"/>
    <n v="6500"/>
    <n v="514"/>
    <x v="0"/>
    <n v="7"/>
    <x v="1"/>
    <x v="1"/>
    <x v="296"/>
    <n v="1500267600"/>
    <x v="0"/>
    <x v="1"/>
    <x v="3"/>
    <n v="7.9076923076923072E-2"/>
    <n v="73.428571428571431"/>
    <x v="3"/>
    <x v="3"/>
    <x v="296"/>
    <d v="2017-07-17T05:00:00"/>
    <x v="5"/>
    <x v="3"/>
  </r>
  <r>
    <x v="307"/>
    <x v="306"/>
    <x v="307"/>
    <n v="32900"/>
    <n v="43473"/>
    <x v="1"/>
    <n v="659"/>
    <x v="3"/>
    <x v="3"/>
    <x v="297"/>
    <n v="1340686800"/>
    <x v="0"/>
    <x v="1"/>
    <x v="13"/>
    <n v="1.3213677811550153"/>
    <n v="65.968133535660087"/>
    <x v="5"/>
    <x v="13"/>
    <x v="297"/>
    <d v="2012-06-26T05:00:00"/>
    <x v="4"/>
    <x v="6"/>
  </r>
  <r>
    <x v="308"/>
    <x v="307"/>
    <x v="308"/>
    <n v="118200"/>
    <n v="87560"/>
    <x v="0"/>
    <n v="803"/>
    <x v="1"/>
    <x v="1"/>
    <x v="298"/>
    <n v="1303189200"/>
    <x v="0"/>
    <x v="0"/>
    <x v="3"/>
    <n v="0.74077834179357027"/>
    <n v="109.04109589041096"/>
    <x v="3"/>
    <x v="3"/>
    <x v="298"/>
    <d v="2011-04-19T05:00:00"/>
    <x v="8"/>
    <x v="2"/>
  </r>
  <r>
    <x v="309"/>
    <x v="308"/>
    <x v="309"/>
    <n v="4100"/>
    <n v="3087"/>
    <x v="3"/>
    <n v="75"/>
    <x v="1"/>
    <x v="1"/>
    <x v="299"/>
    <n v="1318309200"/>
    <x v="0"/>
    <x v="1"/>
    <x v="7"/>
    <n v="0.75292682926829269"/>
    <n v="41.16"/>
    <x v="1"/>
    <x v="7"/>
    <x v="299"/>
    <d v="2011-10-11T05:00:00"/>
    <x v="8"/>
    <x v="1"/>
  </r>
  <r>
    <x v="310"/>
    <x v="309"/>
    <x v="310"/>
    <n v="7800"/>
    <n v="1586"/>
    <x v="0"/>
    <n v="16"/>
    <x v="1"/>
    <x v="1"/>
    <x v="300"/>
    <n v="1272171600"/>
    <x v="0"/>
    <x v="0"/>
    <x v="11"/>
    <n v="0.20333333333333334"/>
    <n v="99.125"/>
    <x v="6"/>
    <x v="11"/>
    <x v="300"/>
    <d v="2010-04-25T05:00:00"/>
    <x v="6"/>
    <x v="3"/>
  </r>
  <r>
    <x v="311"/>
    <x v="310"/>
    <x v="311"/>
    <n v="6300"/>
    <n v="12812"/>
    <x v="1"/>
    <n v="121"/>
    <x v="1"/>
    <x v="1"/>
    <x v="247"/>
    <n v="1298872800"/>
    <x v="0"/>
    <x v="0"/>
    <x v="3"/>
    <n v="2"/>
    <n v="105.88429752066116"/>
    <x v="3"/>
    <x v="3"/>
    <x v="247"/>
    <d v="2011-02-28T06:00:00"/>
    <x v="8"/>
    <x v="3"/>
  </r>
  <r>
    <x v="312"/>
    <x v="311"/>
    <x v="312"/>
    <n v="59100"/>
    <n v="183345"/>
    <x v="1"/>
    <n v="3742"/>
    <x v="1"/>
    <x v="1"/>
    <x v="244"/>
    <n v="1383282000"/>
    <x v="0"/>
    <x v="0"/>
    <x v="3"/>
    <n v="2"/>
    <n v="48.996525921966864"/>
    <x v="3"/>
    <x v="3"/>
    <x v="244"/>
    <d v="2013-11-01T05:00:00"/>
    <x v="2"/>
    <x v="2"/>
  </r>
  <r>
    <x v="313"/>
    <x v="312"/>
    <x v="313"/>
    <n v="2200"/>
    <n v="8697"/>
    <x v="1"/>
    <n v="223"/>
    <x v="1"/>
    <x v="1"/>
    <x v="301"/>
    <n v="1330495200"/>
    <x v="0"/>
    <x v="0"/>
    <x v="1"/>
    <n v="2"/>
    <n v="39"/>
    <x v="1"/>
    <x v="1"/>
    <x v="301"/>
    <d v="2012-02-29T06:00:00"/>
    <x v="4"/>
    <x v="1"/>
  </r>
  <r>
    <x v="314"/>
    <x v="313"/>
    <x v="314"/>
    <n v="1400"/>
    <n v="4126"/>
    <x v="1"/>
    <n v="133"/>
    <x v="1"/>
    <x v="1"/>
    <x v="188"/>
    <n v="1552798800"/>
    <x v="0"/>
    <x v="1"/>
    <x v="4"/>
    <n v="2"/>
    <n v="31.022556390977442"/>
    <x v="4"/>
    <x v="4"/>
    <x v="188"/>
    <d v="2019-03-17T05:00:00"/>
    <x v="3"/>
    <x v="1"/>
  </r>
  <r>
    <x v="315"/>
    <x v="314"/>
    <x v="315"/>
    <n v="9500"/>
    <n v="3220"/>
    <x v="0"/>
    <n v="31"/>
    <x v="1"/>
    <x v="1"/>
    <x v="302"/>
    <n v="1403413200"/>
    <x v="0"/>
    <x v="0"/>
    <x v="3"/>
    <n v="0.33894736842105261"/>
    <n v="103.87096774193549"/>
    <x v="3"/>
    <x v="3"/>
    <x v="302"/>
    <d v="2014-06-22T05:00:00"/>
    <x v="1"/>
    <x v="3"/>
  </r>
  <r>
    <x v="316"/>
    <x v="315"/>
    <x v="316"/>
    <n v="9600"/>
    <n v="6401"/>
    <x v="0"/>
    <n v="108"/>
    <x v="6"/>
    <x v="6"/>
    <x v="303"/>
    <n v="1574229600"/>
    <x v="0"/>
    <x v="1"/>
    <x v="0"/>
    <n v="0.66677083333333331"/>
    <n v="59.268518518518519"/>
    <x v="0"/>
    <x v="0"/>
    <x v="303"/>
    <d v="2019-11-20T06:00:00"/>
    <x v="3"/>
    <x v="3"/>
  </r>
  <r>
    <x v="317"/>
    <x v="316"/>
    <x v="317"/>
    <n v="6600"/>
    <n v="1269"/>
    <x v="0"/>
    <n v="30"/>
    <x v="1"/>
    <x v="1"/>
    <x v="304"/>
    <n v="1495861200"/>
    <x v="0"/>
    <x v="0"/>
    <x v="3"/>
    <n v="0.19227272727272726"/>
    <n v="42.3"/>
    <x v="3"/>
    <x v="3"/>
    <x v="304"/>
    <d v="2017-05-27T05:00:00"/>
    <x v="5"/>
    <x v="3"/>
  </r>
  <r>
    <x v="318"/>
    <x v="317"/>
    <x v="318"/>
    <n v="5700"/>
    <n v="903"/>
    <x v="0"/>
    <n v="17"/>
    <x v="1"/>
    <x v="1"/>
    <x v="305"/>
    <n v="1392530400"/>
    <x v="0"/>
    <x v="0"/>
    <x v="1"/>
    <n v="0.15842105263157893"/>
    <n v="53.117647058823529"/>
    <x v="1"/>
    <x v="1"/>
    <x v="305"/>
    <d v="2014-02-16T06:00:00"/>
    <x v="1"/>
    <x v="3"/>
  </r>
  <r>
    <x v="319"/>
    <x v="318"/>
    <x v="319"/>
    <n v="8400"/>
    <n v="3251"/>
    <x v="3"/>
    <n v="64"/>
    <x v="1"/>
    <x v="1"/>
    <x v="306"/>
    <n v="1283662800"/>
    <x v="0"/>
    <x v="0"/>
    <x v="2"/>
    <n v="0.38702380952380955"/>
    <n v="50.796875"/>
    <x v="2"/>
    <x v="2"/>
    <x v="306"/>
    <d v="2010-09-05T05:00:00"/>
    <x v="6"/>
    <x v="3"/>
  </r>
  <r>
    <x v="320"/>
    <x v="319"/>
    <x v="320"/>
    <n v="84400"/>
    <n v="8092"/>
    <x v="0"/>
    <n v="80"/>
    <x v="1"/>
    <x v="1"/>
    <x v="307"/>
    <n v="1305781200"/>
    <x v="0"/>
    <x v="0"/>
    <x v="13"/>
    <n v="9.5876777251184833E-2"/>
    <n v="101.15"/>
    <x v="5"/>
    <x v="13"/>
    <x v="307"/>
    <d v="2011-05-19T05:00:00"/>
    <x v="8"/>
    <x v="2"/>
  </r>
  <r>
    <x v="321"/>
    <x v="320"/>
    <x v="321"/>
    <n v="170400"/>
    <n v="160422"/>
    <x v="0"/>
    <n v="2468"/>
    <x v="1"/>
    <x v="1"/>
    <x v="308"/>
    <n v="1302325200"/>
    <x v="0"/>
    <x v="0"/>
    <x v="12"/>
    <n v="0.94144366197183094"/>
    <n v="65.000810372771468"/>
    <x v="4"/>
    <x v="12"/>
    <x v="308"/>
    <d v="2011-04-09T05:00:00"/>
    <x v="8"/>
    <x v="2"/>
  </r>
  <r>
    <x v="322"/>
    <x v="321"/>
    <x v="322"/>
    <n v="117900"/>
    <n v="196377"/>
    <x v="1"/>
    <n v="5168"/>
    <x v="1"/>
    <x v="1"/>
    <x v="309"/>
    <n v="1291788000"/>
    <x v="0"/>
    <x v="0"/>
    <x v="3"/>
    <n v="1.6656234096692113"/>
    <n v="37.998645510835914"/>
    <x v="3"/>
    <x v="3"/>
    <x v="309"/>
    <d v="2010-12-08T06:00:00"/>
    <x v="6"/>
    <x v="2"/>
  </r>
  <r>
    <x v="323"/>
    <x v="322"/>
    <x v="323"/>
    <n v="8900"/>
    <n v="2148"/>
    <x v="0"/>
    <n v="26"/>
    <x v="4"/>
    <x v="4"/>
    <x v="310"/>
    <n v="1396069200"/>
    <x v="0"/>
    <x v="0"/>
    <x v="4"/>
    <n v="0.24134831460674158"/>
    <n v="82.615384615384613"/>
    <x v="4"/>
    <x v="4"/>
    <x v="310"/>
    <d v="2014-03-29T05:00:00"/>
    <x v="1"/>
    <x v="3"/>
  </r>
  <r>
    <x v="324"/>
    <x v="323"/>
    <x v="324"/>
    <n v="7100"/>
    <n v="11648"/>
    <x v="1"/>
    <n v="307"/>
    <x v="1"/>
    <x v="1"/>
    <x v="311"/>
    <n v="1435899600"/>
    <x v="0"/>
    <x v="1"/>
    <x v="3"/>
    <n v="1.6405633802816901"/>
    <n v="37.941368078175898"/>
    <x v="3"/>
    <x v="3"/>
    <x v="311"/>
    <d v="2015-07-03T05:00:00"/>
    <x v="0"/>
    <x v="3"/>
  </r>
  <r>
    <x v="325"/>
    <x v="324"/>
    <x v="325"/>
    <n v="6500"/>
    <n v="5897"/>
    <x v="0"/>
    <n v="73"/>
    <x v="1"/>
    <x v="1"/>
    <x v="79"/>
    <n v="1531112400"/>
    <x v="0"/>
    <x v="1"/>
    <x v="3"/>
    <n v="0.90723076923076929"/>
    <n v="80.780821917808225"/>
    <x v="3"/>
    <x v="3"/>
    <x v="79"/>
    <d v="2018-07-09T05:00:00"/>
    <x v="9"/>
    <x v="3"/>
  </r>
  <r>
    <x v="326"/>
    <x v="325"/>
    <x v="326"/>
    <n v="7200"/>
    <n v="3326"/>
    <x v="0"/>
    <n v="128"/>
    <x v="1"/>
    <x v="1"/>
    <x v="312"/>
    <n v="1451628000"/>
    <x v="0"/>
    <x v="0"/>
    <x v="10"/>
    <n v="0.46194444444444444"/>
    <n v="25.984375"/>
    <x v="4"/>
    <x v="10"/>
    <x v="312"/>
    <d v="2016-01-01T06:00:00"/>
    <x v="0"/>
    <x v="3"/>
  </r>
  <r>
    <x v="327"/>
    <x v="326"/>
    <x v="327"/>
    <n v="2600"/>
    <n v="1002"/>
    <x v="0"/>
    <n v="33"/>
    <x v="1"/>
    <x v="1"/>
    <x v="313"/>
    <n v="1567314000"/>
    <x v="0"/>
    <x v="1"/>
    <x v="3"/>
    <n v="0.38538461538461538"/>
    <n v="30.363636363636363"/>
    <x v="3"/>
    <x v="3"/>
    <x v="313"/>
    <d v="2019-09-01T05:00:00"/>
    <x v="3"/>
    <x v="1"/>
  </r>
  <r>
    <x v="328"/>
    <x v="327"/>
    <x v="328"/>
    <n v="98700"/>
    <n v="131826"/>
    <x v="1"/>
    <n v="2441"/>
    <x v="1"/>
    <x v="1"/>
    <x v="314"/>
    <n v="1544508000"/>
    <x v="0"/>
    <x v="0"/>
    <x v="1"/>
    <n v="1.3356231003039514"/>
    <n v="54.004916018025398"/>
    <x v="1"/>
    <x v="1"/>
    <x v="314"/>
    <d v="2018-12-11T06:00:00"/>
    <x v="9"/>
    <x v="2"/>
  </r>
  <r>
    <x v="329"/>
    <x v="328"/>
    <x v="329"/>
    <n v="93800"/>
    <n v="21477"/>
    <x v="2"/>
    <n v="211"/>
    <x v="1"/>
    <x v="1"/>
    <x v="315"/>
    <n v="1482472800"/>
    <x v="0"/>
    <x v="0"/>
    <x v="11"/>
    <n v="0.22896588486140726"/>
    <n v="101.78672985781991"/>
    <x v="6"/>
    <x v="11"/>
    <x v="315"/>
    <d v="2016-12-23T06:00:00"/>
    <x v="7"/>
    <x v="2"/>
  </r>
  <r>
    <x v="330"/>
    <x v="329"/>
    <x v="330"/>
    <n v="33700"/>
    <n v="62330"/>
    <x v="1"/>
    <n v="1385"/>
    <x v="4"/>
    <x v="4"/>
    <x v="316"/>
    <n v="1512799200"/>
    <x v="0"/>
    <x v="0"/>
    <x v="4"/>
    <n v="1.8495548961424333"/>
    <n v="45.003610108303249"/>
    <x v="4"/>
    <x v="4"/>
    <x v="316"/>
    <d v="2017-12-09T06:00:00"/>
    <x v="5"/>
    <x v="6"/>
  </r>
  <r>
    <x v="331"/>
    <x v="330"/>
    <x v="331"/>
    <n v="3300"/>
    <n v="14643"/>
    <x v="1"/>
    <n v="190"/>
    <x v="1"/>
    <x v="1"/>
    <x v="317"/>
    <n v="1324360800"/>
    <x v="0"/>
    <x v="0"/>
    <x v="0"/>
    <n v="2"/>
    <n v="77.068421052631578"/>
    <x v="0"/>
    <x v="0"/>
    <x v="317"/>
    <d v="2011-12-20T06:00:00"/>
    <x v="8"/>
    <x v="1"/>
  </r>
  <r>
    <x v="332"/>
    <x v="331"/>
    <x v="332"/>
    <n v="20700"/>
    <n v="41396"/>
    <x v="1"/>
    <n v="470"/>
    <x v="1"/>
    <x v="1"/>
    <x v="318"/>
    <n v="1364533200"/>
    <x v="0"/>
    <x v="0"/>
    <x v="8"/>
    <n v="1.999806763285024"/>
    <n v="88.076595744680844"/>
    <x v="2"/>
    <x v="8"/>
    <x v="318"/>
    <d v="2013-03-29T05:00:00"/>
    <x v="2"/>
    <x v="8"/>
  </r>
  <r>
    <x v="333"/>
    <x v="332"/>
    <x v="333"/>
    <n v="9600"/>
    <n v="11900"/>
    <x v="1"/>
    <n v="253"/>
    <x v="1"/>
    <x v="1"/>
    <x v="319"/>
    <n v="1545112800"/>
    <x v="0"/>
    <x v="0"/>
    <x v="3"/>
    <n v="1.2395833333333333"/>
    <n v="47.035573122529641"/>
    <x v="3"/>
    <x v="3"/>
    <x v="319"/>
    <d v="2018-12-18T06:00:00"/>
    <x v="9"/>
    <x v="3"/>
  </r>
  <r>
    <x v="334"/>
    <x v="333"/>
    <x v="334"/>
    <n v="66200"/>
    <n v="123538"/>
    <x v="1"/>
    <n v="1113"/>
    <x v="1"/>
    <x v="1"/>
    <x v="32"/>
    <n v="1516168800"/>
    <x v="0"/>
    <x v="0"/>
    <x v="1"/>
    <n v="1.8661329305135952"/>
    <n v="110.99550763701707"/>
    <x v="1"/>
    <x v="1"/>
    <x v="32"/>
    <d v="2018-01-17T06:00:00"/>
    <x v="9"/>
    <x v="2"/>
  </r>
  <r>
    <x v="335"/>
    <x v="334"/>
    <x v="335"/>
    <n v="173800"/>
    <n v="198628"/>
    <x v="1"/>
    <n v="2283"/>
    <x v="1"/>
    <x v="1"/>
    <x v="320"/>
    <n v="1574920800"/>
    <x v="0"/>
    <x v="0"/>
    <x v="1"/>
    <n v="1.1428538550057536"/>
    <n v="87.003066141042481"/>
    <x v="1"/>
    <x v="1"/>
    <x v="320"/>
    <d v="2019-11-28T06:00:00"/>
    <x v="3"/>
    <x v="2"/>
  </r>
  <r>
    <x v="336"/>
    <x v="335"/>
    <x v="336"/>
    <n v="70700"/>
    <n v="68602"/>
    <x v="0"/>
    <n v="1072"/>
    <x v="1"/>
    <x v="1"/>
    <x v="321"/>
    <n v="1292479200"/>
    <x v="0"/>
    <x v="1"/>
    <x v="1"/>
    <n v="0.97032531824611035"/>
    <n v="63.994402985074629"/>
    <x v="1"/>
    <x v="1"/>
    <x v="321"/>
    <d v="2010-12-16T06:00:00"/>
    <x v="6"/>
    <x v="2"/>
  </r>
  <r>
    <x v="337"/>
    <x v="336"/>
    <x v="337"/>
    <n v="94500"/>
    <n v="116064"/>
    <x v="1"/>
    <n v="1095"/>
    <x v="1"/>
    <x v="1"/>
    <x v="322"/>
    <n v="1573538400"/>
    <x v="0"/>
    <x v="0"/>
    <x v="3"/>
    <n v="1.2281904761904763"/>
    <n v="105.9945205479452"/>
    <x v="3"/>
    <x v="3"/>
    <x v="322"/>
    <d v="2019-11-12T06:00:00"/>
    <x v="3"/>
    <x v="2"/>
  </r>
  <r>
    <x v="338"/>
    <x v="337"/>
    <x v="338"/>
    <n v="69800"/>
    <n v="125042"/>
    <x v="1"/>
    <n v="1690"/>
    <x v="1"/>
    <x v="1"/>
    <x v="323"/>
    <n v="1320382800"/>
    <x v="0"/>
    <x v="0"/>
    <x v="3"/>
    <n v="1.7914326647564469"/>
    <n v="73.989349112426041"/>
    <x v="3"/>
    <x v="3"/>
    <x v="323"/>
    <d v="2011-11-04T05:00:00"/>
    <x v="8"/>
    <x v="2"/>
  </r>
  <r>
    <x v="339"/>
    <x v="338"/>
    <x v="339"/>
    <n v="136300"/>
    <n v="108974"/>
    <x v="3"/>
    <n v="1297"/>
    <x v="0"/>
    <x v="0"/>
    <x v="324"/>
    <n v="1502859600"/>
    <x v="0"/>
    <x v="0"/>
    <x v="3"/>
    <n v="0.79951577402787966"/>
    <n v="84.02004626060139"/>
    <x v="3"/>
    <x v="3"/>
    <x v="324"/>
    <d v="2017-08-16T05:00:00"/>
    <x v="5"/>
    <x v="2"/>
  </r>
  <r>
    <x v="340"/>
    <x v="339"/>
    <x v="340"/>
    <n v="37100"/>
    <n v="34964"/>
    <x v="0"/>
    <n v="393"/>
    <x v="1"/>
    <x v="1"/>
    <x v="325"/>
    <n v="1323756000"/>
    <x v="0"/>
    <x v="0"/>
    <x v="14"/>
    <n v="0.94242587601078165"/>
    <n v="88.966921119592882"/>
    <x v="7"/>
    <x v="14"/>
    <x v="325"/>
    <d v="2011-12-13T06:00:00"/>
    <x v="8"/>
    <x v="11"/>
  </r>
  <r>
    <x v="341"/>
    <x v="340"/>
    <x v="341"/>
    <n v="114300"/>
    <n v="96777"/>
    <x v="0"/>
    <n v="1257"/>
    <x v="1"/>
    <x v="1"/>
    <x v="326"/>
    <n v="1441342800"/>
    <x v="0"/>
    <x v="0"/>
    <x v="7"/>
    <n v="0.84669291338582675"/>
    <n v="76.990453460620529"/>
    <x v="1"/>
    <x v="7"/>
    <x v="326"/>
    <d v="2015-09-04T05:00:00"/>
    <x v="0"/>
    <x v="2"/>
  </r>
  <r>
    <x v="342"/>
    <x v="341"/>
    <x v="342"/>
    <n v="47900"/>
    <n v="31864"/>
    <x v="0"/>
    <n v="328"/>
    <x v="1"/>
    <x v="1"/>
    <x v="327"/>
    <n v="1375333200"/>
    <x v="0"/>
    <x v="0"/>
    <x v="3"/>
    <n v="0.66521920668058454"/>
    <n v="97.146341463414629"/>
    <x v="3"/>
    <x v="3"/>
    <x v="327"/>
    <d v="2013-08-01T05:00:00"/>
    <x v="2"/>
    <x v="5"/>
  </r>
  <r>
    <x v="343"/>
    <x v="342"/>
    <x v="343"/>
    <n v="9000"/>
    <n v="4853"/>
    <x v="0"/>
    <n v="147"/>
    <x v="1"/>
    <x v="1"/>
    <x v="328"/>
    <n v="1389420000"/>
    <x v="0"/>
    <x v="0"/>
    <x v="3"/>
    <n v="0.53922222222222227"/>
    <n v="33.013605442176868"/>
    <x v="3"/>
    <x v="3"/>
    <x v="328"/>
    <d v="2014-01-11T06:00:00"/>
    <x v="2"/>
    <x v="3"/>
  </r>
  <r>
    <x v="344"/>
    <x v="343"/>
    <x v="344"/>
    <n v="197600"/>
    <n v="82959"/>
    <x v="0"/>
    <n v="830"/>
    <x v="1"/>
    <x v="1"/>
    <x v="329"/>
    <n v="1520056800"/>
    <x v="0"/>
    <x v="0"/>
    <x v="11"/>
    <n v="0.41983299595141699"/>
    <n v="99.950602409638549"/>
    <x v="6"/>
    <x v="11"/>
    <x v="329"/>
    <d v="2018-03-03T06:00:00"/>
    <x v="9"/>
    <x v="2"/>
  </r>
  <r>
    <x v="345"/>
    <x v="344"/>
    <x v="345"/>
    <n v="157600"/>
    <n v="23159"/>
    <x v="0"/>
    <n v="331"/>
    <x v="4"/>
    <x v="4"/>
    <x v="330"/>
    <n v="1436504400"/>
    <x v="0"/>
    <x v="0"/>
    <x v="6"/>
    <n v="0.14694796954314721"/>
    <n v="69.966767371601208"/>
    <x v="4"/>
    <x v="6"/>
    <x v="330"/>
    <d v="2015-07-10T05:00:00"/>
    <x v="0"/>
    <x v="2"/>
  </r>
  <r>
    <x v="346"/>
    <x v="345"/>
    <x v="346"/>
    <n v="8000"/>
    <n v="2758"/>
    <x v="0"/>
    <n v="25"/>
    <x v="1"/>
    <x v="1"/>
    <x v="331"/>
    <n v="1508302800"/>
    <x v="0"/>
    <x v="1"/>
    <x v="7"/>
    <n v="0.34475"/>
    <n v="110.32"/>
    <x v="1"/>
    <x v="7"/>
    <x v="331"/>
    <d v="2017-10-18T05:00:00"/>
    <x v="5"/>
    <x v="3"/>
  </r>
  <r>
    <x v="347"/>
    <x v="346"/>
    <x v="347"/>
    <n v="900"/>
    <n v="12607"/>
    <x v="1"/>
    <n v="191"/>
    <x v="1"/>
    <x v="1"/>
    <x v="332"/>
    <n v="1425708000"/>
    <x v="0"/>
    <x v="0"/>
    <x v="2"/>
    <n v="2"/>
    <n v="66.005235602094245"/>
    <x v="2"/>
    <x v="2"/>
    <x v="332"/>
    <d v="2015-03-07T06:00:00"/>
    <x v="0"/>
    <x v="0"/>
  </r>
  <r>
    <x v="348"/>
    <x v="347"/>
    <x v="348"/>
    <n v="199000"/>
    <n v="142823"/>
    <x v="0"/>
    <n v="3483"/>
    <x v="1"/>
    <x v="1"/>
    <x v="333"/>
    <n v="1488348000"/>
    <x v="0"/>
    <x v="0"/>
    <x v="0"/>
    <n v="0.71770351758793971"/>
    <n v="41.005742176284812"/>
    <x v="0"/>
    <x v="0"/>
    <x v="333"/>
    <d v="2017-03-01T06:00:00"/>
    <x v="5"/>
    <x v="2"/>
  </r>
  <r>
    <x v="349"/>
    <x v="348"/>
    <x v="349"/>
    <n v="180800"/>
    <n v="95958"/>
    <x v="0"/>
    <n v="923"/>
    <x v="1"/>
    <x v="1"/>
    <x v="296"/>
    <n v="1502600400"/>
    <x v="0"/>
    <x v="0"/>
    <x v="3"/>
    <n v="0.53074115044247783"/>
    <n v="103.96316359696641"/>
    <x v="3"/>
    <x v="3"/>
    <x v="296"/>
    <d v="2017-08-13T05:00:00"/>
    <x v="5"/>
    <x v="2"/>
  </r>
  <r>
    <x v="350"/>
    <x v="349"/>
    <x v="350"/>
    <n v="100"/>
    <n v="5"/>
    <x v="0"/>
    <n v="1"/>
    <x v="1"/>
    <x v="1"/>
    <x v="334"/>
    <n v="1433653200"/>
    <x v="0"/>
    <x v="1"/>
    <x v="17"/>
    <n v="0.05"/>
    <n v="5"/>
    <x v="1"/>
    <x v="17"/>
    <x v="334"/>
    <d v="2015-06-07T05:00:00"/>
    <x v="0"/>
    <x v="0"/>
  </r>
  <r>
    <x v="351"/>
    <x v="350"/>
    <x v="351"/>
    <n v="74100"/>
    <n v="94631"/>
    <x v="1"/>
    <n v="2013"/>
    <x v="1"/>
    <x v="1"/>
    <x v="335"/>
    <n v="1441602000"/>
    <x v="0"/>
    <x v="0"/>
    <x v="1"/>
    <n v="1.2770715249662619"/>
    <n v="47.009935419771487"/>
    <x v="1"/>
    <x v="1"/>
    <x v="335"/>
    <d v="2015-09-07T05:00:00"/>
    <x v="0"/>
    <x v="2"/>
  </r>
  <r>
    <x v="352"/>
    <x v="351"/>
    <x v="352"/>
    <n v="2800"/>
    <n v="977"/>
    <x v="0"/>
    <n v="33"/>
    <x v="0"/>
    <x v="0"/>
    <x v="336"/>
    <n v="1447567200"/>
    <x v="0"/>
    <x v="0"/>
    <x v="3"/>
    <n v="0.34892857142857142"/>
    <n v="29.606060606060606"/>
    <x v="3"/>
    <x v="3"/>
    <x v="336"/>
    <d v="2015-11-15T06:00:00"/>
    <x v="0"/>
    <x v="1"/>
  </r>
  <r>
    <x v="353"/>
    <x v="352"/>
    <x v="353"/>
    <n v="33600"/>
    <n v="137961"/>
    <x v="1"/>
    <n v="1703"/>
    <x v="1"/>
    <x v="1"/>
    <x v="337"/>
    <n v="1562389200"/>
    <x v="0"/>
    <x v="0"/>
    <x v="3"/>
    <n v="2"/>
    <n v="81.010569583088667"/>
    <x v="3"/>
    <x v="3"/>
    <x v="337"/>
    <d v="2019-07-06T05:00:00"/>
    <x v="3"/>
    <x v="6"/>
  </r>
  <r>
    <x v="354"/>
    <x v="353"/>
    <x v="354"/>
    <n v="6100"/>
    <n v="7548"/>
    <x v="1"/>
    <n v="80"/>
    <x v="3"/>
    <x v="3"/>
    <x v="338"/>
    <n v="1378789200"/>
    <x v="0"/>
    <x v="0"/>
    <x v="4"/>
    <n v="1.2373770491803278"/>
    <n v="94.35"/>
    <x v="4"/>
    <x v="4"/>
    <x v="338"/>
    <d v="2013-09-10T05:00:00"/>
    <x v="2"/>
    <x v="3"/>
  </r>
  <r>
    <x v="355"/>
    <x v="354"/>
    <x v="355"/>
    <n v="3800"/>
    <n v="2241"/>
    <x v="2"/>
    <n v="86"/>
    <x v="1"/>
    <x v="1"/>
    <x v="339"/>
    <n v="1488520800"/>
    <x v="0"/>
    <x v="0"/>
    <x v="8"/>
    <n v="0.58973684210526311"/>
    <n v="26.058139534883722"/>
    <x v="2"/>
    <x v="8"/>
    <x v="339"/>
    <d v="2017-03-03T06:00:00"/>
    <x v="5"/>
    <x v="1"/>
  </r>
  <r>
    <x v="356"/>
    <x v="355"/>
    <x v="356"/>
    <n v="9300"/>
    <n v="3431"/>
    <x v="0"/>
    <n v="40"/>
    <x v="6"/>
    <x v="6"/>
    <x v="340"/>
    <n v="1327298400"/>
    <x v="0"/>
    <x v="0"/>
    <x v="3"/>
    <n v="0.36892473118279567"/>
    <n v="85.775000000000006"/>
    <x v="3"/>
    <x v="3"/>
    <x v="340"/>
    <d v="2012-01-23T06:00:00"/>
    <x v="4"/>
    <x v="3"/>
  </r>
  <r>
    <x v="357"/>
    <x v="356"/>
    <x v="357"/>
    <n v="2300"/>
    <n v="4253"/>
    <x v="1"/>
    <n v="41"/>
    <x v="1"/>
    <x v="1"/>
    <x v="341"/>
    <n v="1443416400"/>
    <x v="0"/>
    <x v="0"/>
    <x v="11"/>
    <n v="1.8491304347826087"/>
    <n v="103.73170731707317"/>
    <x v="6"/>
    <x v="11"/>
    <x v="341"/>
    <d v="2015-09-28T05:00:00"/>
    <x v="0"/>
    <x v="1"/>
  </r>
  <r>
    <x v="358"/>
    <x v="357"/>
    <x v="358"/>
    <n v="9700"/>
    <n v="1146"/>
    <x v="0"/>
    <n v="23"/>
    <x v="0"/>
    <x v="0"/>
    <x v="342"/>
    <n v="1534136400"/>
    <x v="1"/>
    <x v="0"/>
    <x v="14"/>
    <n v="0.11814432989690722"/>
    <n v="49.826086956521742"/>
    <x v="7"/>
    <x v="14"/>
    <x v="342"/>
    <d v="2018-08-13T05:00:00"/>
    <x v="9"/>
    <x v="3"/>
  </r>
  <r>
    <x v="359"/>
    <x v="358"/>
    <x v="359"/>
    <n v="4000"/>
    <n v="11948"/>
    <x v="1"/>
    <n v="187"/>
    <x v="1"/>
    <x v="1"/>
    <x v="343"/>
    <n v="1315026000"/>
    <x v="0"/>
    <x v="0"/>
    <x v="10"/>
    <n v="2"/>
    <n v="63.893048128342244"/>
    <x v="4"/>
    <x v="10"/>
    <x v="343"/>
    <d v="2011-09-03T05:00:00"/>
    <x v="8"/>
    <x v="1"/>
  </r>
  <r>
    <x v="360"/>
    <x v="359"/>
    <x v="360"/>
    <n v="59700"/>
    <n v="135132"/>
    <x v="1"/>
    <n v="2875"/>
    <x v="4"/>
    <x v="4"/>
    <x v="344"/>
    <n v="1295071200"/>
    <x v="0"/>
    <x v="1"/>
    <x v="3"/>
    <n v="2"/>
    <n v="47.002434782608695"/>
    <x v="3"/>
    <x v="3"/>
    <x v="344"/>
    <d v="2011-01-15T06:00:00"/>
    <x v="8"/>
    <x v="2"/>
  </r>
  <r>
    <x v="361"/>
    <x v="360"/>
    <x v="361"/>
    <n v="5500"/>
    <n v="9546"/>
    <x v="1"/>
    <n v="88"/>
    <x v="1"/>
    <x v="1"/>
    <x v="345"/>
    <n v="1509426000"/>
    <x v="0"/>
    <x v="0"/>
    <x v="3"/>
    <n v="1.7356363636363636"/>
    <n v="108.47727272727273"/>
    <x v="3"/>
    <x v="3"/>
    <x v="345"/>
    <d v="2017-10-31T05:00:00"/>
    <x v="5"/>
    <x v="3"/>
  </r>
  <r>
    <x v="362"/>
    <x v="361"/>
    <x v="362"/>
    <n v="3700"/>
    <n v="13755"/>
    <x v="1"/>
    <n v="191"/>
    <x v="1"/>
    <x v="1"/>
    <x v="65"/>
    <n v="1299391200"/>
    <x v="0"/>
    <x v="0"/>
    <x v="1"/>
    <n v="2"/>
    <n v="72.015706806282722"/>
    <x v="1"/>
    <x v="1"/>
    <x v="65"/>
    <d v="2011-03-06T06:00:00"/>
    <x v="8"/>
    <x v="1"/>
  </r>
  <r>
    <x v="363"/>
    <x v="362"/>
    <x v="363"/>
    <n v="5200"/>
    <n v="8330"/>
    <x v="1"/>
    <n v="139"/>
    <x v="1"/>
    <x v="1"/>
    <x v="346"/>
    <n v="1325052000"/>
    <x v="0"/>
    <x v="0"/>
    <x v="1"/>
    <n v="1.601923076923077"/>
    <n v="59.928057553956833"/>
    <x v="1"/>
    <x v="1"/>
    <x v="346"/>
    <d v="2011-12-28T06:00:00"/>
    <x v="8"/>
    <x v="3"/>
  </r>
  <r>
    <x v="364"/>
    <x v="363"/>
    <x v="364"/>
    <n v="900"/>
    <n v="14547"/>
    <x v="1"/>
    <n v="186"/>
    <x v="1"/>
    <x v="1"/>
    <x v="347"/>
    <n v="1522818000"/>
    <x v="0"/>
    <x v="0"/>
    <x v="7"/>
    <n v="2"/>
    <n v="78.209677419354833"/>
    <x v="1"/>
    <x v="7"/>
    <x v="347"/>
    <d v="2018-04-04T05:00:00"/>
    <x v="9"/>
    <x v="0"/>
  </r>
  <r>
    <x v="365"/>
    <x v="364"/>
    <x v="365"/>
    <n v="1600"/>
    <n v="11735"/>
    <x v="1"/>
    <n v="112"/>
    <x v="2"/>
    <x v="2"/>
    <x v="348"/>
    <n v="1485324000"/>
    <x v="0"/>
    <x v="0"/>
    <x v="3"/>
    <n v="2"/>
    <n v="104.77678571428571"/>
    <x v="3"/>
    <x v="3"/>
    <x v="348"/>
    <d v="2017-01-25T06:00:00"/>
    <x v="7"/>
    <x v="1"/>
  </r>
  <r>
    <x v="366"/>
    <x v="365"/>
    <x v="366"/>
    <n v="1800"/>
    <n v="10658"/>
    <x v="1"/>
    <n v="101"/>
    <x v="1"/>
    <x v="1"/>
    <x v="349"/>
    <n v="1294120800"/>
    <x v="0"/>
    <x v="1"/>
    <x v="3"/>
    <n v="2"/>
    <n v="105.52475247524752"/>
    <x v="3"/>
    <x v="3"/>
    <x v="349"/>
    <d v="2011-01-04T06:00:00"/>
    <x v="8"/>
    <x v="1"/>
  </r>
  <r>
    <x v="367"/>
    <x v="366"/>
    <x v="367"/>
    <n v="9900"/>
    <n v="1870"/>
    <x v="0"/>
    <n v="75"/>
    <x v="1"/>
    <x v="1"/>
    <x v="350"/>
    <n v="1415685600"/>
    <x v="0"/>
    <x v="1"/>
    <x v="3"/>
    <n v="0.18888888888888888"/>
    <n v="24.933333333333334"/>
    <x v="3"/>
    <x v="3"/>
    <x v="350"/>
    <d v="2014-11-11T06:00:00"/>
    <x v="1"/>
    <x v="3"/>
  </r>
  <r>
    <x v="368"/>
    <x v="367"/>
    <x v="368"/>
    <n v="5200"/>
    <n v="14394"/>
    <x v="1"/>
    <n v="206"/>
    <x v="4"/>
    <x v="4"/>
    <x v="351"/>
    <n v="1288933200"/>
    <x v="0"/>
    <x v="1"/>
    <x v="4"/>
    <n v="2"/>
    <n v="69.873786407766985"/>
    <x v="4"/>
    <x v="4"/>
    <x v="351"/>
    <d v="2010-11-05T05:00:00"/>
    <x v="6"/>
    <x v="3"/>
  </r>
  <r>
    <x v="369"/>
    <x v="368"/>
    <x v="369"/>
    <n v="5400"/>
    <n v="14743"/>
    <x v="1"/>
    <n v="154"/>
    <x v="1"/>
    <x v="1"/>
    <x v="352"/>
    <n v="1363237200"/>
    <x v="0"/>
    <x v="1"/>
    <x v="19"/>
    <n v="2"/>
    <n v="95.733766233766232"/>
    <x v="4"/>
    <x v="19"/>
    <x v="352"/>
    <d v="2013-03-14T05:00:00"/>
    <x v="2"/>
    <x v="3"/>
  </r>
  <r>
    <x v="370"/>
    <x v="369"/>
    <x v="370"/>
    <n v="112300"/>
    <n v="178965"/>
    <x v="1"/>
    <n v="5966"/>
    <x v="1"/>
    <x v="1"/>
    <x v="353"/>
    <n v="1555822800"/>
    <x v="0"/>
    <x v="0"/>
    <x v="3"/>
    <n v="1.593633125556545"/>
    <n v="29.997485752598056"/>
    <x v="3"/>
    <x v="3"/>
    <x v="353"/>
    <d v="2019-04-21T05:00:00"/>
    <x v="3"/>
    <x v="2"/>
  </r>
  <r>
    <x v="371"/>
    <x v="370"/>
    <x v="371"/>
    <n v="189200"/>
    <n v="128410"/>
    <x v="0"/>
    <n v="2176"/>
    <x v="1"/>
    <x v="1"/>
    <x v="354"/>
    <n v="1427778000"/>
    <x v="0"/>
    <x v="0"/>
    <x v="3"/>
    <n v="0.67869978858350954"/>
    <n v="59.011948529411768"/>
    <x v="3"/>
    <x v="3"/>
    <x v="354"/>
    <d v="2015-03-31T05:00:00"/>
    <x v="0"/>
    <x v="2"/>
  </r>
  <r>
    <x v="372"/>
    <x v="371"/>
    <x v="372"/>
    <n v="900"/>
    <n v="14324"/>
    <x v="1"/>
    <n v="169"/>
    <x v="1"/>
    <x v="1"/>
    <x v="355"/>
    <n v="1422424800"/>
    <x v="0"/>
    <x v="1"/>
    <x v="4"/>
    <n v="2"/>
    <n v="84.757396449704146"/>
    <x v="4"/>
    <x v="4"/>
    <x v="355"/>
    <d v="2015-01-28T06:00:00"/>
    <x v="0"/>
    <x v="0"/>
  </r>
  <r>
    <x v="373"/>
    <x v="372"/>
    <x v="373"/>
    <n v="22500"/>
    <n v="164291"/>
    <x v="1"/>
    <n v="2106"/>
    <x v="1"/>
    <x v="1"/>
    <x v="356"/>
    <n v="1503637200"/>
    <x v="0"/>
    <x v="0"/>
    <x v="3"/>
    <n v="2"/>
    <n v="78.010921177587846"/>
    <x v="3"/>
    <x v="3"/>
    <x v="356"/>
    <d v="2017-08-25T05:00:00"/>
    <x v="5"/>
    <x v="8"/>
  </r>
  <r>
    <x v="374"/>
    <x v="373"/>
    <x v="374"/>
    <n v="167400"/>
    <n v="22073"/>
    <x v="0"/>
    <n v="441"/>
    <x v="1"/>
    <x v="1"/>
    <x v="357"/>
    <n v="1547618400"/>
    <x v="0"/>
    <x v="1"/>
    <x v="4"/>
    <n v="0.13185782556750297"/>
    <n v="50.05215419501134"/>
    <x v="4"/>
    <x v="4"/>
    <x v="357"/>
    <d v="2019-01-16T06:00:00"/>
    <x v="3"/>
    <x v="2"/>
  </r>
  <r>
    <x v="375"/>
    <x v="374"/>
    <x v="375"/>
    <n v="2700"/>
    <n v="1479"/>
    <x v="0"/>
    <n v="25"/>
    <x v="1"/>
    <x v="1"/>
    <x v="358"/>
    <n v="1449900000"/>
    <x v="0"/>
    <x v="0"/>
    <x v="7"/>
    <n v="0.54777777777777781"/>
    <n v="59.16"/>
    <x v="1"/>
    <x v="7"/>
    <x v="358"/>
    <d v="2015-12-12T06:00:00"/>
    <x v="0"/>
    <x v="1"/>
  </r>
  <r>
    <x v="376"/>
    <x v="375"/>
    <x v="376"/>
    <n v="3400"/>
    <n v="12275"/>
    <x v="1"/>
    <n v="131"/>
    <x v="1"/>
    <x v="1"/>
    <x v="359"/>
    <n v="1405141200"/>
    <x v="0"/>
    <x v="0"/>
    <x v="1"/>
    <n v="2"/>
    <n v="93.702290076335885"/>
    <x v="1"/>
    <x v="1"/>
    <x v="359"/>
    <d v="2014-07-12T05:00:00"/>
    <x v="1"/>
    <x v="1"/>
  </r>
  <r>
    <x v="377"/>
    <x v="376"/>
    <x v="377"/>
    <n v="49700"/>
    <n v="5098"/>
    <x v="0"/>
    <n v="127"/>
    <x v="1"/>
    <x v="1"/>
    <x v="12"/>
    <n v="1572933600"/>
    <x v="0"/>
    <x v="0"/>
    <x v="3"/>
    <n v="0.10257545271629778"/>
    <n v="40.14173228346457"/>
    <x v="3"/>
    <x v="3"/>
    <x v="12"/>
    <d v="2019-11-05T06:00:00"/>
    <x v="3"/>
    <x v="5"/>
  </r>
  <r>
    <x v="378"/>
    <x v="377"/>
    <x v="378"/>
    <n v="178200"/>
    <n v="24882"/>
    <x v="0"/>
    <n v="355"/>
    <x v="1"/>
    <x v="1"/>
    <x v="360"/>
    <n v="1530162000"/>
    <x v="0"/>
    <x v="0"/>
    <x v="4"/>
    <n v="0.13962962962962963"/>
    <n v="70.090140845070422"/>
    <x v="4"/>
    <x v="4"/>
    <x v="360"/>
    <d v="2018-06-28T05:00:00"/>
    <x v="9"/>
    <x v="2"/>
  </r>
  <r>
    <x v="379"/>
    <x v="378"/>
    <x v="379"/>
    <n v="7200"/>
    <n v="2912"/>
    <x v="0"/>
    <n v="44"/>
    <x v="4"/>
    <x v="4"/>
    <x v="361"/>
    <n v="1320904800"/>
    <x v="0"/>
    <x v="0"/>
    <x v="3"/>
    <n v="0.40444444444444444"/>
    <n v="66.181818181818187"/>
    <x v="3"/>
    <x v="3"/>
    <x v="361"/>
    <d v="2011-11-10T06:00:00"/>
    <x v="8"/>
    <x v="3"/>
  </r>
  <r>
    <x v="380"/>
    <x v="379"/>
    <x v="380"/>
    <n v="2500"/>
    <n v="4008"/>
    <x v="1"/>
    <n v="84"/>
    <x v="1"/>
    <x v="1"/>
    <x v="362"/>
    <n v="1372395600"/>
    <x v="0"/>
    <x v="0"/>
    <x v="3"/>
    <n v="1.6032"/>
    <n v="47.714285714285715"/>
    <x v="3"/>
    <x v="3"/>
    <x v="362"/>
    <d v="2013-06-28T05:00:00"/>
    <x v="2"/>
    <x v="1"/>
  </r>
  <r>
    <x v="381"/>
    <x v="380"/>
    <x v="381"/>
    <n v="5300"/>
    <n v="9749"/>
    <x v="1"/>
    <n v="155"/>
    <x v="1"/>
    <x v="1"/>
    <x v="363"/>
    <n v="1437714000"/>
    <x v="0"/>
    <x v="0"/>
    <x v="3"/>
    <n v="1.8394339622641509"/>
    <n v="62.896774193548389"/>
    <x v="3"/>
    <x v="3"/>
    <x v="363"/>
    <d v="2015-07-24T05:00:00"/>
    <x v="0"/>
    <x v="3"/>
  </r>
  <r>
    <x v="382"/>
    <x v="381"/>
    <x v="382"/>
    <n v="9100"/>
    <n v="5803"/>
    <x v="0"/>
    <n v="67"/>
    <x v="1"/>
    <x v="1"/>
    <x v="364"/>
    <n v="1509771600"/>
    <x v="0"/>
    <x v="0"/>
    <x v="14"/>
    <n v="0.63769230769230767"/>
    <n v="86.611940298507463"/>
    <x v="7"/>
    <x v="14"/>
    <x v="364"/>
    <d v="2017-11-04T05:00:00"/>
    <x v="5"/>
    <x v="3"/>
  </r>
  <r>
    <x v="383"/>
    <x v="382"/>
    <x v="383"/>
    <n v="6300"/>
    <n v="14199"/>
    <x v="1"/>
    <n v="189"/>
    <x v="1"/>
    <x v="1"/>
    <x v="210"/>
    <n v="1550556000"/>
    <x v="0"/>
    <x v="1"/>
    <x v="0"/>
    <n v="2"/>
    <n v="75.126984126984127"/>
    <x v="0"/>
    <x v="0"/>
    <x v="210"/>
    <d v="2019-02-19T06:00:00"/>
    <x v="3"/>
    <x v="3"/>
  </r>
  <r>
    <x v="384"/>
    <x v="383"/>
    <x v="384"/>
    <n v="114400"/>
    <n v="196779"/>
    <x v="1"/>
    <n v="4799"/>
    <x v="1"/>
    <x v="1"/>
    <x v="365"/>
    <n v="1489039200"/>
    <x v="1"/>
    <x v="1"/>
    <x v="4"/>
    <n v="1.7200961538461539"/>
    <n v="41.004167534903104"/>
    <x v="4"/>
    <x v="4"/>
    <x v="365"/>
    <d v="2017-03-09T06:00:00"/>
    <x v="5"/>
    <x v="2"/>
  </r>
  <r>
    <x v="385"/>
    <x v="384"/>
    <x v="385"/>
    <n v="38900"/>
    <n v="56859"/>
    <x v="1"/>
    <n v="1137"/>
    <x v="1"/>
    <x v="1"/>
    <x v="366"/>
    <n v="1556600400"/>
    <x v="0"/>
    <x v="0"/>
    <x v="9"/>
    <n v="1.4616709511568124"/>
    <n v="50.007915567282325"/>
    <x v="5"/>
    <x v="9"/>
    <x v="366"/>
    <d v="2019-04-30T05:00:00"/>
    <x v="3"/>
    <x v="11"/>
  </r>
  <r>
    <x v="386"/>
    <x v="385"/>
    <x v="386"/>
    <n v="135500"/>
    <n v="103554"/>
    <x v="0"/>
    <n v="1068"/>
    <x v="1"/>
    <x v="1"/>
    <x v="367"/>
    <n v="1278565200"/>
    <x v="0"/>
    <x v="0"/>
    <x v="3"/>
    <n v="0.76423616236162362"/>
    <n v="96.960674157303373"/>
    <x v="3"/>
    <x v="3"/>
    <x v="367"/>
    <d v="2010-07-08T05:00:00"/>
    <x v="6"/>
    <x v="2"/>
  </r>
  <r>
    <x v="387"/>
    <x v="386"/>
    <x v="387"/>
    <n v="109000"/>
    <n v="42795"/>
    <x v="0"/>
    <n v="424"/>
    <x v="1"/>
    <x v="1"/>
    <x v="368"/>
    <n v="1339909200"/>
    <x v="0"/>
    <x v="0"/>
    <x v="8"/>
    <n v="0.39261467889908258"/>
    <n v="100.93160377358491"/>
    <x v="2"/>
    <x v="8"/>
    <x v="368"/>
    <d v="2012-06-17T05:00:00"/>
    <x v="4"/>
    <x v="2"/>
  </r>
  <r>
    <x v="388"/>
    <x v="387"/>
    <x v="388"/>
    <n v="114800"/>
    <n v="12938"/>
    <x v="3"/>
    <n v="145"/>
    <x v="5"/>
    <x v="5"/>
    <x v="369"/>
    <n v="1325829600"/>
    <x v="0"/>
    <x v="0"/>
    <x v="7"/>
    <n v="0.11270034843205574"/>
    <n v="89.227586206896547"/>
    <x v="1"/>
    <x v="7"/>
    <x v="369"/>
    <d v="2012-01-06T06:00:00"/>
    <x v="4"/>
    <x v="2"/>
  </r>
  <r>
    <x v="389"/>
    <x v="388"/>
    <x v="389"/>
    <n v="83000"/>
    <n v="101352"/>
    <x v="1"/>
    <n v="1152"/>
    <x v="1"/>
    <x v="1"/>
    <x v="370"/>
    <n v="1290578400"/>
    <x v="0"/>
    <x v="0"/>
    <x v="3"/>
    <n v="1.2211084337349398"/>
    <n v="87.979166666666671"/>
    <x v="3"/>
    <x v="3"/>
    <x v="370"/>
    <d v="2010-11-24T06:00:00"/>
    <x v="6"/>
    <x v="2"/>
  </r>
  <r>
    <x v="390"/>
    <x v="389"/>
    <x v="390"/>
    <n v="2400"/>
    <n v="4477"/>
    <x v="1"/>
    <n v="50"/>
    <x v="1"/>
    <x v="1"/>
    <x v="371"/>
    <n v="1380344400"/>
    <x v="0"/>
    <x v="0"/>
    <x v="14"/>
    <n v="1.8654166666666667"/>
    <n v="89.54"/>
    <x v="7"/>
    <x v="14"/>
    <x v="371"/>
    <d v="2013-09-28T05:00:00"/>
    <x v="2"/>
    <x v="1"/>
  </r>
  <r>
    <x v="391"/>
    <x v="390"/>
    <x v="391"/>
    <n v="60400"/>
    <n v="4393"/>
    <x v="0"/>
    <n v="151"/>
    <x v="1"/>
    <x v="1"/>
    <x v="287"/>
    <n v="1389852000"/>
    <x v="0"/>
    <x v="0"/>
    <x v="9"/>
    <n v="7.27317880794702E-2"/>
    <n v="29.09271523178808"/>
    <x v="5"/>
    <x v="9"/>
    <x v="287"/>
    <d v="2014-01-16T06:00:00"/>
    <x v="1"/>
    <x v="2"/>
  </r>
  <r>
    <x v="392"/>
    <x v="391"/>
    <x v="392"/>
    <n v="102900"/>
    <n v="67546"/>
    <x v="0"/>
    <n v="1608"/>
    <x v="1"/>
    <x v="1"/>
    <x v="372"/>
    <n v="1294466400"/>
    <x v="0"/>
    <x v="0"/>
    <x v="8"/>
    <n v="0.65642371234207963"/>
    <n v="42.006218905472636"/>
    <x v="2"/>
    <x v="8"/>
    <x v="372"/>
    <d v="2011-01-08T06:00:00"/>
    <x v="8"/>
    <x v="2"/>
  </r>
  <r>
    <x v="393"/>
    <x v="392"/>
    <x v="393"/>
    <n v="62800"/>
    <n v="143788"/>
    <x v="1"/>
    <n v="3059"/>
    <x v="0"/>
    <x v="0"/>
    <x v="373"/>
    <n v="1500354000"/>
    <x v="0"/>
    <x v="0"/>
    <x v="17"/>
    <n v="2"/>
    <n v="47.004903563255965"/>
    <x v="1"/>
    <x v="17"/>
    <x v="373"/>
    <d v="2017-07-18T05:00:00"/>
    <x v="5"/>
    <x v="2"/>
  </r>
  <r>
    <x v="394"/>
    <x v="393"/>
    <x v="394"/>
    <n v="800"/>
    <n v="3755"/>
    <x v="1"/>
    <n v="34"/>
    <x v="1"/>
    <x v="1"/>
    <x v="374"/>
    <n v="1375938000"/>
    <x v="0"/>
    <x v="1"/>
    <x v="4"/>
    <n v="2"/>
    <n v="110.44117647058823"/>
    <x v="4"/>
    <x v="4"/>
    <x v="374"/>
    <d v="2013-08-08T05:00:00"/>
    <x v="2"/>
    <x v="0"/>
  </r>
  <r>
    <x v="395"/>
    <x v="122"/>
    <x v="395"/>
    <n v="7100"/>
    <n v="9238"/>
    <x v="1"/>
    <n v="220"/>
    <x v="1"/>
    <x v="1"/>
    <x v="375"/>
    <n v="1323410400"/>
    <x v="1"/>
    <x v="0"/>
    <x v="3"/>
    <n v="1.3011267605633803"/>
    <n v="41.990909090909092"/>
    <x v="3"/>
    <x v="3"/>
    <x v="375"/>
    <d v="2011-12-09T06:00:00"/>
    <x v="8"/>
    <x v="3"/>
  </r>
  <r>
    <x v="396"/>
    <x v="394"/>
    <x v="396"/>
    <n v="46100"/>
    <n v="77012"/>
    <x v="1"/>
    <n v="1604"/>
    <x v="2"/>
    <x v="2"/>
    <x v="376"/>
    <n v="1539406800"/>
    <x v="0"/>
    <x v="0"/>
    <x v="6"/>
    <n v="1.6705422993492407"/>
    <n v="48.012468827930178"/>
    <x v="4"/>
    <x v="6"/>
    <x v="376"/>
    <d v="2018-10-13T05:00:00"/>
    <x v="9"/>
    <x v="5"/>
  </r>
  <r>
    <x v="397"/>
    <x v="395"/>
    <x v="397"/>
    <n v="8100"/>
    <n v="14083"/>
    <x v="1"/>
    <n v="454"/>
    <x v="1"/>
    <x v="1"/>
    <x v="377"/>
    <n v="1369803600"/>
    <x v="0"/>
    <x v="0"/>
    <x v="1"/>
    <n v="1.738641975308642"/>
    <n v="31.019823788546255"/>
    <x v="1"/>
    <x v="1"/>
    <x v="377"/>
    <d v="2013-05-29T05:00:00"/>
    <x v="2"/>
    <x v="3"/>
  </r>
  <r>
    <x v="398"/>
    <x v="396"/>
    <x v="398"/>
    <n v="1700"/>
    <n v="12202"/>
    <x v="1"/>
    <n v="123"/>
    <x v="6"/>
    <x v="6"/>
    <x v="378"/>
    <n v="1525928400"/>
    <x v="0"/>
    <x v="1"/>
    <x v="10"/>
    <n v="2"/>
    <n v="99.203252032520325"/>
    <x v="4"/>
    <x v="10"/>
    <x v="378"/>
    <d v="2018-05-10T05:00:00"/>
    <x v="9"/>
    <x v="1"/>
  </r>
  <r>
    <x v="399"/>
    <x v="397"/>
    <x v="399"/>
    <n v="97300"/>
    <n v="62127"/>
    <x v="0"/>
    <n v="941"/>
    <x v="1"/>
    <x v="1"/>
    <x v="379"/>
    <n v="1297231200"/>
    <x v="0"/>
    <x v="0"/>
    <x v="7"/>
    <n v="0.63850976361767731"/>
    <n v="66.022316684378325"/>
    <x v="1"/>
    <x v="7"/>
    <x v="379"/>
    <d v="2011-02-09T06:00:00"/>
    <x v="8"/>
    <x v="2"/>
  </r>
  <r>
    <x v="400"/>
    <x v="398"/>
    <x v="400"/>
    <n v="100"/>
    <n v="2"/>
    <x v="0"/>
    <n v="1"/>
    <x v="1"/>
    <x v="1"/>
    <x v="380"/>
    <n v="1378530000"/>
    <x v="0"/>
    <x v="1"/>
    <x v="14"/>
    <n v="0.02"/>
    <n v="2"/>
    <x v="7"/>
    <x v="14"/>
    <x v="380"/>
    <d v="2013-09-07T05:00:00"/>
    <x v="2"/>
    <x v="0"/>
  </r>
  <r>
    <x v="401"/>
    <x v="399"/>
    <x v="401"/>
    <n v="900"/>
    <n v="13772"/>
    <x v="1"/>
    <n v="299"/>
    <x v="1"/>
    <x v="1"/>
    <x v="381"/>
    <n v="1572152400"/>
    <x v="0"/>
    <x v="0"/>
    <x v="3"/>
    <n v="2"/>
    <n v="46.060200668896321"/>
    <x v="3"/>
    <x v="3"/>
    <x v="381"/>
    <d v="2019-10-27T05:00:00"/>
    <x v="3"/>
    <x v="0"/>
  </r>
  <r>
    <x v="402"/>
    <x v="400"/>
    <x v="402"/>
    <n v="7300"/>
    <n v="2946"/>
    <x v="0"/>
    <n v="40"/>
    <x v="1"/>
    <x v="1"/>
    <x v="382"/>
    <n v="1329890400"/>
    <x v="0"/>
    <x v="1"/>
    <x v="12"/>
    <n v="0.40356164383561643"/>
    <n v="73.650000000000006"/>
    <x v="4"/>
    <x v="12"/>
    <x v="382"/>
    <d v="2012-02-22T06:00:00"/>
    <x v="4"/>
    <x v="3"/>
  </r>
  <r>
    <x v="403"/>
    <x v="401"/>
    <x v="403"/>
    <n v="195800"/>
    <n v="168820"/>
    <x v="0"/>
    <n v="3015"/>
    <x v="0"/>
    <x v="0"/>
    <x v="125"/>
    <n v="1276750800"/>
    <x v="0"/>
    <x v="1"/>
    <x v="3"/>
    <n v="0.86220633299284988"/>
    <n v="55.99336650082919"/>
    <x v="3"/>
    <x v="3"/>
    <x v="125"/>
    <d v="2010-06-17T05:00:00"/>
    <x v="6"/>
    <x v="2"/>
  </r>
  <r>
    <x v="404"/>
    <x v="402"/>
    <x v="404"/>
    <n v="48900"/>
    <n v="154321"/>
    <x v="1"/>
    <n v="2237"/>
    <x v="1"/>
    <x v="1"/>
    <x v="383"/>
    <n v="1510898400"/>
    <x v="0"/>
    <x v="0"/>
    <x v="3"/>
    <n v="2"/>
    <n v="68.985695127402778"/>
    <x v="3"/>
    <x v="3"/>
    <x v="383"/>
    <d v="2017-11-17T06:00:00"/>
    <x v="5"/>
    <x v="5"/>
  </r>
  <r>
    <x v="405"/>
    <x v="403"/>
    <x v="405"/>
    <n v="29600"/>
    <n v="26527"/>
    <x v="0"/>
    <n v="435"/>
    <x v="1"/>
    <x v="1"/>
    <x v="384"/>
    <n v="1532408400"/>
    <x v="0"/>
    <x v="0"/>
    <x v="3"/>
    <n v="0.89618243243243245"/>
    <n v="60.981609195402299"/>
    <x v="3"/>
    <x v="3"/>
    <x v="384"/>
    <d v="2018-07-24T05:00:00"/>
    <x v="9"/>
    <x v="4"/>
  </r>
  <r>
    <x v="406"/>
    <x v="404"/>
    <x v="406"/>
    <n v="39300"/>
    <n v="71583"/>
    <x v="1"/>
    <n v="645"/>
    <x v="1"/>
    <x v="1"/>
    <x v="385"/>
    <n v="1360562400"/>
    <x v="1"/>
    <x v="0"/>
    <x v="4"/>
    <n v="1.8214503816793892"/>
    <n v="110.98139534883721"/>
    <x v="4"/>
    <x v="4"/>
    <x v="385"/>
    <d v="2013-02-11T06:00:00"/>
    <x v="2"/>
    <x v="11"/>
  </r>
  <r>
    <x v="407"/>
    <x v="405"/>
    <x v="407"/>
    <n v="3400"/>
    <n v="12100"/>
    <x v="1"/>
    <n v="484"/>
    <x v="3"/>
    <x v="3"/>
    <x v="386"/>
    <n v="1571547600"/>
    <x v="0"/>
    <x v="0"/>
    <x v="3"/>
    <n v="2"/>
    <n v="25"/>
    <x v="3"/>
    <x v="3"/>
    <x v="386"/>
    <d v="2019-10-20T05:00:00"/>
    <x v="3"/>
    <x v="1"/>
  </r>
  <r>
    <x v="408"/>
    <x v="406"/>
    <x v="408"/>
    <n v="9200"/>
    <n v="12129"/>
    <x v="1"/>
    <n v="154"/>
    <x v="0"/>
    <x v="0"/>
    <x v="387"/>
    <n v="1468126800"/>
    <x v="0"/>
    <x v="0"/>
    <x v="4"/>
    <n v="1.3183695652173912"/>
    <n v="78.759740259740255"/>
    <x v="4"/>
    <x v="4"/>
    <x v="387"/>
    <d v="2016-07-10T05:00:00"/>
    <x v="7"/>
    <x v="3"/>
  </r>
  <r>
    <x v="409"/>
    <x v="97"/>
    <x v="409"/>
    <n v="135600"/>
    <n v="62804"/>
    <x v="0"/>
    <n v="714"/>
    <x v="1"/>
    <x v="1"/>
    <x v="388"/>
    <n v="1492837200"/>
    <x v="0"/>
    <x v="0"/>
    <x v="1"/>
    <n v="0.46315634218289087"/>
    <n v="87.960784313725483"/>
    <x v="1"/>
    <x v="1"/>
    <x v="388"/>
    <d v="2017-04-22T05:00:00"/>
    <x v="5"/>
    <x v="2"/>
  </r>
  <r>
    <x v="410"/>
    <x v="407"/>
    <x v="410"/>
    <n v="153700"/>
    <n v="55536"/>
    <x v="2"/>
    <n v="1111"/>
    <x v="1"/>
    <x v="1"/>
    <x v="277"/>
    <n v="1430197200"/>
    <x v="0"/>
    <x v="0"/>
    <x v="20"/>
    <n v="0.36132726089785294"/>
    <n v="49.987398739873989"/>
    <x v="6"/>
    <x v="20"/>
    <x v="277"/>
    <d v="2015-04-28T05:00:00"/>
    <x v="0"/>
    <x v="2"/>
  </r>
  <r>
    <x v="411"/>
    <x v="408"/>
    <x v="411"/>
    <n v="7800"/>
    <n v="8161"/>
    <x v="1"/>
    <n v="82"/>
    <x v="1"/>
    <x v="1"/>
    <x v="389"/>
    <n v="1496206800"/>
    <x v="0"/>
    <x v="0"/>
    <x v="3"/>
    <n v="1.0462820512820512"/>
    <n v="99.524390243902445"/>
    <x v="3"/>
    <x v="3"/>
    <x v="389"/>
    <d v="2017-05-31T05:00:00"/>
    <x v="5"/>
    <x v="3"/>
  </r>
  <r>
    <x v="412"/>
    <x v="409"/>
    <x v="412"/>
    <n v="2100"/>
    <n v="14046"/>
    <x v="1"/>
    <n v="134"/>
    <x v="1"/>
    <x v="1"/>
    <x v="390"/>
    <n v="1389592800"/>
    <x v="0"/>
    <x v="0"/>
    <x v="13"/>
    <n v="2"/>
    <n v="104.82089552238806"/>
    <x v="5"/>
    <x v="13"/>
    <x v="390"/>
    <d v="2014-01-13T06:00:00"/>
    <x v="1"/>
    <x v="1"/>
  </r>
  <r>
    <x v="413"/>
    <x v="410"/>
    <x v="413"/>
    <n v="189500"/>
    <n v="117628"/>
    <x v="2"/>
    <n v="1089"/>
    <x v="1"/>
    <x v="1"/>
    <x v="391"/>
    <n v="1545631200"/>
    <x v="0"/>
    <x v="0"/>
    <x v="10"/>
    <n v="0.62072823218997364"/>
    <n v="108.01469237832875"/>
    <x v="4"/>
    <x v="10"/>
    <x v="391"/>
    <d v="2018-12-24T06:00:00"/>
    <x v="9"/>
    <x v="2"/>
  </r>
  <r>
    <x v="414"/>
    <x v="411"/>
    <x v="414"/>
    <n v="188200"/>
    <n v="159405"/>
    <x v="0"/>
    <n v="5497"/>
    <x v="1"/>
    <x v="1"/>
    <x v="392"/>
    <n v="1272430800"/>
    <x v="0"/>
    <x v="1"/>
    <x v="0"/>
    <n v="0.84699787460148779"/>
    <n v="28.998544660724033"/>
    <x v="0"/>
    <x v="0"/>
    <x v="392"/>
    <d v="2010-04-28T05:00:00"/>
    <x v="6"/>
    <x v="2"/>
  </r>
  <r>
    <x v="415"/>
    <x v="412"/>
    <x v="415"/>
    <n v="113500"/>
    <n v="12552"/>
    <x v="0"/>
    <n v="418"/>
    <x v="1"/>
    <x v="1"/>
    <x v="393"/>
    <n v="1327903200"/>
    <x v="0"/>
    <x v="0"/>
    <x v="3"/>
    <n v="0.11059030837004405"/>
    <n v="30.028708133971293"/>
    <x v="3"/>
    <x v="3"/>
    <x v="393"/>
    <d v="2012-01-30T06:00:00"/>
    <x v="4"/>
    <x v="2"/>
  </r>
  <r>
    <x v="416"/>
    <x v="413"/>
    <x v="416"/>
    <n v="134600"/>
    <n v="59007"/>
    <x v="0"/>
    <n v="1439"/>
    <x v="1"/>
    <x v="1"/>
    <x v="394"/>
    <n v="1296021600"/>
    <x v="0"/>
    <x v="1"/>
    <x v="4"/>
    <n v="0.43838781575037145"/>
    <n v="41.005559416261292"/>
    <x v="4"/>
    <x v="4"/>
    <x v="394"/>
    <d v="2011-01-26T06:00:00"/>
    <x v="8"/>
    <x v="2"/>
  </r>
  <r>
    <x v="417"/>
    <x v="414"/>
    <x v="417"/>
    <n v="1700"/>
    <n v="943"/>
    <x v="0"/>
    <n v="15"/>
    <x v="1"/>
    <x v="1"/>
    <x v="395"/>
    <n v="1543298400"/>
    <x v="0"/>
    <x v="0"/>
    <x v="3"/>
    <n v="0.55470588235294116"/>
    <n v="62.866666666666667"/>
    <x v="3"/>
    <x v="3"/>
    <x v="395"/>
    <d v="2018-11-27T06:00:00"/>
    <x v="9"/>
    <x v="1"/>
  </r>
  <r>
    <x v="418"/>
    <x v="32"/>
    <x v="418"/>
    <n v="163700"/>
    <n v="93963"/>
    <x v="0"/>
    <n v="1999"/>
    <x v="0"/>
    <x v="0"/>
    <x v="396"/>
    <n v="1336366800"/>
    <x v="0"/>
    <x v="0"/>
    <x v="4"/>
    <n v="0.57399511301160655"/>
    <n v="47.005002501250623"/>
    <x v="4"/>
    <x v="4"/>
    <x v="396"/>
    <d v="2012-05-07T05:00:00"/>
    <x v="4"/>
    <x v="2"/>
  </r>
  <r>
    <x v="419"/>
    <x v="415"/>
    <x v="419"/>
    <n v="113800"/>
    <n v="140469"/>
    <x v="1"/>
    <n v="5203"/>
    <x v="1"/>
    <x v="1"/>
    <x v="397"/>
    <n v="1325052000"/>
    <x v="0"/>
    <x v="0"/>
    <x v="2"/>
    <n v="1.2343497363796134"/>
    <n v="26.997693638285604"/>
    <x v="2"/>
    <x v="2"/>
    <x v="397"/>
    <d v="2011-12-28T06:00:00"/>
    <x v="8"/>
    <x v="2"/>
  </r>
  <r>
    <x v="420"/>
    <x v="416"/>
    <x v="420"/>
    <n v="5000"/>
    <n v="6423"/>
    <x v="1"/>
    <n v="94"/>
    <x v="1"/>
    <x v="1"/>
    <x v="398"/>
    <n v="1499576400"/>
    <x v="0"/>
    <x v="0"/>
    <x v="3"/>
    <n v="1.2846"/>
    <n v="68.329787234042556"/>
    <x v="3"/>
    <x v="3"/>
    <x v="398"/>
    <d v="2017-07-09T05:00:00"/>
    <x v="5"/>
    <x v="3"/>
  </r>
  <r>
    <x v="421"/>
    <x v="417"/>
    <x v="421"/>
    <n v="9400"/>
    <n v="6015"/>
    <x v="0"/>
    <n v="118"/>
    <x v="1"/>
    <x v="1"/>
    <x v="399"/>
    <n v="1501304400"/>
    <x v="0"/>
    <x v="1"/>
    <x v="8"/>
    <n v="0.63989361702127656"/>
    <n v="50.974576271186443"/>
    <x v="2"/>
    <x v="8"/>
    <x v="399"/>
    <d v="2017-07-29T05:00:00"/>
    <x v="5"/>
    <x v="3"/>
  </r>
  <r>
    <x v="422"/>
    <x v="418"/>
    <x v="422"/>
    <n v="8700"/>
    <n v="11075"/>
    <x v="1"/>
    <n v="205"/>
    <x v="1"/>
    <x v="1"/>
    <x v="400"/>
    <n v="1273208400"/>
    <x v="0"/>
    <x v="1"/>
    <x v="3"/>
    <n v="1.2729885057471264"/>
    <n v="54.024390243902438"/>
    <x v="3"/>
    <x v="3"/>
    <x v="400"/>
    <d v="2010-05-07T05:00:00"/>
    <x v="6"/>
    <x v="3"/>
  </r>
  <r>
    <x v="423"/>
    <x v="419"/>
    <x v="423"/>
    <n v="147800"/>
    <n v="15723"/>
    <x v="0"/>
    <n v="162"/>
    <x v="1"/>
    <x v="1"/>
    <x v="116"/>
    <n v="1316840400"/>
    <x v="0"/>
    <x v="1"/>
    <x v="0"/>
    <n v="0.10638024357239513"/>
    <n v="97.055555555555557"/>
    <x v="0"/>
    <x v="0"/>
    <x v="116"/>
    <d v="2011-09-24T05:00:00"/>
    <x v="8"/>
    <x v="2"/>
  </r>
  <r>
    <x v="424"/>
    <x v="420"/>
    <x v="424"/>
    <n v="5100"/>
    <n v="2064"/>
    <x v="0"/>
    <n v="83"/>
    <x v="1"/>
    <x v="1"/>
    <x v="401"/>
    <n v="1524546000"/>
    <x v="0"/>
    <x v="0"/>
    <x v="7"/>
    <n v="0.40470588235294119"/>
    <n v="24.867469879518072"/>
    <x v="1"/>
    <x v="7"/>
    <x v="401"/>
    <d v="2018-04-24T05:00:00"/>
    <x v="9"/>
    <x v="3"/>
  </r>
  <r>
    <x v="425"/>
    <x v="421"/>
    <x v="425"/>
    <n v="2700"/>
    <n v="7767"/>
    <x v="1"/>
    <n v="92"/>
    <x v="1"/>
    <x v="1"/>
    <x v="402"/>
    <n v="1438578000"/>
    <x v="0"/>
    <x v="0"/>
    <x v="14"/>
    <n v="2"/>
    <n v="84.423913043478265"/>
    <x v="7"/>
    <x v="14"/>
    <x v="402"/>
    <d v="2015-08-03T05:00:00"/>
    <x v="0"/>
    <x v="1"/>
  </r>
  <r>
    <x v="426"/>
    <x v="422"/>
    <x v="426"/>
    <n v="1800"/>
    <n v="10313"/>
    <x v="1"/>
    <n v="219"/>
    <x v="1"/>
    <x v="1"/>
    <x v="403"/>
    <n v="1362549600"/>
    <x v="0"/>
    <x v="0"/>
    <x v="3"/>
    <n v="2"/>
    <n v="47.091324200913242"/>
    <x v="3"/>
    <x v="3"/>
    <x v="403"/>
    <d v="2013-03-06T06:00:00"/>
    <x v="2"/>
    <x v="1"/>
  </r>
  <r>
    <x v="427"/>
    <x v="423"/>
    <x v="427"/>
    <n v="174500"/>
    <n v="197018"/>
    <x v="1"/>
    <n v="2526"/>
    <x v="1"/>
    <x v="1"/>
    <x v="404"/>
    <n v="1413349200"/>
    <x v="0"/>
    <x v="1"/>
    <x v="3"/>
    <n v="1.1290429799426933"/>
    <n v="77.996041171813147"/>
    <x v="3"/>
    <x v="3"/>
    <x v="404"/>
    <d v="2014-10-15T05:00:00"/>
    <x v="1"/>
    <x v="2"/>
  </r>
  <r>
    <x v="428"/>
    <x v="424"/>
    <x v="428"/>
    <n v="101400"/>
    <n v="47037"/>
    <x v="0"/>
    <n v="747"/>
    <x v="1"/>
    <x v="1"/>
    <x v="405"/>
    <n v="1298008800"/>
    <x v="0"/>
    <x v="0"/>
    <x v="10"/>
    <n v="0.46387573964497042"/>
    <n v="62.967871485943775"/>
    <x v="4"/>
    <x v="10"/>
    <x v="405"/>
    <d v="2011-02-18T06:00:00"/>
    <x v="8"/>
    <x v="2"/>
  </r>
  <r>
    <x v="429"/>
    <x v="425"/>
    <x v="429"/>
    <n v="191000"/>
    <n v="173191"/>
    <x v="3"/>
    <n v="2138"/>
    <x v="1"/>
    <x v="1"/>
    <x v="406"/>
    <n v="1394427600"/>
    <x v="0"/>
    <x v="1"/>
    <x v="14"/>
    <n v="0.90675916230366493"/>
    <n v="81.006080449017773"/>
    <x v="7"/>
    <x v="14"/>
    <x v="406"/>
    <d v="2014-03-10T05:00:00"/>
    <x v="1"/>
    <x v="2"/>
  </r>
  <r>
    <x v="430"/>
    <x v="426"/>
    <x v="430"/>
    <n v="8100"/>
    <n v="5487"/>
    <x v="0"/>
    <n v="84"/>
    <x v="1"/>
    <x v="1"/>
    <x v="407"/>
    <n v="1572670800"/>
    <x v="0"/>
    <x v="0"/>
    <x v="3"/>
    <n v="0.67740740740740746"/>
    <n v="65.321428571428569"/>
    <x v="3"/>
    <x v="3"/>
    <x v="407"/>
    <d v="2019-11-02T05:00:00"/>
    <x v="3"/>
    <x v="3"/>
  </r>
  <r>
    <x v="431"/>
    <x v="427"/>
    <x v="431"/>
    <n v="5100"/>
    <n v="9817"/>
    <x v="1"/>
    <n v="94"/>
    <x v="1"/>
    <x v="1"/>
    <x v="408"/>
    <n v="1531112400"/>
    <x v="1"/>
    <x v="0"/>
    <x v="3"/>
    <n v="1.9249019607843136"/>
    <n v="104.43617021276596"/>
    <x v="3"/>
    <x v="3"/>
    <x v="408"/>
    <d v="2018-07-09T05:00:00"/>
    <x v="9"/>
    <x v="3"/>
  </r>
  <r>
    <x v="432"/>
    <x v="428"/>
    <x v="432"/>
    <n v="7700"/>
    <n v="6369"/>
    <x v="0"/>
    <n v="91"/>
    <x v="1"/>
    <x v="1"/>
    <x v="409"/>
    <n v="1400734800"/>
    <x v="0"/>
    <x v="0"/>
    <x v="3"/>
    <n v="0.82714285714285718"/>
    <n v="69.989010989010993"/>
    <x v="3"/>
    <x v="3"/>
    <x v="409"/>
    <d v="2014-05-22T05:00:00"/>
    <x v="1"/>
    <x v="3"/>
  </r>
  <r>
    <x v="433"/>
    <x v="429"/>
    <x v="433"/>
    <n v="121400"/>
    <n v="65755"/>
    <x v="0"/>
    <n v="792"/>
    <x v="1"/>
    <x v="1"/>
    <x v="410"/>
    <n v="1386741600"/>
    <x v="0"/>
    <x v="1"/>
    <x v="4"/>
    <n v="0.54163920922570019"/>
    <n v="83.023989898989896"/>
    <x v="4"/>
    <x v="4"/>
    <x v="410"/>
    <d v="2013-12-11T06:00:00"/>
    <x v="2"/>
    <x v="2"/>
  </r>
  <r>
    <x v="434"/>
    <x v="430"/>
    <x v="434"/>
    <n v="5400"/>
    <n v="903"/>
    <x v="3"/>
    <n v="10"/>
    <x v="0"/>
    <x v="0"/>
    <x v="411"/>
    <n v="1481781600"/>
    <x v="1"/>
    <x v="0"/>
    <x v="3"/>
    <n v="0.16722222222222222"/>
    <n v="90.3"/>
    <x v="3"/>
    <x v="3"/>
    <x v="411"/>
    <d v="2016-12-15T06:00:00"/>
    <x v="7"/>
    <x v="3"/>
  </r>
  <r>
    <x v="435"/>
    <x v="431"/>
    <x v="435"/>
    <n v="152400"/>
    <n v="178120"/>
    <x v="1"/>
    <n v="1713"/>
    <x v="6"/>
    <x v="6"/>
    <x v="412"/>
    <n v="1419660000"/>
    <x v="0"/>
    <x v="1"/>
    <x v="3"/>
    <n v="1.168766404199475"/>
    <n v="103.98131932282546"/>
    <x v="3"/>
    <x v="3"/>
    <x v="412"/>
    <d v="2014-12-27T06:00:00"/>
    <x v="1"/>
    <x v="2"/>
  </r>
  <r>
    <x v="436"/>
    <x v="432"/>
    <x v="436"/>
    <n v="1300"/>
    <n v="13678"/>
    <x v="1"/>
    <n v="249"/>
    <x v="1"/>
    <x v="1"/>
    <x v="413"/>
    <n v="1555822800"/>
    <x v="0"/>
    <x v="0"/>
    <x v="17"/>
    <n v="2"/>
    <n v="54.931726907630519"/>
    <x v="1"/>
    <x v="17"/>
    <x v="413"/>
    <d v="2019-04-21T05:00:00"/>
    <x v="3"/>
    <x v="1"/>
  </r>
  <r>
    <x v="437"/>
    <x v="433"/>
    <x v="437"/>
    <n v="8100"/>
    <n v="9969"/>
    <x v="1"/>
    <n v="192"/>
    <x v="1"/>
    <x v="1"/>
    <x v="414"/>
    <n v="1442379600"/>
    <x v="0"/>
    <x v="1"/>
    <x v="10"/>
    <n v="1.2307407407407407"/>
    <n v="51.921875"/>
    <x v="4"/>
    <x v="10"/>
    <x v="414"/>
    <d v="2015-09-16T05:00:00"/>
    <x v="0"/>
    <x v="3"/>
  </r>
  <r>
    <x v="438"/>
    <x v="434"/>
    <x v="438"/>
    <n v="8300"/>
    <n v="14827"/>
    <x v="1"/>
    <n v="247"/>
    <x v="1"/>
    <x v="1"/>
    <x v="415"/>
    <n v="1364965200"/>
    <x v="0"/>
    <x v="0"/>
    <x v="3"/>
    <n v="1.7863855421686747"/>
    <n v="60.02834008097166"/>
    <x v="3"/>
    <x v="3"/>
    <x v="415"/>
    <d v="2013-04-03T05:00:00"/>
    <x v="2"/>
    <x v="3"/>
  </r>
  <r>
    <x v="439"/>
    <x v="435"/>
    <x v="439"/>
    <n v="28400"/>
    <n v="100900"/>
    <x v="1"/>
    <n v="2293"/>
    <x v="1"/>
    <x v="1"/>
    <x v="416"/>
    <n v="1479016800"/>
    <x v="0"/>
    <x v="0"/>
    <x v="22"/>
    <n v="2"/>
    <n v="44.003488879197555"/>
    <x v="4"/>
    <x v="22"/>
    <x v="416"/>
    <d v="2016-11-13T06:00:00"/>
    <x v="7"/>
    <x v="4"/>
  </r>
  <r>
    <x v="440"/>
    <x v="436"/>
    <x v="440"/>
    <n v="102500"/>
    <n v="165954"/>
    <x v="1"/>
    <n v="3131"/>
    <x v="1"/>
    <x v="1"/>
    <x v="417"/>
    <n v="1499662800"/>
    <x v="0"/>
    <x v="0"/>
    <x v="19"/>
    <n v="1.6190634146341463"/>
    <n v="53.003513254551258"/>
    <x v="4"/>
    <x v="19"/>
    <x v="417"/>
    <d v="2017-07-10T05:00:00"/>
    <x v="5"/>
    <x v="2"/>
  </r>
  <r>
    <x v="441"/>
    <x v="437"/>
    <x v="441"/>
    <n v="7000"/>
    <n v="1744"/>
    <x v="0"/>
    <n v="32"/>
    <x v="1"/>
    <x v="1"/>
    <x v="418"/>
    <n v="1337835600"/>
    <x v="0"/>
    <x v="0"/>
    <x v="8"/>
    <n v="0.24914285714285714"/>
    <n v="54.5"/>
    <x v="2"/>
    <x v="8"/>
    <x v="418"/>
    <d v="2012-05-24T05:00:00"/>
    <x v="4"/>
    <x v="3"/>
  </r>
  <r>
    <x v="442"/>
    <x v="438"/>
    <x v="442"/>
    <n v="5400"/>
    <n v="10731"/>
    <x v="1"/>
    <n v="143"/>
    <x v="6"/>
    <x v="6"/>
    <x v="419"/>
    <n v="1505710800"/>
    <x v="0"/>
    <x v="0"/>
    <x v="3"/>
    <n v="1.9872222222222222"/>
    <n v="75.04195804195804"/>
    <x v="3"/>
    <x v="3"/>
    <x v="419"/>
    <d v="2017-09-18T05:00:00"/>
    <x v="5"/>
    <x v="3"/>
  </r>
  <r>
    <x v="443"/>
    <x v="439"/>
    <x v="443"/>
    <n v="9300"/>
    <n v="3232"/>
    <x v="3"/>
    <n v="90"/>
    <x v="1"/>
    <x v="1"/>
    <x v="420"/>
    <n v="1287464400"/>
    <x v="0"/>
    <x v="0"/>
    <x v="3"/>
    <n v="0.34752688172043011"/>
    <n v="35.911111111111111"/>
    <x v="3"/>
    <x v="3"/>
    <x v="420"/>
    <d v="2010-10-19T05:00:00"/>
    <x v="6"/>
    <x v="3"/>
  </r>
  <r>
    <x v="444"/>
    <x v="347"/>
    <x v="444"/>
    <n v="6200"/>
    <n v="10938"/>
    <x v="1"/>
    <n v="296"/>
    <x v="1"/>
    <x v="1"/>
    <x v="421"/>
    <n v="1311656400"/>
    <x v="0"/>
    <x v="1"/>
    <x v="7"/>
    <n v="1.7641935483870967"/>
    <n v="36.952702702702702"/>
    <x v="1"/>
    <x v="7"/>
    <x v="421"/>
    <d v="2011-07-26T05:00:00"/>
    <x v="8"/>
    <x v="3"/>
  </r>
  <r>
    <x v="445"/>
    <x v="440"/>
    <x v="445"/>
    <n v="2100"/>
    <n v="10739"/>
    <x v="1"/>
    <n v="170"/>
    <x v="1"/>
    <x v="1"/>
    <x v="422"/>
    <n v="1293170400"/>
    <x v="0"/>
    <x v="1"/>
    <x v="3"/>
    <n v="2"/>
    <n v="63.170588235294119"/>
    <x v="3"/>
    <x v="3"/>
    <x v="422"/>
    <d v="2010-12-24T06:00:00"/>
    <x v="6"/>
    <x v="1"/>
  </r>
  <r>
    <x v="446"/>
    <x v="441"/>
    <x v="446"/>
    <n v="6800"/>
    <n v="5579"/>
    <x v="0"/>
    <n v="186"/>
    <x v="1"/>
    <x v="1"/>
    <x v="423"/>
    <n v="1355983200"/>
    <x v="0"/>
    <x v="0"/>
    <x v="8"/>
    <n v="0.82044117647058823"/>
    <n v="29.99462365591398"/>
    <x v="2"/>
    <x v="8"/>
    <x v="423"/>
    <d v="2012-12-20T06:00:00"/>
    <x v="4"/>
    <x v="3"/>
  </r>
  <r>
    <x v="447"/>
    <x v="442"/>
    <x v="447"/>
    <n v="155200"/>
    <n v="37754"/>
    <x v="3"/>
    <n v="439"/>
    <x v="4"/>
    <x v="4"/>
    <x v="424"/>
    <n v="1515045600"/>
    <x v="0"/>
    <x v="0"/>
    <x v="19"/>
    <n v="0.24326030927835052"/>
    <n v="86"/>
    <x v="4"/>
    <x v="19"/>
    <x v="424"/>
    <d v="2018-01-04T06:00:00"/>
    <x v="5"/>
    <x v="2"/>
  </r>
  <r>
    <x v="448"/>
    <x v="443"/>
    <x v="448"/>
    <n v="89900"/>
    <n v="45384"/>
    <x v="0"/>
    <n v="605"/>
    <x v="1"/>
    <x v="1"/>
    <x v="425"/>
    <n v="1366088400"/>
    <x v="0"/>
    <x v="1"/>
    <x v="11"/>
    <n v="0.50482758620689661"/>
    <n v="75.014876033057845"/>
    <x v="6"/>
    <x v="11"/>
    <x v="425"/>
    <d v="2013-04-16T05:00:00"/>
    <x v="2"/>
    <x v="2"/>
  </r>
  <r>
    <x v="449"/>
    <x v="444"/>
    <x v="449"/>
    <n v="900"/>
    <n v="8703"/>
    <x v="1"/>
    <n v="86"/>
    <x v="3"/>
    <x v="3"/>
    <x v="426"/>
    <n v="1553317200"/>
    <x v="0"/>
    <x v="0"/>
    <x v="11"/>
    <n v="2"/>
    <n v="101.19767441860465"/>
    <x v="6"/>
    <x v="11"/>
    <x v="426"/>
    <d v="2019-03-23T05:00:00"/>
    <x v="3"/>
    <x v="0"/>
  </r>
  <r>
    <x v="450"/>
    <x v="445"/>
    <x v="450"/>
    <n v="100"/>
    <n v="4"/>
    <x v="0"/>
    <n v="1"/>
    <x v="0"/>
    <x v="0"/>
    <x v="427"/>
    <n v="1542088800"/>
    <x v="0"/>
    <x v="0"/>
    <x v="10"/>
    <n v="0.04"/>
    <n v="4"/>
    <x v="4"/>
    <x v="10"/>
    <x v="427"/>
    <d v="2018-11-13T06:00:00"/>
    <x v="9"/>
    <x v="0"/>
  </r>
  <r>
    <x v="451"/>
    <x v="446"/>
    <x v="451"/>
    <n v="148400"/>
    <n v="182302"/>
    <x v="1"/>
    <n v="6286"/>
    <x v="1"/>
    <x v="1"/>
    <x v="428"/>
    <n v="1503118800"/>
    <x v="0"/>
    <x v="0"/>
    <x v="1"/>
    <n v="1.2284501347708894"/>
    <n v="29.001272669424118"/>
    <x v="1"/>
    <x v="1"/>
    <x v="428"/>
    <d v="2017-08-19T05:00:00"/>
    <x v="5"/>
    <x v="2"/>
  </r>
  <r>
    <x v="452"/>
    <x v="447"/>
    <x v="452"/>
    <n v="4800"/>
    <n v="3045"/>
    <x v="0"/>
    <n v="31"/>
    <x v="1"/>
    <x v="1"/>
    <x v="429"/>
    <n v="1278478800"/>
    <x v="0"/>
    <x v="0"/>
    <x v="6"/>
    <n v="0.63437500000000002"/>
    <n v="98.225806451612897"/>
    <x v="4"/>
    <x v="6"/>
    <x v="429"/>
    <d v="2010-07-07T05:00:00"/>
    <x v="6"/>
    <x v="1"/>
  </r>
  <r>
    <x v="453"/>
    <x v="448"/>
    <x v="453"/>
    <n v="182400"/>
    <n v="102749"/>
    <x v="0"/>
    <n v="1181"/>
    <x v="1"/>
    <x v="1"/>
    <x v="411"/>
    <n v="1484114400"/>
    <x v="0"/>
    <x v="0"/>
    <x v="22"/>
    <n v="0.56331688596491225"/>
    <n v="87.001693480101608"/>
    <x v="4"/>
    <x v="22"/>
    <x v="411"/>
    <d v="2017-01-11T06:00:00"/>
    <x v="7"/>
    <x v="2"/>
  </r>
  <r>
    <x v="454"/>
    <x v="449"/>
    <x v="454"/>
    <n v="4000"/>
    <n v="1763"/>
    <x v="0"/>
    <n v="39"/>
    <x v="1"/>
    <x v="1"/>
    <x v="430"/>
    <n v="1385445600"/>
    <x v="0"/>
    <x v="1"/>
    <x v="6"/>
    <n v="0.44074999999999998"/>
    <n v="45.205128205128204"/>
    <x v="4"/>
    <x v="6"/>
    <x v="430"/>
    <d v="2013-11-26T06:00:00"/>
    <x v="2"/>
    <x v="1"/>
  </r>
  <r>
    <x v="455"/>
    <x v="450"/>
    <x v="455"/>
    <n v="116500"/>
    <n v="137904"/>
    <x v="1"/>
    <n v="3727"/>
    <x v="1"/>
    <x v="1"/>
    <x v="431"/>
    <n v="1318741200"/>
    <x v="0"/>
    <x v="0"/>
    <x v="3"/>
    <n v="1.1837253218884121"/>
    <n v="37.001341561577675"/>
    <x v="3"/>
    <x v="3"/>
    <x v="431"/>
    <d v="2011-10-16T05:00:00"/>
    <x v="8"/>
    <x v="2"/>
  </r>
  <r>
    <x v="456"/>
    <x v="451"/>
    <x v="456"/>
    <n v="146400"/>
    <n v="152438"/>
    <x v="1"/>
    <n v="1605"/>
    <x v="1"/>
    <x v="1"/>
    <x v="432"/>
    <n v="1518242400"/>
    <x v="0"/>
    <x v="1"/>
    <x v="7"/>
    <n v="1.041243169398907"/>
    <n v="94.976947040498445"/>
    <x v="1"/>
    <x v="7"/>
    <x v="432"/>
    <d v="2018-02-10T06:00:00"/>
    <x v="9"/>
    <x v="2"/>
  </r>
  <r>
    <x v="457"/>
    <x v="452"/>
    <x v="457"/>
    <n v="5000"/>
    <n v="1332"/>
    <x v="0"/>
    <n v="46"/>
    <x v="1"/>
    <x v="1"/>
    <x v="433"/>
    <n v="1476594000"/>
    <x v="0"/>
    <x v="0"/>
    <x v="3"/>
    <n v="0.26640000000000003"/>
    <n v="28.956521739130434"/>
    <x v="3"/>
    <x v="3"/>
    <x v="433"/>
    <d v="2016-10-16T05:00:00"/>
    <x v="7"/>
    <x v="3"/>
  </r>
  <r>
    <x v="458"/>
    <x v="453"/>
    <x v="458"/>
    <n v="33800"/>
    <n v="118706"/>
    <x v="1"/>
    <n v="2120"/>
    <x v="1"/>
    <x v="1"/>
    <x v="434"/>
    <n v="1273554000"/>
    <x v="0"/>
    <x v="0"/>
    <x v="3"/>
    <n v="2"/>
    <n v="55.993396226415094"/>
    <x v="3"/>
    <x v="3"/>
    <x v="434"/>
    <d v="2010-05-11T05:00:00"/>
    <x v="6"/>
    <x v="6"/>
  </r>
  <r>
    <x v="459"/>
    <x v="454"/>
    <x v="459"/>
    <n v="6300"/>
    <n v="5674"/>
    <x v="0"/>
    <n v="105"/>
    <x v="1"/>
    <x v="1"/>
    <x v="435"/>
    <n v="1421906400"/>
    <x v="0"/>
    <x v="0"/>
    <x v="4"/>
    <n v="0.90063492063492068"/>
    <n v="54.038095238095238"/>
    <x v="4"/>
    <x v="4"/>
    <x v="435"/>
    <d v="2015-01-22T06:00:00"/>
    <x v="1"/>
    <x v="3"/>
  </r>
  <r>
    <x v="460"/>
    <x v="455"/>
    <x v="460"/>
    <n v="2400"/>
    <n v="4119"/>
    <x v="1"/>
    <n v="50"/>
    <x v="1"/>
    <x v="1"/>
    <x v="8"/>
    <n v="1281589200"/>
    <x v="0"/>
    <x v="0"/>
    <x v="3"/>
    <n v="1.7162500000000001"/>
    <n v="82.38"/>
    <x v="3"/>
    <x v="3"/>
    <x v="8"/>
    <d v="2010-08-12T05:00:00"/>
    <x v="6"/>
    <x v="1"/>
  </r>
  <r>
    <x v="461"/>
    <x v="456"/>
    <x v="461"/>
    <n v="98800"/>
    <n v="139354"/>
    <x v="1"/>
    <n v="2080"/>
    <x v="1"/>
    <x v="1"/>
    <x v="436"/>
    <n v="1400389200"/>
    <x v="0"/>
    <x v="0"/>
    <x v="6"/>
    <n v="1.4104655870445344"/>
    <n v="66.997115384615384"/>
    <x v="4"/>
    <x v="6"/>
    <x v="436"/>
    <d v="2014-05-18T05:00:00"/>
    <x v="1"/>
    <x v="2"/>
  </r>
  <r>
    <x v="462"/>
    <x v="457"/>
    <x v="462"/>
    <n v="188800"/>
    <n v="57734"/>
    <x v="0"/>
    <n v="535"/>
    <x v="1"/>
    <x v="1"/>
    <x v="385"/>
    <n v="1362808800"/>
    <x v="0"/>
    <x v="0"/>
    <x v="20"/>
    <n v="0.30579449152542371"/>
    <n v="107.91401869158878"/>
    <x v="6"/>
    <x v="20"/>
    <x v="385"/>
    <d v="2013-03-09T06:00:00"/>
    <x v="2"/>
    <x v="2"/>
  </r>
  <r>
    <x v="463"/>
    <x v="458"/>
    <x v="463"/>
    <n v="134300"/>
    <n v="145265"/>
    <x v="1"/>
    <n v="2105"/>
    <x v="1"/>
    <x v="1"/>
    <x v="437"/>
    <n v="1388815200"/>
    <x v="0"/>
    <x v="0"/>
    <x v="10"/>
    <n v="1.0816455696202532"/>
    <n v="69.009501187648453"/>
    <x v="4"/>
    <x v="10"/>
    <x v="437"/>
    <d v="2014-01-04T06:00:00"/>
    <x v="2"/>
    <x v="2"/>
  </r>
  <r>
    <x v="464"/>
    <x v="459"/>
    <x v="464"/>
    <n v="71200"/>
    <n v="95020"/>
    <x v="1"/>
    <n v="2436"/>
    <x v="1"/>
    <x v="1"/>
    <x v="438"/>
    <n v="1519538400"/>
    <x v="0"/>
    <x v="0"/>
    <x v="3"/>
    <n v="1.3345505617977529"/>
    <n v="39.006568144499177"/>
    <x v="3"/>
    <x v="3"/>
    <x v="438"/>
    <d v="2018-02-25T06:00:00"/>
    <x v="9"/>
    <x v="2"/>
  </r>
  <r>
    <x v="465"/>
    <x v="460"/>
    <x v="465"/>
    <n v="4700"/>
    <n v="8829"/>
    <x v="1"/>
    <n v="80"/>
    <x v="1"/>
    <x v="1"/>
    <x v="439"/>
    <n v="1517810400"/>
    <x v="0"/>
    <x v="0"/>
    <x v="18"/>
    <n v="1.8785106382978722"/>
    <n v="110.3625"/>
    <x v="5"/>
    <x v="18"/>
    <x v="439"/>
    <d v="2018-02-05T06:00:00"/>
    <x v="9"/>
    <x v="1"/>
  </r>
  <r>
    <x v="466"/>
    <x v="461"/>
    <x v="466"/>
    <n v="1200"/>
    <n v="3984"/>
    <x v="1"/>
    <n v="42"/>
    <x v="1"/>
    <x v="1"/>
    <x v="440"/>
    <n v="1370581200"/>
    <x v="0"/>
    <x v="1"/>
    <x v="8"/>
    <n v="2"/>
    <n v="94.857142857142861"/>
    <x v="2"/>
    <x v="8"/>
    <x v="440"/>
    <d v="2013-06-07T05:00:00"/>
    <x v="2"/>
    <x v="1"/>
  </r>
  <r>
    <x v="467"/>
    <x v="462"/>
    <x v="467"/>
    <n v="1400"/>
    <n v="8053"/>
    <x v="1"/>
    <n v="139"/>
    <x v="0"/>
    <x v="0"/>
    <x v="441"/>
    <n v="1448863200"/>
    <x v="0"/>
    <x v="1"/>
    <x v="2"/>
    <n v="2"/>
    <n v="57.935251798561154"/>
    <x v="2"/>
    <x v="2"/>
    <x v="441"/>
    <d v="2015-11-30T06:00:00"/>
    <x v="0"/>
    <x v="1"/>
  </r>
  <r>
    <x v="468"/>
    <x v="463"/>
    <x v="468"/>
    <n v="4000"/>
    <n v="1620"/>
    <x v="0"/>
    <n v="16"/>
    <x v="1"/>
    <x v="1"/>
    <x v="442"/>
    <n v="1556600400"/>
    <x v="0"/>
    <x v="0"/>
    <x v="3"/>
    <n v="0.40500000000000003"/>
    <n v="101.25"/>
    <x v="3"/>
    <x v="3"/>
    <x v="442"/>
    <d v="2019-04-30T05:00:00"/>
    <x v="3"/>
    <x v="1"/>
  </r>
  <r>
    <x v="469"/>
    <x v="464"/>
    <x v="469"/>
    <n v="5600"/>
    <n v="10328"/>
    <x v="1"/>
    <n v="159"/>
    <x v="1"/>
    <x v="1"/>
    <x v="443"/>
    <n v="1432098000"/>
    <x v="0"/>
    <x v="0"/>
    <x v="6"/>
    <n v="1.8442857142857143"/>
    <n v="64.95597484276729"/>
    <x v="4"/>
    <x v="6"/>
    <x v="443"/>
    <d v="2015-05-20T05:00:00"/>
    <x v="0"/>
    <x v="3"/>
  </r>
  <r>
    <x v="470"/>
    <x v="465"/>
    <x v="470"/>
    <n v="3600"/>
    <n v="10289"/>
    <x v="1"/>
    <n v="381"/>
    <x v="1"/>
    <x v="1"/>
    <x v="315"/>
    <n v="1482127200"/>
    <x v="0"/>
    <x v="0"/>
    <x v="8"/>
    <n v="2"/>
    <n v="27.00524934383202"/>
    <x v="2"/>
    <x v="8"/>
    <x v="315"/>
    <d v="2016-12-19T06:00:00"/>
    <x v="7"/>
    <x v="1"/>
  </r>
  <r>
    <x v="471"/>
    <x v="197"/>
    <x v="471"/>
    <n v="3100"/>
    <n v="9889"/>
    <x v="1"/>
    <n v="194"/>
    <x v="4"/>
    <x v="4"/>
    <x v="444"/>
    <n v="1335934800"/>
    <x v="0"/>
    <x v="1"/>
    <x v="0"/>
    <n v="2"/>
    <n v="50.97422680412371"/>
    <x v="0"/>
    <x v="0"/>
    <x v="444"/>
    <d v="2012-05-02T05:00:00"/>
    <x v="4"/>
    <x v="1"/>
  </r>
  <r>
    <x v="472"/>
    <x v="466"/>
    <x v="472"/>
    <n v="153800"/>
    <n v="60342"/>
    <x v="0"/>
    <n v="575"/>
    <x v="1"/>
    <x v="1"/>
    <x v="445"/>
    <n v="1556946000"/>
    <x v="0"/>
    <x v="0"/>
    <x v="1"/>
    <n v="0.39234070221066319"/>
    <n v="104.94260869565217"/>
    <x v="1"/>
    <x v="1"/>
    <x v="445"/>
    <d v="2019-05-04T05:00:00"/>
    <x v="3"/>
    <x v="2"/>
  </r>
  <r>
    <x v="473"/>
    <x v="467"/>
    <x v="473"/>
    <n v="5000"/>
    <n v="8907"/>
    <x v="1"/>
    <n v="106"/>
    <x v="1"/>
    <x v="1"/>
    <x v="446"/>
    <n v="1530075600"/>
    <x v="0"/>
    <x v="0"/>
    <x v="5"/>
    <n v="1.7814000000000001"/>
    <n v="84.028301886792448"/>
    <x v="1"/>
    <x v="5"/>
    <x v="446"/>
    <d v="2018-06-27T05:00:00"/>
    <x v="9"/>
    <x v="3"/>
  </r>
  <r>
    <x v="474"/>
    <x v="468"/>
    <x v="474"/>
    <n v="4000"/>
    <n v="14606"/>
    <x v="1"/>
    <n v="142"/>
    <x v="1"/>
    <x v="1"/>
    <x v="447"/>
    <n v="1418796000"/>
    <x v="0"/>
    <x v="0"/>
    <x v="19"/>
    <n v="2"/>
    <n v="102.85915492957747"/>
    <x v="4"/>
    <x v="19"/>
    <x v="447"/>
    <d v="2014-12-17T06:00:00"/>
    <x v="1"/>
    <x v="1"/>
  </r>
  <r>
    <x v="475"/>
    <x v="469"/>
    <x v="475"/>
    <n v="7400"/>
    <n v="8432"/>
    <x v="1"/>
    <n v="211"/>
    <x v="1"/>
    <x v="1"/>
    <x v="448"/>
    <n v="1372482000"/>
    <x v="0"/>
    <x v="1"/>
    <x v="18"/>
    <n v="1.1394594594594594"/>
    <n v="39.962085308056871"/>
    <x v="5"/>
    <x v="18"/>
    <x v="448"/>
    <d v="2013-06-29T05:00:00"/>
    <x v="2"/>
    <x v="3"/>
  </r>
  <r>
    <x v="476"/>
    <x v="470"/>
    <x v="476"/>
    <n v="191500"/>
    <n v="57122"/>
    <x v="0"/>
    <n v="1120"/>
    <x v="1"/>
    <x v="1"/>
    <x v="342"/>
    <n v="1534395600"/>
    <x v="0"/>
    <x v="0"/>
    <x v="13"/>
    <n v="0.29828720626631855"/>
    <n v="51.001785714285717"/>
    <x v="5"/>
    <x v="13"/>
    <x v="342"/>
    <d v="2018-08-16T05:00:00"/>
    <x v="9"/>
    <x v="2"/>
  </r>
  <r>
    <x v="477"/>
    <x v="471"/>
    <x v="477"/>
    <n v="8500"/>
    <n v="4613"/>
    <x v="0"/>
    <n v="113"/>
    <x v="1"/>
    <x v="1"/>
    <x v="449"/>
    <n v="1311397200"/>
    <x v="0"/>
    <x v="0"/>
    <x v="22"/>
    <n v="0.54270588235294115"/>
    <n v="40.823008849557525"/>
    <x v="4"/>
    <x v="22"/>
    <x v="449"/>
    <d v="2011-07-23T05:00:00"/>
    <x v="8"/>
    <x v="3"/>
  </r>
  <r>
    <x v="478"/>
    <x v="472"/>
    <x v="478"/>
    <n v="68800"/>
    <n v="162603"/>
    <x v="1"/>
    <n v="2756"/>
    <x v="1"/>
    <x v="1"/>
    <x v="450"/>
    <n v="1426914000"/>
    <x v="0"/>
    <x v="0"/>
    <x v="8"/>
    <n v="2"/>
    <n v="58.999637155297535"/>
    <x v="2"/>
    <x v="8"/>
    <x v="450"/>
    <d v="2015-03-21T05:00:00"/>
    <x v="0"/>
    <x v="2"/>
  </r>
  <r>
    <x v="479"/>
    <x v="473"/>
    <x v="479"/>
    <n v="2400"/>
    <n v="12310"/>
    <x v="1"/>
    <n v="173"/>
    <x v="4"/>
    <x v="4"/>
    <x v="451"/>
    <n v="1501477200"/>
    <x v="0"/>
    <x v="0"/>
    <x v="0"/>
    <n v="2"/>
    <n v="71.156069364161851"/>
    <x v="0"/>
    <x v="0"/>
    <x v="451"/>
    <d v="2017-07-31T05:00:00"/>
    <x v="5"/>
    <x v="1"/>
  </r>
  <r>
    <x v="480"/>
    <x v="474"/>
    <x v="480"/>
    <n v="8600"/>
    <n v="8656"/>
    <x v="1"/>
    <n v="87"/>
    <x v="1"/>
    <x v="1"/>
    <x v="452"/>
    <n v="1269061200"/>
    <x v="0"/>
    <x v="1"/>
    <x v="14"/>
    <n v="1.0065116279069768"/>
    <n v="99.494252873563212"/>
    <x v="7"/>
    <x v="14"/>
    <x v="452"/>
    <d v="2010-03-20T05:00:00"/>
    <x v="6"/>
    <x v="3"/>
  </r>
  <r>
    <x v="481"/>
    <x v="475"/>
    <x v="481"/>
    <n v="196600"/>
    <n v="159931"/>
    <x v="0"/>
    <n v="1538"/>
    <x v="1"/>
    <x v="1"/>
    <x v="453"/>
    <n v="1415772000"/>
    <x v="0"/>
    <x v="1"/>
    <x v="3"/>
    <n v="0.81348423194303154"/>
    <n v="103.98634590377114"/>
    <x v="3"/>
    <x v="3"/>
    <x v="453"/>
    <d v="2014-11-12T06:00:00"/>
    <x v="1"/>
    <x v="2"/>
  </r>
  <r>
    <x v="482"/>
    <x v="476"/>
    <x v="482"/>
    <n v="4200"/>
    <n v="689"/>
    <x v="0"/>
    <n v="9"/>
    <x v="1"/>
    <x v="1"/>
    <x v="454"/>
    <n v="1331013600"/>
    <x v="0"/>
    <x v="1"/>
    <x v="13"/>
    <n v="0.16404761904761905"/>
    <n v="76.555555555555557"/>
    <x v="5"/>
    <x v="13"/>
    <x v="454"/>
    <d v="2012-03-06T06:00:00"/>
    <x v="4"/>
    <x v="1"/>
  </r>
  <r>
    <x v="483"/>
    <x v="477"/>
    <x v="483"/>
    <n v="91400"/>
    <n v="48236"/>
    <x v="0"/>
    <n v="554"/>
    <x v="1"/>
    <x v="1"/>
    <x v="455"/>
    <n v="1576735200"/>
    <x v="0"/>
    <x v="0"/>
    <x v="3"/>
    <n v="0.52774617067833696"/>
    <n v="87.068592057761734"/>
    <x v="3"/>
    <x v="3"/>
    <x v="455"/>
    <d v="2019-12-19T06:00:00"/>
    <x v="3"/>
    <x v="2"/>
  </r>
  <r>
    <x v="484"/>
    <x v="478"/>
    <x v="484"/>
    <n v="29600"/>
    <n v="77021"/>
    <x v="1"/>
    <n v="1572"/>
    <x v="4"/>
    <x v="4"/>
    <x v="456"/>
    <n v="1411362000"/>
    <x v="0"/>
    <x v="1"/>
    <x v="0"/>
    <n v="2"/>
    <n v="48.99554707379135"/>
    <x v="0"/>
    <x v="0"/>
    <x v="456"/>
    <d v="2014-09-22T05:00:00"/>
    <x v="1"/>
    <x v="4"/>
  </r>
  <r>
    <x v="485"/>
    <x v="479"/>
    <x v="485"/>
    <n v="90600"/>
    <n v="27844"/>
    <x v="0"/>
    <n v="648"/>
    <x v="4"/>
    <x v="4"/>
    <x v="457"/>
    <n v="1563685200"/>
    <x v="0"/>
    <x v="0"/>
    <x v="3"/>
    <n v="0.30732891832229581"/>
    <n v="42.969135802469133"/>
    <x v="3"/>
    <x v="3"/>
    <x v="457"/>
    <d v="2019-07-21T05:00:00"/>
    <x v="3"/>
    <x v="2"/>
  </r>
  <r>
    <x v="486"/>
    <x v="480"/>
    <x v="486"/>
    <n v="5200"/>
    <n v="702"/>
    <x v="0"/>
    <n v="21"/>
    <x v="4"/>
    <x v="4"/>
    <x v="458"/>
    <n v="1521867600"/>
    <x v="0"/>
    <x v="1"/>
    <x v="18"/>
    <n v="0.13500000000000001"/>
    <n v="33.428571428571431"/>
    <x v="5"/>
    <x v="18"/>
    <x v="458"/>
    <d v="2018-03-24T05:00:00"/>
    <x v="9"/>
    <x v="3"/>
  </r>
  <r>
    <x v="487"/>
    <x v="481"/>
    <x v="487"/>
    <n v="110300"/>
    <n v="197024"/>
    <x v="1"/>
    <n v="2346"/>
    <x v="1"/>
    <x v="1"/>
    <x v="459"/>
    <n v="1495515600"/>
    <x v="0"/>
    <x v="0"/>
    <x v="3"/>
    <n v="1.7862556663644606"/>
    <n v="83.982949701619773"/>
    <x v="3"/>
    <x v="3"/>
    <x v="459"/>
    <d v="2017-05-23T05:00:00"/>
    <x v="5"/>
    <x v="2"/>
  </r>
  <r>
    <x v="488"/>
    <x v="482"/>
    <x v="488"/>
    <n v="5300"/>
    <n v="11663"/>
    <x v="1"/>
    <n v="115"/>
    <x v="1"/>
    <x v="1"/>
    <x v="460"/>
    <n v="1455948000"/>
    <x v="0"/>
    <x v="0"/>
    <x v="3"/>
    <n v="2"/>
    <n v="101.41739130434783"/>
    <x v="3"/>
    <x v="3"/>
    <x v="460"/>
    <d v="2016-02-20T06:00:00"/>
    <x v="7"/>
    <x v="3"/>
  </r>
  <r>
    <x v="489"/>
    <x v="483"/>
    <x v="489"/>
    <n v="9200"/>
    <n v="9339"/>
    <x v="1"/>
    <n v="85"/>
    <x v="6"/>
    <x v="6"/>
    <x v="461"/>
    <n v="1282366800"/>
    <x v="0"/>
    <x v="0"/>
    <x v="8"/>
    <n v="1.015108695652174"/>
    <n v="109.87058823529412"/>
    <x v="2"/>
    <x v="8"/>
    <x v="461"/>
    <d v="2010-08-21T05:00:00"/>
    <x v="6"/>
    <x v="3"/>
  </r>
  <r>
    <x v="490"/>
    <x v="484"/>
    <x v="490"/>
    <n v="2400"/>
    <n v="4596"/>
    <x v="1"/>
    <n v="144"/>
    <x v="1"/>
    <x v="1"/>
    <x v="462"/>
    <n v="1574575200"/>
    <x v="0"/>
    <x v="0"/>
    <x v="23"/>
    <n v="1.915"/>
    <n v="31.916666666666668"/>
    <x v="8"/>
    <x v="23"/>
    <x v="462"/>
    <d v="2019-11-24T06:00:00"/>
    <x v="3"/>
    <x v="1"/>
  </r>
  <r>
    <x v="491"/>
    <x v="485"/>
    <x v="491"/>
    <n v="56800"/>
    <n v="173437"/>
    <x v="1"/>
    <n v="2443"/>
    <x v="1"/>
    <x v="1"/>
    <x v="463"/>
    <n v="1374901200"/>
    <x v="0"/>
    <x v="1"/>
    <x v="0"/>
    <n v="2"/>
    <n v="70.993450675399103"/>
    <x v="0"/>
    <x v="0"/>
    <x v="463"/>
    <d v="2013-07-27T05:00:00"/>
    <x v="2"/>
    <x v="2"/>
  </r>
  <r>
    <x v="492"/>
    <x v="486"/>
    <x v="492"/>
    <n v="191000"/>
    <n v="45831"/>
    <x v="3"/>
    <n v="595"/>
    <x v="1"/>
    <x v="1"/>
    <x v="464"/>
    <n v="1278910800"/>
    <x v="1"/>
    <x v="1"/>
    <x v="12"/>
    <n v="0.23995287958115183"/>
    <n v="77.026890756302521"/>
    <x v="4"/>
    <x v="12"/>
    <x v="464"/>
    <d v="2010-07-12T05:00:00"/>
    <x v="6"/>
    <x v="2"/>
  </r>
  <r>
    <x v="493"/>
    <x v="487"/>
    <x v="493"/>
    <n v="900"/>
    <n v="6514"/>
    <x v="1"/>
    <n v="64"/>
    <x v="1"/>
    <x v="1"/>
    <x v="465"/>
    <n v="1562907600"/>
    <x v="0"/>
    <x v="0"/>
    <x v="14"/>
    <n v="2"/>
    <n v="101.78125"/>
    <x v="7"/>
    <x v="14"/>
    <x v="465"/>
    <d v="2019-07-12T05:00:00"/>
    <x v="3"/>
    <x v="0"/>
  </r>
  <r>
    <x v="494"/>
    <x v="488"/>
    <x v="494"/>
    <n v="2500"/>
    <n v="13684"/>
    <x v="1"/>
    <n v="268"/>
    <x v="1"/>
    <x v="1"/>
    <x v="466"/>
    <n v="1332478800"/>
    <x v="0"/>
    <x v="0"/>
    <x v="8"/>
    <n v="2"/>
    <n v="51.059701492537314"/>
    <x v="2"/>
    <x v="8"/>
    <x v="466"/>
    <d v="2012-03-23T05:00:00"/>
    <x v="4"/>
    <x v="1"/>
  </r>
  <r>
    <x v="495"/>
    <x v="489"/>
    <x v="495"/>
    <n v="3200"/>
    <n v="13264"/>
    <x v="1"/>
    <n v="195"/>
    <x v="3"/>
    <x v="3"/>
    <x v="467"/>
    <n v="1402722000"/>
    <x v="0"/>
    <x v="0"/>
    <x v="3"/>
    <n v="2"/>
    <n v="68.02051282051282"/>
    <x v="3"/>
    <x v="3"/>
    <x v="467"/>
    <d v="2014-06-14T05:00:00"/>
    <x v="1"/>
    <x v="1"/>
  </r>
  <r>
    <x v="496"/>
    <x v="490"/>
    <x v="496"/>
    <n v="183800"/>
    <n v="1667"/>
    <x v="0"/>
    <n v="54"/>
    <x v="1"/>
    <x v="1"/>
    <x v="468"/>
    <n v="1496811600"/>
    <x v="0"/>
    <x v="0"/>
    <x v="10"/>
    <n v="9.0696409140369975E-3"/>
    <n v="30.87037037037037"/>
    <x v="4"/>
    <x v="10"/>
    <x v="468"/>
    <d v="2017-06-07T05:00:00"/>
    <x v="5"/>
    <x v="2"/>
  </r>
  <r>
    <x v="497"/>
    <x v="491"/>
    <x v="497"/>
    <n v="9800"/>
    <n v="3349"/>
    <x v="0"/>
    <n v="120"/>
    <x v="1"/>
    <x v="1"/>
    <x v="469"/>
    <n v="1482213600"/>
    <x v="0"/>
    <x v="1"/>
    <x v="8"/>
    <n v="0.34173469387755101"/>
    <n v="27.908333333333335"/>
    <x v="2"/>
    <x v="8"/>
    <x v="469"/>
    <d v="2016-12-20T06:00:00"/>
    <x v="7"/>
    <x v="3"/>
  </r>
  <r>
    <x v="498"/>
    <x v="492"/>
    <x v="498"/>
    <n v="193400"/>
    <n v="46317"/>
    <x v="0"/>
    <n v="579"/>
    <x v="3"/>
    <x v="3"/>
    <x v="470"/>
    <n v="1420264800"/>
    <x v="0"/>
    <x v="0"/>
    <x v="2"/>
    <n v="0.239488107549121"/>
    <n v="79.994818652849744"/>
    <x v="2"/>
    <x v="2"/>
    <x v="470"/>
    <d v="2015-01-03T06:00:00"/>
    <x v="0"/>
    <x v="2"/>
  </r>
  <r>
    <x v="499"/>
    <x v="493"/>
    <x v="499"/>
    <n v="163800"/>
    <n v="78743"/>
    <x v="0"/>
    <n v="2072"/>
    <x v="1"/>
    <x v="1"/>
    <x v="471"/>
    <n v="1458450000"/>
    <x v="0"/>
    <x v="1"/>
    <x v="4"/>
    <n v="0.48072649572649573"/>
    <n v="38.003378378378379"/>
    <x v="4"/>
    <x v="4"/>
    <x v="471"/>
    <d v="2016-03-20T05:00:00"/>
    <x v="7"/>
    <x v="2"/>
  </r>
  <r>
    <x v="500"/>
    <x v="494"/>
    <x v="500"/>
    <n v="100"/>
    <n v="0"/>
    <x v="0"/>
    <n v="0"/>
    <x v="1"/>
    <x v="1"/>
    <x v="472"/>
    <n v="1369803600"/>
    <x v="0"/>
    <x v="1"/>
    <x v="3"/>
    <n v="0"/>
    <n v="0"/>
    <x v="3"/>
    <x v="3"/>
    <x v="472"/>
    <d v="2013-05-29T05:00:00"/>
    <x v="2"/>
    <x v="0"/>
  </r>
  <r>
    <x v="501"/>
    <x v="495"/>
    <x v="501"/>
    <n v="153600"/>
    <n v="107743"/>
    <x v="0"/>
    <n v="1796"/>
    <x v="1"/>
    <x v="1"/>
    <x v="473"/>
    <n v="1363237200"/>
    <x v="0"/>
    <x v="0"/>
    <x v="4"/>
    <n v="0.70145182291666663"/>
    <n v="59.990534521158132"/>
    <x v="4"/>
    <x v="4"/>
    <x v="473"/>
    <d v="2013-03-14T05:00:00"/>
    <x v="2"/>
    <x v="2"/>
  </r>
  <r>
    <x v="502"/>
    <x v="212"/>
    <x v="502"/>
    <n v="1300"/>
    <n v="6889"/>
    <x v="1"/>
    <n v="186"/>
    <x v="2"/>
    <x v="2"/>
    <x v="474"/>
    <n v="1345870800"/>
    <x v="0"/>
    <x v="1"/>
    <x v="11"/>
    <n v="2"/>
    <n v="37.037634408602152"/>
    <x v="6"/>
    <x v="11"/>
    <x v="474"/>
    <d v="2012-08-25T05:00:00"/>
    <x v="4"/>
    <x v="1"/>
  </r>
  <r>
    <x v="503"/>
    <x v="496"/>
    <x v="503"/>
    <n v="25500"/>
    <n v="45983"/>
    <x v="1"/>
    <n v="460"/>
    <x v="1"/>
    <x v="1"/>
    <x v="72"/>
    <n v="1437454800"/>
    <x v="0"/>
    <x v="0"/>
    <x v="6"/>
    <n v="1.8032549019607844"/>
    <n v="99.963043478260872"/>
    <x v="4"/>
    <x v="6"/>
    <x v="72"/>
    <d v="2015-07-21T05:00:00"/>
    <x v="0"/>
    <x v="4"/>
  </r>
  <r>
    <x v="504"/>
    <x v="497"/>
    <x v="504"/>
    <n v="7500"/>
    <n v="6924"/>
    <x v="0"/>
    <n v="62"/>
    <x v="6"/>
    <x v="6"/>
    <x v="443"/>
    <n v="1432011600"/>
    <x v="0"/>
    <x v="0"/>
    <x v="1"/>
    <n v="0.92320000000000002"/>
    <n v="111.6774193548387"/>
    <x v="1"/>
    <x v="1"/>
    <x v="443"/>
    <d v="2015-05-19T05:00:00"/>
    <x v="0"/>
    <x v="3"/>
  </r>
  <r>
    <x v="505"/>
    <x v="498"/>
    <x v="505"/>
    <n v="89900"/>
    <n v="12497"/>
    <x v="0"/>
    <n v="347"/>
    <x v="1"/>
    <x v="1"/>
    <x v="475"/>
    <n v="1366347600"/>
    <x v="0"/>
    <x v="1"/>
    <x v="15"/>
    <n v="0.13901001112347053"/>
    <n v="36.014409221902014"/>
    <x v="5"/>
    <x v="15"/>
    <x v="475"/>
    <d v="2013-04-19T05:00:00"/>
    <x v="2"/>
    <x v="2"/>
  </r>
  <r>
    <x v="506"/>
    <x v="499"/>
    <x v="506"/>
    <n v="18000"/>
    <n v="166874"/>
    <x v="1"/>
    <n v="2528"/>
    <x v="1"/>
    <x v="1"/>
    <x v="81"/>
    <n v="1512885600"/>
    <x v="0"/>
    <x v="1"/>
    <x v="3"/>
    <n v="2"/>
    <n v="66.010284810126578"/>
    <x v="3"/>
    <x v="3"/>
    <x v="81"/>
    <d v="2017-12-10T06:00:00"/>
    <x v="5"/>
    <x v="7"/>
  </r>
  <r>
    <x v="507"/>
    <x v="500"/>
    <x v="507"/>
    <n v="2100"/>
    <n v="837"/>
    <x v="0"/>
    <n v="19"/>
    <x v="1"/>
    <x v="1"/>
    <x v="476"/>
    <n v="1369717200"/>
    <x v="0"/>
    <x v="1"/>
    <x v="2"/>
    <n v="0.39857142857142858"/>
    <n v="44.05263157894737"/>
    <x v="2"/>
    <x v="2"/>
    <x v="476"/>
    <d v="2013-05-28T05:00:00"/>
    <x v="2"/>
    <x v="1"/>
  </r>
  <r>
    <x v="508"/>
    <x v="501"/>
    <x v="508"/>
    <n v="172700"/>
    <n v="193820"/>
    <x v="1"/>
    <n v="3657"/>
    <x v="1"/>
    <x v="1"/>
    <x v="192"/>
    <n v="1534654800"/>
    <x v="0"/>
    <x v="0"/>
    <x v="3"/>
    <n v="1.1222929936305732"/>
    <n v="52.999726551818434"/>
    <x v="3"/>
    <x v="3"/>
    <x v="192"/>
    <d v="2018-08-19T05:00:00"/>
    <x v="9"/>
    <x v="2"/>
  </r>
  <r>
    <x v="509"/>
    <x v="173"/>
    <x v="509"/>
    <n v="168500"/>
    <n v="119510"/>
    <x v="0"/>
    <n v="1258"/>
    <x v="1"/>
    <x v="1"/>
    <x v="477"/>
    <n v="1337058000"/>
    <x v="0"/>
    <x v="0"/>
    <x v="3"/>
    <n v="0.70925816023738875"/>
    <n v="95"/>
    <x v="3"/>
    <x v="3"/>
    <x v="477"/>
    <d v="2012-05-15T05:00:00"/>
    <x v="4"/>
    <x v="2"/>
  </r>
  <r>
    <x v="510"/>
    <x v="502"/>
    <x v="510"/>
    <n v="7800"/>
    <n v="9289"/>
    <x v="1"/>
    <n v="131"/>
    <x v="2"/>
    <x v="2"/>
    <x v="478"/>
    <n v="1529816400"/>
    <x v="0"/>
    <x v="0"/>
    <x v="6"/>
    <n v="1.1908974358974358"/>
    <n v="70.908396946564892"/>
    <x v="4"/>
    <x v="6"/>
    <x v="478"/>
    <d v="2018-06-24T05:00:00"/>
    <x v="9"/>
    <x v="3"/>
  </r>
  <r>
    <x v="511"/>
    <x v="503"/>
    <x v="511"/>
    <n v="147800"/>
    <n v="35498"/>
    <x v="0"/>
    <n v="362"/>
    <x v="1"/>
    <x v="1"/>
    <x v="479"/>
    <n v="1564894800"/>
    <x v="0"/>
    <x v="0"/>
    <x v="3"/>
    <n v="0.24017591339648173"/>
    <n v="98.060773480662988"/>
    <x v="3"/>
    <x v="3"/>
    <x v="479"/>
    <d v="2019-08-04T05:00:00"/>
    <x v="3"/>
    <x v="2"/>
  </r>
  <r>
    <x v="512"/>
    <x v="504"/>
    <x v="512"/>
    <n v="9100"/>
    <n v="12678"/>
    <x v="1"/>
    <n v="239"/>
    <x v="1"/>
    <x v="1"/>
    <x v="480"/>
    <n v="1404622800"/>
    <x v="0"/>
    <x v="1"/>
    <x v="11"/>
    <n v="1.3931868131868133"/>
    <n v="53.046025104602514"/>
    <x v="6"/>
    <x v="11"/>
    <x v="480"/>
    <d v="2014-07-06T05:00:00"/>
    <x v="1"/>
    <x v="3"/>
  </r>
  <r>
    <x v="513"/>
    <x v="505"/>
    <x v="513"/>
    <n v="8300"/>
    <n v="3260"/>
    <x v="3"/>
    <n v="35"/>
    <x v="1"/>
    <x v="1"/>
    <x v="180"/>
    <n v="1284181200"/>
    <x v="0"/>
    <x v="0"/>
    <x v="19"/>
    <n v="0.39277108433734942"/>
    <n v="93.142857142857139"/>
    <x v="4"/>
    <x v="19"/>
    <x v="180"/>
    <d v="2010-09-11T05:00:00"/>
    <x v="6"/>
    <x v="3"/>
  </r>
  <r>
    <x v="514"/>
    <x v="506"/>
    <x v="514"/>
    <n v="138700"/>
    <n v="31123"/>
    <x v="3"/>
    <n v="528"/>
    <x v="5"/>
    <x v="5"/>
    <x v="481"/>
    <n v="1386741600"/>
    <x v="0"/>
    <x v="1"/>
    <x v="1"/>
    <n v="0.22439077144917088"/>
    <n v="58.945075757575758"/>
    <x v="1"/>
    <x v="1"/>
    <x v="481"/>
    <d v="2013-12-11T06:00:00"/>
    <x v="2"/>
    <x v="2"/>
  </r>
  <r>
    <x v="515"/>
    <x v="507"/>
    <x v="515"/>
    <n v="8600"/>
    <n v="4797"/>
    <x v="0"/>
    <n v="133"/>
    <x v="0"/>
    <x v="0"/>
    <x v="482"/>
    <n v="1324792800"/>
    <x v="0"/>
    <x v="1"/>
    <x v="3"/>
    <n v="0.55779069767441858"/>
    <n v="36.067669172932334"/>
    <x v="3"/>
    <x v="3"/>
    <x v="482"/>
    <d v="2011-12-25T06:00:00"/>
    <x v="8"/>
    <x v="3"/>
  </r>
  <r>
    <x v="516"/>
    <x v="508"/>
    <x v="516"/>
    <n v="125400"/>
    <n v="53324"/>
    <x v="0"/>
    <n v="846"/>
    <x v="1"/>
    <x v="1"/>
    <x v="194"/>
    <n v="1284354000"/>
    <x v="0"/>
    <x v="0"/>
    <x v="9"/>
    <n v="0.42523125996810207"/>
    <n v="63.030732860520096"/>
    <x v="5"/>
    <x v="9"/>
    <x v="194"/>
    <d v="2010-09-13T05:00:00"/>
    <x v="6"/>
    <x v="2"/>
  </r>
  <r>
    <x v="517"/>
    <x v="509"/>
    <x v="517"/>
    <n v="5900"/>
    <n v="6608"/>
    <x v="1"/>
    <n v="78"/>
    <x v="1"/>
    <x v="1"/>
    <x v="483"/>
    <n v="1494392400"/>
    <x v="0"/>
    <x v="0"/>
    <x v="0"/>
    <n v="1.1200000000000001"/>
    <n v="84.717948717948715"/>
    <x v="0"/>
    <x v="0"/>
    <x v="483"/>
    <d v="2017-05-10T05:00:00"/>
    <x v="5"/>
    <x v="3"/>
  </r>
  <r>
    <x v="518"/>
    <x v="510"/>
    <x v="518"/>
    <n v="8800"/>
    <n v="622"/>
    <x v="0"/>
    <n v="10"/>
    <x v="1"/>
    <x v="1"/>
    <x v="484"/>
    <n v="1519538400"/>
    <x v="0"/>
    <x v="1"/>
    <x v="10"/>
    <n v="7.0681818181818179E-2"/>
    <n v="62.2"/>
    <x v="4"/>
    <x v="10"/>
    <x v="484"/>
    <d v="2018-02-25T06:00:00"/>
    <x v="9"/>
    <x v="3"/>
  </r>
  <r>
    <x v="519"/>
    <x v="511"/>
    <x v="519"/>
    <n v="177700"/>
    <n v="180802"/>
    <x v="1"/>
    <n v="1773"/>
    <x v="1"/>
    <x v="1"/>
    <x v="355"/>
    <n v="1421906400"/>
    <x v="0"/>
    <x v="1"/>
    <x v="1"/>
    <n v="1.0174563871693867"/>
    <n v="101.97518330513255"/>
    <x v="1"/>
    <x v="1"/>
    <x v="355"/>
    <d v="2015-01-22T06:00:00"/>
    <x v="0"/>
    <x v="2"/>
  </r>
  <r>
    <x v="520"/>
    <x v="512"/>
    <x v="520"/>
    <n v="800"/>
    <n v="3406"/>
    <x v="1"/>
    <n v="32"/>
    <x v="1"/>
    <x v="1"/>
    <x v="485"/>
    <n v="1555909200"/>
    <x v="0"/>
    <x v="0"/>
    <x v="3"/>
    <n v="2"/>
    <n v="106.4375"/>
    <x v="3"/>
    <x v="3"/>
    <x v="485"/>
    <d v="2019-04-22T05:00:00"/>
    <x v="3"/>
    <x v="0"/>
  </r>
  <r>
    <x v="521"/>
    <x v="513"/>
    <x v="47"/>
    <n v="7600"/>
    <n v="11061"/>
    <x v="1"/>
    <n v="369"/>
    <x v="1"/>
    <x v="1"/>
    <x v="486"/>
    <n v="1472446800"/>
    <x v="0"/>
    <x v="1"/>
    <x v="6"/>
    <n v="1.4553947368421052"/>
    <n v="29.975609756097562"/>
    <x v="4"/>
    <x v="6"/>
    <x v="486"/>
    <d v="2016-08-29T05:00:00"/>
    <x v="7"/>
    <x v="3"/>
  </r>
  <r>
    <x v="522"/>
    <x v="514"/>
    <x v="521"/>
    <n v="50500"/>
    <n v="16389"/>
    <x v="0"/>
    <n v="191"/>
    <x v="1"/>
    <x v="1"/>
    <x v="487"/>
    <n v="1342328400"/>
    <x v="0"/>
    <x v="0"/>
    <x v="12"/>
    <n v="0.32453465346534655"/>
    <n v="85.806282722513089"/>
    <x v="4"/>
    <x v="12"/>
    <x v="487"/>
    <d v="2012-07-15T05:00:00"/>
    <x v="4"/>
    <x v="2"/>
  </r>
  <r>
    <x v="523"/>
    <x v="515"/>
    <x v="522"/>
    <n v="900"/>
    <n v="6303"/>
    <x v="1"/>
    <n v="89"/>
    <x v="1"/>
    <x v="1"/>
    <x v="488"/>
    <n v="1268114400"/>
    <x v="0"/>
    <x v="0"/>
    <x v="12"/>
    <n v="2"/>
    <n v="70.82022471910112"/>
    <x v="4"/>
    <x v="12"/>
    <x v="488"/>
    <d v="2010-03-09T06:00:00"/>
    <x v="6"/>
    <x v="0"/>
  </r>
  <r>
    <x v="524"/>
    <x v="516"/>
    <x v="523"/>
    <n v="96700"/>
    <n v="81136"/>
    <x v="0"/>
    <n v="1979"/>
    <x v="1"/>
    <x v="1"/>
    <x v="489"/>
    <n v="1273381200"/>
    <x v="0"/>
    <x v="0"/>
    <x v="3"/>
    <n v="0.83904860392967939"/>
    <n v="40.998484082870135"/>
    <x v="3"/>
    <x v="3"/>
    <x v="489"/>
    <d v="2010-05-09T05:00:00"/>
    <x v="6"/>
    <x v="2"/>
  </r>
  <r>
    <x v="525"/>
    <x v="517"/>
    <x v="524"/>
    <n v="2100"/>
    <n v="1768"/>
    <x v="0"/>
    <n v="63"/>
    <x v="1"/>
    <x v="1"/>
    <x v="490"/>
    <n v="1290837600"/>
    <x v="0"/>
    <x v="0"/>
    <x v="8"/>
    <n v="0.84190476190476193"/>
    <n v="28.063492063492063"/>
    <x v="2"/>
    <x v="8"/>
    <x v="490"/>
    <d v="2010-11-27T06:00:00"/>
    <x v="6"/>
    <x v="1"/>
  </r>
  <r>
    <x v="526"/>
    <x v="518"/>
    <x v="525"/>
    <n v="8300"/>
    <n v="12944"/>
    <x v="1"/>
    <n v="147"/>
    <x v="1"/>
    <x v="1"/>
    <x v="312"/>
    <n v="1454306400"/>
    <x v="0"/>
    <x v="1"/>
    <x v="3"/>
    <n v="1.5595180722891566"/>
    <n v="88.054421768707485"/>
    <x v="3"/>
    <x v="3"/>
    <x v="312"/>
    <d v="2016-02-01T06:00:00"/>
    <x v="0"/>
    <x v="3"/>
  </r>
  <r>
    <x v="527"/>
    <x v="519"/>
    <x v="526"/>
    <n v="189200"/>
    <n v="188480"/>
    <x v="0"/>
    <n v="6080"/>
    <x v="0"/>
    <x v="0"/>
    <x v="491"/>
    <n v="1457762400"/>
    <x v="0"/>
    <x v="0"/>
    <x v="10"/>
    <n v="0.99619450317124736"/>
    <n v="31"/>
    <x v="4"/>
    <x v="10"/>
    <x v="491"/>
    <d v="2016-03-12T06:00:00"/>
    <x v="7"/>
    <x v="2"/>
  </r>
  <r>
    <x v="528"/>
    <x v="520"/>
    <x v="527"/>
    <n v="9000"/>
    <n v="7227"/>
    <x v="0"/>
    <n v="80"/>
    <x v="4"/>
    <x v="4"/>
    <x v="492"/>
    <n v="1389074400"/>
    <x v="0"/>
    <x v="0"/>
    <x v="7"/>
    <n v="0.80300000000000005"/>
    <n v="90.337500000000006"/>
    <x v="1"/>
    <x v="7"/>
    <x v="492"/>
    <d v="2014-01-07T06:00:00"/>
    <x v="2"/>
    <x v="3"/>
  </r>
  <r>
    <x v="529"/>
    <x v="521"/>
    <x v="528"/>
    <n v="5100"/>
    <n v="574"/>
    <x v="0"/>
    <n v="9"/>
    <x v="1"/>
    <x v="1"/>
    <x v="493"/>
    <n v="1402117200"/>
    <x v="0"/>
    <x v="0"/>
    <x v="11"/>
    <n v="0.11254901960784314"/>
    <n v="63.777777777777779"/>
    <x v="6"/>
    <x v="11"/>
    <x v="493"/>
    <d v="2014-06-07T05:00:00"/>
    <x v="1"/>
    <x v="3"/>
  </r>
  <r>
    <x v="530"/>
    <x v="522"/>
    <x v="529"/>
    <n v="105000"/>
    <n v="96328"/>
    <x v="0"/>
    <n v="1784"/>
    <x v="1"/>
    <x v="1"/>
    <x v="494"/>
    <n v="1284440400"/>
    <x v="0"/>
    <x v="1"/>
    <x v="13"/>
    <n v="0.91740952380952379"/>
    <n v="53.995515695067262"/>
    <x v="5"/>
    <x v="13"/>
    <x v="494"/>
    <d v="2010-09-14T05:00:00"/>
    <x v="6"/>
    <x v="2"/>
  </r>
  <r>
    <x v="531"/>
    <x v="523"/>
    <x v="530"/>
    <n v="186700"/>
    <n v="178338"/>
    <x v="2"/>
    <n v="3640"/>
    <x v="5"/>
    <x v="5"/>
    <x v="495"/>
    <n v="1388988000"/>
    <x v="0"/>
    <x v="0"/>
    <x v="11"/>
    <n v="0.95521156936261387"/>
    <n v="48.993956043956047"/>
    <x v="6"/>
    <x v="11"/>
    <x v="495"/>
    <d v="2014-01-06T06:00:00"/>
    <x v="2"/>
    <x v="2"/>
  </r>
  <r>
    <x v="532"/>
    <x v="524"/>
    <x v="531"/>
    <n v="1600"/>
    <n v="8046"/>
    <x v="1"/>
    <n v="126"/>
    <x v="0"/>
    <x v="0"/>
    <x v="496"/>
    <n v="1516946400"/>
    <x v="0"/>
    <x v="0"/>
    <x v="3"/>
    <n v="2"/>
    <n v="63.857142857142854"/>
    <x v="3"/>
    <x v="3"/>
    <x v="496"/>
    <d v="2018-01-26T06:00:00"/>
    <x v="9"/>
    <x v="1"/>
  </r>
  <r>
    <x v="533"/>
    <x v="525"/>
    <x v="532"/>
    <n v="115600"/>
    <n v="184086"/>
    <x v="1"/>
    <n v="2218"/>
    <x v="4"/>
    <x v="4"/>
    <x v="497"/>
    <n v="1377752400"/>
    <x v="0"/>
    <x v="0"/>
    <x v="7"/>
    <n v="1.5924394463667819"/>
    <n v="82.996393146979258"/>
    <x v="1"/>
    <x v="7"/>
    <x v="497"/>
    <d v="2013-08-29T05:00:00"/>
    <x v="2"/>
    <x v="2"/>
  </r>
  <r>
    <x v="534"/>
    <x v="526"/>
    <x v="533"/>
    <n v="89100"/>
    <n v="13385"/>
    <x v="0"/>
    <n v="243"/>
    <x v="1"/>
    <x v="1"/>
    <x v="498"/>
    <n v="1534568400"/>
    <x v="0"/>
    <x v="1"/>
    <x v="6"/>
    <n v="0.15022446689113356"/>
    <n v="55.08230452674897"/>
    <x v="4"/>
    <x v="6"/>
    <x v="498"/>
    <d v="2018-08-18T05:00:00"/>
    <x v="9"/>
    <x v="2"/>
  </r>
  <r>
    <x v="535"/>
    <x v="527"/>
    <x v="534"/>
    <n v="2600"/>
    <n v="12533"/>
    <x v="1"/>
    <n v="202"/>
    <x v="6"/>
    <x v="6"/>
    <x v="499"/>
    <n v="1528606800"/>
    <x v="0"/>
    <x v="1"/>
    <x v="3"/>
    <n v="2"/>
    <n v="62.044554455445542"/>
    <x v="3"/>
    <x v="3"/>
    <x v="499"/>
    <d v="2018-06-10T05:00:00"/>
    <x v="9"/>
    <x v="1"/>
  </r>
  <r>
    <x v="536"/>
    <x v="528"/>
    <x v="535"/>
    <n v="9800"/>
    <n v="14697"/>
    <x v="1"/>
    <n v="140"/>
    <x v="6"/>
    <x v="6"/>
    <x v="500"/>
    <n v="1284872400"/>
    <x v="0"/>
    <x v="0"/>
    <x v="13"/>
    <n v="1.4996938775510205"/>
    <n v="104.97857142857143"/>
    <x v="5"/>
    <x v="13"/>
    <x v="500"/>
    <d v="2010-09-19T05:00:00"/>
    <x v="6"/>
    <x v="3"/>
  </r>
  <r>
    <x v="537"/>
    <x v="529"/>
    <x v="536"/>
    <n v="84400"/>
    <n v="98935"/>
    <x v="1"/>
    <n v="1052"/>
    <x v="3"/>
    <x v="3"/>
    <x v="501"/>
    <n v="1537592400"/>
    <x v="1"/>
    <x v="1"/>
    <x v="4"/>
    <n v="1.1722156398104266"/>
    <n v="94.044676806083643"/>
    <x v="4"/>
    <x v="4"/>
    <x v="501"/>
    <d v="2018-09-22T05:00:00"/>
    <x v="9"/>
    <x v="2"/>
  </r>
  <r>
    <x v="538"/>
    <x v="530"/>
    <x v="537"/>
    <n v="151300"/>
    <n v="57034"/>
    <x v="0"/>
    <n v="1296"/>
    <x v="1"/>
    <x v="1"/>
    <x v="502"/>
    <n v="1381208400"/>
    <x v="0"/>
    <x v="0"/>
    <x v="20"/>
    <n v="0.37695968274950431"/>
    <n v="44.007716049382715"/>
    <x v="6"/>
    <x v="20"/>
    <x v="502"/>
    <d v="2013-10-08T05:00:00"/>
    <x v="2"/>
    <x v="2"/>
  </r>
  <r>
    <x v="539"/>
    <x v="531"/>
    <x v="538"/>
    <n v="9800"/>
    <n v="7120"/>
    <x v="0"/>
    <n v="77"/>
    <x v="1"/>
    <x v="1"/>
    <x v="503"/>
    <n v="1562475600"/>
    <x v="0"/>
    <x v="1"/>
    <x v="0"/>
    <n v="0.72653061224489801"/>
    <n v="92.467532467532465"/>
    <x v="0"/>
    <x v="0"/>
    <x v="503"/>
    <d v="2019-07-07T05:00:00"/>
    <x v="3"/>
    <x v="3"/>
  </r>
  <r>
    <x v="540"/>
    <x v="532"/>
    <x v="539"/>
    <n v="5300"/>
    <n v="14097"/>
    <x v="1"/>
    <n v="247"/>
    <x v="1"/>
    <x v="1"/>
    <x v="504"/>
    <n v="1527397200"/>
    <x v="0"/>
    <x v="0"/>
    <x v="14"/>
    <n v="2"/>
    <n v="57.072874493927124"/>
    <x v="7"/>
    <x v="14"/>
    <x v="504"/>
    <d v="2018-05-27T05:00:00"/>
    <x v="9"/>
    <x v="3"/>
  </r>
  <r>
    <x v="541"/>
    <x v="533"/>
    <x v="540"/>
    <n v="178000"/>
    <n v="43086"/>
    <x v="0"/>
    <n v="395"/>
    <x v="6"/>
    <x v="6"/>
    <x v="505"/>
    <n v="1436158800"/>
    <x v="0"/>
    <x v="0"/>
    <x v="20"/>
    <n v="0.24205617977528091"/>
    <n v="109.07848101265823"/>
    <x v="6"/>
    <x v="20"/>
    <x v="505"/>
    <d v="2015-07-06T05:00:00"/>
    <x v="0"/>
    <x v="2"/>
  </r>
  <r>
    <x v="542"/>
    <x v="534"/>
    <x v="541"/>
    <n v="77000"/>
    <n v="1930"/>
    <x v="0"/>
    <n v="49"/>
    <x v="4"/>
    <x v="4"/>
    <x v="506"/>
    <n v="1456034400"/>
    <x v="0"/>
    <x v="0"/>
    <x v="7"/>
    <n v="2.5064935064935064E-2"/>
    <n v="39.387755102040813"/>
    <x v="1"/>
    <x v="7"/>
    <x v="506"/>
    <d v="2016-02-21T06:00:00"/>
    <x v="7"/>
    <x v="2"/>
  </r>
  <r>
    <x v="543"/>
    <x v="535"/>
    <x v="542"/>
    <n v="84900"/>
    <n v="13864"/>
    <x v="0"/>
    <n v="180"/>
    <x v="1"/>
    <x v="1"/>
    <x v="507"/>
    <n v="1380171600"/>
    <x v="0"/>
    <x v="0"/>
    <x v="11"/>
    <n v="0.1632979976442874"/>
    <n v="77.022222222222226"/>
    <x v="6"/>
    <x v="11"/>
    <x v="507"/>
    <d v="2013-09-26T05:00:00"/>
    <x v="2"/>
    <x v="2"/>
  </r>
  <r>
    <x v="544"/>
    <x v="536"/>
    <x v="543"/>
    <n v="2800"/>
    <n v="7742"/>
    <x v="1"/>
    <n v="84"/>
    <x v="1"/>
    <x v="1"/>
    <x v="508"/>
    <n v="1453356000"/>
    <x v="0"/>
    <x v="0"/>
    <x v="1"/>
    <n v="2"/>
    <n v="92.166666666666671"/>
    <x v="1"/>
    <x v="1"/>
    <x v="508"/>
    <d v="2016-01-21T06:00:00"/>
    <x v="7"/>
    <x v="1"/>
  </r>
  <r>
    <x v="545"/>
    <x v="537"/>
    <x v="544"/>
    <n v="184800"/>
    <n v="164109"/>
    <x v="0"/>
    <n v="2690"/>
    <x v="1"/>
    <x v="1"/>
    <x v="509"/>
    <n v="1578981600"/>
    <x v="0"/>
    <x v="0"/>
    <x v="3"/>
    <n v="0.88803571428571426"/>
    <n v="61.007063197026021"/>
    <x v="3"/>
    <x v="3"/>
    <x v="509"/>
    <d v="2020-01-14T06:00:00"/>
    <x v="3"/>
    <x v="2"/>
  </r>
  <r>
    <x v="546"/>
    <x v="538"/>
    <x v="545"/>
    <n v="4200"/>
    <n v="6870"/>
    <x v="1"/>
    <n v="88"/>
    <x v="1"/>
    <x v="1"/>
    <x v="510"/>
    <n v="1537419600"/>
    <x v="0"/>
    <x v="1"/>
    <x v="3"/>
    <n v="1.6357142857142857"/>
    <n v="78.068181818181813"/>
    <x v="3"/>
    <x v="3"/>
    <x v="510"/>
    <d v="2018-09-20T05:00:00"/>
    <x v="9"/>
    <x v="1"/>
  </r>
  <r>
    <x v="547"/>
    <x v="539"/>
    <x v="546"/>
    <n v="1300"/>
    <n v="12597"/>
    <x v="1"/>
    <n v="156"/>
    <x v="1"/>
    <x v="1"/>
    <x v="511"/>
    <n v="1423202400"/>
    <x v="0"/>
    <x v="0"/>
    <x v="6"/>
    <n v="2"/>
    <n v="80.75"/>
    <x v="4"/>
    <x v="6"/>
    <x v="511"/>
    <d v="2015-02-06T06:00:00"/>
    <x v="0"/>
    <x v="1"/>
  </r>
  <r>
    <x v="548"/>
    <x v="540"/>
    <x v="547"/>
    <n v="66100"/>
    <n v="179074"/>
    <x v="1"/>
    <n v="2985"/>
    <x v="1"/>
    <x v="1"/>
    <x v="512"/>
    <n v="1460610000"/>
    <x v="0"/>
    <x v="0"/>
    <x v="3"/>
    <n v="2"/>
    <n v="59.991289782244557"/>
    <x v="3"/>
    <x v="3"/>
    <x v="512"/>
    <d v="2016-04-14T05:00:00"/>
    <x v="7"/>
    <x v="2"/>
  </r>
  <r>
    <x v="549"/>
    <x v="541"/>
    <x v="548"/>
    <n v="29500"/>
    <n v="83843"/>
    <x v="1"/>
    <n v="762"/>
    <x v="1"/>
    <x v="1"/>
    <x v="513"/>
    <n v="1370494800"/>
    <x v="0"/>
    <x v="0"/>
    <x v="8"/>
    <n v="2"/>
    <n v="110.03018372703411"/>
    <x v="2"/>
    <x v="8"/>
    <x v="513"/>
    <d v="2013-06-06T05:00:00"/>
    <x v="2"/>
    <x v="4"/>
  </r>
  <r>
    <x v="550"/>
    <x v="542"/>
    <x v="549"/>
    <n v="100"/>
    <n v="4"/>
    <x v="3"/>
    <n v="1"/>
    <x v="5"/>
    <x v="5"/>
    <x v="514"/>
    <n v="1332306000"/>
    <x v="0"/>
    <x v="0"/>
    <x v="7"/>
    <n v="0.04"/>
    <n v="4"/>
    <x v="1"/>
    <x v="7"/>
    <x v="514"/>
    <d v="2012-03-21T05:00:00"/>
    <x v="4"/>
    <x v="0"/>
  </r>
  <r>
    <x v="551"/>
    <x v="543"/>
    <x v="550"/>
    <n v="180100"/>
    <n v="105598"/>
    <x v="0"/>
    <n v="2779"/>
    <x v="2"/>
    <x v="2"/>
    <x v="515"/>
    <n v="1422511200"/>
    <x v="0"/>
    <x v="1"/>
    <x v="2"/>
    <n v="0.58632981676846196"/>
    <n v="37.99856063332134"/>
    <x v="2"/>
    <x v="2"/>
    <x v="515"/>
    <d v="2015-01-29T06:00:00"/>
    <x v="1"/>
    <x v="2"/>
  </r>
  <r>
    <x v="552"/>
    <x v="544"/>
    <x v="551"/>
    <n v="9000"/>
    <n v="8866"/>
    <x v="0"/>
    <n v="92"/>
    <x v="1"/>
    <x v="1"/>
    <x v="516"/>
    <n v="1480312800"/>
    <x v="0"/>
    <x v="0"/>
    <x v="3"/>
    <n v="0.98511111111111116"/>
    <n v="96.369565217391298"/>
    <x v="3"/>
    <x v="3"/>
    <x v="516"/>
    <d v="2016-11-28T06:00:00"/>
    <x v="7"/>
    <x v="3"/>
  </r>
  <r>
    <x v="553"/>
    <x v="545"/>
    <x v="552"/>
    <n v="170600"/>
    <n v="75022"/>
    <x v="0"/>
    <n v="1028"/>
    <x v="1"/>
    <x v="1"/>
    <x v="517"/>
    <n v="1294034400"/>
    <x v="0"/>
    <x v="0"/>
    <x v="1"/>
    <n v="0.43975381008206332"/>
    <n v="72.978599221789878"/>
    <x v="1"/>
    <x v="1"/>
    <x v="517"/>
    <d v="2011-01-03T06:00:00"/>
    <x v="8"/>
    <x v="2"/>
  </r>
  <r>
    <x v="554"/>
    <x v="546"/>
    <x v="553"/>
    <n v="9500"/>
    <n v="14408"/>
    <x v="1"/>
    <n v="554"/>
    <x v="0"/>
    <x v="0"/>
    <x v="518"/>
    <n v="1482645600"/>
    <x v="0"/>
    <x v="0"/>
    <x v="7"/>
    <n v="1.5166315789473683"/>
    <n v="26.007220216606498"/>
    <x v="1"/>
    <x v="7"/>
    <x v="518"/>
    <d v="2016-12-25T06:00:00"/>
    <x v="7"/>
    <x v="3"/>
  </r>
  <r>
    <x v="555"/>
    <x v="547"/>
    <x v="554"/>
    <n v="6300"/>
    <n v="14089"/>
    <x v="1"/>
    <n v="135"/>
    <x v="3"/>
    <x v="3"/>
    <x v="519"/>
    <n v="1399093200"/>
    <x v="0"/>
    <x v="0"/>
    <x v="1"/>
    <n v="2"/>
    <n v="104.36296296296297"/>
    <x v="1"/>
    <x v="1"/>
    <x v="519"/>
    <d v="2014-05-03T05:00:00"/>
    <x v="1"/>
    <x v="3"/>
  </r>
  <r>
    <x v="556"/>
    <x v="195"/>
    <x v="555"/>
    <n v="5200"/>
    <n v="12467"/>
    <x v="1"/>
    <n v="122"/>
    <x v="1"/>
    <x v="1"/>
    <x v="520"/>
    <n v="1315890000"/>
    <x v="0"/>
    <x v="1"/>
    <x v="18"/>
    <n v="2"/>
    <n v="102.18852459016394"/>
    <x v="5"/>
    <x v="18"/>
    <x v="520"/>
    <d v="2011-09-13T05:00:00"/>
    <x v="8"/>
    <x v="3"/>
  </r>
  <r>
    <x v="557"/>
    <x v="548"/>
    <x v="556"/>
    <n v="6000"/>
    <n v="11960"/>
    <x v="1"/>
    <n v="221"/>
    <x v="1"/>
    <x v="1"/>
    <x v="521"/>
    <n v="1444021200"/>
    <x v="0"/>
    <x v="1"/>
    <x v="22"/>
    <n v="1.9933333333333334"/>
    <n v="54.117647058823529"/>
    <x v="4"/>
    <x v="22"/>
    <x v="521"/>
    <d v="2015-10-05T05:00:00"/>
    <x v="0"/>
    <x v="3"/>
  </r>
  <r>
    <x v="558"/>
    <x v="549"/>
    <x v="557"/>
    <n v="5800"/>
    <n v="7966"/>
    <x v="1"/>
    <n v="126"/>
    <x v="1"/>
    <x v="1"/>
    <x v="522"/>
    <n v="1460005200"/>
    <x v="0"/>
    <x v="0"/>
    <x v="3"/>
    <n v="1.373448275862069"/>
    <n v="63.222222222222221"/>
    <x v="3"/>
    <x v="3"/>
    <x v="522"/>
    <d v="2016-04-07T05:00:00"/>
    <x v="7"/>
    <x v="3"/>
  </r>
  <r>
    <x v="559"/>
    <x v="550"/>
    <x v="558"/>
    <n v="105300"/>
    <n v="106321"/>
    <x v="1"/>
    <n v="1022"/>
    <x v="1"/>
    <x v="1"/>
    <x v="523"/>
    <n v="1470718800"/>
    <x v="0"/>
    <x v="0"/>
    <x v="3"/>
    <n v="1.009696106362773"/>
    <n v="104.03228962818004"/>
    <x v="3"/>
    <x v="3"/>
    <x v="523"/>
    <d v="2016-08-09T05:00:00"/>
    <x v="7"/>
    <x v="2"/>
  </r>
  <r>
    <x v="560"/>
    <x v="551"/>
    <x v="559"/>
    <n v="20000"/>
    <n v="158832"/>
    <x v="1"/>
    <n v="3177"/>
    <x v="1"/>
    <x v="1"/>
    <x v="524"/>
    <n v="1325052000"/>
    <x v="0"/>
    <x v="0"/>
    <x v="10"/>
    <n v="2"/>
    <n v="49.994334277620396"/>
    <x v="4"/>
    <x v="10"/>
    <x v="524"/>
    <d v="2011-12-28T06:00:00"/>
    <x v="8"/>
    <x v="8"/>
  </r>
  <r>
    <x v="561"/>
    <x v="552"/>
    <x v="560"/>
    <n v="3000"/>
    <n v="11091"/>
    <x v="1"/>
    <n v="198"/>
    <x v="5"/>
    <x v="5"/>
    <x v="525"/>
    <n v="1319000400"/>
    <x v="0"/>
    <x v="0"/>
    <x v="3"/>
    <n v="2"/>
    <n v="56.015151515151516"/>
    <x v="3"/>
    <x v="3"/>
    <x v="525"/>
    <d v="2011-10-19T05:00:00"/>
    <x v="8"/>
    <x v="1"/>
  </r>
  <r>
    <x v="562"/>
    <x v="553"/>
    <x v="561"/>
    <n v="9900"/>
    <n v="1269"/>
    <x v="0"/>
    <n v="26"/>
    <x v="5"/>
    <x v="5"/>
    <x v="188"/>
    <n v="1552539600"/>
    <x v="0"/>
    <x v="0"/>
    <x v="1"/>
    <n v="0.12818181818181817"/>
    <n v="48.807692307692307"/>
    <x v="1"/>
    <x v="1"/>
    <x v="188"/>
    <d v="2019-03-14T05:00:00"/>
    <x v="3"/>
    <x v="3"/>
  </r>
  <r>
    <x v="563"/>
    <x v="554"/>
    <x v="562"/>
    <n v="3700"/>
    <n v="5107"/>
    <x v="1"/>
    <n v="85"/>
    <x v="2"/>
    <x v="2"/>
    <x v="526"/>
    <n v="1543816800"/>
    <x v="0"/>
    <x v="0"/>
    <x v="4"/>
    <n v="1.3802702702702703"/>
    <n v="60.082352941176474"/>
    <x v="4"/>
    <x v="4"/>
    <x v="526"/>
    <d v="2018-12-03T06:00:00"/>
    <x v="9"/>
    <x v="1"/>
  </r>
  <r>
    <x v="564"/>
    <x v="555"/>
    <x v="563"/>
    <n v="168700"/>
    <n v="141393"/>
    <x v="0"/>
    <n v="1790"/>
    <x v="1"/>
    <x v="1"/>
    <x v="527"/>
    <n v="1427086800"/>
    <x v="0"/>
    <x v="0"/>
    <x v="3"/>
    <n v="0.83813278008298753"/>
    <n v="78.990502793296088"/>
    <x v="3"/>
    <x v="3"/>
    <x v="527"/>
    <d v="2015-03-23T05:00:00"/>
    <x v="0"/>
    <x v="2"/>
  </r>
  <r>
    <x v="565"/>
    <x v="556"/>
    <x v="564"/>
    <n v="94900"/>
    <n v="194166"/>
    <x v="1"/>
    <n v="3596"/>
    <x v="1"/>
    <x v="1"/>
    <x v="528"/>
    <n v="1323064800"/>
    <x v="0"/>
    <x v="0"/>
    <x v="3"/>
    <n v="2"/>
    <n v="53.99499443826474"/>
    <x v="3"/>
    <x v="3"/>
    <x v="528"/>
    <d v="2011-12-05T06:00:00"/>
    <x v="8"/>
    <x v="2"/>
  </r>
  <r>
    <x v="566"/>
    <x v="557"/>
    <x v="565"/>
    <n v="9300"/>
    <n v="4124"/>
    <x v="0"/>
    <n v="37"/>
    <x v="1"/>
    <x v="1"/>
    <x v="522"/>
    <n v="1458277200"/>
    <x v="0"/>
    <x v="1"/>
    <x v="5"/>
    <n v="0.44344086021505374"/>
    <n v="111.45945945945945"/>
    <x v="1"/>
    <x v="5"/>
    <x v="522"/>
    <d v="2016-03-18T05:00:00"/>
    <x v="7"/>
    <x v="3"/>
  </r>
  <r>
    <x v="567"/>
    <x v="558"/>
    <x v="566"/>
    <n v="6800"/>
    <n v="14865"/>
    <x v="1"/>
    <n v="244"/>
    <x v="1"/>
    <x v="1"/>
    <x v="529"/>
    <n v="1405141200"/>
    <x v="0"/>
    <x v="0"/>
    <x v="1"/>
    <n v="2"/>
    <n v="60.922131147540981"/>
    <x v="1"/>
    <x v="1"/>
    <x v="529"/>
    <d v="2014-07-12T05:00:00"/>
    <x v="1"/>
    <x v="3"/>
  </r>
  <r>
    <x v="568"/>
    <x v="559"/>
    <x v="567"/>
    <n v="72400"/>
    <n v="134688"/>
    <x v="1"/>
    <n v="5180"/>
    <x v="1"/>
    <x v="1"/>
    <x v="530"/>
    <n v="1283058000"/>
    <x v="0"/>
    <x v="0"/>
    <x v="3"/>
    <n v="1.8603314917127072"/>
    <n v="26.0015444015444"/>
    <x v="3"/>
    <x v="3"/>
    <x v="530"/>
    <d v="2010-08-29T05:00:00"/>
    <x v="6"/>
    <x v="2"/>
  </r>
  <r>
    <x v="569"/>
    <x v="560"/>
    <x v="568"/>
    <n v="20100"/>
    <n v="47705"/>
    <x v="1"/>
    <n v="589"/>
    <x v="6"/>
    <x v="6"/>
    <x v="531"/>
    <n v="1295762400"/>
    <x v="0"/>
    <x v="0"/>
    <x v="10"/>
    <n v="2"/>
    <n v="80.993208828522924"/>
    <x v="4"/>
    <x v="10"/>
    <x v="531"/>
    <d v="2011-01-23T06:00:00"/>
    <x v="8"/>
    <x v="8"/>
  </r>
  <r>
    <x v="570"/>
    <x v="561"/>
    <x v="569"/>
    <n v="31200"/>
    <n v="95364"/>
    <x v="1"/>
    <n v="2725"/>
    <x v="1"/>
    <x v="1"/>
    <x v="515"/>
    <n v="1419573600"/>
    <x v="0"/>
    <x v="1"/>
    <x v="1"/>
    <n v="2"/>
    <n v="34.995963302752294"/>
    <x v="1"/>
    <x v="1"/>
    <x v="515"/>
    <d v="2014-12-26T06:00:00"/>
    <x v="1"/>
    <x v="6"/>
  </r>
  <r>
    <x v="571"/>
    <x v="562"/>
    <x v="570"/>
    <n v="3500"/>
    <n v="3295"/>
    <x v="0"/>
    <n v="35"/>
    <x v="6"/>
    <x v="6"/>
    <x v="532"/>
    <n v="1438750800"/>
    <x v="0"/>
    <x v="0"/>
    <x v="12"/>
    <n v="0.94142857142857139"/>
    <n v="94.142857142857139"/>
    <x v="4"/>
    <x v="12"/>
    <x v="532"/>
    <d v="2015-08-05T05:00:00"/>
    <x v="0"/>
    <x v="1"/>
  </r>
  <r>
    <x v="572"/>
    <x v="563"/>
    <x v="571"/>
    <n v="9000"/>
    <n v="4896"/>
    <x v="3"/>
    <n v="94"/>
    <x v="1"/>
    <x v="1"/>
    <x v="533"/>
    <n v="1444798800"/>
    <x v="0"/>
    <x v="1"/>
    <x v="1"/>
    <n v="0.54400000000000004"/>
    <n v="52.085106382978722"/>
    <x v="1"/>
    <x v="1"/>
    <x v="533"/>
    <d v="2015-10-14T05:00:00"/>
    <x v="0"/>
    <x v="3"/>
  </r>
  <r>
    <x v="573"/>
    <x v="564"/>
    <x v="572"/>
    <n v="6700"/>
    <n v="7496"/>
    <x v="1"/>
    <n v="300"/>
    <x v="1"/>
    <x v="1"/>
    <x v="409"/>
    <n v="1399179600"/>
    <x v="0"/>
    <x v="0"/>
    <x v="23"/>
    <n v="1.1188059701492536"/>
    <n v="24.986666666666668"/>
    <x v="8"/>
    <x v="23"/>
    <x v="409"/>
    <d v="2014-05-04T05:00:00"/>
    <x v="1"/>
    <x v="3"/>
  </r>
  <r>
    <x v="574"/>
    <x v="565"/>
    <x v="573"/>
    <n v="2700"/>
    <n v="9967"/>
    <x v="1"/>
    <n v="144"/>
    <x v="1"/>
    <x v="1"/>
    <x v="534"/>
    <n v="1576562400"/>
    <x v="0"/>
    <x v="1"/>
    <x v="0"/>
    <n v="2"/>
    <n v="69.215277777777771"/>
    <x v="0"/>
    <x v="0"/>
    <x v="534"/>
    <d v="2019-12-17T06:00:00"/>
    <x v="3"/>
    <x v="1"/>
  </r>
  <r>
    <x v="575"/>
    <x v="566"/>
    <x v="574"/>
    <n v="83300"/>
    <n v="52421"/>
    <x v="0"/>
    <n v="558"/>
    <x v="1"/>
    <x v="1"/>
    <x v="53"/>
    <n v="1400821200"/>
    <x v="0"/>
    <x v="1"/>
    <x v="3"/>
    <n v="0.62930372148859548"/>
    <n v="93.944444444444443"/>
    <x v="3"/>
    <x v="3"/>
    <x v="53"/>
    <d v="2014-05-23T05:00:00"/>
    <x v="1"/>
    <x v="2"/>
  </r>
  <r>
    <x v="576"/>
    <x v="567"/>
    <x v="575"/>
    <n v="9700"/>
    <n v="6298"/>
    <x v="0"/>
    <n v="64"/>
    <x v="1"/>
    <x v="1"/>
    <x v="535"/>
    <n v="1510984800"/>
    <x v="0"/>
    <x v="0"/>
    <x v="3"/>
    <n v="0.6492783505154639"/>
    <n v="98.40625"/>
    <x v="3"/>
    <x v="3"/>
    <x v="535"/>
    <d v="2017-11-18T06:00:00"/>
    <x v="5"/>
    <x v="3"/>
  </r>
  <r>
    <x v="577"/>
    <x v="568"/>
    <x v="576"/>
    <n v="8200"/>
    <n v="1546"/>
    <x v="3"/>
    <n v="37"/>
    <x v="1"/>
    <x v="1"/>
    <x v="536"/>
    <n v="1302066000"/>
    <x v="0"/>
    <x v="0"/>
    <x v="17"/>
    <n v="0.18853658536585366"/>
    <n v="41.783783783783782"/>
    <x v="1"/>
    <x v="17"/>
    <x v="536"/>
    <d v="2011-04-06T05:00:00"/>
    <x v="8"/>
    <x v="3"/>
  </r>
  <r>
    <x v="578"/>
    <x v="569"/>
    <x v="577"/>
    <n v="96500"/>
    <n v="16168"/>
    <x v="0"/>
    <n v="245"/>
    <x v="1"/>
    <x v="1"/>
    <x v="537"/>
    <n v="1322978400"/>
    <x v="0"/>
    <x v="0"/>
    <x v="22"/>
    <n v="0.1675440414507772"/>
    <n v="65.991836734693877"/>
    <x v="4"/>
    <x v="22"/>
    <x v="537"/>
    <d v="2011-12-04T06:00:00"/>
    <x v="8"/>
    <x v="2"/>
  </r>
  <r>
    <x v="579"/>
    <x v="570"/>
    <x v="578"/>
    <n v="6200"/>
    <n v="6269"/>
    <x v="1"/>
    <n v="87"/>
    <x v="1"/>
    <x v="1"/>
    <x v="538"/>
    <n v="1313730000"/>
    <x v="0"/>
    <x v="0"/>
    <x v="17"/>
    <n v="1.0111290322580646"/>
    <n v="72.05747126436782"/>
    <x v="1"/>
    <x v="17"/>
    <x v="538"/>
    <d v="2011-08-19T05:00:00"/>
    <x v="8"/>
    <x v="3"/>
  </r>
  <r>
    <x v="580"/>
    <x v="251"/>
    <x v="579"/>
    <n v="43800"/>
    <n v="149578"/>
    <x v="1"/>
    <n v="3116"/>
    <x v="1"/>
    <x v="1"/>
    <x v="539"/>
    <n v="1394085600"/>
    <x v="0"/>
    <x v="0"/>
    <x v="3"/>
    <n v="2"/>
    <n v="48.003209242618745"/>
    <x v="3"/>
    <x v="3"/>
    <x v="539"/>
    <d v="2014-03-06T06:00:00"/>
    <x v="1"/>
    <x v="10"/>
  </r>
  <r>
    <x v="581"/>
    <x v="571"/>
    <x v="580"/>
    <n v="6000"/>
    <n v="3841"/>
    <x v="0"/>
    <n v="71"/>
    <x v="1"/>
    <x v="1"/>
    <x v="540"/>
    <n v="1305349200"/>
    <x v="0"/>
    <x v="0"/>
    <x v="2"/>
    <n v="0.64016666666666666"/>
    <n v="54.098591549295776"/>
    <x v="2"/>
    <x v="2"/>
    <x v="540"/>
    <d v="2011-05-14T05:00:00"/>
    <x v="8"/>
    <x v="3"/>
  </r>
  <r>
    <x v="582"/>
    <x v="572"/>
    <x v="581"/>
    <n v="8700"/>
    <n v="4531"/>
    <x v="0"/>
    <n v="42"/>
    <x v="1"/>
    <x v="1"/>
    <x v="505"/>
    <n v="1434344400"/>
    <x v="0"/>
    <x v="1"/>
    <x v="11"/>
    <n v="0.5208045977011494"/>
    <n v="107.88095238095238"/>
    <x v="6"/>
    <x v="11"/>
    <x v="505"/>
    <d v="2015-06-15T05:00:00"/>
    <x v="0"/>
    <x v="3"/>
  </r>
  <r>
    <x v="583"/>
    <x v="573"/>
    <x v="582"/>
    <n v="18900"/>
    <n v="60934"/>
    <x v="1"/>
    <n v="909"/>
    <x v="1"/>
    <x v="1"/>
    <x v="541"/>
    <n v="1331186400"/>
    <x v="0"/>
    <x v="0"/>
    <x v="4"/>
    <n v="2"/>
    <n v="67.034103410341032"/>
    <x v="4"/>
    <x v="4"/>
    <x v="541"/>
    <d v="2012-03-08T06:00:00"/>
    <x v="4"/>
    <x v="7"/>
  </r>
  <r>
    <x v="584"/>
    <x v="8"/>
    <x v="583"/>
    <n v="86400"/>
    <n v="103255"/>
    <x v="1"/>
    <n v="1613"/>
    <x v="1"/>
    <x v="1"/>
    <x v="542"/>
    <n v="1336539600"/>
    <x v="0"/>
    <x v="0"/>
    <x v="2"/>
    <n v="1.1950810185185186"/>
    <n v="64.01425914445133"/>
    <x v="2"/>
    <x v="2"/>
    <x v="542"/>
    <d v="2012-05-09T05:00:00"/>
    <x v="4"/>
    <x v="2"/>
  </r>
  <r>
    <x v="585"/>
    <x v="574"/>
    <x v="584"/>
    <n v="8900"/>
    <n v="13065"/>
    <x v="1"/>
    <n v="136"/>
    <x v="1"/>
    <x v="1"/>
    <x v="543"/>
    <n v="1269752400"/>
    <x v="0"/>
    <x v="0"/>
    <x v="18"/>
    <n v="1.4679775280898877"/>
    <n v="96.066176470588232"/>
    <x v="5"/>
    <x v="18"/>
    <x v="543"/>
    <d v="2010-03-28T05:00:00"/>
    <x v="6"/>
    <x v="3"/>
  </r>
  <r>
    <x v="586"/>
    <x v="575"/>
    <x v="585"/>
    <n v="700"/>
    <n v="6654"/>
    <x v="1"/>
    <n v="130"/>
    <x v="1"/>
    <x v="1"/>
    <x v="544"/>
    <n v="1291615200"/>
    <x v="0"/>
    <x v="0"/>
    <x v="1"/>
    <n v="2"/>
    <n v="51.184615384615384"/>
    <x v="1"/>
    <x v="1"/>
    <x v="544"/>
    <d v="2010-12-06T06:00:00"/>
    <x v="6"/>
    <x v="0"/>
  </r>
  <r>
    <x v="587"/>
    <x v="576"/>
    <x v="586"/>
    <n v="9400"/>
    <n v="6852"/>
    <x v="0"/>
    <n v="156"/>
    <x v="0"/>
    <x v="0"/>
    <x v="35"/>
    <n v="1552366800"/>
    <x v="0"/>
    <x v="1"/>
    <x v="0"/>
    <n v="0.72893617021276591"/>
    <n v="43.92307692307692"/>
    <x v="0"/>
    <x v="0"/>
    <x v="35"/>
    <d v="2019-03-12T05:00:00"/>
    <x v="3"/>
    <x v="3"/>
  </r>
  <r>
    <x v="588"/>
    <x v="577"/>
    <x v="587"/>
    <n v="157600"/>
    <n v="124517"/>
    <x v="0"/>
    <n v="1368"/>
    <x v="4"/>
    <x v="4"/>
    <x v="152"/>
    <n v="1272171600"/>
    <x v="0"/>
    <x v="0"/>
    <x v="3"/>
    <n v="0.7900824873096447"/>
    <n v="91.021198830409361"/>
    <x v="3"/>
    <x v="3"/>
    <x v="152"/>
    <d v="2010-04-25T05:00:00"/>
    <x v="6"/>
    <x v="2"/>
  </r>
  <r>
    <x v="589"/>
    <x v="578"/>
    <x v="588"/>
    <n v="7900"/>
    <n v="5113"/>
    <x v="0"/>
    <n v="102"/>
    <x v="1"/>
    <x v="1"/>
    <x v="545"/>
    <n v="1436677200"/>
    <x v="0"/>
    <x v="0"/>
    <x v="4"/>
    <n v="0.64721518987341775"/>
    <n v="50.127450980392155"/>
    <x v="4"/>
    <x v="4"/>
    <x v="545"/>
    <d v="2015-07-12T05:00:00"/>
    <x v="0"/>
    <x v="3"/>
  </r>
  <r>
    <x v="590"/>
    <x v="579"/>
    <x v="589"/>
    <n v="7100"/>
    <n v="5824"/>
    <x v="0"/>
    <n v="86"/>
    <x v="2"/>
    <x v="2"/>
    <x v="546"/>
    <n v="1420092000"/>
    <x v="0"/>
    <x v="0"/>
    <x v="15"/>
    <n v="0.82028169014084507"/>
    <n v="67.720930232558146"/>
    <x v="5"/>
    <x v="15"/>
    <x v="546"/>
    <d v="2015-01-01T06:00:00"/>
    <x v="1"/>
    <x v="3"/>
  </r>
  <r>
    <x v="591"/>
    <x v="580"/>
    <x v="590"/>
    <n v="600"/>
    <n v="6226"/>
    <x v="1"/>
    <n v="102"/>
    <x v="1"/>
    <x v="1"/>
    <x v="547"/>
    <n v="1279947600"/>
    <x v="0"/>
    <x v="0"/>
    <x v="11"/>
    <n v="2"/>
    <n v="61.03921568627451"/>
    <x v="6"/>
    <x v="11"/>
    <x v="547"/>
    <d v="2010-07-24T05:00:00"/>
    <x v="6"/>
    <x v="0"/>
  </r>
  <r>
    <x v="592"/>
    <x v="581"/>
    <x v="591"/>
    <n v="156800"/>
    <n v="20243"/>
    <x v="0"/>
    <n v="253"/>
    <x v="1"/>
    <x v="1"/>
    <x v="548"/>
    <n v="1402203600"/>
    <x v="0"/>
    <x v="0"/>
    <x v="3"/>
    <n v="0.12910076530612244"/>
    <n v="80.011857707509876"/>
    <x v="3"/>
    <x v="3"/>
    <x v="548"/>
    <d v="2014-06-08T05:00:00"/>
    <x v="1"/>
    <x v="2"/>
  </r>
  <r>
    <x v="593"/>
    <x v="582"/>
    <x v="592"/>
    <n v="121600"/>
    <n v="188288"/>
    <x v="1"/>
    <n v="4006"/>
    <x v="1"/>
    <x v="1"/>
    <x v="549"/>
    <n v="1396933200"/>
    <x v="0"/>
    <x v="0"/>
    <x v="10"/>
    <n v="1.5484210526315789"/>
    <n v="47.001497753369947"/>
    <x v="4"/>
    <x v="10"/>
    <x v="549"/>
    <d v="2014-04-08T05:00:00"/>
    <x v="1"/>
    <x v="2"/>
  </r>
  <r>
    <x v="594"/>
    <x v="583"/>
    <x v="593"/>
    <n v="157300"/>
    <n v="11167"/>
    <x v="0"/>
    <n v="157"/>
    <x v="1"/>
    <x v="1"/>
    <x v="550"/>
    <n v="1467262800"/>
    <x v="0"/>
    <x v="1"/>
    <x v="3"/>
    <n v="7.0991735537190084E-2"/>
    <n v="71.127388535031841"/>
    <x v="3"/>
    <x v="3"/>
    <x v="550"/>
    <d v="2016-06-30T05:00:00"/>
    <x v="7"/>
    <x v="2"/>
  </r>
  <r>
    <x v="595"/>
    <x v="584"/>
    <x v="594"/>
    <n v="70300"/>
    <n v="146595"/>
    <x v="1"/>
    <n v="1629"/>
    <x v="1"/>
    <x v="1"/>
    <x v="551"/>
    <n v="1270530000"/>
    <x v="0"/>
    <x v="1"/>
    <x v="3"/>
    <n v="2"/>
    <n v="89.99079189686924"/>
    <x v="3"/>
    <x v="3"/>
    <x v="551"/>
    <d v="2010-04-06T05:00:00"/>
    <x v="6"/>
    <x v="2"/>
  </r>
  <r>
    <x v="596"/>
    <x v="585"/>
    <x v="595"/>
    <n v="7900"/>
    <n v="7875"/>
    <x v="0"/>
    <n v="183"/>
    <x v="1"/>
    <x v="1"/>
    <x v="552"/>
    <n v="1457762400"/>
    <x v="0"/>
    <x v="1"/>
    <x v="6"/>
    <n v="0.99683544303797467"/>
    <n v="43.032786885245905"/>
    <x v="4"/>
    <x v="6"/>
    <x v="552"/>
    <d v="2016-03-12T06:00:00"/>
    <x v="7"/>
    <x v="3"/>
  </r>
  <r>
    <x v="597"/>
    <x v="586"/>
    <x v="596"/>
    <n v="73800"/>
    <n v="148779"/>
    <x v="1"/>
    <n v="2188"/>
    <x v="1"/>
    <x v="1"/>
    <x v="462"/>
    <n v="1575525600"/>
    <x v="0"/>
    <x v="0"/>
    <x v="3"/>
    <n v="2"/>
    <n v="67.997714808043881"/>
    <x v="3"/>
    <x v="3"/>
    <x v="462"/>
    <d v="2019-12-05T06:00:00"/>
    <x v="3"/>
    <x v="2"/>
  </r>
  <r>
    <x v="598"/>
    <x v="587"/>
    <x v="597"/>
    <n v="108500"/>
    <n v="175868"/>
    <x v="1"/>
    <n v="2409"/>
    <x v="6"/>
    <x v="6"/>
    <x v="553"/>
    <n v="1279083600"/>
    <x v="0"/>
    <x v="0"/>
    <x v="1"/>
    <n v="1.6209032258064515"/>
    <n v="73.004566210045667"/>
    <x v="1"/>
    <x v="1"/>
    <x v="553"/>
    <d v="2010-07-14T05:00:00"/>
    <x v="6"/>
    <x v="2"/>
  </r>
  <r>
    <x v="599"/>
    <x v="588"/>
    <x v="598"/>
    <n v="140300"/>
    <n v="5112"/>
    <x v="0"/>
    <n v="82"/>
    <x v="3"/>
    <x v="3"/>
    <x v="554"/>
    <n v="1424412000"/>
    <x v="0"/>
    <x v="0"/>
    <x v="4"/>
    <n v="3.6436208125445471E-2"/>
    <n v="62.341463414634148"/>
    <x v="4"/>
    <x v="4"/>
    <x v="554"/>
    <d v="2015-02-20T06:00:00"/>
    <x v="0"/>
    <x v="2"/>
  </r>
  <r>
    <x v="600"/>
    <x v="589"/>
    <x v="599"/>
    <n v="100"/>
    <n v="5"/>
    <x v="0"/>
    <n v="1"/>
    <x v="4"/>
    <x v="4"/>
    <x v="555"/>
    <n v="1376197200"/>
    <x v="0"/>
    <x v="0"/>
    <x v="0"/>
    <n v="0.05"/>
    <n v="5"/>
    <x v="0"/>
    <x v="0"/>
    <x v="555"/>
    <d v="2013-08-11T05:00:00"/>
    <x v="2"/>
    <x v="0"/>
  </r>
  <r>
    <x v="601"/>
    <x v="590"/>
    <x v="600"/>
    <n v="6300"/>
    <n v="13018"/>
    <x v="1"/>
    <n v="194"/>
    <x v="1"/>
    <x v="1"/>
    <x v="548"/>
    <n v="1402894800"/>
    <x v="1"/>
    <x v="0"/>
    <x v="8"/>
    <n v="2"/>
    <n v="67.103092783505161"/>
    <x v="2"/>
    <x v="8"/>
    <x v="548"/>
    <d v="2014-06-16T05:00:00"/>
    <x v="1"/>
    <x v="3"/>
  </r>
  <r>
    <x v="602"/>
    <x v="591"/>
    <x v="601"/>
    <n v="71100"/>
    <n v="91176"/>
    <x v="1"/>
    <n v="1140"/>
    <x v="1"/>
    <x v="1"/>
    <x v="62"/>
    <n v="1434430800"/>
    <x v="0"/>
    <x v="0"/>
    <x v="3"/>
    <n v="1.2823628691983122"/>
    <n v="79.978947368421046"/>
    <x v="3"/>
    <x v="3"/>
    <x v="62"/>
    <d v="2015-06-16T05:00:00"/>
    <x v="0"/>
    <x v="2"/>
  </r>
  <r>
    <x v="603"/>
    <x v="592"/>
    <x v="602"/>
    <n v="5300"/>
    <n v="6342"/>
    <x v="1"/>
    <n v="102"/>
    <x v="1"/>
    <x v="1"/>
    <x v="556"/>
    <n v="1557896400"/>
    <x v="0"/>
    <x v="0"/>
    <x v="3"/>
    <n v="1.1966037735849056"/>
    <n v="62.176470588235297"/>
    <x v="3"/>
    <x v="3"/>
    <x v="556"/>
    <d v="2019-05-15T05:00:00"/>
    <x v="3"/>
    <x v="3"/>
  </r>
  <r>
    <x v="604"/>
    <x v="593"/>
    <x v="603"/>
    <n v="88700"/>
    <n v="151438"/>
    <x v="1"/>
    <n v="2857"/>
    <x v="1"/>
    <x v="1"/>
    <x v="557"/>
    <n v="1297490400"/>
    <x v="0"/>
    <x v="0"/>
    <x v="3"/>
    <n v="1.7073055242390078"/>
    <n v="53.005950297514879"/>
    <x v="3"/>
    <x v="3"/>
    <x v="557"/>
    <d v="2011-02-12T06:00:00"/>
    <x v="8"/>
    <x v="2"/>
  </r>
  <r>
    <x v="605"/>
    <x v="594"/>
    <x v="604"/>
    <n v="3300"/>
    <n v="6178"/>
    <x v="1"/>
    <n v="107"/>
    <x v="1"/>
    <x v="1"/>
    <x v="27"/>
    <n v="1447394400"/>
    <x v="0"/>
    <x v="0"/>
    <x v="9"/>
    <n v="1.8721212121212121"/>
    <n v="57.738317757009348"/>
    <x v="5"/>
    <x v="9"/>
    <x v="27"/>
    <d v="2015-11-13T06:00:00"/>
    <x v="0"/>
    <x v="1"/>
  </r>
  <r>
    <x v="606"/>
    <x v="595"/>
    <x v="605"/>
    <n v="3400"/>
    <n v="6405"/>
    <x v="1"/>
    <n v="160"/>
    <x v="4"/>
    <x v="4"/>
    <x v="558"/>
    <n v="1458277200"/>
    <x v="0"/>
    <x v="0"/>
    <x v="1"/>
    <n v="1.8838235294117647"/>
    <n v="40.03125"/>
    <x v="1"/>
    <x v="1"/>
    <x v="558"/>
    <d v="2016-03-18T05:00:00"/>
    <x v="7"/>
    <x v="1"/>
  </r>
  <r>
    <x v="607"/>
    <x v="596"/>
    <x v="606"/>
    <n v="137600"/>
    <n v="180667"/>
    <x v="1"/>
    <n v="2230"/>
    <x v="1"/>
    <x v="1"/>
    <x v="559"/>
    <n v="1395723600"/>
    <x v="0"/>
    <x v="0"/>
    <x v="0"/>
    <n v="1.3129869186046512"/>
    <n v="81.016591928251117"/>
    <x v="0"/>
    <x v="0"/>
    <x v="559"/>
    <d v="2014-03-25T05:00:00"/>
    <x v="1"/>
    <x v="2"/>
  </r>
  <r>
    <x v="608"/>
    <x v="597"/>
    <x v="607"/>
    <n v="3900"/>
    <n v="11075"/>
    <x v="1"/>
    <n v="316"/>
    <x v="1"/>
    <x v="1"/>
    <x v="426"/>
    <n v="1552197600"/>
    <x v="0"/>
    <x v="1"/>
    <x v="17"/>
    <n v="2"/>
    <n v="35.047468354430379"/>
    <x v="1"/>
    <x v="17"/>
    <x v="426"/>
    <d v="2019-03-10T06:00:00"/>
    <x v="3"/>
    <x v="1"/>
  </r>
  <r>
    <x v="609"/>
    <x v="598"/>
    <x v="608"/>
    <n v="10000"/>
    <n v="12042"/>
    <x v="1"/>
    <n v="117"/>
    <x v="1"/>
    <x v="1"/>
    <x v="560"/>
    <n v="1549087200"/>
    <x v="0"/>
    <x v="0"/>
    <x v="22"/>
    <n v="1.2041999999999999"/>
    <n v="102.92307692307692"/>
    <x v="4"/>
    <x v="22"/>
    <x v="560"/>
    <d v="2019-02-02T06:00:00"/>
    <x v="3"/>
    <x v="9"/>
  </r>
  <r>
    <x v="610"/>
    <x v="599"/>
    <x v="609"/>
    <n v="42800"/>
    <n v="179356"/>
    <x v="1"/>
    <n v="6406"/>
    <x v="1"/>
    <x v="1"/>
    <x v="561"/>
    <n v="1356847200"/>
    <x v="0"/>
    <x v="0"/>
    <x v="3"/>
    <n v="2"/>
    <n v="27.998126756166094"/>
    <x v="3"/>
    <x v="3"/>
    <x v="561"/>
    <d v="2012-12-30T06:00:00"/>
    <x v="4"/>
    <x v="10"/>
  </r>
  <r>
    <x v="611"/>
    <x v="600"/>
    <x v="610"/>
    <n v="8200"/>
    <n v="1136"/>
    <x v="3"/>
    <n v="15"/>
    <x v="1"/>
    <x v="1"/>
    <x v="562"/>
    <n v="1375765200"/>
    <x v="0"/>
    <x v="0"/>
    <x v="3"/>
    <n v="0.13853658536585367"/>
    <n v="75.733333333333334"/>
    <x v="3"/>
    <x v="3"/>
    <x v="562"/>
    <d v="2013-08-06T05:00:00"/>
    <x v="2"/>
    <x v="3"/>
  </r>
  <r>
    <x v="612"/>
    <x v="601"/>
    <x v="611"/>
    <n v="6200"/>
    <n v="8645"/>
    <x v="1"/>
    <n v="192"/>
    <x v="1"/>
    <x v="1"/>
    <x v="563"/>
    <n v="1289800800"/>
    <x v="0"/>
    <x v="0"/>
    <x v="5"/>
    <n v="1.3943548387096774"/>
    <n v="45.026041666666664"/>
    <x v="1"/>
    <x v="5"/>
    <x v="563"/>
    <d v="2010-11-15T06:00:00"/>
    <x v="6"/>
    <x v="3"/>
  </r>
  <r>
    <x v="613"/>
    <x v="602"/>
    <x v="612"/>
    <n v="1100"/>
    <n v="1914"/>
    <x v="1"/>
    <n v="26"/>
    <x v="0"/>
    <x v="0"/>
    <x v="564"/>
    <n v="1504501200"/>
    <x v="0"/>
    <x v="0"/>
    <x v="3"/>
    <n v="1.74"/>
    <n v="73.615384615384613"/>
    <x v="3"/>
    <x v="3"/>
    <x v="564"/>
    <d v="2017-09-04T05:00:00"/>
    <x v="5"/>
    <x v="1"/>
  </r>
  <r>
    <x v="614"/>
    <x v="603"/>
    <x v="613"/>
    <n v="26500"/>
    <n v="41205"/>
    <x v="1"/>
    <n v="723"/>
    <x v="1"/>
    <x v="1"/>
    <x v="565"/>
    <n v="1485669600"/>
    <x v="0"/>
    <x v="0"/>
    <x v="3"/>
    <n v="1.5549056603773586"/>
    <n v="56.991701244813278"/>
    <x v="3"/>
    <x v="3"/>
    <x v="565"/>
    <d v="2017-01-29T06:00:00"/>
    <x v="5"/>
    <x v="4"/>
  </r>
  <r>
    <x v="615"/>
    <x v="604"/>
    <x v="614"/>
    <n v="8500"/>
    <n v="14488"/>
    <x v="1"/>
    <n v="170"/>
    <x v="6"/>
    <x v="6"/>
    <x v="566"/>
    <n v="1462770000"/>
    <x v="0"/>
    <x v="0"/>
    <x v="3"/>
    <n v="1.7044705882352942"/>
    <n v="85.223529411764702"/>
    <x v="3"/>
    <x v="3"/>
    <x v="566"/>
    <d v="2016-05-09T05:00:00"/>
    <x v="7"/>
    <x v="3"/>
  </r>
  <r>
    <x v="616"/>
    <x v="605"/>
    <x v="615"/>
    <n v="6400"/>
    <n v="12129"/>
    <x v="1"/>
    <n v="238"/>
    <x v="4"/>
    <x v="4"/>
    <x v="567"/>
    <n v="1379739600"/>
    <x v="0"/>
    <x v="1"/>
    <x v="7"/>
    <n v="1.8951562500000001"/>
    <n v="50.962184873949582"/>
    <x v="1"/>
    <x v="7"/>
    <x v="567"/>
    <d v="2013-09-21T05:00:00"/>
    <x v="2"/>
    <x v="3"/>
  </r>
  <r>
    <x v="617"/>
    <x v="606"/>
    <x v="616"/>
    <n v="1400"/>
    <n v="3496"/>
    <x v="1"/>
    <n v="55"/>
    <x v="1"/>
    <x v="1"/>
    <x v="568"/>
    <n v="1402722000"/>
    <x v="0"/>
    <x v="0"/>
    <x v="3"/>
    <n v="2"/>
    <n v="63.563636363636363"/>
    <x v="3"/>
    <x v="3"/>
    <x v="568"/>
    <d v="2014-06-14T05:00:00"/>
    <x v="1"/>
    <x v="1"/>
  </r>
  <r>
    <x v="618"/>
    <x v="607"/>
    <x v="617"/>
    <n v="198600"/>
    <n v="97037"/>
    <x v="0"/>
    <n v="1198"/>
    <x v="1"/>
    <x v="1"/>
    <x v="569"/>
    <n v="1369285200"/>
    <x v="0"/>
    <x v="0"/>
    <x v="9"/>
    <n v="0.48860523665659616"/>
    <n v="80.999165275459092"/>
    <x v="5"/>
    <x v="9"/>
    <x v="569"/>
    <d v="2013-05-23T05:00:00"/>
    <x v="2"/>
    <x v="2"/>
  </r>
  <r>
    <x v="619"/>
    <x v="608"/>
    <x v="618"/>
    <n v="195900"/>
    <n v="55757"/>
    <x v="0"/>
    <n v="648"/>
    <x v="1"/>
    <x v="1"/>
    <x v="570"/>
    <n v="1304744400"/>
    <x v="1"/>
    <x v="1"/>
    <x v="3"/>
    <n v="0.28461970393057684"/>
    <n v="86.044753086419746"/>
    <x v="3"/>
    <x v="3"/>
    <x v="570"/>
    <d v="2011-05-07T05:00:00"/>
    <x v="8"/>
    <x v="2"/>
  </r>
  <r>
    <x v="620"/>
    <x v="609"/>
    <x v="619"/>
    <n v="4300"/>
    <n v="11525"/>
    <x v="1"/>
    <n v="128"/>
    <x v="2"/>
    <x v="2"/>
    <x v="571"/>
    <n v="1468299600"/>
    <x v="0"/>
    <x v="0"/>
    <x v="14"/>
    <n v="2"/>
    <n v="90.0390625"/>
    <x v="7"/>
    <x v="14"/>
    <x v="571"/>
    <d v="2016-07-12T05:00:00"/>
    <x v="7"/>
    <x v="1"/>
  </r>
  <r>
    <x v="621"/>
    <x v="610"/>
    <x v="620"/>
    <n v="25600"/>
    <n v="158669"/>
    <x v="1"/>
    <n v="2144"/>
    <x v="1"/>
    <x v="1"/>
    <x v="572"/>
    <n v="1474174800"/>
    <x v="0"/>
    <x v="0"/>
    <x v="3"/>
    <n v="2"/>
    <n v="74.006063432835816"/>
    <x v="3"/>
    <x v="3"/>
    <x v="572"/>
    <d v="2016-09-18T05:00:00"/>
    <x v="7"/>
    <x v="4"/>
  </r>
  <r>
    <x v="622"/>
    <x v="611"/>
    <x v="621"/>
    <n v="189000"/>
    <n v="5916"/>
    <x v="0"/>
    <n v="64"/>
    <x v="1"/>
    <x v="1"/>
    <x v="573"/>
    <n v="1526014800"/>
    <x v="0"/>
    <x v="0"/>
    <x v="7"/>
    <n v="3.1301587301587303E-2"/>
    <n v="92.4375"/>
    <x v="1"/>
    <x v="7"/>
    <x v="573"/>
    <d v="2018-05-11T05:00:00"/>
    <x v="9"/>
    <x v="2"/>
  </r>
  <r>
    <x v="623"/>
    <x v="612"/>
    <x v="622"/>
    <n v="94300"/>
    <n v="150806"/>
    <x v="1"/>
    <n v="2693"/>
    <x v="4"/>
    <x v="4"/>
    <x v="574"/>
    <n v="1437454800"/>
    <x v="0"/>
    <x v="0"/>
    <x v="3"/>
    <n v="1.5992152704135738"/>
    <n v="55.999257333828446"/>
    <x v="3"/>
    <x v="3"/>
    <x v="574"/>
    <d v="2015-07-21T05:00:00"/>
    <x v="0"/>
    <x v="2"/>
  </r>
  <r>
    <x v="624"/>
    <x v="613"/>
    <x v="623"/>
    <n v="5100"/>
    <n v="14249"/>
    <x v="1"/>
    <n v="432"/>
    <x v="1"/>
    <x v="1"/>
    <x v="511"/>
    <n v="1422684000"/>
    <x v="0"/>
    <x v="0"/>
    <x v="14"/>
    <n v="2"/>
    <n v="32.983796296296298"/>
    <x v="7"/>
    <x v="14"/>
    <x v="511"/>
    <d v="2015-01-31T06:00:00"/>
    <x v="0"/>
    <x v="3"/>
  </r>
  <r>
    <x v="625"/>
    <x v="614"/>
    <x v="624"/>
    <n v="7500"/>
    <n v="5803"/>
    <x v="0"/>
    <n v="62"/>
    <x v="1"/>
    <x v="1"/>
    <x v="575"/>
    <n v="1581314400"/>
    <x v="0"/>
    <x v="0"/>
    <x v="3"/>
    <n v="0.77373333333333338"/>
    <n v="93.596774193548384"/>
    <x v="3"/>
    <x v="3"/>
    <x v="575"/>
    <d v="2020-02-10T06:00:00"/>
    <x v="10"/>
    <x v="3"/>
  </r>
  <r>
    <x v="626"/>
    <x v="615"/>
    <x v="625"/>
    <n v="6400"/>
    <n v="13205"/>
    <x v="1"/>
    <n v="189"/>
    <x v="1"/>
    <x v="1"/>
    <x v="576"/>
    <n v="1286427600"/>
    <x v="0"/>
    <x v="1"/>
    <x v="3"/>
    <n v="2"/>
    <n v="69.867724867724874"/>
    <x v="3"/>
    <x v="3"/>
    <x v="576"/>
    <d v="2010-10-07T05:00:00"/>
    <x v="6"/>
    <x v="3"/>
  </r>
  <r>
    <x v="627"/>
    <x v="616"/>
    <x v="626"/>
    <n v="1600"/>
    <n v="11108"/>
    <x v="1"/>
    <n v="154"/>
    <x v="4"/>
    <x v="4"/>
    <x v="577"/>
    <n v="1278738000"/>
    <x v="1"/>
    <x v="0"/>
    <x v="0"/>
    <n v="2"/>
    <n v="72.129870129870127"/>
    <x v="0"/>
    <x v="0"/>
    <x v="577"/>
    <d v="2010-07-10T05:00:00"/>
    <x v="6"/>
    <x v="1"/>
  </r>
  <r>
    <x v="628"/>
    <x v="617"/>
    <x v="627"/>
    <n v="1900"/>
    <n v="2884"/>
    <x v="1"/>
    <n v="96"/>
    <x v="1"/>
    <x v="1"/>
    <x v="578"/>
    <n v="1286427600"/>
    <x v="0"/>
    <x v="0"/>
    <x v="7"/>
    <n v="1.5178947368421052"/>
    <n v="30.041666666666668"/>
    <x v="1"/>
    <x v="7"/>
    <x v="578"/>
    <d v="2010-10-07T05:00:00"/>
    <x v="6"/>
    <x v="1"/>
  </r>
  <r>
    <x v="629"/>
    <x v="618"/>
    <x v="628"/>
    <n v="85900"/>
    <n v="55476"/>
    <x v="0"/>
    <n v="750"/>
    <x v="1"/>
    <x v="1"/>
    <x v="579"/>
    <n v="1467954000"/>
    <x v="0"/>
    <x v="1"/>
    <x v="3"/>
    <n v="0.64582072176949945"/>
    <n v="73.968000000000004"/>
    <x v="3"/>
    <x v="3"/>
    <x v="579"/>
    <d v="2016-07-08T05:00:00"/>
    <x v="7"/>
    <x v="2"/>
  </r>
  <r>
    <x v="630"/>
    <x v="619"/>
    <x v="629"/>
    <n v="9500"/>
    <n v="5973"/>
    <x v="3"/>
    <n v="87"/>
    <x v="1"/>
    <x v="1"/>
    <x v="580"/>
    <n v="1557637200"/>
    <x v="0"/>
    <x v="1"/>
    <x v="3"/>
    <n v="0.62873684210526315"/>
    <n v="68.65517241379311"/>
    <x v="3"/>
    <x v="3"/>
    <x v="580"/>
    <d v="2019-05-12T05:00:00"/>
    <x v="3"/>
    <x v="3"/>
  </r>
  <r>
    <x v="631"/>
    <x v="620"/>
    <x v="630"/>
    <n v="59200"/>
    <n v="183756"/>
    <x v="1"/>
    <n v="3063"/>
    <x v="1"/>
    <x v="1"/>
    <x v="581"/>
    <n v="1553922000"/>
    <x v="0"/>
    <x v="0"/>
    <x v="3"/>
    <n v="2"/>
    <n v="59.992164544564154"/>
    <x v="3"/>
    <x v="3"/>
    <x v="581"/>
    <d v="2019-03-30T05:00:00"/>
    <x v="3"/>
    <x v="2"/>
  </r>
  <r>
    <x v="632"/>
    <x v="621"/>
    <x v="631"/>
    <n v="72100"/>
    <n v="30902"/>
    <x v="2"/>
    <n v="278"/>
    <x v="1"/>
    <x v="1"/>
    <x v="582"/>
    <n v="1416463200"/>
    <x v="0"/>
    <x v="0"/>
    <x v="3"/>
    <n v="0.42859916782246882"/>
    <n v="111.15827338129496"/>
    <x v="3"/>
    <x v="3"/>
    <x v="582"/>
    <d v="2014-11-20T06:00:00"/>
    <x v="1"/>
    <x v="2"/>
  </r>
  <r>
    <x v="633"/>
    <x v="622"/>
    <x v="632"/>
    <n v="6700"/>
    <n v="5569"/>
    <x v="0"/>
    <n v="105"/>
    <x v="1"/>
    <x v="1"/>
    <x v="336"/>
    <n v="1447221600"/>
    <x v="0"/>
    <x v="0"/>
    <x v="10"/>
    <n v="0.83119402985074631"/>
    <n v="53.038095238095238"/>
    <x v="4"/>
    <x v="10"/>
    <x v="336"/>
    <d v="2015-11-11T06:00:00"/>
    <x v="0"/>
    <x v="3"/>
  </r>
  <r>
    <x v="634"/>
    <x v="623"/>
    <x v="633"/>
    <n v="118200"/>
    <n v="92824"/>
    <x v="3"/>
    <n v="1658"/>
    <x v="1"/>
    <x v="1"/>
    <x v="583"/>
    <n v="1491627600"/>
    <x v="0"/>
    <x v="0"/>
    <x v="19"/>
    <n v="0.78531302876480547"/>
    <n v="55.985524728588658"/>
    <x v="4"/>
    <x v="19"/>
    <x v="583"/>
    <d v="2017-04-08T05:00:00"/>
    <x v="5"/>
    <x v="2"/>
  </r>
  <r>
    <x v="635"/>
    <x v="624"/>
    <x v="634"/>
    <n v="139000"/>
    <n v="158590"/>
    <x v="1"/>
    <n v="2266"/>
    <x v="1"/>
    <x v="1"/>
    <x v="584"/>
    <n v="1363150800"/>
    <x v="0"/>
    <x v="0"/>
    <x v="19"/>
    <n v="1.1409352517985611"/>
    <n v="69.986760812003524"/>
    <x v="4"/>
    <x v="19"/>
    <x v="584"/>
    <d v="2013-03-13T05:00:00"/>
    <x v="2"/>
    <x v="2"/>
  </r>
  <r>
    <x v="636"/>
    <x v="625"/>
    <x v="635"/>
    <n v="197700"/>
    <n v="127591"/>
    <x v="0"/>
    <n v="2604"/>
    <x v="3"/>
    <x v="3"/>
    <x v="585"/>
    <n v="1330754400"/>
    <x v="0"/>
    <x v="1"/>
    <x v="10"/>
    <n v="0.64537683358624176"/>
    <n v="48.998079877112133"/>
    <x v="4"/>
    <x v="10"/>
    <x v="585"/>
    <d v="2012-03-03T06:00:00"/>
    <x v="4"/>
    <x v="2"/>
  </r>
  <r>
    <x v="637"/>
    <x v="626"/>
    <x v="636"/>
    <n v="8500"/>
    <n v="6750"/>
    <x v="0"/>
    <n v="65"/>
    <x v="1"/>
    <x v="1"/>
    <x v="586"/>
    <n v="1479794400"/>
    <x v="0"/>
    <x v="0"/>
    <x v="3"/>
    <n v="0.79411764705882348"/>
    <n v="103.84615384615384"/>
    <x v="3"/>
    <x v="3"/>
    <x v="586"/>
    <d v="2016-11-22T06:00:00"/>
    <x v="7"/>
    <x v="3"/>
  </r>
  <r>
    <x v="638"/>
    <x v="627"/>
    <x v="637"/>
    <n v="81600"/>
    <n v="9318"/>
    <x v="0"/>
    <n v="94"/>
    <x v="1"/>
    <x v="1"/>
    <x v="587"/>
    <n v="1281243600"/>
    <x v="0"/>
    <x v="1"/>
    <x v="3"/>
    <n v="0.11419117647058824"/>
    <n v="99.127659574468083"/>
    <x v="3"/>
    <x v="3"/>
    <x v="587"/>
    <d v="2010-08-08T05:00:00"/>
    <x v="6"/>
    <x v="2"/>
  </r>
  <r>
    <x v="639"/>
    <x v="628"/>
    <x v="638"/>
    <n v="8600"/>
    <n v="4832"/>
    <x v="2"/>
    <n v="45"/>
    <x v="1"/>
    <x v="1"/>
    <x v="588"/>
    <n v="1532754000"/>
    <x v="0"/>
    <x v="1"/>
    <x v="6"/>
    <n v="0.56186046511627907"/>
    <n v="107.37777777777778"/>
    <x v="4"/>
    <x v="6"/>
    <x v="588"/>
    <d v="2018-07-28T05:00:00"/>
    <x v="9"/>
    <x v="3"/>
  </r>
  <r>
    <x v="640"/>
    <x v="629"/>
    <x v="639"/>
    <n v="119800"/>
    <n v="19769"/>
    <x v="0"/>
    <n v="257"/>
    <x v="1"/>
    <x v="1"/>
    <x v="589"/>
    <n v="1453356000"/>
    <x v="0"/>
    <x v="0"/>
    <x v="3"/>
    <n v="0.16501669449081802"/>
    <n v="76.922178988326849"/>
    <x v="3"/>
    <x v="3"/>
    <x v="589"/>
    <d v="2016-01-21T06:00:00"/>
    <x v="7"/>
    <x v="2"/>
  </r>
  <r>
    <x v="641"/>
    <x v="630"/>
    <x v="640"/>
    <n v="9400"/>
    <n v="11277"/>
    <x v="1"/>
    <n v="194"/>
    <x v="5"/>
    <x v="5"/>
    <x v="590"/>
    <n v="1489986000"/>
    <x v="0"/>
    <x v="0"/>
    <x v="3"/>
    <n v="1.1996808510638297"/>
    <n v="58.128865979381445"/>
    <x v="3"/>
    <x v="3"/>
    <x v="590"/>
    <d v="2017-03-20T05:00:00"/>
    <x v="5"/>
    <x v="3"/>
  </r>
  <r>
    <x v="642"/>
    <x v="631"/>
    <x v="641"/>
    <n v="9200"/>
    <n v="13382"/>
    <x v="1"/>
    <n v="129"/>
    <x v="0"/>
    <x v="0"/>
    <x v="591"/>
    <n v="1545804000"/>
    <x v="0"/>
    <x v="0"/>
    <x v="8"/>
    <n v="1.4545652173913044"/>
    <n v="103.73643410852713"/>
    <x v="2"/>
    <x v="8"/>
    <x v="591"/>
    <d v="2018-12-26T06:00:00"/>
    <x v="9"/>
    <x v="3"/>
  </r>
  <r>
    <x v="643"/>
    <x v="632"/>
    <x v="642"/>
    <n v="14900"/>
    <n v="32986"/>
    <x v="1"/>
    <n v="375"/>
    <x v="1"/>
    <x v="1"/>
    <x v="592"/>
    <n v="1489899600"/>
    <x v="0"/>
    <x v="0"/>
    <x v="3"/>
    <n v="2"/>
    <n v="87.962666666666664"/>
    <x v="3"/>
    <x v="3"/>
    <x v="592"/>
    <d v="2017-03-19T05:00:00"/>
    <x v="5"/>
    <x v="9"/>
  </r>
  <r>
    <x v="644"/>
    <x v="633"/>
    <x v="643"/>
    <n v="169400"/>
    <n v="81984"/>
    <x v="0"/>
    <n v="2928"/>
    <x v="0"/>
    <x v="0"/>
    <x v="593"/>
    <n v="1546495200"/>
    <x v="0"/>
    <x v="0"/>
    <x v="3"/>
    <n v="0.48396694214876035"/>
    <n v="28"/>
    <x v="3"/>
    <x v="3"/>
    <x v="593"/>
    <d v="2019-01-03T06:00:00"/>
    <x v="9"/>
    <x v="2"/>
  </r>
  <r>
    <x v="645"/>
    <x v="634"/>
    <x v="644"/>
    <n v="192100"/>
    <n v="178483"/>
    <x v="0"/>
    <n v="4697"/>
    <x v="1"/>
    <x v="1"/>
    <x v="594"/>
    <n v="1539752400"/>
    <x v="0"/>
    <x v="1"/>
    <x v="1"/>
    <n v="0.92911504424778757"/>
    <n v="37.999361294443261"/>
    <x v="1"/>
    <x v="1"/>
    <x v="594"/>
    <d v="2018-10-17T05:00:00"/>
    <x v="9"/>
    <x v="2"/>
  </r>
  <r>
    <x v="646"/>
    <x v="635"/>
    <x v="645"/>
    <n v="98700"/>
    <n v="87448"/>
    <x v="0"/>
    <n v="2915"/>
    <x v="1"/>
    <x v="1"/>
    <x v="595"/>
    <n v="1364101200"/>
    <x v="0"/>
    <x v="0"/>
    <x v="11"/>
    <n v="0.88599797365754818"/>
    <n v="29.999313893653515"/>
    <x v="6"/>
    <x v="11"/>
    <x v="595"/>
    <d v="2013-03-24T05:00:00"/>
    <x v="2"/>
    <x v="2"/>
  </r>
  <r>
    <x v="647"/>
    <x v="636"/>
    <x v="646"/>
    <n v="4500"/>
    <n v="1863"/>
    <x v="0"/>
    <n v="18"/>
    <x v="1"/>
    <x v="1"/>
    <x v="596"/>
    <n v="1525323600"/>
    <x v="0"/>
    <x v="0"/>
    <x v="18"/>
    <n v="0.41399999999999998"/>
    <n v="103.5"/>
    <x v="5"/>
    <x v="18"/>
    <x v="596"/>
    <d v="2018-05-03T05:00:00"/>
    <x v="9"/>
    <x v="1"/>
  </r>
  <r>
    <x v="648"/>
    <x v="637"/>
    <x v="647"/>
    <n v="98600"/>
    <n v="62174"/>
    <x v="3"/>
    <n v="723"/>
    <x v="1"/>
    <x v="1"/>
    <x v="597"/>
    <n v="1500872400"/>
    <x v="1"/>
    <x v="0"/>
    <x v="0"/>
    <n v="0.63056795131845844"/>
    <n v="85.994467496542185"/>
    <x v="0"/>
    <x v="0"/>
    <x v="597"/>
    <d v="2017-07-24T05:00:00"/>
    <x v="5"/>
    <x v="2"/>
  </r>
  <r>
    <x v="649"/>
    <x v="638"/>
    <x v="648"/>
    <n v="121700"/>
    <n v="59003"/>
    <x v="0"/>
    <n v="602"/>
    <x v="5"/>
    <x v="5"/>
    <x v="598"/>
    <n v="1288501200"/>
    <x v="1"/>
    <x v="1"/>
    <x v="3"/>
    <n v="0.48482333607230893"/>
    <n v="98.011627906976742"/>
    <x v="3"/>
    <x v="3"/>
    <x v="598"/>
    <d v="2010-10-31T05:00:00"/>
    <x v="6"/>
    <x v="2"/>
  </r>
  <r>
    <x v="650"/>
    <x v="639"/>
    <x v="649"/>
    <n v="100"/>
    <n v="2"/>
    <x v="0"/>
    <n v="1"/>
    <x v="1"/>
    <x v="1"/>
    <x v="599"/>
    <n v="1407128400"/>
    <x v="0"/>
    <x v="0"/>
    <x v="17"/>
    <n v="0.02"/>
    <n v="2"/>
    <x v="1"/>
    <x v="17"/>
    <x v="599"/>
    <d v="2014-08-04T05:00:00"/>
    <x v="1"/>
    <x v="0"/>
  </r>
  <r>
    <x v="651"/>
    <x v="640"/>
    <x v="650"/>
    <n v="196700"/>
    <n v="174039"/>
    <x v="0"/>
    <n v="3868"/>
    <x v="6"/>
    <x v="6"/>
    <x v="600"/>
    <n v="1394344800"/>
    <x v="0"/>
    <x v="0"/>
    <x v="12"/>
    <n v="0.88479410269445857"/>
    <n v="44.994570837642193"/>
    <x v="4"/>
    <x v="12"/>
    <x v="600"/>
    <d v="2014-03-09T06:00:00"/>
    <x v="1"/>
    <x v="2"/>
  </r>
  <r>
    <x v="652"/>
    <x v="641"/>
    <x v="651"/>
    <n v="10000"/>
    <n v="12684"/>
    <x v="1"/>
    <n v="409"/>
    <x v="1"/>
    <x v="1"/>
    <x v="601"/>
    <n v="1474088400"/>
    <x v="0"/>
    <x v="0"/>
    <x v="2"/>
    <n v="1.2684"/>
    <n v="31.012224938875306"/>
    <x v="2"/>
    <x v="2"/>
    <x v="601"/>
    <d v="2016-09-17T05:00:00"/>
    <x v="7"/>
    <x v="9"/>
  </r>
  <r>
    <x v="653"/>
    <x v="642"/>
    <x v="652"/>
    <n v="600"/>
    <n v="14033"/>
    <x v="1"/>
    <n v="234"/>
    <x v="1"/>
    <x v="1"/>
    <x v="602"/>
    <n v="1460264400"/>
    <x v="0"/>
    <x v="0"/>
    <x v="2"/>
    <n v="2"/>
    <n v="59.970085470085472"/>
    <x v="2"/>
    <x v="2"/>
    <x v="602"/>
    <d v="2016-04-10T05:00:00"/>
    <x v="7"/>
    <x v="0"/>
  </r>
  <r>
    <x v="654"/>
    <x v="643"/>
    <x v="653"/>
    <n v="35000"/>
    <n v="177936"/>
    <x v="1"/>
    <n v="3016"/>
    <x v="1"/>
    <x v="1"/>
    <x v="335"/>
    <n v="1440824400"/>
    <x v="0"/>
    <x v="0"/>
    <x v="16"/>
    <n v="2"/>
    <n v="58.9973474801061"/>
    <x v="1"/>
    <x v="16"/>
    <x v="335"/>
    <d v="2015-08-29T05:00:00"/>
    <x v="0"/>
    <x v="11"/>
  </r>
  <r>
    <x v="655"/>
    <x v="644"/>
    <x v="654"/>
    <n v="6900"/>
    <n v="13212"/>
    <x v="1"/>
    <n v="264"/>
    <x v="1"/>
    <x v="1"/>
    <x v="603"/>
    <n v="1489554000"/>
    <x v="1"/>
    <x v="0"/>
    <x v="14"/>
    <n v="1.9147826086956521"/>
    <n v="50.045454545454547"/>
    <x v="7"/>
    <x v="14"/>
    <x v="603"/>
    <d v="2017-03-15T05:00:00"/>
    <x v="5"/>
    <x v="3"/>
  </r>
  <r>
    <x v="656"/>
    <x v="645"/>
    <x v="655"/>
    <n v="118400"/>
    <n v="49879"/>
    <x v="0"/>
    <n v="504"/>
    <x v="2"/>
    <x v="2"/>
    <x v="604"/>
    <n v="1514872800"/>
    <x v="0"/>
    <x v="0"/>
    <x v="0"/>
    <n v="0.42127533783783783"/>
    <n v="98.966269841269835"/>
    <x v="0"/>
    <x v="0"/>
    <x v="604"/>
    <d v="2018-01-02T06:00:00"/>
    <x v="5"/>
    <x v="2"/>
  </r>
  <r>
    <x v="657"/>
    <x v="646"/>
    <x v="656"/>
    <n v="10000"/>
    <n v="824"/>
    <x v="0"/>
    <n v="14"/>
    <x v="1"/>
    <x v="1"/>
    <x v="605"/>
    <n v="1515736800"/>
    <x v="0"/>
    <x v="0"/>
    <x v="22"/>
    <n v="8.2400000000000001E-2"/>
    <n v="58.857142857142854"/>
    <x v="4"/>
    <x v="22"/>
    <x v="605"/>
    <d v="2018-01-12T06:00:00"/>
    <x v="5"/>
    <x v="9"/>
  </r>
  <r>
    <x v="658"/>
    <x v="647"/>
    <x v="657"/>
    <n v="52600"/>
    <n v="31594"/>
    <x v="3"/>
    <n v="390"/>
    <x v="1"/>
    <x v="1"/>
    <x v="606"/>
    <n v="1442898000"/>
    <x v="0"/>
    <x v="0"/>
    <x v="1"/>
    <n v="0.60064638783269964"/>
    <n v="81.010256410256417"/>
    <x v="1"/>
    <x v="1"/>
    <x v="606"/>
    <d v="2015-09-22T05:00:00"/>
    <x v="0"/>
    <x v="2"/>
  </r>
  <r>
    <x v="659"/>
    <x v="648"/>
    <x v="658"/>
    <n v="120700"/>
    <n v="57010"/>
    <x v="0"/>
    <n v="750"/>
    <x v="4"/>
    <x v="4"/>
    <x v="65"/>
    <n v="1296194400"/>
    <x v="0"/>
    <x v="0"/>
    <x v="4"/>
    <n v="0.47232808616404309"/>
    <n v="76.013333333333335"/>
    <x v="4"/>
    <x v="4"/>
    <x v="65"/>
    <d v="2011-01-28T06:00:00"/>
    <x v="8"/>
    <x v="2"/>
  </r>
  <r>
    <x v="660"/>
    <x v="649"/>
    <x v="659"/>
    <n v="9100"/>
    <n v="7438"/>
    <x v="0"/>
    <n v="77"/>
    <x v="1"/>
    <x v="1"/>
    <x v="607"/>
    <n v="1440910800"/>
    <x v="1"/>
    <x v="0"/>
    <x v="3"/>
    <n v="0.81736263736263737"/>
    <n v="96.597402597402592"/>
    <x v="3"/>
    <x v="3"/>
    <x v="607"/>
    <d v="2015-08-30T05:00:00"/>
    <x v="0"/>
    <x v="3"/>
  </r>
  <r>
    <x v="661"/>
    <x v="650"/>
    <x v="660"/>
    <n v="106800"/>
    <n v="57872"/>
    <x v="0"/>
    <n v="752"/>
    <x v="3"/>
    <x v="3"/>
    <x v="608"/>
    <n v="1335502800"/>
    <x v="0"/>
    <x v="0"/>
    <x v="17"/>
    <n v="0.54187265917603"/>
    <n v="76.957446808510639"/>
    <x v="1"/>
    <x v="17"/>
    <x v="608"/>
    <d v="2012-04-27T05:00:00"/>
    <x v="4"/>
    <x v="2"/>
  </r>
  <r>
    <x v="662"/>
    <x v="651"/>
    <x v="661"/>
    <n v="9100"/>
    <n v="8906"/>
    <x v="0"/>
    <n v="131"/>
    <x v="1"/>
    <x v="1"/>
    <x v="609"/>
    <n v="1544680800"/>
    <x v="0"/>
    <x v="0"/>
    <x v="3"/>
    <n v="0.97868131868131869"/>
    <n v="67.984732824427482"/>
    <x v="3"/>
    <x v="3"/>
    <x v="609"/>
    <d v="2018-12-13T06:00:00"/>
    <x v="9"/>
    <x v="3"/>
  </r>
  <r>
    <x v="663"/>
    <x v="652"/>
    <x v="662"/>
    <n v="10000"/>
    <n v="7724"/>
    <x v="0"/>
    <n v="87"/>
    <x v="1"/>
    <x v="1"/>
    <x v="610"/>
    <n v="1288414800"/>
    <x v="0"/>
    <x v="0"/>
    <x v="3"/>
    <n v="0.77239999999999998"/>
    <n v="88.781609195402297"/>
    <x v="3"/>
    <x v="3"/>
    <x v="610"/>
    <d v="2010-10-30T05:00:00"/>
    <x v="6"/>
    <x v="9"/>
  </r>
  <r>
    <x v="664"/>
    <x v="327"/>
    <x v="663"/>
    <n v="79400"/>
    <n v="26571"/>
    <x v="0"/>
    <n v="1063"/>
    <x v="1"/>
    <x v="1"/>
    <x v="541"/>
    <n v="1330581600"/>
    <x v="0"/>
    <x v="0"/>
    <x v="17"/>
    <n v="0.33464735516372796"/>
    <n v="24.99623706491063"/>
    <x v="1"/>
    <x v="17"/>
    <x v="541"/>
    <d v="2012-03-01T06:00:00"/>
    <x v="4"/>
    <x v="2"/>
  </r>
  <r>
    <x v="665"/>
    <x v="653"/>
    <x v="664"/>
    <n v="5100"/>
    <n v="12219"/>
    <x v="1"/>
    <n v="272"/>
    <x v="1"/>
    <x v="1"/>
    <x v="611"/>
    <n v="1311397200"/>
    <x v="0"/>
    <x v="1"/>
    <x v="4"/>
    <n v="2"/>
    <n v="44.922794117647058"/>
    <x v="4"/>
    <x v="4"/>
    <x v="611"/>
    <d v="2011-07-23T05:00:00"/>
    <x v="8"/>
    <x v="3"/>
  </r>
  <r>
    <x v="666"/>
    <x v="654"/>
    <x v="665"/>
    <n v="3100"/>
    <n v="1985"/>
    <x v="3"/>
    <n v="25"/>
    <x v="1"/>
    <x v="1"/>
    <x v="612"/>
    <n v="1378357200"/>
    <x v="0"/>
    <x v="1"/>
    <x v="3"/>
    <n v="0.64032258064516134"/>
    <n v="79.400000000000006"/>
    <x v="3"/>
    <x v="3"/>
    <x v="612"/>
    <d v="2013-09-05T05:00:00"/>
    <x v="2"/>
    <x v="1"/>
  </r>
  <r>
    <x v="667"/>
    <x v="655"/>
    <x v="666"/>
    <n v="6900"/>
    <n v="12155"/>
    <x v="1"/>
    <n v="419"/>
    <x v="1"/>
    <x v="1"/>
    <x v="613"/>
    <n v="1411102800"/>
    <x v="0"/>
    <x v="0"/>
    <x v="23"/>
    <n v="1.7615942028985507"/>
    <n v="29.009546539379475"/>
    <x v="8"/>
    <x v="23"/>
    <x v="613"/>
    <d v="2014-09-19T05:00:00"/>
    <x v="1"/>
    <x v="3"/>
  </r>
  <r>
    <x v="668"/>
    <x v="656"/>
    <x v="667"/>
    <n v="27500"/>
    <n v="5593"/>
    <x v="0"/>
    <n v="76"/>
    <x v="1"/>
    <x v="1"/>
    <x v="614"/>
    <n v="1344834000"/>
    <x v="0"/>
    <x v="0"/>
    <x v="3"/>
    <n v="0.20338181818181819"/>
    <n v="73.59210526315789"/>
    <x v="3"/>
    <x v="3"/>
    <x v="614"/>
    <d v="2012-08-13T05:00:00"/>
    <x v="4"/>
    <x v="4"/>
  </r>
  <r>
    <x v="669"/>
    <x v="657"/>
    <x v="668"/>
    <n v="48800"/>
    <n v="175020"/>
    <x v="1"/>
    <n v="1621"/>
    <x v="6"/>
    <x v="6"/>
    <x v="615"/>
    <n v="1499230800"/>
    <x v="0"/>
    <x v="0"/>
    <x v="3"/>
    <n v="2"/>
    <n v="107.97038864898211"/>
    <x v="3"/>
    <x v="3"/>
    <x v="615"/>
    <d v="2017-07-05T05:00:00"/>
    <x v="5"/>
    <x v="5"/>
  </r>
  <r>
    <x v="670"/>
    <x v="635"/>
    <x v="669"/>
    <n v="16200"/>
    <n v="75955"/>
    <x v="1"/>
    <n v="1101"/>
    <x v="1"/>
    <x v="1"/>
    <x v="90"/>
    <n v="1457416800"/>
    <x v="0"/>
    <x v="0"/>
    <x v="7"/>
    <n v="2"/>
    <n v="68.987284287011803"/>
    <x v="1"/>
    <x v="7"/>
    <x v="90"/>
    <d v="2016-03-08T06:00:00"/>
    <x v="7"/>
    <x v="7"/>
  </r>
  <r>
    <x v="671"/>
    <x v="658"/>
    <x v="670"/>
    <n v="97600"/>
    <n v="119127"/>
    <x v="1"/>
    <n v="1073"/>
    <x v="1"/>
    <x v="1"/>
    <x v="616"/>
    <n v="1280898000"/>
    <x v="0"/>
    <x v="1"/>
    <x v="3"/>
    <n v="1.220563524590164"/>
    <n v="111.02236719478098"/>
    <x v="3"/>
    <x v="3"/>
    <x v="616"/>
    <d v="2010-08-04T05:00:00"/>
    <x v="6"/>
    <x v="2"/>
  </r>
  <r>
    <x v="672"/>
    <x v="659"/>
    <x v="671"/>
    <n v="197900"/>
    <n v="110689"/>
    <x v="0"/>
    <n v="4428"/>
    <x v="2"/>
    <x v="2"/>
    <x v="617"/>
    <n v="1522472400"/>
    <x v="0"/>
    <x v="0"/>
    <x v="3"/>
    <n v="0.55931783729156137"/>
    <n v="24.997515808491418"/>
    <x v="3"/>
    <x v="3"/>
    <x v="617"/>
    <d v="2018-03-31T05:00:00"/>
    <x v="9"/>
    <x v="2"/>
  </r>
  <r>
    <x v="673"/>
    <x v="660"/>
    <x v="672"/>
    <n v="5600"/>
    <n v="2445"/>
    <x v="0"/>
    <n v="58"/>
    <x v="6"/>
    <x v="6"/>
    <x v="618"/>
    <n v="1462510800"/>
    <x v="0"/>
    <x v="0"/>
    <x v="7"/>
    <n v="0.43660714285714286"/>
    <n v="42.155172413793103"/>
    <x v="1"/>
    <x v="7"/>
    <x v="618"/>
    <d v="2016-05-06T05:00:00"/>
    <x v="7"/>
    <x v="3"/>
  </r>
  <r>
    <x v="674"/>
    <x v="661"/>
    <x v="673"/>
    <n v="170700"/>
    <n v="57250"/>
    <x v="3"/>
    <n v="1218"/>
    <x v="1"/>
    <x v="1"/>
    <x v="619"/>
    <n v="1317790800"/>
    <x v="0"/>
    <x v="0"/>
    <x v="14"/>
    <n v="0.33538371411833628"/>
    <n v="47.003284072249592"/>
    <x v="7"/>
    <x v="14"/>
    <x v="619"/>
    <d v="2011-10-05T05:00:00"/>
    <x v="8"/>
    <x v="2"/>
  </r>
  <r>
    <x v="675"/>
    <x v="662"/>
    <x v="674"/>
    <n v="9700"/>
    <n v="11929"/>
    <x v="1"/>
    <n v="331"/>
    <x v="1"/>
    <x v="1"/>
    <x v="620"/>
    <n v="1568782800"/>
    <x v="0"/>
    <x v="0"/>
    <x v="23"/>
    <n v="1.2297938144329896"/>
    <n v="36.0392749244713"/>
    <x v="8"/>
    <x v="23"/>
    <x v="620"/>
    <d v="2019-09-18T05:00:00"/>
    <x v="3"/>
    <x v="3"/>
  </r>
  <r>
    <x v="676"/>
    <x v="663"/>
    <x v="675"/>
    <n v="62300"/>
    <n v="118214"/>
    <x v="1"/>
    <n v="1170"/>
    <x v="1"/>
    <x v="1"/>
    <x v="621"/>
    <n v="1349413200"/>
    <x v="0"/>
    <x v="0"/>
    <x v="14"/>
    <n v="1.8974959871589085"/>
    <n v="101.03760683760684"/>
    <x v="7"/>
    <x v="14"/>
    <x v="621"/>
    <d v="2012-10-05T05:00:00"/>
    <x v="4"/>
    <x v="2"/>
  </r>
  <r>
    <x v="677"/>
    <x v="664"/>
    <x v="676"/>
    <n v="5300"/>
    <n v="4432"/>
    <x v="0"/>
    <n v="111"/>
    <x v="1"/>
    <x v="1"/>
    <x v="622"/>
    <n v="1472446800"/>
    <x v="0"/>
    <x v="0"/>
    <x v="13"/>
    <n v="0.83622641509433959"/>
    <n v="39.927927927927925"/>
    <x v="5"/>
    <x v="13"/>
    <x v="622"/>
    <d v="2016-08-29T05:00:00"/>
    <x v="7"/>
    <x v="3"/>
  </r>
  <r>
    <x v="678"/>
    <x v="665"/>
    <x v="677"/>
    <n v="99500"/>
    <n v="17879"/>
    <x v="3"/>
    <n v="215"/>
    <x v="1"/>
    <x v="1"/>
    <x v="35"/>
    <n v="1548050400"/>
    <x v="0"/>
    <x v="0"/>
    <x v="6"/>
    <n v="0.17968844221105529"/>
    <n v="83.158139534883716"/>
    <x v="4"/>
    <x v="6"/>
    <x v="35"/>
    <d v="2019-01-21T06:00:00"/>
    <x v="3"/>
    <x v="2"/>
  </r>
  <r>
    <x v="679"/>
    <x v="307"/>
    <x v="678"/>
    <n v="1400"/>
    <n v="14511"/>
    <x v="1"/>
    <n v="363"/>
    <x v="1"/>
    <x v="1"/>
    <x v="623"/>
    <n v="1571806800"/>
    <x v="0"/>
    <x v="1"/>
    <x v="0"/>
    <n v="2"/>
    <n v="39.97520661157025"/>
    <x v="0"/>
    <x v="0"/>
    <x v="623"/>
    <d v="2019-10-23T05:00:00"/>
    <x v="3"/>
    <x v="1"/>
  </r>
  <r>
    <x v="680"/>
    <x v="666"/>
    <x v="679"/>
    <n v="145600"/>
    <n v="141822"/>
    <x v="0"/>
    <n v="2955"/>
    <x v="1"/>
    <x v="1"/>
    <x v="624"/>
    <n v="1576476000"/>
    <x v="0"/>
    <x v="1"/>
    <x v="20"/>
    <n v="0.97405219780219776"/>
    <n v="47.993908629441627"/>
    <x v="6"/>
    <x v="20"/>
    <x v="624"/>
    <d v="2019-12-16T06:00:00"/>
    <x v="3"/>
    <x v="2"/>
  </r>
  <r>
    <x v="681"/>
    <x v="667"/>
    <x v="680"/>
    <n v="184100"/>
    <n v="159037"/>
    <x v="0"/>
    <n v="1657"/>
    <x v="1"/>
    <x v="1"/>
    <x v="625"/>
    <n v="1324965600"/>
    <x v="0"/>
    <x v="0"/>
    <x v="3"/>
    <n v="0.86386203150461705"/>
    <n v="95.978877489438744"/>
    <x v="3"/>
    <x v="3"/>
    <x v="625"/>
    <d v="2011-12-27T06:00:00"/>
    <x v="8"/>
    <x v="2"/>
  </r>
  <r>
    <x v="682"/>
    <x v="668"/>
    <x v="681"/>
    <n v="5400"/>
    <n v="8109"/>
    <x v="1"/>
    <n v="103"/>
    <x v="1"/>
    <x v="1"/>
    <x v="626"/>
    <n v="1387519200"/>
    <x v="0"/>
    <x v="0"/>
    <x v="3"/>
    <n v="1.5016666666666667"/>
    <n v="78.728155339805824"/>
    <x v="3"/>
    <x v="3"/>
    <x v="626"/>
    <d v="2013-12-20T06:00:00"/>
    <x v="2"/>
    <x v="3"/>
  </r>
  <r>
    <x v="683"/>
    <x v="669"/>
    <x v="682"/>
    <n v="2300"/>
    <n v="8244"/>
    <x v="1"/>
    <n v="147"/>
    <x v="1"/>
    <x v="1"/>
    <x v="627"/>
    <n v="1537246800"/>
    <x v="0"/>
    <x v="0"/>
    <x v="3"/>
    <n v="2"/>
    <n v="56.081632653061227"/>
    <x v="3"/>
    <x v="3"/>
    <x v="627"/>
    <d v="2018-09-18T05:00:00"/>
    <x v="9"/>
    <x v="1"/>
  </r>
  <r>
    <x v="684"/>
    <x v="670"/>
    <x v="683"/>
    <n v="1400"/>
    <n v="7600"/>
    <x v="1"/>
    <n v="110"/>
    <x v="0"/>
    <x v="0"/>
    <x v="628"/>
    <n v="1279515600"/>
    <x v="0"/>
    <x v="0"/>
    <x v="9"/>
    <n v="2"/>
    <n v="69.090909090909093"/>
    <x v="5"/>
    <x v="9"/>
    <x v="628"/>
    <d v="2010-07-19T05:00:00"/>
    <x v="6"/>
    <x v="1"/>
  </r>
  <r>
    <x v="685"/>
    <x v="671"/>
    <x v="684"/>
    <n v="140000"/>
    <n v="94501"/>
    <x v="0"/>
    <n v="926"/>
    <x v="0"/>
    <x v="0"/>
    <x v="629"/>
    <n v="1442379600"/>
    <x v="0"/>
    <x v="0"/>
    <x v="3"/>
    <n v="0.67500714285714281"/>
    <n v="102.05291576673866"/>
    <x v="3"/>
    <x v="3"/>
    <x v="629"/>
    <d v="2015-09-16T05:00:00"/>
    <x v="0"/>
    <x v="2"/>
  </r>
  <r>
    <x v="686"/>
    <x v="672"/>
    <x v="685"/>
    <n v="7500"/>
    <n v="14381"/>
    <x v="1"/>
    <n v="134"/>
    <x v="1"/>
    <x v="1"/>
    <x v="630"/>
    <n v="1523077200"/>
    <x v="0"/>
    <x v="0"/>
    <x v="8"/>
    <n v="1.9174666666666667"/>
    <n v="107.32089552238806"/>
    <x v="2"/>
    <x v="8"/>
    <x v="630"/>
    <d v="2018-04-07T05:00:00"/>
    <x v="9"/>
    <x v="3"/>
  </r>
  <r>
    <x v="687"/>
    <x v="673"/>
    <x v="686"/>
    <n v="1500"/>
    <n v="13980"/>
    <x v="1"/>
    <n v="269"/>
    <x v="1"/>
    <x v="1"/>
    <x v="631"/>
    <n v="1489554000"/>
    <x v="0"/>
    <x v="0"/>
    <x v="3"/>
    <n v="2"/>
    <n v="51.970260223048328"/>
    <x v="3"/>
    <x v="3"/>
    <x v="631"/>
    <d v="2017-03-15T05:00:00"/>
    <x v="5"/>
    <x v="1"/>
  </r>
  <r>
    <x v="688"/>
    <x v="674"/>
    <x v="687"/>
    <n v="2900"/>
    <n v="12449"/>
    <x v="1"/>
    <n v="175"/>
    <x v="1"/>
    <x v="1"/>
    <x v="632"/>
    <n v="1548482400"/>
    <x v="0"/>
    <x v="1"/>
    <x v="19"/>
    <n v="2"/>
    <n v="71.137142857142862"/>
    <x v="4"/>
    <x v="19"/>
    <x v="632"/>
    <d v="2019-01-26T06:00:00"/>
    <x v="3"/>
    <x v="1"/>
  </r>
  <r>
    <x v="689"/>
    <x v="675"/>
    <x v="688"/>
    <n v="7300"/>
    <n v="7348"/>
    <x v="1"/>
    <n v="69"/>
    <x v="1"/>
    <x v="1"/>
    <x v="633"/>
    <n v="1384063200"/>
    <x v="0"/>
    <x v="0"/>
    <x v="2"/>
    <n v="1.0065753424657535"/>
    <n v="106.49275362318841"/>
    <x v="2"/>
    <x v="2"/>
    <x v="633"/>
    <d v="2013-11-10T06:00:00"/>
    <x v="2"/>
    <x v="3"/>
  </r>
  <r>
    <x v="690"/>
    <x v="676"/>
    <x v="689"/>
    <n v="3600"/>
    <n v="8158"/>
    <x v="1"/>
    <n v="190"/>
    <x v="1"/>
    <x v="1"/>
    <x v="634"/>
    <n v="1322892000"/>
    <x v="0"/>
    <x v="1"/>
    <x v="4"/>
    <n v="2"/>
    <n v="42.93684210526316"/>
    <x v="4"/>
    <x v="4"/>
    <x v="634"/>
    <d v="2011-12-03T06:00:00"/>
    <x v="8"/>
    <x v="1"/>
  </r>
  <r>
    <x v="691"/>
    <x v="677"/>
    <x v="690"/>
    <n v="5000"/>
    <n v="7119"/>
    <x v="1"/>
    <n v="237"/>
    <x v="1"/>
    <x v="1"/>
    <x v="635"/>
    <n v="1350709200"/>
    <x v="1"/>
    <x v="1"/>
    <x v="4"/>
    <n v="1.4238"/>
    <n v="30.037974683544302"/>
    <x v="4"/>
    <x v="4"/>
    <x v="635"/>
    <d v="2012-10-20T05:00:00"/>
    <x v="4"/>
    <x v="3"/>
  </r>
  <r>
    <x v="692"/>
    <x v="678"/>
    <x v="691"/>
    <n v="6000"/>
    <n v="5438"/>
    <x v="0"/>
    <n v="77"/>
    <x v="4"/>
    <x v="4"/>
    <x v="636"/>
    <n v="1564203600"/>
    <x v="0"/>
    <x v="0"/>
    <x v="1"/>
    <n v="0.90633333333333332"/>
    <n v="70.623376623376629"/>
    <x v="1"/>
    <x v="1"/>
    <x v="636"/>
    <d v="2019-07-27T05:00:00"/>
    <x v="3"/>
    <x v="3"/>
  </r>
  <r>
    <x v="693"/>
    <x v="679"/>
    <x v="692"/>
    <n v="180400"/>
    <n v="115396"/>
    <x v="0"/>
    <n v="1748"/>
    <x v="1"/>
    <x v="1"/>
    <x v="637"/>
    <n v="1509685200"/>
    <x v="0"/>
    <x v="0"/>
    <x v="3"/>
    <n v="0.63966740576496672"/>
    <n v="66.016018306636155"/>
    <x v="3"/>
    <x v="3"/>
    <x v="637"/>
    <d v="2017-11-03T05:00:00"/>
    <x v="5"/>
    <x v="2"/>
  </r>
  <r>
    <x v="694"/>
    <x v="680"/>
    <x v="693"/>
    <n v="9100"/>
    <n v="7656"/>
    <x v="0"/>
    <n v="79"/>
    <x v="1"/>
    <x v="1"/>
    <x v="638"/>
    <n v="1514959200"/>
    <x v="0"/>
    <x v="0"/>
    <x v="3"/>
    <n v="0.84131868131868137"/>
    <n v="96.911392405063296"/>
    <x v="3"/>
    <x v="3"/>
    <x v="638"/>
    <d v="2018-01-03T06:00:00"/>
    <x v="5"/>
    <x v="3"/>
  </r>
  <r>
    <x v="695"/>
    <x v="681"/>
    <x v="694"/>
    <n v="9200"/>
    <n v="12322"/>
    <x v="1"/>
    <n v="196"/>
    <x v="6"/>
    <x v="6"/>
    <x v="639"/>
    <n v="1448863200"/>
    <x v="1"/>
    <x v="0"/>
    <x v="1"/>
    <n v="1.3393478260869565"/>
    <n v="62.867346938775512"/>
    <x v="1"/>
    <x v="1"/>
    <x v="639"/>
    <d v="2015-11-30T06:00:00"/>
    <x v="0"/>
    <x v="3"/>
  </r>
  <r>
    <x v="696"/>
    <x v="682"/>
    <x v="695"/>
    <n v="164100"/>
    <n v="96888"/>
    <x v="0"/>
    <n v="889"/>
    <x v="1"/>
    <x v="1"/>
    <x v="640"/>
    <n v="1429592400"/>
    <x v="0"/>
    <x v="1"/>
    <x v="3"/>
    <n v="0.59042047531992692"/>
    <n v="108.98537682789652"/>
    <x v="3"/>
    <x v="3"/>
    <x v="640"/>
    <d v="2015-04-21T05:00:00"/>
    <x v="0"/>
    <x v="2"/>
  </r>
  <r>
    <x v="697"/>
    <x v="683"/>
    <x v="696"/>
    <n v="128900"/>
    <n v="196960"/>
    <x v="1"/>
    <n v="7295"/>
    <x v="1"/>
    <x v="1"/>
    <x v="641"/>
    <n v="1522645200"/>
    <x v="0"/>
    <x v="0"/>
    <x v="5"/>
    <n v="1.5280062063615205"/>
    <n v="26.999314599040439"/>
    <x v="1"/>
    <x v="5"/>
    <x v="641"/>
    <d v="2018-04-02T05:00:00"/>
    <x v="9"/>
    <x v="2"/>
  </r>
  <r>
    <x v="698"/>
    <x v="684"/>
    <x v="697"/>
    <n v="42100"/>
    <n v="188057"/>
    <x v="1"/>
    <n v="2893"/>
    <x v="0"/>
    <x v="0"/>
    <x v="642"/>
    <n v="1323324000"/>
    <x v="0"/>
    <x v="0"/>
    <x v="8"/>
    <n v="2"/>
    <n v="65.004147943311438"/>
    <x v="2"/>
    <x v="8"/>
    <x v="642"/>
    <d v="2011-12-08T06:00:00"/>
    <x v="8"/>
    <x v="10"/>
  </r>
  <r>
    <x v="699"/>
    <x v="196"/>
    <x v="698"/>
    <n v="7400"/>
    <n v="6245"/>
    <x v="0"/>
    <n v="56"/>
    <x v="1"/>
    <x v="1"/>
    <x v="230"/>
    <n v="1561525200"/>
    <x v="0"/>
    <x v="0"/>
    <x v="6"/>
    <n v="0.8439189189189189"/>
    <n v="111.51785714285714"/>
    <x v="4"/>
    <x v="6"/>
    <x v="230"/>
    <d v="2019-06-26T05:00:00"/>
    <x v="3"/>
    <x v="3"/>
  </r>
  <r>
    <x v="700"/>
    <x v="685"/>
    <x v="699"/>
    <n v="100"/>
    <n v="3"/>
    <x v="0"/>
    <n v="1"/>
    <x v="1"/>
    <x v="1"/>
    <x v="67"/>
    <n v="1265695200"/>
    <x v="0"/>
    <x v="0"/>
    <x v="8"/>
    <n v="0.03"/>
    <n v="3"/>
    <x v="2"/>
    <x v="8"/>
    <x v="67"/>
    <d v="2010-02-09T06:00:00"/>
    <x v="6"/>
    <x v="0"/>
  </r>
  <r>
    <x v="701"/>
    <x v="686"/>
    <x v="700"/>
    <n v="52000"/>
    <n v="91014"/>
    <x v="1"/>
    <n v="820"/>
    <x v="1"/>
    <x v="1"/>
    <x v="643"/>
    <n v="1301806800"/>
    <x v="1"/>
    <x v="0"/>
    <x v="3"/>
    <n v="1.7502692307692307"/>
    <n v="110.99268292682927"/>
    <x v="3"/>
    <x v="3"/>
    <x v="643"/>
    <d v="2011-04-03T05:00:00"/>
    <x v="8"/>
    <x v="2"/>
  </r>
  <r>
    <x v="702"/>
    <x v="687"/>
    <x v="701"/>
    <n v="8700"/>
    <n v="4710"/>
    <x v="0"/>
    <n v="83"/>
    <x v="1"/>
    <x v="1"/>
    <x v="644"/>
    <n v="1374901200"/>
    <x v="0"/>
    <x v="0"/>
    <x v="8"/>
    <n v="0.54137931034482756"/>
    <n v="56.746987951807228"/>
    <x v="2"/>
    <x v="8"/>
    <x v="644"/>
    <d v="2013-07-27T05:00:00"/>
    <x v="2"/>
    <x v="3"/>
  </r>
  <r>
    <x v="703"/>
    <x v="688"/>
    <x v="702"/>
    <n v="63400"/>
    <n v="197728"/>
    <x v="1"/>
    <n v="2038"/>
    <x v="1"/>
    <x v="1"/>
    <x v="645"/>
    <n v="1336453200"/>
    <x v="1"/>
    <x v="1"/>
    <x v="18"/>
    <n v="2"/>
    <n v="97.020608439646708"/>
    <x v="5"/>
    <x v="18"/>
    <x v="645"/>
    <d v="2012-05-08T05:00:00"/>
    <x v="4"/>
    <x v="2"/>
  </r>
  <r>
    <x v="704"/>
    <x v="689"/>
    <x v="703"/>
    <n v="8700"/>
    <n v="10682"/>
    <x v="1"/>
    <n v="116"/>
    <x v="1"/>
    <x v="1"/>
    <x v="646"/>
    <n v="1468904400"/>
    <x v="0"/>
    <x v="0"/>
    <x v="10"/>
    <n v="1.2278160919540231"/>
    <n v="92.08620689655173"/>
    <x v="4"/>
    <x v="10"/>
    <x v="646"/>
    <d v="2016-07-19T05:00:00"/>
    <x v="7"/>
    <x v="3"/>
  </r>
  <r>
    <x v="705"/>
    <x v="690"/>
    <x v="704"/>
    <n v="169700"/>
    <n v="168048"/>
    <x v="0"/>
    <n v="2025"/>
    <x v="4"/>
    <x v="4"/>
    <x v="626"/>
    <n v="1387087200"/>
    <x v="0"/>
    <x v="0"/>
    <x v="9"/>
    <n v="0.99026517383618151"/>
    <n v="82.986666666666665"/>
    <x v="5"/>
    <x v="9"/>
    <x v="626"/>
    <d v="2013-12-15T06:00:00"/>
    <x v="2"/>
    <x v="2"/>
  </r>
  <r>
    <x v="706"/>
    <x v="691"/>
    <x v="705"/>
    <n v="108400"/>
    <n v="138586"/>
    <x v="1"/>
    <n v="1345"/>
    <x v="2"/>
    <x v="2"/>
    <x v="647"/>
    <n v="1547445600"/>
    <x v="0"/>
    <x v="1"/>
    <x v="2"/>
    <n v="1.278468634686347"/>
    <n v="103.03791821561339"/>
    <x v="2"/>
    <x v="2"/>
    <x v="647"/>
    <d v="2019-01-14T06:00:00"/>
    <x v="3"/>
    <x v="2"/>
  </r>
  <r>
    <x v="707"/>
    <x v="692"/>
    <x v="706"/>
    <n v="7300"/>
    <n v="11579"/>
    <x v="1"/>
    <n v="168"/>
    <x v="1"/>
    <x v="1"/>
    <x v="159"/>
    <n v="1547359200"/>
    <x v="0"/>
    <x v="0"/>
    <x v="6"/>
    <n v="1.5861643835616439"/>
    <n v="68.922619047619051"/>
    <x v="4"/>
    <x v="6"/>
    <x v="159"/>
    <d v="2019-01-13T06:00:00"/>
    <x v="9"/>
    <x v="3"/>
  </r>
  <r>
    <x v="708"/>
    <x v="693"/>
    <x v="707"/>
    <n v="1700"/>
    <n v="12020"/>
    <x v="1"/>
    <n v="137"/>
    <x v="5"/>
    <x v="5"/>
    <x v="648"/>
    <n v="1496293200"/>
    <x v="0"/>
    <x v="0"/>
    <x v="3"/>
    <n v="2"/>
    <n v="87.737226277372258"/>
    <x v="3"/>
    <x v="3"/>
    <x v="648"/>
    <d v="2017-06-01T05:00:00"/>
    <x v="5"/>
    <x v="1"/>
  </r>
  <r>
    <x v="709"/>
    <x v="694"/>
    <x v="708"/>
    <n v="9800"/>
    <n v="13954"/>
    <x v="1"/>
    <n v="186"/>
    <x v="6"/>
    <x v="6"/>
    <x v="267"/>
    <n v="1335416400"/>
    <x v="0"/>
    <x v="0"/>
    <x v="3"/>
    <n v="1.4238775510204082"/>
    <n v="75.021505376344081"/>
    <x v="3"/>
    <x v="3"/>
    <x v="267"/>
    <d v="2012-04-26T05:00:00"/>
    <x v="4"/>
    <x v="3"/>
  </r>
  <r>
    <x v="710"/>
    <x v="695"/>
    <x v="709"/>
    <n v="4300"/>
    <n v="6358"/>
    <x v="1"/>
    <n v="125"/>
    <x v="1"/>
    <x v="1"/>
    <x v="649"/>
    <n v="1532149200"/>
    <x v="0"/>
    <x v="1"/>
    <x v="3"/>
    <n v="1.4786046511627906"/>
    <n v="50.863999999999997"/>
    <x v="3"/>
    <x v="3"/>
    <x v="649"/>
    <d v="2018-07-21T05:00:00"/>
    <x v="9"/>
    <x v="1"/>
  </r>
  <r>
    <x v="711"/>
    <x v="696"/>
    <x v="710"/>
    <n v="6200"/>
    <n v="1260"/>
    <x v="0"/>
    <n v="14"/>
    <x v="6"/>
    <x v="6"/>
    <x v="248"/>
    <n v="1453788000"/>
    <x v="1"/>
    <x v="1"/>
    <x v="3"/>
    <n v="0.20322580645161289"/>
    <n v="90"/>
    <x v="3"/>
    <x v="3"/>
    <x v="248"/>
    <d v="2016-01-26T06:00:00"/>
    <x v="7"/>
    <x v="3"/>
  </r>
  <r>
    <x v="712"/>
    <x v="697"/>
    <x v="711"/>
    <n v="800"/>
    <n v="14725"/>
    <x v="1"/>
    <n v="202"/>
    <x v="1"/>
    <x v="1"/>
    <x v="571"/>
    <n v="1471496400"/>
    <x v="0"/>
    <x v="0"/>
    <x v="3"/>
    <n v="2"/>
    <n v="72.896039603960389"/>
    <x v="3"/>
    <x v="3"/>
    <x v="571"/>
    <d v="2016-08-18T05:00:00"/>
    <x v="7"/>
    <x v="0"/>
  </r>
  <r>
    <x v="713"/>
    <x v="698"/>
    <x v="712"/>
    <n v="6900"/>
    <n v="11174"/>
    <x v="1"/>
    <n v="103"/>
    <x v="1"/>
    <x v="1"/>
    <x v="650"/>
    <n v="1472878800"/>
    <x v="0"/>
    <x v="0"/>
    <x v="15"/>
    <n v="1.6194202898550725"/>
    <n v="108.48543689320388"/>
    <x v="5"/>
    <x v="15"/>
    <x v="650"/>
    <d v="2016-09-03T05:00:00"/>
    <x v="7"/>
    <x v="3"/>
  </r>
  <r>
    <x v="714"/>
    <x v="699"/>
    <x v="713"/>
    <n v="38500"/>
    <n v="182036"/>
    <x v="1"/>
    <n v="1785"/>
    <x v="1"/>
    <x v="1"/>
    <x v="1"/>
    <n v="1408510800"/>
    <x v="0"/>
    <x v="0"/>
    <x v="1"/>
    <n v="2"/>
    <n v="101.98095238095237"/>
    <x v="1"/>
    <x v="1"/>
    <x v="1"/>
    <d v="2014-08-20T05:00:00"/>
    <x v="1"/>
    <x v="11"/>
  </r>
  <r>
    <x v="715"/>
    <x v="700"/>
    <x v="714"/>
    <n v="118000"/>
    <n v="28870"/>
    <x v="0"/>
    <n v="656"/>
    <x v="1"/>
    <x v="1"/>
    <x v="651"/>
    <n v="1281589200"/>
    <x v="0"/>
    <x v="0"/>
    <x v="20"/>
    <n v="0.24466101694915254"/>
    <n v="44.009146341463413"/>
    <x v="6"/>
    <x v="20"/>
    <x v="651"/>
    <d v="2010-08-12T05:00:00"/>
    <x v="6"/>
    <x v="2"/>
  </r>
  <r>
    <x v="716"/>
    <x v="701"/>
    <x v="715"/>
    <n v="2000"/>
    <n v="10353"/>
    <x v="1"/>
    <n v="157"/>
    <x v="1"/>
    <x v="1"/>
    <x v="652"/>
    <n v="1375851600"/>
    <x v="0"/>
    <x v="1"/>
    <x v="3"/>
    <n v="2"/>
    <n v="65.942675159235662"/>
    <x v="3"/>
    <x v="3"/>
    <x v="652"/>
    <d v="2013-08-07T05:00:00"/>
    <x v="2"/>
    <x v="1"/>
  </r>
  <r>
    <x v="717"/>
    <x v="702"/>
    <x v="716"/>
    <n v="5600"/>
    <n v="13868"/>
    <x v="1"/>
    <n v="555"/>
    <x v="1"/>
    <x v="1"/>
    <x v="653"/>
    <n v="1315803600"/>
    <x v="0"/>
    <x v="0"/>
    <x v="4"/>
    <n v="2"/>
    <n v="24.987387387387386"/>
    <x v="4"/>
    <x v="4"/>
    <x v="653"/>
    <d v="2011-09-12T05:00:00"/>
    <x v="8"/>
    <x v="3"/>
  </r>
  <r>
    <x v="718"/>
    <x v="703"/>
    <x v="717"/>
    <n v="8300"/>
    <n v="8317"/>
    <x v="1"/>
    <n v="297"/>
    <x v="1"/>
    <x v="1"/>
    <x v="654"/>
    <n v="1373691600"/>
    <x v="0"/>
    <x v="0"/>
    <x v="8"/>
    <n v="1.0020481927710843"/>
    <n v="28.003367003367003"/>
    <x v="2"/>
    <x v="8"/>
    <x v="654"/>
    <d v="2013-07-13T05:00:00"/>
    <x v="2"/>
    <x v="3"/>
  </r>
  <r>
    <x v="719"/>
    <x v="704"/>
    <x v="718"/>
    <n v="6900"/>
    <n v="10557"/>
    <x v="1"/>
    <n v="123"/>
    <x v="1"/>
    <x v="1"/>
    <x v="655"/>
    <n v="1339218000"/>
    <x v="0"/>
    <x v="0"/>
    <x v="13"/>
    <n v="1.53"/>
    <n v="85.829268292682926"/>
    <x v="5"/>
    <x v="13"/>
    <x v="655"/>
    <d v="2012-06-09T05:00:00"/>
    <x v="4"/>
    <x v="3"/>
  </r>
  <r>
    <x v="720"/>
    <x v="705"/>
    <x v="719"/>
    <n v="8700"/>
    <n v="3227"/>
    <x v="3"/>
    <n v="38"/>
    <x v="3"/>
    <x v="3"/>
    <x v="656"/>
    <n v="1520402400"/>
    <x v="0"/>
    <x v="1"/>
    <x v="3"/>
    <n v="0.37091954022988505"/>
    <n v="84.921052631578945"/>
    <x v="3"/>
    <x v="3"/>
    <x v="656"/>
    <d v="2018-03-07T06:00:00"/>
    <x v="9"/>
    <x v="3"/>
  </r>
  <r>
    <x v="721"/>
    <x v="706"/>
    <x v="720"/>
    <n v="123600"/>
    <n v="5429"/>
    <x v="3"/>
    <n v="60"/>
    <x v="1"/>
    <x v="1"/>
    <x v="657"/>
    <n v="1523336400"/>
    <x v="0"/>
    <x v="0"/>
    <x v="1"/>
    <n v="4.3923948220064728E-2"/>
    <n v="90.483333333333334"/>
    <x v="1"/>
    <x v="1"/>
    <x v="657"/>
    <d v="2018-04-10T05:00:00"/>
    <x v="9"/>
    <x v="2"/>
  </r>
  <r>
    <x v="722"/>
    <x v="707"/>
    <x v="721"/>
    <n v="48500"/>
    <n v="75906"/>
    <x v="1"/>
    <n v="3036"/>
    <x v="1"/>
    <x v="1"/>
    <x v="265"/>
    <n v="1512280800"/>
    <x v="0"/>
    <x v="0"/>
    <x v="4"/>
    <n v="1.5650721649484536"/>
    <n v="25.00197628458498"/>
    <x v="4"/>
    <x v="4"/>
    <x v="265"/>
    <d v="2017-12-03T06:00:00"/>
    <x v="5"/>
    <x v="5"/>
  </r>
  <r>
    <x v="723"/>
    <x v="708"/>
    <x v="722"/>
    <n v="4900"/>
    <n v="13250"/>
    <x v="1"/>
    <n v="144"/>
    <x v="2"/>
    <x v="2"/>
    <x v="658"/>
    <n v="1458709200"/>
    <x v="0"/>
    <x v="0"/>
    <x v="3"/>
    <n v="2"/>
    <n v="92.013888888888886"/>
    <x v="3"/>
    <x v="3"/>
    <x v="658"/>
    <d v="2016-03-23T05:00:00"/>
    <x v="7"/>
    <x v="1"/>
  </r>
  <r>
    <x v="724"/>
    <x v="709"/>
    <x v="723"/>
    <n v="8400"/>
    <n v="11261"/>
    <x v="1"/>
    <n v="121"/>
    <x v="4"/>
    <x v="4"/>
    <x v="659"/>
    <n v="1414126800"/>
    <x v="0"/>
    <x v="1"/>
    <x v="3"/>
    <n v="1.3405952380952382"/>
    <n v="93.066115702479337"/>
    <x v="3"/>
    <x v="3"/>
    <x v="659"/>
    <d v="2014-10-24T05:00:00"/>
    <x v="1"/>
    <x v="3"/>
  </r>
  <r>
    <x v="725"/>
    <x v="710"/>
    <x v="724"/>
    <n v="193200"/>
    <n v="97369"/>
    <x v="0"/>
    <n v="1596"/>
    <x v="1"/>
    <x v="1"/>
    <x v="660"/>
    <n v="1416204000"/>
    <x v="0"/>
    <x v="0"/>
    <x v="20"/>
    <n v="0.50398033126293995"/>
    <n v="61.008145363408524"/>
    <x v="6"/>
    <x v="20"/>
    <x v="660"/>
    <d v="2014-11-17T06:00:00"/>
    <x v="1"/>
    <x v="2"/>
  </r>
  <r>
    <x v="726"/>
    <x v="711"/>
    <x v="725"/>
    <n v="54300"/>
    <n v="48227"/>
    <x v="3"/>
    <n v="524"/>
    <x v="1"/>
    <x v="1"/>
    <x v="661"/>
    <n v="1288501200"/>
    <x v="0"/>
    <x v="1"/>
    <x v="3"/>
    <n v="0.88815837937384901"/>
    <n v="92.036259541984734"/>
    <x v="3"/>
    <x v="3"/>
    <x v="661"/>
    <d v="2010-10-31T05:00:00"/>
    <x v="6"/>
    <x v="2"/>
  </r>
  <r>
    <x v="727"/>
    <x v="712"/>
    <x v="726"/>
    <n v="8900"/>
    <n v="14685"/>
    <x v="1"/>
    <n v="181"/>
    <x v="1"/>
    <x v="1"/>
    <x v="4"/>
    <n v="1552971600"/>
    <x v="0"/>
    <x v="0"/>
    <x v="2"/>
    <n v="1.65"/>
    <n v="81.132596685082873"/>
    <x v="2"/>
    <x v="2"/>
    <x v="4"/>
    <d v="2019-03-19T05:00:00"/>
    <x v="3"/>
    <x v="3"/>
  </r>
  <r>
    <x v="728"/>
    <x v="713"/>
    <x v="727"/>
    <n v="4200"/>
    <n v="735"/>
    <x v="0"/>
    <n v="10"/>
    <x v="1"/>
    <x v="1"/>
    <x v="662"/>
    <n v="1465102800"/>
    <x v="0"/>
    <x v="0"/>
    <x v="3"/>
    <n v="0.17499999999999999"/>
    <n v="73.5"/>
    <x v="3"/>
    <x v="3"/>
    <x v="662"/>
    <d v="2016-06-05T05:00:00"/>
    <x v="7"/>
    <x v="1"/>
  </r>
  <r>
    <x v="729"/>
    <x v="714"/>
    <x v="728"/>
    <n v="5600"/>
    <n v="10397"/>
    <x v="1"/>
    <n v="122"/>
    <x v="1"/>
    <x v="1"/>
    <x v="663"/>
    <n v="1360130400"/>
    <x v="0"/>
    <x v="0"/>
    <x v="6"/>
    <n v="1.8566071428571429"/>
    <n v="85.221311475409834"/>
    <x v="4"/>
    <x v="6"/>
    <x v="663"/>
    <d v="2013-02-06T06:00:00"/>
    <x v="2"/>
    <x v="3"/>
  </r>
  <r>
    <x v="730"/>
    <x v="715"/>
    <x v="729"/>
    <n v="28800"/>
    <n v="118847"/>
    <x v="1"/>
    <n v="1071"/>
    <x v="0"/>
    <x v="0"/>
    <x v="664"/>
    <n v="1432875600"/>
    <x v="0"/>
    <x v="0"/>
    <x v="8"/>
    <n v="2"/>
    <n v="110.96825396825396"/>
    <x v="2"/>
    <x v="8"/>
    <x v="664"/>
    <d v="2015-05-29T05:00:00"/>
    <x v="0"/>
    <x v="4"/>
  </r>
  <r>
    <x v="731"/>
    <x v="716"/>
    <x v="730"/>
    <n v="8000"/>
    <n v="7220"/>
    <x v="3"/>
    <n v="219"/>
    <x v="1"/>
    <x v="1"/>
    <x v="665"/>
    <n v="1500872400"/>
    <x v="0"/>
    <x v="0"/>
    <x v="2"/>
    <n v="0.90249999999999997"/>
    <n v="32.968036529680369"/>
    <x v="2"/>
    <x v="2"/>
    <x v="665"/>
    <d v="2017-07-24T05:00:00"/>
    <x v="5"/>
    <x v="3"/>
  </r>
  <r>
    <x v="732"/>
    <x v="717"/>
    <x v="731"/>
    <n v="117000"/>
    <n v="107622"/>
    <x v="0"/>
    <n v="1121"/>
    <x v="1"/>
    <x v="1"/>
    <x v="666"/>
    <n v="1492146000"/>
    <x v="0"/>
    <x v="1"/>
    <x v="1"/>
    <n v="0.91984615384615387"/>
    <n v="96.005352363960753"/>
    <x v="1"/>
    <x v="1"/>
    <x v="666"/>
    <d v="2017-04-14T05:00:00"/>
    <x v="5"/>
    <x v="2"/>
  </r>
  <r>
    <x v="733"/>
    <x v="718"/>
    <x v="732"/>
    <n v="15800"/>
    <n v="83267"/>
    <x v="1"/>
    <n v="980"/>
    <x v="1"/>
    <x v="1"/>
    <x v="43"/>
    <n v="1407301200"/>
    <x v="0"/>
    <x v="0"/>
    <x v="16"/>
    <n v="2"/>
    <n v="84.96632653061225"/>
    <x v="1"/>
    <x v="16"/>
    <x v="43"/>
    <d v="2014-08-06T05:00:00"/>
    <x v="1"/>
    <x v="7"/>
  </r>
  <r>
    <x v="734"/>
    <x v="719"/>
    <x v="733"/>
    <n v="4200"/>
    <n v="13404"/>
    <x v="1"/>
    <n v="536"/>
    <x v="1"/>
    <x v="1"/>
    <x v="667"/>
    <n v="1486620000"/>
    <x v="0"/>
    <x v="1"/>
    <x v="3"/>
    <n v="2"/>
    <n v="25.007462686567163"/>
    <x v="3"/>
    <x v="3"/>
    <x v="667"/>
    <d v="2017-02-09T06:00:00"/>
    <x v="5"/>
    <x v="1"/>
  </r>
  <r>
    <x v="735"/>
    <x v="720"/>
    <x v="734"/>
    <n v="37100"/>
    <n v="131404"/>
    <x v="1"/>
    <n v="1991"/>
    <x v="1"/>
    <x v="1"/>
    <x v="668"/>
    <n v="1459918800"/>
    <x v="0"/>
    <x v="0"/>
    <x v="14"/>
    <n v="2"/>
    <n v="65.998995479658461"/>
    <x v="7"/>
    <x v="14"/>
    <x v="668"/>
    <d v="2016-04-06T05:00:00"/>
    <x v="7"/>
    <x v="11"/>
  </r>
  <r>
    <x v="736"/>
    <x v="721"/>
    <x v="735"/>
    <n v="7700"/>
    <n v="2533"/>
    <x v="3"/>
    <n v="29"/>
    <x v="1"/>
    <x v="1"/>
    <x v="669"/>
    <n v="1424757600"/>
    <x v="0"/>
    <x v="0"/>
    <x v="9"/>
    <n v="0.32896103896103895"/>
    <n v="87.34482758620689"/>
    <x v="5"/>
    <x v="9"/>
    <x v="669"/>
    <d v="2015-02-24T06:00:00"/>
    <x v="0"/>
    <x v="3"/>
  </r>
  <r>
    <x v="737"/>
    <x v="722"/>
    <x v="736"/>
    <n v="3700"/>
    <n v="5028"/>
    <x v="1"/>
    <n v="180"/>
    <x v="1"/>
    <x v="1"/>
    <x v="670"/>
    <n v="1479880800"/>
    <x v="0"/>
    <x v="0"/>
    <x v="7"/>
    <n v="1.358918918918919"/>
    <n v="27.933333333333334"/>
    <x v="1"/>
    <x v="7"/>
    <x v="670"/>
    <d v="2016-11-23T06:00:00"/>
    <x v="7"/>
    <x v="1"/>
  </r>
  <r>
    <x v="738"/>
    <x v="486"/>
    <x v="737"/>
    <n v="74700"/>
    <n v="1557"/>
    <x v="0"/>
    <n v="15"/>
    <x v="1"/>
    <x v="1"/>
    <x v="671"/>
    <n v="1418018400"/>
    <x v="0"/>
    <x v="1"/>
    <x v="3"/>
    <n v="2.0843373493975904E-2"/>
    <n v="103.8"/>
    <x v="3"/>
    <x v="3"/>
    <x v="671"/>
    <d v="2014-12-08T06:00:00"/>
    <x v="1"/>
    <x v="2"/>
  </r>
  <r>
    <x v="739"/>
    <x v="723"/>
    <x v="738"/>
    <n v="10000"/>
    <n v="6100"/>
    <x v="0"/>
    <n v="191"/>
    <x v="1"/>
    <x v="1"/>
    <x v="672"/>
    <n v="1341032400"/>
    <x v="0"/>
    <x v="0"/>
    <x v="7"/>
    <n v="0.61"/>
    <n v="31.937172774869111"/>
    <x v="1"/>
    <x v="7"/>
    <x v="672"/>
    <d v="2012-06-30T05:00:00"/>
    <x v="4"/>
    <x v="9"/>
  </r>
  <r>
    <x v="740"/>
    <x v="724"/>
    <x v="739"/>
    <n v="5300"/>
    <n v="1592"/>
    <x v="0"/>
    <n v="16"/>
    <x v="1"/>
    <x v="1"/>
    <x v="673"/>
    <n v="1486360800"/>
    <x v="0"/>
    <x v="0"/>
    <x v="3"/>
    <n v="0.30037735849056602"/>
    <n v="99.5"/>
    <x v="3"/>
    <x v="3"/>
    <x v="673"/>
    <d v="2017-02-06T06:00:00"/>
    <x v="5"/>
    <x v="3"/>
  </r>
  <r>
    <x v="741"/>
    <x v="287"/>
    <x v="740"/>
    <n v="1200"/>
    <n v="14150"/>
    <x v="1"/>
    <n v="130"/>
    <x v="1"/>
    <x v="1"/>
    <x v="674"/>
    <n v="1274677200"/>
    <x v="0"/>
    <x v="0"/>
    <x v="3"/>
    <n v="2"/>
    <n v="108.84615384615384"/>
    <x v="3"/>
    <x v="3"/>
    <x v="674"/>
    <d v="2010-05-24T05:00:00"/>
    <x v="6"/>
    <x v="1"/>
  </r>
  <r>
    <x v="742"/>
    <x v="725"/>
    <x v="741"/>
    <n v="1200"/>
    <n v="13513"/>
    <x v="1"/>
    <n v="122"/>
    <x v="1"/>
    <x v="1"/>
    <x v="675"/>
    <n v="1267509600"/>
    <x v="0"/>
    <x v="0"/>
    <x v="5"/>
    <n v="2"/>
    <n v="110.76229508196721"/>
    <x v="1"/>
    <x v="5"/>
    <x v="675"/>
    <d v="2010-03-02T06:00:00"/>
    <x v="6"/>
    <x v="1"/>
  </r>
  <r>
    <x v="743"/>
    <x v="726"/>
    <x v="742"/>
    <n v="3900"/>
    <n v="504"/>
    <x v="0"/>
    <n v="17"/>
    <x v="1"/>
    <x v="1"/>
    <x v="676"/>
    <n v="1445922000"/>
    <x v="0"/>
    <x v="1"/>
    <x v="3"/>
    <n v="0.12923076923076923"/>
    <n v="29.647058823529413"/>
    <x v="3"/>
    <x v="3"/>
    <x v="676"/>
    <d v="2015-10-27T05:00:00"/>
    <x v="0"/>
    <x v="1"/>
  </r>
  <r>
    <x v="744"/>
    <x v="727"/>
    <x v="743"/>
    <n v="2000"/>
    <n v="14240"/>
    <x v="1"/>
    <n v="140"/>
    <x v="1"/>
    <x v="1"/>
    <x v="342"/>
    <n v="1534050000"/>
    <x v="0"/>
    <x v="1"/>
    <x v="3"/>
    <n v="2"/>
    <n v="101.71428571428571"/>
    <x v="3"/>
    <x v="3"/>
    <x v="342"/>
    <d v="2018-08-12T05:00:00"/>
    <x v="9"/>
    <x v="1"/>
  </r>
  <r>
    <x v="745"/>
    <x v="728"/>
    <x v="744"/>
    <n v="6900"/>
    <n v="2091"/>
    <x v="0"/>
    <n v="34"/>
    <x v="1"/>
    <x v="1"/>
    <x v="677"/>
    <n v="1277528400"/>
    <x v="0"/>
    <x v="0"/>
    <x v="8"/>
    <n v="0.30304347826086958"/>
    <n v="61.5"/>
    <x v="2"/>
    <x v="8"/>
    <x v="677"/>
    <d v="2010-06-26T05:00:00"/>
    <x v="6"/>
    <x v="3"/>
  </r>
  <r>
    <x v="746"/>
    <x v="729"/>
    <x v="745"/>
    <n v="55800"/>
    <n v="118580"/>
    <x v="1"/>
    <n v="3388"/>
    <x v="1"/>
    <x v="1"/>
    <x v="678"/>
    <n v="1318568400"/>
    <x v="0"/>
    <x v="0"/>
    <x v="2"/>
    <n v="2"/>
    <n v="35"/>
    <x v="2"/>
    <x v="2"/>
    <x v="678"/>
    <d v="2011-10-14T05:00:00"/>
    <x v="8"/>
    <x v="2"/>
  </r>
  <r>
    <x v="747"/>
    <x v="730"/>
    <x v="746"/>
    <n v="4900"/>
    <n v="11214"/>
    <x v="1"/>
    <n v="280"/>
    <x v="1"/>
    <x v="1"/>
    <x v="679"/>
    <n v="1284354000"/>
    <x v="0"/>
    <x v="0"/>
    <x v="3"/>
    <n v="2"/>
    <n v="40.049999999999997"/>
    <x v="3"/>
    <x v="3"/>
    <x v="679"/>
    <d v="2010-09-13T05:00:00"/>
    <x v="6"/>
    <x v="1"/>
  </r>
  <r>
    <x v="748"/>
    <x v="731"/>
    <x v="747"/>
    <n v="194900"/>
    <n v="68137"/>
    <x v="3"/>
    <n v="614"/>
    <x v="1"/>
    <x v="1"/>
    <x v="680"/>
    <n v="1269579600"/>
    <x v="0"/>
    <x v="1"/>
    <x v="10"/>
    <n v="0.34959979476654696"/>
    <n v="110.97231270358306"/>
    <x v="4"/>
    <x v="10"/>
    <x v="680"/>
    <d v="2010-03-26T05:00:00"/>
    <x v="6"/>
    <x v="2"/>
  </r>
  <r>
    <x v="749"/>
    <x v="732"/>
    <x v="748"/>
    <n v="8600"/>
    <n v="13527"/>
    <x v="1"/>
    <n v="366"/>
    <x v="6"/>
    <x v="6"/>
    <x v="681"/>
    <n v="1413781200"/>
    <x v="0"/>
    <x v="1"/>
    <x v="8"/>
    <n v="1.5729069767441861"/>
    <n v="36.959016393442624"/>
    <x v="2"/>
    <x v="8"/>
    <x v="681"/>
    <d v="2014-10-20T05:00:00"/>
    <x v="1"/>
    <x v="3"/>
  </r>
  <r>
    <x v="750"/>
    <x v="733"/>
    <x v="749"/>
    <n v="100"/>
    <n v="1"/>
    <x v="0"/>
    <n v="1"/>
    <x v="4"/>
    <x v="4"/>
    <x v="682"/>
    <n v="1280120400"/>
    <x v="0"/>
    <x v="0"/>
    <x v="5"/>
    <n v="0.01"/>
    <n v="1"/>
    <x v="1"/>
    <x v="5"/>
    <x v="682"/>
    <d v="2010-07-26T05:00:00"/>
    <x v="6"/>
    <x v="0"/>
  </r>
  <r>
    <x v="751"/>
    <x v="734"/>
    <x v="750"/>
    <n v="3600"/>
    <n v="8363"/>
    <x v="1"/>
    <n v="270"/>
    <x v="1"/>
    <x v="1"/>
    <x v="683"/>
    <n v="1459486800"/>
    <x v="1"/>
    <x v="1"/>
    <x v="9"/>
    <n v="2"/>
    <n v="30.974074074074075"/>
    <x v="5"/>
    <x v="9"/>
    <x v="683"/>
    <d v="2016-04-01T05:00:00"/>
    <x v="7"/>
    <x v="1"/>
  </r>
  <r>
    <x v="752"/>
    <x v="735"/>
    <x v="751"/>
    <n v="5800"/>
    <n v="5362"/>
    <x v="3"/>
    <n v="114"/>
    <x v="1"/>
    <x v="1"/>
    <x v="684"/>
    <n v="1282539600"/>
    <x v="0"/>
    <x v="1"/>
    <x v="3"/>
    <n v="0.92448275862068963"/>
    <n v="47.035087719298247"/>
    <x v="3"/>
    <x v="3"/>
    <x v="684"/>
    <d v="2010-08-23T05:00:00"/>
    <x v="6"/>
    <x v="3"/>
  </r>
  <r>
    <x v="753"/>
    <x v="736"/>
    <x v="752"/>
    <n v="4700"/>
    <n v="12065"/>
    <x v="1"/>
    <n v="137"/>
    <x v="1"/>
    <x v="1"/>
    <x v="674"/>
    <n v="1275886800"/>
    <x v="0"/>
    <x v="0"/>
    <x v="14"/>
    <n v="2"/>
    <n v="88.065693430656935"/>
    <x v="7"/>
    <x v="14"/>
    <x v="674"/>
    <d v="2010-06-07T05:00:00"/>
    <x v="6"/>
    <x v="1"/>
  </r>
  <r>
    <x v="754"/>
    <x v="737"/>
    <x v="753"/>
    <n v="70400"/>
    <n v="118603"/>
    <x v="1"/>
    <n v="3205"/>
    <x v="1"/>
    <x v="1"/>
    <x v="685"/>
    <n v="1355983200"/>
    <x v="0"/>
    <x v="0"/>
    <x v="3"/>
    <n v="1.6847017045454546"/>
    <n v="37.005616224648989"/>
    <x v="3"/>
    <x v="3"/>
    <x v="685"/>
    <d v="2012-12-20T06:00:00"/>
    <x v="4"/>
    <x v="2"/>
  </r>
  <r>
    <x v="755"/>
    <x v="738"/>
    <x v="754"/>
    <n v="4500"/>
    <n v="7496"/>
    <x v="1"/>
    <n v="288"/>
    <x v="3"/>
    <x v="3"/>
    <x v="605"/>
    <n v="1515391200"/>
    <x v="0"/>
    <x v="1"/>
    <x v="3"/>
    <n v="1.6657777777777778"/>
    <n v="26.027777777777779"/>
    <x v="3"/>
    <x v="3"/>
    <x v="605"/>
    <d v="2018-01-08T06:00:00"/>
    <x v="5"/>
    <x v="1"/>
  </r>
  <r>
    <x v="756"/>
    <x v="739"/>
    <x v="755"/>
    <n v="1300"/>
    <n v="10037"/>
    <x v="1"/>
    <n v="148"/>
    <x v="1"/>
    <x v="1"/>
    <x v="686"/>
    <n v="1422252000"/>
    <x v="0"/>
    <x v="0"/>
    <x v="3"/>
    <n v="2"/>
    <n v="67.817567567567565"/>
    <x v="3"/>
    <x v="3"/>
    <x v="686"/>
    <d v="2015-01-26T06:00:00"/>
    <x v="0"/>
    <x v="1"/>
  </r>
  <r>
    <x v="757"/>
    <x v="740"/>
    <x v="756"/>
    <n v="1400"/>
    <n v="5696"/>
    <x v="1"/>
    <n v="114"/>
    <x v="1"/>
    <x v="1"/>
    <x v="687"/>
    <n v="1305522000"/>
    <x v="0"/>
    <x v="0"/>
    <x v="6"/>
    <n v="2"/>
    <n v="49.964912280701753"/>
    <x v="4"/>
    <x v="6"/>
    <x v="687"/>
    <d v="2011-05-16T05:00:00"/>
    <x v="8"/>
    <x v="1"/>
  </r>
  <r>
    <x v="758"/>
    <x v="741"/>
    <x v="757"/>
    <n v="29600"/>
    <n v="167005"/>
    <x v="1"/>
    <n v="1518"/>
    <x v="0"/>
    <x v="0"/>
    <x v="688"/>
    <n v="1414904400"/>
    <x v="0"/>
    <x v="0"/>
    <x v="1"/>
    <n v="2"/>
    <n v="110.01646903820817"/>
    <x v="1"/>
    <x v="1"/>
    <x v="688"/>
    <d v="2014-11-02T05:00:00"/>
    <x v="1"/>
    <x v="4"/>
  </r>
  <r>
    <x v="759"/>
    <x v="742"/>
    <x v="758"/>
    <n v="167500"/>
    <n v="114615"/>
    <x v="0"/>
    <n v="1274"/>
    <x v="1"/>
    <x v="1"/>
    <x v="689"/>
    <n v="1520402400"/>
    <x v="0"/>
    <x v="0"/>
    <x v="5"/>
    <n v="0.6842686567164179"/>
    <n v="89.964678178963894"/>
    <x v="1"/>
    <x v="5"/>
    <x v="689"/>
    <d v="2018-03-07T06:00:00"/>
    <x v="9"/>
    <x v="2"/>
  </r>
  <r>
    <x v="760"/>
    <x v="743"/>
    <x v="759"/>
    <n v="48300"/>
    <n v="16592"/>
    <x v="0"/>
    <n v="210"/>
    <x v="6"/>
    <x v="6"/>
    <x v="690"/>
    <n v="1567141200"/>
    <x v="0"/>
    <x v="1"/>
    <x v="11"/>
    <n v="0.34351966873706002"/>
    <n v="79.009523809523813"/>
    <x v="6"/>
    <x v="11"/>
    <x v="690"/>
    <d v="2019-08-30T05:00:00"/>
    <x v="3"/>
    <x v="5"/>
  </r>
  <r>
    <x v="761"/>
    <x v="744"/>
    <x v="760"/>
    <n v="2200"/>
    <n v="14420"/>
    <x v="1"/>
    <n v="166"/>
    <x v="1"/>
    <x v="1"/>
    <x v="691"/>
    <n v="1501131600"/>
    <x v="0"/>
    <x v="0"/>
    <x v="1"/>
    <n v="2"/>
    <n v="86.867469879518069"/>
    <x v="1"/>
    <x v="1"/>
    <x v="691"/>
    <d v="2017-07-27T05:00:00"/>
    <x v="5"/>
    <x v="1"/>
  </r>
  <r>
    <x v="762"/>
    <x v="307"/>
    <x v="761"/>
    <n v="3500"/>
    <n v="6204"/>
    <x v="1"/>
    <n v="100"/>
    <x v="2"/>
    <x v="2"/>
    <x v="692"/>
    <n v="1355032800"/>
    <x v="0"/>
    <x v="0"/>
    <x v="17"/>
    <n v="1.7725714285714285"/>
    <n v="62.04"/>
    <x v="1"/>
    <x v="17"/>
    <x v="692"/>
    <d v="2012-12-09T06:00:00"/>
    <x v="4"/>
    <x v="1"/>
  </r>
  <r>
    <x v="763"/>
    <x v="745"/>
    <x v="762"/>
    <n v="5600"/>
    <n v="6338"/>
    <x v="1"/>
    <n v="235"/>
    <x v="1"/>
    <x v="1"/>
    <x v="693"/>
    <n v="1339477200"/>
    <x v="0"/>
    <x v="1"/>
    <x v="3"/>
    <n v="1.1317857142857144"/>
    <n v="26.970212765957445"/>
    <x v="3"/>
    <x v="3"/>
    <x v="693"/>
    <d v="2012-06-12T05:00:00"/>
    <x v="4"/>
    <x v="3"/>
  </r>
  <r>
    <x v="764"/>
    <x v="746"/>
    <x v="763"/>
    <n v="1100"/>
    <n v="8010"/>
    <x v="1"/>
    <n v="148"/>
    <x v="1"/>
    <x v="1"/>
    <x v="694"/>
    <n v="1305954000"/>
    <x v="0"/>
    <x v="0"/>
    <x v="1"/>
    <n v="2"/>
    <n v="54.121621621621621"/>
    <x v="1"/>
    <x v="1"/>
    <x v="694"/>
    <d v="2011-05-21T05:00:00"/>
    <x v="8"/>
    <x v="1"/>
  </r>
  <r>
    <x v="765"/>
    <x v="747"/>
    <x v="764"/>
    <n v="3900"/>
    <n v="8125"/>
    <x v="1"/>
    <n v="198"/>
    <x v="1"/>
    <x v="1"/>
    <x v="695"/>
    <n v="1494392400"/>
    <x v="1"/>
    <x v="1"/>
    <x v="7"/>
    <n v="2"/>
    <n v="41.035353535353536"/>
    <x v="1"/>
    <x v="7"/>
    <x v="695"/>
    <d v="2017-05-10T05:00:00"/>
    <x v="5"/>
    <x v="1"/>
  </r>
  <r>
    <x v="766"/>
    <x v="748"/>
    <x v="765"/>
    <n v="43800"/>
    <n v="13653"/>
    <x v="0"/>
    <n v="248"/>
    <x v="2"/>
    <x v="2"/>
    <x v="123"/>
    <n v="1537419600"/>
    <x v="0"/>
    <x v="0"/>
    <x v="22"/>
    <n v="0.31171232876712329"/>
    <n v="55.052419354838712"/>
    <x v="4"/>
    <x v="22"/>
    <x v="123"/>
    <d v="2018-09-20T05:00:00"/>
    <x v="9"/>
    <x v="10"/>
  </r>
  <r>
    <x v="767"/>
    <x v="749"/>
    <x v="766"/>
    <n v="97200"/>
    <n v="55372"/>
    <x v="0"/>
    <n v="513"/>
    <x v="1"/>
    <x v="1"/>
    <x v="696"/>
    <n v="1447999200"/>
    <x v="0"/>
    <x v="0"/>
    <x v="18"/>
    <n v="0.56967078189300413"/>
    <n v="107.93762183235867"/>
    <x v="5"/>
    <x v="18"/>
    <x v="696"/>
    <d v="2015-11-20T06:00:00"/>
    <x v="0"/>
    <x v="2"/>
  </r>
  <r>
    <x v="768"/>
    <x v="750"/>
    <x v="767"/>
    <n v="4800"/>
    <n v="11088"/>
    <x v="1"/>
    <n v="150"/>
    <x v="1"/>
    <x v="1"/>
    <x v="626"/>
    <n v="1388037600"/>
    <x v="0"/>
    <x v="0"/>
    <x v="3"/>
    <n v="2"/>
    <n v="73.92"/>
    <x v="3"/>
    <x v="3"/>
    <x v="626"/>
    <d v="2013-12-26T06:00:00"/>
    <x v="2"/>
    <x v="1"/>
  </r>
  <r>
    <x v="769"/>
    <x v="751"/>
    <x v="768"/>
    <n v="125600"/>
    <n v="109106"/>
    <x v="0"/>
    <n v="3410"/>
    <x v="1"/>
    <x v="1"/>
    <x v="697"/>
    <n v="1378789200"/>
    <x v="0"/>
    <x v="0"/>
    <x v="11"/>
    <n v="0.86867834394904464"/>
    <n v="31.995894428152493"/>
    <x v="6"/>
    <x v="11"/>
    <x v="697"/>
    <d v="2013-09-10T05:00:00"/>
    <x v="2"/>
    <x v="2"/>
  </r>
  <r>
    <x v="770"/>
    <x v="752"/>
    <x v="769"/>
    <n v="4300"/>
    <n v="11642"/>
    <x v="1"/>
    <n v="216"/>
    <x v="6"/>
    <x v="6"/>
    <x v="698"/>
    <n v="1398056400"/>
    <x v="0"/>
    <x v="1"/>
    <x v="3"/>
    <n v="2"/>
    <n v="53.898148148148145"/>
    <x v="3"/>
    <x v="3"/>
    <x v="698"/>
    <d v="2014-04-21T05:00:00"/>
    <x v="1"/>
    <x v="1"/>
  </r>
  <r>
    <x v="771"/>
    <x v="753"/>
    <x v="770"/>
    <n v="5600"/>
    <n v="2769"/>
    <x v="3"/>
    <n v="26"/>
    <x v="1"/>
    <x v="1"/>
    <x v="699"/>
    <n v="1550815200"/>
    <x v="0"/>
    <x v="0"/>
    <x v="3"/>
    <n v="0.49446428571428569"/>
    <n v="106.5"/>
    <x v="3"/>
    <x v="3"/>
    <x v="699"/>
    <d v="2019-02-22T06:00:00"/>
    <x v="3"/>
    <x v="3"/>
  </r>
  <r>
    <x v="772"/>
    <x v="754"/>
    <x v="771"/>
    <n v="149600"/>
    <n v="169586"/>
    <x v="1"/>
    <n v="5139"/>
    <x v="1"/>
    <x v="1"/>
    <x v="700"/>
    <n v="1550037600"/>
    <x v="0"/>
    <x v="0"/>
    <x v="7"/>
    <n v="1.1335962566844919"/>
    <n v="32.999805409612762"/>
    <x v="1"/>
    <x v="7"/>
    <x v="700"/>
    <d v="2019-02-13T06:00:00"/>
    <x v="3"/>
    <x v="2"/>
  </r>
  <r>
    <x v="773"/>
    <x v="755"/>
    <x v="772"/>
    <n v="53100"/>
    <n v="101185"/>
    <x v="1"/>
    <n v="2353"/>
    <x v="1"/>
    <x v="1"/>
    <x v="701"/>
    <n v="1492923600"/>
    <x v="0"/>
    <x v="0"/>
    <x v="3"/>
    <n v="1.9055555555555554"/>
    <n v="43.00254993625159"/>
    <x v="3"/>
    <x v="3"/>
    <x v="701"/>
    <d v="2017-04-23T05:00:00"/>
    <x v="5"/>
    <x v="2"/>
  </r>
  <r>
    <x v="774"/>
    <x v="756"/>
    <x v="773"/>
    <n v="5000"/>
    <n v="6775"/>
    <x v="1"/>
    <n v="78"/>
    <x v="6"/>
    <x v="6"/>
    <x v="702"/>
    <n v="1467522000"/>
    <x v="0"/>
    <x v="0"/>
    <x v="2"/>
    <n v="1.355"/>
    <n v="86.858974358974365"/>
    <x v="2"/>
    <x v="2"/>
    <x v="702"/>
    <d v="2016-07-03T05:00:00"/>
    <x v="7"/>
    <x v="3"/>
  </r>
  <r>
    <x v="775"/>
    <x v="757"/>
    <x v="774"/>
    <n v="9400"/>
    <n v="968"/>
    <x v="0"/>
    <n v="10"/>
    <x v="1"/>
    <x v="1"/>
    <x v="703"/>
    <n v="1416117600"/>
    <x v="0"/>
    <x v="0"/>
    <x v="1"/>
    <n v="0.10297872340425532"/>
    <n v="96.8"/>
    <x v="1"/>
    <x v="1"/>
    <x v="703"/>
    <d v="2014-11-16T06:00:00"/>
    <x v="1"/>
    <x v="3"/>
  </r>
  <r>
    <x v="776"/>
    <x v="758"/>
    <x v="775"/>
    <n v="110800"/>
    <n v="72623"/>
    <x v="0"/>
    <n v="2201"/>
    <x v="1"/>
    <x v="1"/>
    <x v="704"/>
    <n v="1563771600"/>
    <x v="0"/>
    <x v="0"/>
    <x v="3"/>
    <n v="0.65544223826714798"/>
    <n v="32.995456610631528"/>
    <x v="3"/>
    <x v="3"/>
    <x v="704"/>
    <d v="2019-07-22T05:00:00"/>
    <x v="3"/>
    <x v="2"/>
  </r>
  <r>
    <x v="777"/>
    <x v="759"/>
    <x v="776"/>
    <n v="93800"/>
    <n v="45987"/>
    <x v="0"/>
    <n v="676"/>
    <x v="1"/>
    <x v="1"/>
    <x v="431"/>
    <n v="1319259600"/>
    <x v="0"/>
    <x v="0"/>
    <x v="3"/>
    <n v="0.49026652452025588"/>
    <n v="68.028106508875737"/>
    <x v="3"/>
    <x v="3"/>
    <x v="431"/>
    <d v="2011-10-22T05:00:00"/>
    <x v="8"/>
    <x v="2"/>
  </r>
  <r>
    <x v="778"/>
    <x v="760"/>
    <x v="777"/>
    <n v="1300"/>
    <n v="10243"/>
    <x v="1"/>
    <n v="174"/>
    <x v="5"/>
    <x v="5"/>
    <x v="705"/>
    <n v="1313643600"/>
    <x v="0"/>
    <x v="0"/>
    <x v="10"/>
    <n v="2"/>
    <n v="58.867816091954026"/>
    <x v="4"/>
    <x v="10"/>
    <x v="705"/>
    <d v="2011-08-18T05:00:00"/>
    <x v="8"/>
    <x v="1"/>
  </r>
  <r>
    <x v="779"/>
    <x v="761"/>
    <x v="778"/>
    <n v="108700"/>
    <n v="87293"/>
    <x v="0"/>
    <n v="831"/>
    <x v="1"/>
    <x v="1"/>
    <x v="706"/>
    <n v="1440306000"/>
    <x v="0"/>
    <x v="1"/>
    <x v="3"/>
    <n v="0.80306347746090156"/>
    <n v="105.04572803850782"/>
    <x v="3"/>
    <x v="3"/>
    <x v="706"/>
    <d v="2015-08-23T05:00:00"/>
    <x v="0"/>
    <x v="2"/>
  </r>
  <r>
    <x v="780"/>
    <x v="762"/>
    <x v="779"/>
    <n v="5100"/>
    <n v="5421"/>
    <x v="1"/>
    <n v="164"/>
    <x v="1"/>
    <x v="1"/>
    <x v="707"/>
    <n v="1470805200"/>
    <x v="0"/>
    <x v="1"/>
    <x v="6"/>
    <n v="1.0629411764705883"/>
    <n v="33.054878048780488"/>
    <x v="4"/>
    <x v="6"/>
    <x v="707"/>
    <d v="2016-08-10T05:00:00"/>
    <x v="7"/>
    <x v="3"/>
  </r>
  <r>
    <x v="781"/>
    <x v="763"/>
    <x v="780"/>
    <n v="8700"/>
    <n v="4414"/>
    <x v="3"/>
    <n v="56"/>
    <x v="5"/>
    <x v="5"/>
    <x v="708"/>
    <n v="1292911200"/>
    <x v="0"/>
    <x v="0"/>
    <x v="3"/>
    <n v="0.50735632183908042"/>
    <n v="78.821428571428569"/>
    <x v="3"/>
    <x v="3"/>
    <x v="708"/>
    <d v="2010-12-21T06:00:00"/>
    <x v="6"/>
    <x v="3"/>
  </r>
  <r>
    <x v="782"/>
    <x v="764"/>
    <x v="781"/>
    <n v="5100"/>
    <n v="10981"/>
    <x v="1"/>
    <n v="161"/>
    <x v="1"/>
    <x v="1"/>
    <x v="709"/>
    <n v="1301374800"/>
    <x v="0"/>
    <x v="1"/>
    <x v="10"/>
    <n v="2"/>
    <n v="68.204968944099377"/>
    <x v="4"/>
    <x v="10"/>
    <x v="709"/>
    <d v="2011-03-29T05:00:00"/>
    <x v="8"/>
    <x v="3"/>
  </r>
  <r>
    <x v="783"/>
    <x v="765"/>
    <x v="782"/>
    <n v="7400"/>
    <n v="10451"/>
    <x v="1"/>
    <n v="138"/>
    <x v="1"/>
    <x v="1"/>
    <x v="710"/>
    <n v="1387864800"/>
    <x v="0"/>
    <x v="0"/>
    <x v="1"/>
    <n v="1.4122972972972974"/>
    <n v="75.731884057971016"/>
    <x v="1"/>
    <x v="1"/>
    <x v="710"/>
    <d v="2013-12-24T06:00:00"/>
    <x v="2"/>
    <x v="3"/>
  </r>
  <r>
    <x v="784"/>
    <x v="766"/>
    <x v="783"/>
    <n v="88900"/>
    <n v="102535"/>
    <x v="1"/>
    <n v="3308"/>
    <x v="1"/>
    <x v="1"/>
    <x v="711"/>
    <n v="1458190800"/>
    <x v="0"/>
    <x v="0"/>
    <x v="2"/>
    <n v="1.1533745781777278"/>
    <n v="30.996070133010882"/>
    <x v="2"/>
    <x v="2"/>
    <x v="711"/>
    <d v="2016-03-17T05:00:00"/>
    <x v="7"/>
    <x v="2"/>
  </r>
  <r>
    <x v="785"/>
    <x v="767"/>
    <x v="784"/>
    <n v="6700"/>
    <n v="12939"/>
    <x v="1"/>
    <n v="127"/>
    <x v="2"/>
    <x v="2"/>
    <x v="157"/>
    <n v="1559278800"/>
    <x v="0"/>
    <x v="1"/>
    <x v="10"/>
    <n v="1.9311940298507462"/>
    <n v="101.88188976377953"/>
    <x v="4"/>
    <x v="10"/>
    <x v="157"/>
    <d v="2019-05-31T05:00:00"/>
    <x v="3"/>
    <x v="3"/>
  </r>
  <r>
    <x v="786"/>
    <x v="768"/>
    <x v="785"/>
    <n v="1500"/>
    <n v="10946"/>
    <x v="1"/>
    <n v="207"/>
    <x v="6"/>
    <x v="6"/>
    <x v="630"/>
    <n v="1522731600"/>
    <x v="0"/>
    <x v="1"/>
    <x v="17"/>
    <n v="2"/>
    <n v="52.879227053140099"/>
    <x v="1"/>
    <x v="17"/>
    <x v="630"/>
    <d v="2018-04-03T05:00:00"/>
    <x v="9"/>
    <x v="1"/>
  </r>
  <r>
    <x v="787"/>
    <x v="769"/>
    <x v="786"/>
    <n v="61200"/>
    <n v="60994"/>
    <x v="0"/>
    <n v="859"/>
    <x v="0"/>
    <x v="0"/>
    <x v="712"/>
    <n v="1306731600"/>
    <x v="0"/>
    <x v="0"/>
    <x v="1"/>
    <n v="0.99663398692810456"/>
    <n v="71.005820721769496"/>
    <x v="1"/>
    <x v="1"/>
    <x v="712"/>
    <d v="2011-05-30T05:00:00"/>
    <x v="8"/>
    <x v="2"/>
  </r>
  <r>
    <x v="788"/>
    <x v="770"/>
    <x v="787"/>
    <n v="3600"/>
    <n v="3174"/>
    <x v="2"/>
    <n v="31"/>
    <x v="1"/>
    <x v="1"/>
    <x v="93"/>
    <n v="1352527200"/>
    <x v="0"/>
    <x v="0"/>
    <x v="10"/>
    <n v="0.88166666666666671"/>
    <n v="102.38709677419355"/>
    <x v="4"/>
    <x v="10"/>
    <x v="93"/>
    <d v="2012-11-10T06:00:00"/>
    <x v="4"/>
    <x v="1"/>
  </r>
  <r>
    <x v="789"/>
    <x v="771"/>
    <x v="788"/>
    <n v="9000"/>
    <n v="3351"/>
    <x v="0"/>
    <n v="45"/>
    <x v="1"/>
    <x v="1"/>
    <x v="713"/>
    <n v="1404363600"/>
    <x v="0"/>
    <x v="0"/>
    <x v="3"/>
    <n v="0.37233333333333335"/>
    <n v="74.466666666666669"/>
    <x v="3"/>
    <x v="3"/>
    <x v="713"/>
    <d v="2014-07-03T05:00:00"/>
    <x v="1"/>
    <x v="3"/>
  </r>
  <r>
    <x v="790"/>
    <x v="772"/>
    <x v="789"/>
    <n v="185900"/>
    <n v="56774"/>
    <x v="3"/>
    <n v="1113"/>
    <x v="1"/>
    <x v="1"/>
    <x v="714"/>
    <n v="1266645600"/>
    <x v="0"/>
    <x v="0"/>
    <x v="3"/>
    <n v="0.30540075309306081"/>
    <n v="51.009883198562441"/>
    <x v="3"/>
    <x v="3"/>
    <x v="714"/>
    <d v="2010-02-20T06:00:00"/>
    <x v="6"/>
    <x v="2"/>
  </r>
  <r>
    <x v="791"/>
    <x v="773"/>
    <x v="790"/>
    <n v="2100"/>
    <n v="540"/>
    <x v="0"/>
    <n v="6"/>
    <x v="1"/>
    <x v="1"/>
    <x v="715"/>
    <n v="1482818400"/>
    <x v="0"/>
    <x v="0"/>
    <x v="0"/>
    <n v="0.25714285714285712"/>
    <n v="90"/>
    <x v="0"/>
    <x v="0"/>
    <x v="715"/>
    <d v="2016-12-27T06:00:00"/>
    <x v="7"/>
    <x v="1"/>
  </r>
  <r>
    <x v="792"/>
    <x v="774"/>
    <x v="791"/>
    <n v="2000"/>
    <n v="680"/>
    <x v="0"/>
    <n v="7"/>
    <x v="1"/>
    <x v="1"/>
    <x v="716"/>
    <n v="1374642000"/>
    <x v="0"/>
    <x v="1"/>
    <x v="3"/>
    <n v="0.34"/>
    <n v="97.142857142857139"/>
    <x v="3"/>
    <x v="3"/>
    <x v="716"/>
    <d v="2013-07-24T05:00:00"/>
    <x v="2"/>
    <x v="1"/>
  </r>
  <r>
    <x v="793"/>
    <x v="775"/>
    <x v="792"/>
    <n v="1100"/>
    <n v="13045"/>
    <x v="1"/>
    <n v="181"/>
    <x v="5"/>
    <x v="5"/>
    <x v="448"/>
    <n v="1372482000"/>
    <x v="0"/>
    <x v="0"/>
    <x v="9"/>
    <n v="2"/>
    <n v="72.071823204419886"/>
    <x v="5"/>
    <x v="9"/>
    <x v="448"/>
    <d v="2013-06-29T05:00:00"/>
    <x v="2"/>
    <x v="1"/>
  </r>
  <r>
    <x v="794"/>
    <x v="776"/>
    <x v="793"/>
    <n v="6600"/>
    <n v="8276"/>
    <x v="1"/>
    <n v="110"/>
    <x v="1"/>
    <x v="1"/>
    <x v="717"/>
    <n v="1514959200"/>
    <x v="0"/>
    <x v="0"/>
    <x v="1"/>
    <n v="1.2539393939393939"/>
    <n v="75.236363636363635"/>
    <x v="1"/>
    <x v="1"/>
    <x v="717"/>
    <d v="2018-01-03T06:00:00"/>
    <x v="5"/>
    <x v="3"/>
  </r>
  <r>
    <x v="795"/>
    <x v="777"/>
    <x v="794"/>
    <n v="7100"/>
    <n v="1022"/>
    <x v="0"/>
    <n v="31"/>
    <x v="1"/>
    <x v="1"/>
    <x v="718"/>
    <n v="1478235600"/>
    <x v="0"/>
    <x v="0"/>
    <x v="6"/>
    <n v="0.14394366197183098"/>
    <n v="32.967741935483872"/>
    <x v="4"/>
    <x v="6"/>
    <x v="718"/>
    <d v="2016-11-04T05:00:00"/>
    <x v="7"/>
    <x v="3"/>
  </r>
  <r>
    <x v="796"/>
    <x v="778"/>
    <x v="795"/>
    <n v="7800"/>
    <n v="4275"/>
    <x v="0"/>
    <n v="78"/>
    <x v="1"/>
    <x v="1"/>
    <x v="719"/>
    <n v="1408078800"/>
    <x v="0"/>
    <x v="1"/>
    <x v="20"/>
    <n v="0.54807692307692313"/>
    <n v="54.807692307692307"/>
    <x v="6"/>
    <x v="20"/>
    <x v="719"/>
    <d v="2014-08-15T05:00:00"/>
    <x v="1"/>
    <x v="3"/>
  </r>
  <r>
    <x v="797"/>
    <x v="779"/>
    <x v="796"/>
    <n v="7600"/>
    <n v="8332"/>
    <x v="1"/>
    <n v="185"/>
    <x v="1"/>
    <x v="1"/>
    <x v="720"/>
    <n v="1548136800"/>
    <x v="0"/>
    <x v="0"/>
    <x v="2"/>
    <n v="1.0963157894736841"/>
    <n v="45.037837837837834"/>
    <x v="2"/>
    <x v="2"/>
    <x v="720"/>
    <d v="2019-01-22T06:00:00"/>
    <x v="9"/>
    <x v="3"/>
  </r>
  <r>
    <x v="798"/>
    <x v="780"/>
    <x v="797"/>
    <n v="3400"/>
    <n v="6408"/>
    <x v="1"/>
    <n v="121"/>
    <x v="1"/>
    <x v="1"/>
    <x v="721"/>
    <n v="1340859600"/>
    <x v="0"/>
    <x v="1"/>
    <x v="3"/>
    <n v="1.8847058823529412"/>
    <n v="52.958677685950413"/>
    <x v="3"/>
    <x v="3"/>
    <x v="721"/>
    <d v="2012-06-28T05:00:00"/>
    <x v="4"/>
    <x v="1"/>
  </r>
  <r>
    <x v="799"/>
    <x v="781"/>
    <x v="798"/>
    <n v="84500"/>
    <n v="73522"/>
    <x v="0"/>
    <n v="1225"/>
    <x v="4"/>
    <x v="4"/>
    <x v="722"/>
    <n v="1454479200"/>
    <x v="0"/>
    <x v="0"/>
    <x v="3"/>
    <n v="0.87008284023668636"/>
    <n v="60.017959183673469"/>
    <x v="3"/>
    <x v="3"/>
    <x v="722"/>
    <d v="2016-02-03T06:00:00"/>
    <x v="7"/>
    <x v="2"/>
  </r>
  <r>
    <x v="800"/>
    <x v="782"/>
    <x v="799"/>
    <n v="100"/>
    <n v="1"/>
    <x v="0"/>
    <n v="1"/>
    <x v="5"/>
    <x v="5"/>
    <x v="139"/>
    <n v="1434430800"/>
    <x v="0"/>
    <x v="0"/>
    <x v="1"/>
    <n v="0.01"/>
    <n v="1"/>
    <x v="1"/>
    <x v="1"/>
    <x v="139"/>
    <d v="2015-06-16T05:00:00"/>
    <x v="0"/>
    <x v="0"/>
  </r>
  <r>
    <x v="801"/>
    <x v="783"/>
    <x v="800"/>
    <n v="2300"/>
    <n v="4667"/>
    <x v="1"/>
    <n v="106"/>
    <x v="1"/>
    <x v="1"/>
    <x v="723"/>
    <n v="1579672800"/>
    <x v="0"/>
    <x v="1"/>
    <x v="14"/>
    <n v="2"/>
    <n v="44.028301886792455"/>
    <x v="7"/>
    <x v="14"/>
    <x v="723"/>
    <d v="2020-01-22T06:00:00"/>
    <x v="3"/>
    <x v="1"/>
  </r>
  <r>
    <x v="802"/>
    <x v="784"/>
    <x v="801"/>
    <n v="6200"/>
    <n v="12216"/>
    <x v="1"/>
    <n v="142"/>
    <x v="1"/>
    <x v="1"/>
    <x v="704"/>
    <n v="1562389200"/>
    <x v="0"/>
    <x v="0"/>
    <x v="14"/>
    <n v="1.9703225806451612"/>
    <n v="86.028169014084511"/>
    <x v="7"/>
    <x v="14"/>
    <x v="704"/>
    <d v="2019-07-06T05:00:00"/>
    <x v="3"/>
    <x v="3"/>
  </r>
  <r>
    <x v="803"/>
    <x v="785"/>
    <x v="802"/>
    <n v="6100"/>
    <n v="6527"/>
    <x v="1"/>
    <n v="233"/>
    <x v="1"/>
    <x v="1"/>
    <x v="724"/>
    <n v="1551506400"/>
    <x v="0"/>
    <x v="0"/>
    <x v="3"/>
    <n v="1.07"/>
    <n v="28.012875536480685"/>
    <x v="3"/>
    <x v="3"/>
    <x v="724"/>
    <d v="2019-03-02T06:00:00"/>
    <x v="3"/>
    <x v="3"/>
  </r>
  <r>
    <x v="804"/>
    <x v="786"/>
    <x v="803"/>
    <n v="2600"/>
    <n v="6987"/>
    <x v="1"/>
    <n v="218"/>
    <x v="1"/>
    <x v="1"/>
    <x v="725"/>
    <n v="1516600800"/>
    <x v="0"/>
    <x v="0"/>
    <x v="1"/>
    <n v="2"/>
    <n v="32.050458715596328"/>
    <x v="1"/>
    <x v="1"/>
    <x v="725"/>
    <d v="2018-01-22T06:00:00"/>
    <x v="9"/>
    <x v="1"/>
  </r>
  <r>
    <x v="805"/>
    <x v="787"/>
    <x v="804"/>
    <n v="9700"/>
    <n v="4932"/>
    <x v="0"/>
    <n v="67"/>
    <x v="2"/>
    <x v="2"/>
    <x v="660"/>
    <n v="1420437600"/>
    <x v="0"/>
    <x v="0"/>
    <x v="4"/>
    <n v="0.50845360824742269"/>
    <n v="73.611940298507463"/>
    <x v="4"/>
    <x v="4"/>
    <x v="660"/>
    <d v="2015-01-05T06:00:00"/>
    <x v="1"/>
    <x v="3"/>
  </r>
  <r>
    <x v="806"/>
    <x v="788"/>
    <x v="805"/>
    <n v="700"/>
    <n v="8262"/>
    <x v="1"/>
    <n v="76"/>
    <x v="1"/>
    <x v="1"/>
    <x v="726"/>
    <n v="1332997200"/>
    <x v="0"/>
    <x v="1"/>
    <x v="6"/>
    <n v="2"/>
    <n v="108.71052631578948"/>
    <x v="4"/>
    <x v="6"/>
    <x v="726"/>
    <d v="2012-03-29T05:00:00"/>
    <x v="4"/>
    <x v="0"/>
  </r>
  <r>
    <x v="807"/>
    <x v="789"/>
    <x v="806"/>
    <n v="700"/>
    <n v="1848"/>
    <x v="1"/>
    <n v="43"/>
    <x v="1"/>
    <x v="1"/>
    <x v="727"/>
    <n v="1574920800"/>
    <x v="0"/>
    <x v="1"/>
    <x v="3"/>
    <n v="2"/>
    <n v="42.97674418604651"/>
    <x v="3"/>
    <x v="3"/>
    <x v="727"/>
    <d v="2019-11-28T06:00:00"/>
    <x v="3"/>
    <x v="0"/>
  </r>
  <r>
    <x v="808"/>
    <x v="790"/>
    <x v="807"/>
    <n v="5200"/>
    <n v="1583"/>
    <x v="0"/>
    <n v="19"/>
    <x v="1"/>
    <x v="1"/>
    <x v="728"/>
    <n v="1464930000"/>
    <x v="0"/>
    <x v="0"/>
    <x v="0"/>
    <n v="0.30442307692307691"/>
    <n v="83.315789473684205"/>
    <x v="0"/>
    <x v="0"/>
    <x v="728"/>
    <d v="2016-06-03T05:00:00"/>
    <x v="7"/>
    <x v="3"/>
  </r>
  <r>
    <x v="809"/>
    <x v="764"/>
    <x v="808"/>
    <n v="140800"/>
    <n v="88536"/>
    <x v="0"/>
    <n v="2108"/>
    <x v="5"/>
    <x v="5"/>
    <x v="729"/>
    <n v="1345006800"/>
    <x v="0"/>
    <x v="0"/>
    <x v="4"/>
    <n v="0.62880681818181816"/>
    <n v="42"/>
    <x v="4"/>
    <x v="4"/>
    <x v="729"/>
    <d v="2012-08-15T05:00:00"/>
    <x v="4"/>
    <x v="2"/>
  </r>
  <r>
    <x v="810"/>
    <x v="791"/>
    <x v="809"/>
    <n v="6400"/>
    <n v="12360"/>
    <x v="1"/>
    <n v="221"/>
    <x v="1"/>
    <x v="1"/>
    <x v="730"/>
    <n v="1512712800"/>
    <x v="0"/>
    <x v="1"/>
    <x v="3"/>
    <n v="1.9312499999999999"/>
    <n v="55.927601809954751"/>
    <x v="3"/>
    <x v="3"/>
    <x v="730"/>
    <d v="2017-12-08T06:00:00"/>
    <x v="5"/>
    <x v="3"/>
  </r>
  <r>
    <x v="811"/>
    <x v="792"/>
    <x v="810"/>
    <n v="92500"/>
    <n v="71320"/>
    <x v="0"/>
    <n v="679"/>
    <x v="1"/>
    <x v="1"/>
    <x v="731"/>
    <n v="1452492000"/>
    <x v="0"/>
    <x v="1"/>
    <x v="11"/>
    <n v="0.77102702702702708"/>
    <n v="105.03681885125184"/>
    <x v="6"/>
    <x v="11"/>
    <x v="731"/>
    <d v="2016-01-11T06:00:00"/>
    <x v="7"/>
    <x v="2"/>
  </r>
  <r>
    <x v="812"/>
    <x v="793"/>
    <x v="811"/>
    <n v="59700"/>
    <n v="134640"/>
    <x v="1"/>
    <n v="2805"/>
    <x v="0"/>
    <x v="0"/>
    <x v="78"/>
    <n v="1524286800"/>
    <x v="0"/>
    <x v="0"/>
    <x v="9"/>
    <n v="2"/>
    <n v="48"/>
    <x v="5"/>
    <x v="9"/>
    <x v="78"/>
    <d v="2018-04-21T05:00:00"/>
    <x v="9"/>
    <x v="2"/>
  </r>
  <r>
    <x v="813"/>
    <x v="794"/>
    <x v="812"/>
    <n v="3200"/>
    <n v="7661"/>
    <x v="1"/>
    <n v="68"/>
    <x v="1"/>
    <x v="1"/>
    <x v="732"/>
    <n v="1346907600"/>
    <x v="0"/>
    <x v="0"/>
    <x v="11"/>
    <n v="2"/>
    <n v="112.66176470588235"/>
    <x v="6"/>
    <x v="11"/>
    <x v="732"/>
    <d v="2012-09-06T05:00:00"/>
    <x v="4"/>
    <x v="1"/>
  </r>
  <r>
    <x v="814"/>
    <x v="795"/>
    <x v="813"/>
    <n v="3200"/>
    <n v="2950"/>
    <x v="0"/>
    <n v="36"/>
    <x v="3"/>
    <x v="3"/>
    <x v="733"/>
    <n v="1464498000"/>
    <x v="0"/>
    <x v="1"/>
    <x v="1"/>
    <n v="0.921875"/>
    <n v="81.944444444444443"/>
    <x v="1"/>
    <x v="1"/>
    <x v="733"/>
    <d v="2016-05-29T05:00:00"/>
    <x v="7"/>
    <x v="1"/>
  </r>
  <r>
    <x v="815"/>
    <x v="796"/>
    <x v="814"/>
    <n v="9000"/>
    <n v="11721"/>
    <x v="1"/>
    <n v="183"/>
    <x v="0"/>
    <x v="0"/>
    <x v="734"/>
    <n v="1514181600"/>
    <x v="0"/>
    <x v="0"/>
    <x v="1"/>
    <n v="1.3023333333333333"/>
    <n v="64.049180327868854"/>
    <x v="1"/>
    <x v="1"/>
    <x v="734"/>
    <d v="2017-12-25T06:00:00"/>
    <x v="5"/>
    <x v="3"/>
  </r>
  <r>
    <x v="816"/>
    <x v="797"/>
    <x v="815"/>
    <n v="2300"/>
    <n v="14150"/>
    <x v="1"/>
    <n v="133"/>
    <x v="1"/>
    <x v="1"/>
    <x v="406"/>
    <n v="1392184800"/>
    <x v="1"/>
    <x v="1"/>
    <x v="3"/>
    <n v="2"/>
    <n v="106.39097744360902"/>
    <x v="3"/>
    <x v="3"/>
    <x v="406"/>
    <d v="2014-02-12T06:00:00"/>
    <x v="1"/>
    <x v="1"/>
  </r>
  <r>
    <x v="817"/>
    <x v="798"/>
    <x v="816"/>
    <n v="51300"/>
    <n v="189192"/>
    <x v="1"/>
    <n v="2489"/>
    <x v="6"/>
    <x v="6"/>
    <x v="735"/>
    <n v="1559365200"/>
    <x v="0"/>
    <x v="1"/>
    <x v="9"/>
    <n v="2"/>
    <n v="76.011249497790274"/>
    <x v="5"/>
    <x v="9"/>
    <x v="735"/>
    <d v="2019-06-01T05:00:00"/>
    <x v="3"/>
    <x v="2"/>
  </r>
  <r>
    <x v="818"/>
    <x v="311"/>
    <x v="817"/>
    <n v="700"/>
    <n v="7664"/>
    <x v="1"/>
    <n v="69"/>
    <x v="1"/>
    <x v="1"/>
    <x v="736"/>
    <n v="1549173600"/>
    <x v="0"/>
    <x v="1"/>
    <x v="3"/>
    <n v="2"/>
    <n v="111.07246376811594"/>
    <x v="3"/>
    <x v="3"/>
    <x v="736"/>
    <d v="2019-02-03T06:00:00"/>
    <x v="3"/>
    <x v="0"/>
  </r>
  <r>
    <x v="819"/>
    <x v="799"/>
    <x v="818"/>
    <n v="8900"/>
    <n v="4509"/>
    <x v="0"/>
    <n v="47"/>
    <x v="1"/>
    <x v="1"/>
    <x v="737"/>
    <n v="1355032800"/>
    <x v="1"/>
    <x v="0"/>
    <x v="11"/>
    <n v="0.50662921348314605"/>
    <n v="95.936170212765958"/>
    <x v="6"/>
    <x v="11"/>
    <x v="737"/>
    <d v="2012-12-09T06:00:00"/>
    <x v="4"/>
    <x v="3"/>
  </r>
  <r>
    <x v="820"/>
    <x v="800"/>
    <x v="819"/>
    <n v="1500"/>
    <n v="12009"/>
    <x v="1"/>
    <n v="279"/>
    <x v="4"/>
    <x v="4"/>
    <x v="192"/>
    <n v="1533963600"/>
    <x v="0"/>
    <x v="1"/>
    <x v="1"/>
    <n v="2"/>
    <n v="43.043010752688176"/>
    <x v="1"/>
    <x v="1"/>
    <x v="192"/>
    <d v="2018-08-11T05:00:00"/>
    <x v="9"/>
    <x v="1"/>
  </r>
  <r>
    <x v="821"/>
    <x v="801"/>
    <x v="820"/>
    <n v="4900"/>
    <n v="14273"/>
    <x v="1"/>
    <n v="210"/>
    <x v="1"/>
    <x v="1"/>
    <x v="738"/>
    <n v="1489381200"/>
    <x v="0"/>
    <x v="0"/>
    <x v="4"/>
    <n v="2"/>
    <n v="67.966666666666669"/>
    <x v="4"/>
    <x v="4"/>
    <x v="738"/>
    <d v="2017-03-13T05:00:00"/>
    <x v="5"/>
    <x v="1"/>
  </r>
  <r>
    <x v="822"/>
    <x v="802"/>
    <x v="821"/>
    <n v="54000"/>
    <n v="188982"/>
    <x v="1"/>
    <n v="2100"/>
    <x v="1"/>
    <x v="1"/>
    <x v="739"/>
    <n v="1395032400"/>
    <x v="0"/>
    <x v="0"/>
    <x v="1"/>
    <n v="2"/>
    <n v="89.991428571428571"/>
    <x v="1"/>
    <x v="1"/>
    <x v="739"/>
    <d v="2014-03-17T05:00:00"/>
    <x v="1"/>
    <x v="2"/>
  </r>
  <r>
    <x v="823"/>
    <x v="803"/>
    <x v="822"/>
    <n v="4100"/>
    <n v="14640"/>
    <x v="1"/>
    <n v="252"/>
    <x v="1"/>
    <x v="1"/>
    <x v="613"/>
    <n v="1412485200"/>
    <x v="1"/>
    <x v="1"/>
    <x v="1"/>
    <n v="2"/>
    <n v="58.095238095238095"/>
    <x v="1"/>
    <x v="1"/>
    <x v="613"/>
    <d v="2014-10-05T05:00:00"/>
    <x v="1"/>
    <x v="1"/>
  </r>
  <r>
    <x v="824"/>
    <x v="804"/>
    <x v="823"/>
    <n v="85000"/>
    <n v="107516"/>
    <x v="1"/>
    <n v="1280"/>
    <x v="1"/>
    <x v="1"/>
    <x v="740"/>
    <n v="1279688400"/>
    <x v="0"/>
    <x v="1"/>
    <x v="9"/>
    <n v="1.2648941176470587"/>
    <n v="83.996875000000003"/>
    <x v="5"/>
    <x v="9"/>
    <x v="740"/>
    <d v="2010-07-21T05:00:00"/>
    <x v="6"/>
    <x v="2"/>
  </r>
  <r>
    <x v="825"/>
    <x v="805"/>
    <x v="824"/>
    <n v="3600"/>
    <n v="13950"/>
    <x v="1"/>
    <n v="157"/>
    <x v="4"/>
    <x v="4"/>
    <x v="145"/>
    <n v="1501995600"/>
    <x v="0"/>
    <x v="0"/>
    <x v="12"/>
    <n v="2"/>
    <n v="88.853503184713375"/>
    <x v="4"/>
    <x v="12"/>
    <x v="145"/>
    <d v="2017-08-06T05:00:00"/>
    <x v="5"/>
    <x v="1"/>
  </r>
  <r>
    <x v="826"/>
    <x v="806"/>
    <x v="825"/>
    <n v="2800"/>
    <n v="12797"/>
    <x v="1"/>
    <n v="194"/>
    <x v="1"/>
    <x v="1"/>
    <x v="741"/>
    <n v="1294639200"/>
    <x v="0"/>
    <x v="1"/>
    <x v="3"/>
    <n v="2"/>
    <n v="65.963917525773198"/>
    <x v="3"/>
    <x v="3"/>
    <x v="741"/>
    <d v="2011-01-10T06:00:00"/>
    <x v="6"/>
    <x v="1"/>
  </r>
  <r>
    <x v="827"/>
    <x v="807"/>
    <x v="826"/>
    <n v="2300"/>
    <n v="6134"/>
    <x v="1"/>
    <n v="82"/>
    <x v="2"/>
    <x v="2"/>
    <x v="742"/>
    <n v="1305435600"/>
    <x v="0"/>
    <x v="1"/>
    <x v="6"/>
    <n v="2"/>
    <n v="74.804878048780495"/>
    <x v="4"/>
    <x v="6"/>
    <x v="742"/>
    <d v="2011-05-15T05:00:00"/>
    <x v="8"/>
    <x v="1"/>
  </r>
  <r>
    <x v="828"/>
    <x v="808"/>
    <x v="827"/>
    <n v="7100"/>
    <n v="4899"/>
    <x v="0"/>
    <n v="70"/>
    <x v="1"/>
    <x v="1"/>
    <x v="202"/>
    <n v="1537592400"/>
    <x v="0"/>
    <x v="0"/>
    <x v="3"/>
    <n v="0.69"/>
    <n v="69.98571428571428"/>
    <x v="3"/>
    <x v="3"/>
    <x v="202"/>
    <d v="2018-09-22T05:00:00"/>
    <x v="9"/>
    <x v="3"/>
  </r>
  <r>
    <x v="829"/>
    <x v="809"/>
    <x v="828"/>
    <n v="9600"/>
    <n v="4929"/>
    <x v="0"/>
    <n v="154"/>
    <x v="1"/>
    <x v="1"/>
    <x v="743"/>
    <n v="1435122000"/>
    <x v="0"/>
    <x v="0"/>
    <x v="3"/>
    <n v="0.51343749999999999"/>
    <n v="32.006493506493506"/>
    <x v="3"/>
    <x v="3"/>
    <x v="743"/>
    <d v="2015-06-24T05:00:00"/>
    <x v="0"/>
    <x v="3"/>
  </r>
  <r>
    <x v="830"/>
    <x v="810"/>
    <x v="829"/>
    <n v="121600"/>
    <n v="1424"/>
    <x v="0"/>
    <n v="22"/>
    <x v="1"/>
    <x v="1"/>
    <x v="744"/>
    <n v="1520056800"/>
    <x v="0"/>
    <x v="0"/>
    <x v="3"/>
    <n v="1.1710526315789473E-2"/>
    <n v="64.727272727272734"/>
    <x v="3"/>
    <x v="3"/>
    <x v="744"/>
    <d v="2018-03-03T06:00:00"/>
    <x v="9"/>
    <x v="2"/>
  </r>
  <r>
    <x v="831"/>
    <x v="811"/>
    <x v="830"/>
    <n v="97100"/>
    <n v="105817"/>
    <x v="1"/>
    <n v="4233"/>
    <x v="1"/>
    <x v="1"/>
    <x v="745"/>
    <n v="1335675600"/>
    <x v="0"/>
    <x v="0"/>
    <x v="14"/>
    <n v="1.089773429454171"/>
    <n v="24.998110087408456"/>
    <x v="7"/>
    <x v="14"/>
    <x v="745"/>
    <d v="2012-04-29T05:00:00"/>
    <x v="4"/>
    <x v="2"/>
  </r>
  <r>
    <x v="832"/>
    <x v="812"/>
    <x v="831"/>
    <n v="43200"/>
    <n v="136156"/>
    <x v="1"/>
    <n v="1297"/>
    <x v="3"/>
    <x v="3"/>
    <x v="746"/>
    <n v="1448431200"/>
    <x v="1"/>
    <x v="0"/>
    <x v="18"/>
    <n v="2"/>
    <n v="104.97764070932922"/>
    <x v="5"/>
    <x v="18"/>
    <x v="746"/>
    <d v="2015-11-25T06:00:00"/>
    <x v="0"/>
    <x v="10"/>
  </r>
  <r>
    <x v="833"/>
    <x v="813"/>
    <x v="832"/>
    <n v="6800"/>
    <n v="10723"/>
    <x v="1"/>
    <n v="165"/>
    <x v="3"/>
    <x v="3"/>
    <x v="747"/>
    <n v="1298613600"/>
    <x v="0"/>
    <x v="0"/>
    <x v="18"/>
    <n v="1.5769117647058823"/>
    <n v="64.987878787878785"/>
    <x v="5"/>
    <x v="18"/>
    <x v="747"/>
    <d v="2011-02-25T06:00:00"/>
    <x v="8"/>
    <x v="3"/>
  </r>
  <r>
    <x v="834"/>
    <x v="814"/>
    <x v="833"/>
    <n v="7300"/>
    <n v="11228"/>
    <x v="1"/>
    <n v="119"/>
    <x v="1"/>
    <x v="1"/>
    <x v="362"/>
    <n v="1372482000"/>
    <x v="0"/>
    <x v="0"/>
    <x v="3"/>
    <n v="1.5380821917808218"/>
    <n v="94.352941176470594"/>
    <x v="3"/>
    <x v="3"/>
    <x v="362"/>
    <d v="2013-06-29T05:00:00"/>
    <x v="2"/>
    <x v="3"/>
  </r>
  <r>
    <x v="835"/>
    <x v="815"/>
    <x v="834"/>
    <n v="86200"/>
    <n v="77355"/>
    <x v="0"/>
    <n v="1758"/>
    <x v="1"/>
    <x v="1"/>
    <x v="748"/>
    <n v="1425621600"/>
    <x v="0"/>
    <x v="0"/>
    <x v="2"/>
    <n v="0.89738979118329465"/>
    <n v="44.001706484641637"/>
    <x v="2"/>
    <x v="2"/>
    <x v="748"/>
    <d v="2015-03-06T06:00:00"/>
    <x v="0"/>
    <x v="2"/>
  </r>
  <r>
    <x v="836"/>
    <x v="816"/>
    <x v="835"/>
    <n v="8100"/>
    <n v="6086"/>
    <x v="0"/>
    <n v="94"/>
    <x v="1"/>
    <x v="1"/>
    <x v="749"/>
    <n v="1266300000"/>
    <x v="0"/>
    <x v="0"/>
    <x v="7"/>
    <n v="0.75135802469135804"/>
    <n v="64.744680851063833"/>
    <x v="1"/>
    <x v="7"/>
    <x v="749"/>
    <d v="2010-02-16T06:00:00"/>
    <x v="6"/>
    <x v="3"/>
  </r>
  <r>
    <x v="837"/>
    <x v="817"/>
    <x v="836"/>
    <n v="17700"/>
    <n v="150960"/>
    <x v="1"/>
    <n v="1797"/>
    <x v="1"/>
    <x v="1"/>
    <x v="643"/>
    <n v="1305867600"/>
    <x v="0"/>
    <x v="0"/>
    <x v="17"/>
    <n v="2"/>
    <n v="84.00667779632721"/>
    <x v="1"/>
    <x v="17"/>
    <x v="643"/>
    <d v="2011-05-20T05:00:00"/>
    <x v="8"/>
    <x v="7"/>
  </r>
  <r>
    <x v="838"/>
    <x v="818"/>
    <x v="837"/>
    <n v="6400"/>
    <n v="8890"/>
    <x v="1"/>
    <n v="261"/>
    <x v="1"/>
    <x v="1"/>
    <x v="750"/>
    <n v="1538802000"/>
    <x v="0"/>
    <x v="0"/>
    <x v="3"/>
    <n v="1.3890625000000001"/>
    <n v="34.061302681992338"/>
    <x v="3"/>
    <x v="3"/>
    <x v="750"/>
    <d v="2018-10-06T05:00:00"/>
    <x v="9"/>
    <x v="3"/>
  </r>
  <r>
    <x v="839"/>
    <x v="819"/>
    <x v="838"/>
    <n v="7700"/>
    <n v="14644"/>
    <x v="1"/>
    <n v="157"/>
    <x v="1"/>
    <x v="1"/>
    <x v="751"/>
    <n v="1398920400"/>
    <x v="0"/>
    <x v="1"/>
    <x v="4"/>
    <n v="1.9018181818181819"/>
    <n v="93.273885350318466"/>
    <x v="4"/>
    <x v="4"/>
    <x v="751"/>
    <d v="2014-05-01T05:00:00"/>
    <x v="1"/>
    <x v="3"/>
  </r>
  <r>
    <x v="840"/>
    <x v="820"/>
    <x v="839"/>
    <n v="116300"/>
    <n v="116583"/>
    <x v="1"/>
    <n v="3533"/>
    <x v="1"/>
    <x v="1"/>
    <x v="752"/>
    <n v="1405659600"/>
    <x v="0"/>
    <x v="1"/>
    <x v="3"/>
    <n v="1.0024333619948409"/>
    <n v="32.998301726577978"/>
    <x v="3"/>
    <x v="3"/>
    <x v="752"/>
    <d v="2014-07-18T05:00:00"/>
    <x v="1"/>
    <x v="2"/>
  </r>
  <r>
    <x v="841"/>
    <x v="821"/>
    <x v="840"/>
    <n v="9100"/>
    <n v="12991"/>
    <x v="1"/>
    <n v="155"/>
    <x v="1"/>
    <x v="1"/>
    <x v="753"/>
    <n v="1457244000"/>
    <x v="0"/>
    <x v="0"/>
    <x v="2"/>
    <n v="1.4275824175824177"/>
    <n v="83.812903225806451"/>
    <x v="2"/>
    <x v="2"/>
    <x v="753"/>
    <d v="2016-03-06T06:00:00"/>
    <x v="7"/>
    <x v="3"/>
  </r>
  <r>
    <x v="842"/>
    <x v="822"/>
    <x v="841"/>
    <n v="1500"/>
    <n v="8447"/>
    <x v="1"/>
    <n v="132"/>
    <x v="6"/>
    <x v="6"/>
    <x v="754"/>
    <n v="1529298000"/>
    <x v="0"/>
    <x v="0"/>
    <x v="8"/>
    <n v="2"/>
    <n v="63.992424242424242"/>
    <x v="2"/>
    <x v="8"/>
    <x v="754"/>
    <d v="2018-06-18T05:00:00"/>
    <x v="9"/>
    <x v="1"/>
  </r>
  <r>
    <x v="843"/>
    <x v="823"/>
    <x v="842"/>
    <n v="8800"/>
    <n v="2703"/>
    <x v="0"/>
    <n v="33"/>
    <x v="1"/>
    <x v="1"/>
    <x v="755"/>
    <n v="1535778000"/>
    <x v="0"/>
    <x v="0"/>
    <x v="14"/>
    <n v="0.30715909090909088"/>
    <n v="81.909090909090907"/>
    <x v="7"/>
    <x v="14"/>
    <x v="755"/>
    <d v="2018-09-01T05:00:00"/>
    <x v="9"/>
    <x v="3"/>
  </r>
  <r>
    <x v="844"/>
    <x v="824"/>
    <x v="843"/>
    <n v="8800"/>
    <n v="8747"/>
    <x v="3"/>
    <n v="94"/>
    <x v="1"/>
    <x v="1"/>
    <x v="756"/>
    <n v="1327471200"/>
    <x v="0"/>
    <x v="0"/>
    <x v="4"/>
    <n v="0.99397727272727276"/>
    <n v="93.053191489361708"/>
    <x v="4"/>
    <x v="4"/>
    <x v="756"/>
    <d v="2012-01-25T06:00:00"/>
    <x v="4"/>
    <x v="3"/>
  </r>
  <r>
    <x v="845"/>
    <x v="825"/>
    <x v="844"/>
    <n v="69900"/>
    <n v="138087"/>
    <x v="1"/>
    <n v="1354"/>
    <x v="4"/>
    <x v="4"/>
    <x v="757"/>
    <n v="1529557200"/>
    <x v="0"/>
    <x v="0"/>
    <x v="2"/>
    <n v="1.9754935622317598"/>
    <n v="101.98449039881831"/>
    <x v="2"/>
    <x v="2"/>
    <x v="757"/>
    <d v="2018-06-21T05:00:00"/>
    <x v="9"/>
    <x v="2"/>
  </r>
  <r>
    <x v="846"/>
    <x v="826"/>
    <x v="845"/>
    <n v="1000"/>
    <n v="5085"/>
    <x v="1"/>
    <n v="48"/>
    <x v="1"/>
    <x v="1"/>
    <x v="758"/>
    <n v="1535259600"/>
    <x v="1"/>
    <x v="1"/>
    <x v="2"/>
    <n v="2"/>
    <n v="105.9375"/>
    <x v="2"/>
    <x v="2"/>
    <x v="758"/>
    <d v="2018-08-26T05:00:00"/>
    <x v="9"/>
    <x v="1"/>
  </r>
  <r>
    <x v="847"/>
    <x v="827"/>
    <x v="846"/>
    <n v="4700"/>
    <n v="11174"/>
    <x v="1"/>
    <n v="110"/>
    <x v="1"/>
    <x v="1"/>
    <x v="759"/>
    <n v="1515564000"/>
    <x v="0"/>
    <x v="0"/>
    <x v="0"/>
    <n v="2"/>
    <n v="101.58181818181818"/>
    <x v="0"/>
    <x v="0"/>
    <x v="759"/>
    <d v="2018-01-10T06:00:00"/>
    <x v="9"/>
    <x v="1"/>
  </r>
  <r>
    <x v="848"/>
    <x v="828"/>
    <x v="847"/>
    <n v="3200"/>
    <n v="10831"/>
    <x v="1"/>
    <n v="172"/>
    <x v="1"/>
    <x v="1"/>
    <x v="760"/>
    <n v="1277096400"/>
    <x v="0"/>
    <x v="0"/>
    <x v="6"/>
    <n v="2"/>
    <n v="62.970930232558139"/>
    <x v="4"/>
    <x v="6"/>
    <x v="760"/>
    <d v="2010-06-21T05:00:00"/>
    <x v="6"/>
    <x v="1"/>
  </r>
  <r>
    <x v="849"/>
    <x v="829"/>
    <x v="848"/>
    <n v="6700"/>
    <n v="8917"/>
    <x v="1"/>
    <n v="307"/>
    <x v="1"/>
    <x v="1"/>
    <x v="761"/>
    <n v="1329026400"/>
    <x v="0"/>
    <x v="1"/>
    <x v="7"/>
    <n v="1.3308955223880596"/>
    <n v="29.045602605863191"/>
    <x v="1"/>
    <x v="7"/>
    <x v="761"/>
    <d v="2012-02-12T06:00:00"/>
    <x v="4"/>
    <x v="3"/>
  </r>
  <r>
    <x v="850"/>
    <x v="830"/>
    <x v="849"/>
    <n v="100"/>
    <n v="1"/>
    <x v="0"/>
    <n v="1"/>
    <x v="1"/>
    <x v="1"/>
    <x v="762"/>
    <n v="1322978400"/>
    <x v="1"/>
    <x v="0"/>
    <x v="1"/>
    <n v="0.01"/>
    <n v="1"/>
    <x v="1"/>
    <x v="1"/>
    <x v="762"/>
    <d v="2011-12-04T06:00:00"/>
    <x v="8"/>
    <x v="0"/>
  </r>
  <r>
    <x v="851"/>
    <x v="831"/>
    <x v="850"/>
    <n v="6000"/>
    <n v="12468"/>
    <x v="1"/>
    <n v="160"/>
    <x v="1"/>
    <x v="1"/>
    <x v="444"/>
    <n v="1338786000"/>
    <x v="0"/>
    <x v="0"/>
    <x v="5"/>
    <n v="2"/>
    <n v="77.924999999999997"/>
    <x v="1"/>
    <x v="5"/>
    <x v="444"/>
    <d v="2012-06-04T05:00:00"/>
    <x v="4"/>
    <x v="3"/>
  </r>
  <r>
    <x v="852"/>
    <x v="832"/>
    <x v="851"/>
    <n v="4900"/>
    <n v="2505"/>
    <x v="0"/>
    <n v="31"/>
    <x v="1"/>
    <x v="1"/>
    <x v="763"/>
    <n v="1311656400"/>
    <x v="0"/>
    <x v="1"/>
    <x v="11"/>
    <n v="0.51122448979591839"/>
    <n v="80.806451612903231"/>
    <x v="6"/>
    <x v="11"/>
    <x v="763"/>
    <d v="2011-07-26T05:00:00"/>
    <x v="8"/>
    <x v="1"/>
  </r>
  <r>
    <x v="853"/>
    <x v="833"/>
    <x v="852"/>
    <n v="17100"/>
    <n v="111502"/>
    <x v="1"/>
    <n v="1467"/>
    <x v="0"/>
    <x v="0"/>
    <x v="764"/>
    <n v="1308978000"/>
    <x v="0"/>
    <x v="1"/>
    <x v="7"/>
    <n v="2"/>
    <n v="76.006816632583508"/>
    <x v="1"/>
    <x v="7"/>
    <x v="764"/>
    <d v="2011-06-25T05:00:00"/>
    <x v="8"/>
    <x v="7"/>
  </r>
  <r>
    <x v="854"/>
    <x v="834"/>
    <x v="853"/>
    <n v="171000"/>
    <n v="194309"/>
    <x v="1"/>
    <n v="2662"/>
    <x v="0"/>
    <x v="0"/>
    <x v="765"/>
    <n v="1576389600"/>
    <x v="0"/>
    <x v="0"/>
    <x v="13"/>
    <n v="1.1363099415204678"/>
    <n v="72.993613824192337"/>
    <x v="5"/>
    <x v="13"/>
    <x v="765"/>
    <d v="2019-12-15T06:00:00"/>
    <x v="3"/>
    <x v="2"/>
  </r>
  <r>
    <x v="855"/>
    <x v="835"/>
    <x v="854"/>
    <n v="23400"/>
    <n v="23956"/>
    <x v="1"/>
    <n v="452"/>
    <x v="2"/>
    <x v="2"/>
    <x v="766"/>
    <n v="1311051600"/>
    <x v="0"/>
    <x v="0"/>
    <x v="3"/>
    <n v="1.0237606837606839"/>
    <n v="53"/>
    <x v="3"/>
    <x v="3"/>
    <x v="766"/>
    <d v="2011-07-19T05:00:00"/>
    <x v="8"/>
    <x v="8"/>
  </r>
  <r>
    <x v="856"/>
    <x v="764"/>
    <x v="855"/>
    <n v="2400"/>
    <n v="8558"/>
    <x v="1"/>
    <n v="158"/>
    <x v="1"/>
    <x v="1"/>
    <x v="767"/>
    <n v="1336712400"/>
    <x v="0"/>
    <x v="0"/>
    <x v="0"/>
    <n v="2"/>
    <n v="54.164556962025316"/>
    <x v="0"/>
    <x v="0"/>
    <x v="767"/>
    <d v="2012-05-11T05:00:00"/>
    <x v="4"/>
    <x v="1"/>
  </r>
  <r>
    <x v="857"/>
    <x v="836"/>
    <x v="856"/>
    <n v="5300"/>
    <n v="7413"/>
    <x v="1"/>
    <n v="225"/>
    <x v="5"/>
    <x v="5"/>
    <x v="768"/>
    <n v="1330408800"/>
    <x v="1"/>
    <x v="0"/>
    <x v="12"/>
    <n v="1.3986792452830188"/>
    <n v="32.946666666666665"/>
    <x v="4"/>
    <x v="12"/>
    <x v="768"/>
    <d v="2012-02-28T06:00:00"/>
    <x v="4"/>
    <x v="3"/>
  </r>
  <r>
    <x v="858"/>
    <x v="837"/>
    <x v="857"/>
    <n v="4000"/>
    <n v="2778"/>
    <x v="0"/>
    <n v="35"/>
    <x v="1"/>
    <x v="1"/>
    <x v="769"/>
    <n v="1524891600"/>
    <x v="1"/>
    <x v="0"/>
    <x v="0"/>
    <n v="0.69450000000000001"/>
    <n v="79.371428571428567"/>
    <x v="0"/>
    <x v="0"/>
    <x v="769"/>
    <d v="2018-04-28T05:00:00"/>
    <x v="9"/>
    <x v="1"/>
  </r>
  <r>
    <x v="859"/>
    <x v="838"/>
    <x v="858"/>
    <n v="7300"/>
    <n v="2594"/>
    <x v="0"/>
    <n v="63"/>
    <x v="1"/>
    <x v="1"/>
    <x v="770"/>
    <n v="1363669200"/>
    <x v="0"/>
    <x v="1"/>
    <x v="3"/>
    <n v="0.35534246575342465"/>
    <n v="41.174603174603178"/>
    <x v="3"/>
    <x v="3"/>
    <x v="770"/>
    <d v="2013-03-19T05:00:00"/>
    <x v="2"/>
    <x v="3"/>
  </r>
  <r>
    <x v="860"/>
    <x v="839"/>
    <x v="859"/>
    <n v="2000"/>
    <n v="5033"/>
    <x v="1"/>
    <n v="65"/>
    <x v="1"/>
    <x v="1"/>
    <x v="771"/>
    <n v="1551420000"/>
    <x v="0"/>
    <x v="1"/>
    <x v="8"/>
    <n v="2"/>
    <n v="77.430769230769229"/>
    <x v="2"/>
    <x v="8"/>
    <x v="771"/>
    <d v="2019-03-01T06:00:00"/>
    <x v="3"/>
    <x v="1"/>
  </r>
  <r>
    <x v="861"/>
    <x v="840"/>
    <x v="860"/>
    <n v="8800"/>
    <n v="9317"/>
    <x v="1"/>
    <n v="163"/>
    <x v="1"/>
    <x v="1"/>
    <x v="772"/>
    <n v="1269838800"/>
    <x v="0"/>
    <x v="0"/>
    <x v="3"/>
    <n v="1.0587500000000001"/>
    <n v="57.159509202453989"/>
    <x v="3"/>
    <x v="3"/>
    <x v="772"/>
    <d v="2010-03-29T05:00:00"/>
    <x v="6"/>
    <x v="3"/>
  </r>
  <r>
    <x v="862"/>
    <x v="841"/>
    <x v="861"/>
    <n v="3500"/>
    <n v="6560"/>
    <x v="1"/>
    <n v="85"/>
    <x v="1"/>
    <x v="1"/>
    <x v="773"/>
    <n v="1312520400"/>
    <x v="0"/>
    <x v="0"/>
    <x v="3"/>
    <n v="1.8742857142857143"/>
    <n v="77.17647058823529"/>
    <x v="3"/>
    <x v="3"/>
    <x v="773"/>
    <d v="2011-08-05T05:00:00"/>
    <x v="8"/>
    <x v="1"/>
  </r>
  <r>
    <x v="863"/>
    <x v="842"/>
    <x v="862"/>
    <n v="1400"/>
    <n v="5415"/>
    <x v="1"/>
    <n v="217"/>
    <x v="1"/>
    <x v="1"/>
    <x v="774"/>
    <n v="1436504400"/>
    <x v="0"/>
    <x v="1"/>
    <x v="19"/>
    <n v="2"/>
    <n v="24.953917050691246"/>
    <x v="4"/>
    <x v="19"/>
    <x v="774"/>
    <d v="2015-07-10T05:00:00"/>
    <x v="0"/>
    <x v="1"/>
  </r>
  <r>
    <x v="864"/>
    <x v="843"/>
    <x v="863"/>
    <n v="4200"/>
    <n v="14577"/>
    <x v="1"/>
    <n v="150"/>
    <x v="1"/>
    <x v="1"/>
    <x v="775"/>
    <n v="1472014800"/>
    <x v="0"/>
    <x v="0"/>
    <x v="12"/>
    <n v="2"/>
    <n v="97.18"/>
    <x v="4"/>
    <x v="12"/>
    <x v="775"/>
    <d v="2016-08-24T05:00:00"/>
    <x v="7"/>
    <x v="1"/>
  </r>
  <r>
    <x v="865"/>
    <x v="844"/>
    <x v="864"/>
    <n v="81000"/>
    <n v="150515"/>
    <x v="1"/>
    <n v="3272"/>
    <x v="1"/>
    <x v="1"/>
    <x v="776"/>
    <n v="1411534800"/>
    <x v="0"/>
    <x v="0"/>
    <x v="3"/>
    <n v="1.8582098765432098"/>
    <n v="46.000916870415651"/>
    <x v="3"/>
    <x v="3"/>
    <x v="776"/>
    <d v="2014-09-24T05:00:00"/>
    <x v="1"/>
    <x v="2"/>
  </r>
  <r>
    <x v="866"/>
    <x v="845"/>
    <x v="865"/>
    <n v="182800"/>
    <n v="79045"/>
    <x v="3"/>
    <n v="898"/>
    <x v="1"/>
    <x v="1"/>
    <x v="777"/>
    <n v="1304917200"/>
    <x v="0"/>
    <x v="0"/>
    <x v="14"/>
    <n v="0.43241247264770238"/>
    <n v="88.023385300668153"/>
    <x v="7"/>
    <x v="14"/>
    <x v="777"/>
    <d v="2011-05-09T05:00:00"/>
    <x v="8"/>
    <x v="2"/>
  </r>
  <r>
    <x v="867"/>
    <x v="846"/>
    <x v="866"/>
    <n v="4800"/>
    <n v="7797"/>
    <x v="1"/>
    <n v="300"/>
    <x v="1"/>
    <x v="1"/>
    <x v="778"/>
    <n v="1539579600"/>
    <x v="0"/>
    <x v="0"/>
    <x v="0"/>
    <n v="1.6243749999999999"/>
    <n v="25.99"/>
    <x v="0"/>
    <x v="0"/>
    <x v="778"/>
    <d v="2018-10-15T05:00:00"/>
    <x v="9"/>
    <x v="1"/>
  </r>
  <r>
    <x v="868"/>
    <x v="847"/>
    <x v="867"/>
    <n v="7000"/>
    <n v="12939"/>
    <x v="1"/>
    <n v="126"/>
    <x v="1"/>
    <x v="1"/>
    <x v="779"/>
    <n v="1382504400"/>
    <x v="0"/>
    <x v="0"/>
    <x v="3"/>
    <n v="1.8484285714285715"/>
    <n v="102.69047619047619"/>
    <x v="3"/>
    <x v="3"/>
    <x v="779"/>
    <d v="2013-10-23T05:00:00"/>
    <x v="2"/>
    <x v="3"/>
  </r>
  <r>
    <x v="869"/>
    <x v="848"/>
    <x v="868"/>
    <n v="161900"/>
    <n v="38376"/>
    <x v="0"/>
    <n v="526"/>
    <x v="1"/>
    <x v="1"/>
    <x v="780"/>
    <n v="1278306000"/>
    <x v="0"/>
    <x v="0"/>
    <x v="6"/>
    <n v="0.23703520691785052"/>
    <n v="72.958174904942965"/>
    <x v="4"/>
    <x v="6"/>
    <x v="780"/>
    <d v="2010-07-05T05:00:00"/>
    <x v="6"/>
    <x v="2"/>
  </r>
  <r>
    <x v="870"/>
    <x v="849"/>
    <x v="869"/>
    <n v="7700"/>
    <n v="6920"/>
    <x v="0"/>
    <n v="121"/>
    <x v="1"/>
    <x v="1"/>
    <x v="335"/>
    <n v="1442552400"/>
    <x v="0"/>
    <x v="0"/>
    <x v="3"/>
    <n v="0.89870129870129867"/>
    <n v="57.190082644628099"/>
    <x v="3"/>
    <x v="3"/>
    <x v="335"/>
    <d v="2015-09-18T05:00:00"/>
    <x v="0"/>
    <x v="3"/>
  </r>
  <r>
    <x v="871"/>
    <x v="850"/>
    <x v="870"/>
    <n v="71500"/>
    <n v="194912"/>
    <x v="1"/>
    <n v="2320"/>
    <x v="1"/>
    <x v="1"/>
    <x v="535"/>
    <n v="1511071200"/>
    <x v="0"/>
    <x v="1"/>
    <x v="3"/>
    <n v="2"/>
    <n v="84.013793103448279"/>
    <x v="3"/>
    <x v="3"/>
    <x v="535"/>
    <d v="2017-11-19T06:00:00"/>
    <x v="5"/>
    <x v="2"/>
  </r>
  <r>
    <x v="872"/>
    <x v="851"/>
    <x v="871"/>
    <n v="4700"/>
    <n v="7992"/>
    <x v="1"/>
    <n v="81"/>
    <x v="2"/>
    <x v="2"/>
    <x v="270"/>
    <n v="1536382800"/>
    <x v="0"/>
    <x v="0"/>
    <x v="22"/>
    <n v="1.7004255319148935"/>
    <n v="98.666666666666671"/>
    <x v="4"/>
    <x v="22"/>
    <x v="270"/>
    <d v="2018-09-08T05:00:00"/>
    <x v="9"/>
    <x v="1"/>
  </r>
  <r>
    <x v="873"/>
    <x v="852"/>
    <x v="872"/>
    <n v="42100"/>
    <n v="79268"/>
    <x v="1"/>
    <n v="1887"/>
    <x v="1"/>
    <x v="1"/>
    <x v="781"/>
    <n v="1389592800"/>
    <x v="0"/>
    <x v="0"/>
    <x v="14"/>
    <n v="1.8828503562945369"/>
    <n v="42.007419183889773"/>
    <x v="7"/>
    <x v="14"/>
    <x v="781"/>
    <d v="2014-01-13T06:00:00"/>
    <x v="1"/>
    <x v="10"/>
  </r>
  <r>
    <x v="874"/>
    <x v="853"/>
    <x v="873"/>
    <n v="40200"/>
    <n v="139468"/>
    <x v="1"/>
    <n v="4358"/>
    <x v="1"/>
    <x v="1"/>
    <x v="782"/>
    <n v="1275282000"/>
    <x v="0"/>
    <x v="1"/>
    <x v="14"/>
    <n v="2"/>
    <n v="32.002753556677376"/>
    <x v="7"/>
    <x v="14"/>
    <x v="782"/>
    <d v="2010-05-31T05:00:00"/>
    <x v="6"/>
    <x v="10"/>
  </r>
  <r>
    <x v="875"/>
    <x v="854"/>
    <x v="874"/>
    <n v="7900"/>
    <n v="5465"/>
    <x v="0"/>
    <n v="67"/>
    <x v="1"/>
    <x v="1"/>
    <x v="783"/>
    <n v="1294984800"/>
    <x v="0"/>
    <x v="0"/>
    <x v="1"/>
    <n v="0.6917721518987342"/>
    <n v="81.567164179104481"/>
    <x v="1"/>
    <x v="1"/>
    <x v="783"/>
    <d v="2011-01-14T06:00:00"/>
    <x v="8"/>
    <x v="3"/>
  </r>
  <r>
    <x v="876"/>
    <x v="855"/>
    <x v="875"/>
    <n v="8300"/>
    <n v="2111"/>
    <x v="0"/>
    <n v="57"/>
    <x v="0"/>
    <x v="0"/>
    <x v="784"/>
    <n v="1562043600"/>
    <x v="0"/>
    <x v="0"/>
    <x v="14"/>
    <n v="0.25433734939759034"/>
    <n v="37.035087719298247"/>
    <x v="7"/>
    <x v="14"/>
    <x v="784"/>
    <d v="2019-07-02T05:00:00"/>
    <x v="3"/>
    <x v="3"/>
  </r>
  <r>
    <x v="877"/>
    <x v="856"/>
    <x v="876"/>
    <n v="163600"/>
    <n v="126628"/>
    <x v="0"/>
    <n v="1229"/>
    <x v="1"/>
    <x v="1"/>
    <x v="785"/>
    <n v="1469595600"/>
    <x v="0"/>
    <x v="0"/>
    <x v="0"/>
    <n v="0.77400977995110021"/>
    <n v="103.033360455655"/>
    <x v="0"/>
    <x v="0"/>
    <x v="785"/>
    <d v="2016-07-27T05:00:00"/>
    <x v="7"/>
    <x v="2"/>
  </r>
  <r>
    <x v="878"/>
    <x v="857"/>
    <x v="877"/>
    <n v="2700"/>
    <n v="1012"/>
    <x v="0"/>
    <n v="12"/>
    <x v="6"/>
    <x v="6"/>
    <x v="786"/>
    <n v="1581141600"/>
    <x v="0"/>
    <x v="0"/>
    <x v="16"/>
    <n v="0.37481481481481482"/>
    <n v="84.333333333333329"/>
    <x v="1"/>
    <x v="16"/>
    <x v="786"/>
    <d v="2020-02-08T06:00:00"/>
    <x v="10"/>
    <x v="1"/>
  </r>
  <r>
    <x v="879"/>
    <x v="858"/>
    <x v="878"/>
    <n v="1000"/>
    <n v="5438"/>
    <x v="1"/>
    <n v="53"/>
    <x v="1"/>
    <x v="1"/>
    <x v="787"/>
    <n v="1488520800"/>
    <x v="0"/>
    <x v="0"/>
    <x v="9"/>
    <n v="2"/>
    <n v="102.60377358490567"/>
    <x v="5"/>
    <x v="9"/>
    <x v="787"/>
    <d v="2017-03-03T06:00:00"/>
    <x v="5"/>
    <x v="1"/>
  </r>
  <r>
    <x v="880"/>
    <x v="859"/>
    <x v="879"/>
    <n v="84500"/>
    <n v="193101"/>
    <x v="1"/>
    <n v="2414"/>
    <x v="1"/>
    <x v="1"/>
    <x v="788"/>
    <n v="1563858000"/>
    <x v="0"/>
    <x v="0"/>
    <x v="5"/>
    <n v="2"/>
    <n v="79.992129246064621"/>
    <x v="1"/>
    <x v="5"/>
    <x v="788"/>
    <d v="2019-07-23T05:00:00"/>
    <x v="3"/>
    <x v="2"/>
  </r>
  <r>
    <x v="881"/>
    <x v="860"/>
    <x v="880"/>
    <n v="81300"/>
    <n v="31665"/>
    <x v="0"/>
    <n v="452"/>
    <x v="1"/>
    <x v="1"/>
    <x v="330"/>
    <n v="1438923600"/>
    <x v="0"/>
    <x v="1"/>
    <x v="3"/>
    <n v="0.38948339483394834"/>
    <n v="70.055309734513273"/>
    <x v="3"/>
    <x v="3"/>
    <x v="330"/>
    <d v="2015-08-07T05:00:00"/>
    <x v="0"/>
    <x v="2"/>
  </r>
  <r>
    <x v="882"/>
    <x v="861"/>
    <x v="881"/>
    <n v="800"/>
    <n v="2960"/>
    <x v="1"/>
    <n v="80"/>
    <x v="1"/>
    <x v="1"/>
    <x v="789"/>
    <n v="1422165600"/>
    <x v="0"/>
    <x v="0"/>
    <x v="3"/>
    <n v="2"/>
    <n v="37"/>
    <x v="3"/>
    <x v="3"/>
    <x v="789"/>
    <d v="2015-01-25T06:00:00"/>
    <x v="0"/>
    <x v="0"/>
  </r>
  <r>
    <x v="883"/>
    <x v="862"/>
    <x v="882"/>
    <n v="3400"/>
    <n v="8089"/>
    <x v="1"/>
    <n v="193"/>
    <x v="1"/>
    <x v="1"/>
    <x v="790"/>
    <n v="1277874000"/>
    <x v="0"/>
    <x v="0"/>
    <x v="12"/>
    <n v="2"/>
    <n v="41.911917098445599"/>
    <x v="4"/>
    <x v="12"/>
    <x v="790"/>
    <d v="2010-06-30T05:00:00"/>
    <x v="6"/>
    <x v="1"/>
  </r>
  <r>
    <x v="884"/>
    <x v="863"/>
    <x v="883"/>
    <n v="170800"/>
    <n v="109374"/>
    <x v="0"/>
    <n v="1886"/>
    <x v="1"/>
    <x v="1"/>
    <x v="791"/>
    <n v="1399352400"/>
    <x v="0"/>
    <x v="1"/>
    <x v="3"/>
    <n v="0.64036299765807958"/>
    <n v="57.992576882290564"/>
    <x v="3"/>
    <x v="3"/>
    <x v="791"/>
    <d v="2014-05-06T05:00:00"/>
    <x v="1"/>
    <x v="2"/>
  </r>
  <r>
    <x v="885"/>
    <x v="864"/>
    <x v="884"/>
    <n v="1800"/>
    <n v="2129"/>
    <x v="1"/>
    <n v="52"/>
    <x v="1"/>
    <x v="1"/>
    <x v="792"/>
    <n v="1279083600"/>
    <x v="0"/>
    <x v="0"/>
    <x v="3"/>
    <n v="1.1827777777777777"/>
    <n v="40.942307692307693"/>
    <x v="3"/>
    <x v="3"/>
    <x v="792"/>
    <d v="2010-07-14T05:00:00"/>
    <x v="6"/>
    <x v="1"/>
  </r>
  <r>
    <x v="886"/>
    <x v="865"/>
    <x v="885"/>
    <n v="150600"/>
    <n v="127745"/>
    <x v="0"/>
    <n v="1825"/>
    <x v="1"/>
    <x v="1"/>
    <x v="793"/>
    <n v="1284354000"/>
    <x v="0"/>
    <x v="0"/>
    <x v="7"/>
    <n v="0.84824037184594958"/>
    <n v="69.9972602739726"/>
    <x v="1"/>
    <x v="7"/>
    <x v="793"/>
    <d v="2010-09-13T05:00:00"/>
    <x v="6"/>
    <x v="2"/>
  </r>
  <r>
    <x v="887"/>
    <x v="866"/>
    <x v="886"/>
    <n v="7800"/>
    <n v="2289"/>
    <x v="0"/>
    <n v="31"/>
    <x v="1"/>
    <x v="1"/>
    <x v="794"/>
    <n v="1441170000"/>
    <x v="0"/>
    <x v="1"/>
    <x v="3"/>
    <n v="0.29346153846153844"/>
    <n v="73.838709677419359"/>
    <x v="3"/>
    <x v="3"/>
    <x v="794"/>
    <d v="2015-09-02T05:00:00"/>
    <x v="0"/>
    <x v="3"/>
  </r>
  <r>
    <x v="888"/>
    <x v="867"/>
    <x v="887"/>
    <n v="5800"/>
    <n v="12174"/>
    <x v="1"/>
    <n v="290"/>
    <x v="1"/>
    <x v="1"/>
    <x v="795"/>
    <n v="1493528400"/>
    <x v="0"/>
    <x v="0"/>
    <x v="3"/>
    <n v="2"/>
    <n v="41.979310344827589"/>
    <x v="3"/>
    <x v="3"/>
    <x v="795"/>
    <d v="2017-04-30T05:00:00"/>
    <x v="5"/>
    <x v="3"/>
  </r>
  <r>
    <x v="889"/>
    <x v="868"/>
    <x v="888"/>
    <n v="5600"/>
    <n v="9508"/>
    <x v="1"/>
    <n v="122"/>
    <x v="1"/>
    <x v="1"/>
    <x v="796"/>
    <n v="1395205200"/>
    <x v="0"/>
    <x v="1"/>
    <x v="5"/>
    <n v="1.697857142857143"/>
    <n v="77.93442622950819"/>
    <x v="1"/>
    <x v="5"/>
    <x v="796"/>
    <d v="2014-03-19T05:00:00"/>
    <x v="1"/>
    <x v="3"/>
  </r>
  <r>
    <x v="890"/>
    <x v="869"/>
    <x v="889"/>
    <n v="134400"/>
    <n v="155849"/>
    <x v="1"/>
    <n v="1470"/>
    <x v="1"/>
    <x v="1"/>
    <x v="797"/>
    <n v="1561438800"/>
    <x v="0"/>
    <x v="0"/>
    <x v="7"/>
    <n v="1.1595907738095239"/>
    <n v="106.01972789115646"/>
    <x v="1"/>
    <x v="7"/>
    <x v="797"/>
    <d v="2019-06-25T05:00:00"/>
    <x v="3"/>
    <x v="2"/>
  </r>
  <r>
    <x v="891"/>
    <x v="870"/>
    <x v="890"/>
    <n v="3000"/>
    <n v="7758"/>
    <x v="1"/>
    <n v="165"/>
    <x v="0"/>
    <x v="0"/>
    <x v="798"/>
    <n v="1326693600"/>
    <x v="0"/>
    <x v="0"/>
    <x v="4"/>
    <n v="2"/>
    <n v="47.018181818181816"/>
    <x v="4"/>
    <x v="4"/>
    <x v="798"/>
    <d v="2012-01-16T06:00:00"/>
    <x v="8"/>
    <x v="1"/>
  </r>
  <r>
    <x v="892"/>
    <x v="871"/>
    <x v="891"/>
    <n v="6000"/>
    <n v="13835"/>
    <x v="1"/>
    <n v="182"/>
    <x v="1"/>
    <x v="1"/>
    <x v="799"/>
    <n v="1277960400"/>
    <x v="0"/>
    <x v="0"/>
    <x v="18"/>
    <n v="2"/>
    <n v="76.016483516483518"/>
    <x v="5"/>
    <x v="18"/>
    <x v="799"/>
    <d v="2010-07-01T05:00:00"/>
    <x v="6"/>
    <x v="3"/>
  </r>
  <r>
    <x v="893"/>
    <x v="872"/>
    <x v="892"/>
    <n v="8400"/>
    <n v="10770"/>
    <x v="1"/>
    <n v="199"/>
    <x v="6"/>
    <x v="6"/>
    <x v="800"/>
    <n v="1434690000"/>
    <x v="0"/>
    <x v="1"/>
    <x v="4"/>
    <n v="1.2821428571428573"/>
    <n v="54.120603015075375"/>
    <x v="4"/>
    <x v="4"/>
    <x v="800"/>
    <d v="2015-06-19T05:00:00"/>
    <x v="0"/>
    <x v="3"/>
  </r>
  <r>
    <x v="894"/>
    <x v="873"/>
    <x v="893"/>
    <n v="1700"/>
    <n v="3208"/>
    <x v="1"/>
    <n v="56"/>
    <x v="4"/>
    <x v="4"/>
    <x v="801"/>
    <n v="1376110800"/>
    <x v="0"/>
    <x v="1"/>
    <x v="19"/>
    <n v="1.8870588235294117"/>
    <n v="57.285714285714285"/>
    <x v="4"/>
    <x v="19"/>
    <x v="801"/>
    <d v="2013-08-10T05:00:00"/>
    <x v="2"/>
    <x v="1"/>
  </r>
  <r>
    <x v="895"/>
    <x v="874"/>
    <x v="894"/>
    <n v="159800"/>
    <n v="11108"/>
    <x v="0"/>
    <n v="107"/>
    <x v="1"/>
    <x v="1"/>
    <x v="802"/>
    <n v="1518415200"/>
    <x v="0"/>
    <x v="0"/>
    <x v="3"/>
    <n v="6.9511889862327911E-2"/>
    <n v="103.81308411214954"/>
    <x v="3"/>
    <x v="3"/>
    <x v="802"/>
    <d v="2018-02-12T06:00:00"/>
    <x v="9"/>
    <x v="2"/>
  </r>
  <r>
    <x v="896"/>
    <x v="875"/>
    <x v="895"/>
    <n v="19800"/>
    <n v="153338"/>
    <x v="1"/>
    <n v="1460"/>
    <x v="2"/>
    <x v="2"/>
    <x v="803"/>
    <n v="1310878800"/>
    <x v="0"/>
    <x v="1"/>
    <x v="0"/>
    <n v="2"/>
    <n v="105.02602739726028"/>
    <x v="0"/>
    <x v="0"/>
    <x v="803"/>
    <d v="2011-07-17T05:00:00"/>
    <x v="8"/>
    <x v="7"/>
  </r>
  <r>
    <x v="897"/>
    <x v="876"/>
    <x v="896"/>
    <n v="8800"/>
    <n v="2437"/>
    <x v="0"/>
    <n v="27"/>
    <x v="1"/>
    <x v="1"/>
    <x v="212"/>
    <n v="1556600400"/>
    <x v="0"/>
    <x v="0"/>
    <x v="3"/>
    <n v="0.27693181818181817"/>
    <n v="90.259259259259252"/>
    <x v="3"/>
    <x v="3"/>
    <x v="212"/>
    <d v="2019-04-30T05:00:00"/>
    <x v="3"/>
    <x v="3"/>
  </r>
  <r>
    <x v="898"/>
    <x v="877"/>
    <x v="897"/>
    <n v="179100"/>
    <n v="93991"/>
    <x v="0"/>
    <n v="1221"/>
    <x v="1"/>
    <x v="1"/>
    <x v="804"/>
    <n v="1576994400"/>
    <x v="0"/>
    <x v="0"/>
    <x v="4"/>
    <n v="0.52479620323841425"/>
    <n v="76.978705978705975"/>
    <x v="4"/>
    <x v="4"/>
    <x v="804"/>
    <d v="2019-12-22T06:00:00"/>
    <x v="3"/>
    <x v="2"/>
  </r>
  <r>
    <x v="899"/>
    <x v="878"/>
    <x v="898"/>
    <n v="3100"/>
    <n v="12620"/>
    <x v="1"/>
    <n v="123"/>
    <x v="5"/>
    <x v="5"/>
    <x v="805"/>
    <n v="1382677200"/>
    <x v="0"/>
    <x v="0"/>
    <x v="17"/>
    <n v="2"/>
    <n v="102.60162601626017"/>
    <x v="1"/>
    <x v="17"/>
    <x v="805"/>
    <d v="2013-10-25T05:00:00"/>
    <x v="2"/>
    <x v="1"/>
  </r>
  <r>
    <x v="900"/>
    <x v="879"/>
    <x v="899"/>
    <n v="100"/>
    <n v="2"/>
    <x v="0"/>
    <n v="1"/>
    <x v="1"/>
    <x v="1"/>
    <x v="806"/>
    <n v="1411189200"/>
    <x v="0"/>
    <x v="1"/>
    <x v="2"/>
    <n v="0.02"/>
    <n v="2"/>
    <x v="2"/>
    <x v="2"/>
    <x v="806"/>
    <d v="2014-09-20T05:00:00"/>
    <x v="1"/>
    <x v="0"/>
  </r>
  <r>
    <x v="901"/>
    <x v="880"/>
    <x v="900"/>
    <n v="5600"/>
    <n v="8746"/>
    <x v="1"/>
    <n v="159"/>
    <x v="1"/>
    <x v="1"/>
    <x v="807"/>
    <n v="1534654800"/>
    <x v="0"/>
    <x v="1"/>
    <x v="1"/>
    <n v="1.5617857142857143"/>
    <n v="55.0062893081761"/>
    <x v="1"/>
    <x v="1"/>
    <x v="807"/>
    <d v="2018-08-19T05:00:00"/>
    <x v="9"/>
    <x v="3"/>
  </r>
  <r>
    <x v="902"/>
    <x v="881"/>
    <x v="901"/>
    <n v="1400"/>
    <n v="3534"/>
    <x v="1"/>
    <n v="110"/>
    <x v="1"/>
    <x v="1"/>
    <x v="722"/>
    <n v="1457762400"/>
    <x v="0"/>
    <x v="0"/>
    <x v="2"/>
    <n v="2"/>
    <n v="32.127272727272725"/>
    <x v="2"/>
    <x v="2"/>
    <x v="722"/>
    <d v="2016-03-12T06:00:00"/>
    <x v="7"/>
    <x v="1"/>
  </r>
  <r>
    <x v="903"/>
    <x v="882"/>
    <x v="902"/>
    <n v="41000"/>
    <n v="709"/>
    <x v="2"/>
    <n v="14"/>
    <x v="1"/>
    <x v="1"/>
    <x v="477"/>
    <n v="1337490000"/>
    <x v="0"/>
    <x v="1"/>
    <x v="9"/>
    <n v="1.729268292682927E-2"/>
    <n v="50.642857142857146"/>
    <x v="5"/>
    <x v="9"/>
    <x v="477"/>
    <d v="2012-05-20T05:00:00"/>
    <x v="4"/>
    <x v="10"/>
  </r>
  <r>
    <x v="904"/>
    <x v="883"/>
    <x v="903"/>
    <n v="6500"/>
    <n v="795"/>
    <x v="0"/>
    <n v="16"/>
    <x v="1"/>
    <x v="1"/>
    <x v="259"/>
    <n v="1349672400"/>
    <x v="0"/>
    <x v="0"/>
    <x v="15"/>
    <n v="0.12230769230769231"/>
    <n v="49.6875"/>
    <x v="5"/>
    <x v="15"/>
    <x v="259"/>
    <d v="2012-10-08T05:00:00"/>
    <x v="4"/>
    <x v="3"/>
  </r>
  <r>
    <x v="905"/>
    <x v="884"/>
    <x v="904"/>
    <n v="7900"/>
    <n v="12955"/>
    <x v="1"/>
    <n v="236"/>
    <x v="1"/>
    <x v="1"/>
    <x v="9"/>
    <n v="1379826000"/>
    <x v="0"/>
    <x v="0"/>
    <x v="3"/>
    <n v="1.6398734177215191"/>
    <n v="54.894067796610166"/>
    <x v="3"/>
    <x v="3"/>
    <x v="9"/>
    <d v="2013-09-22T05:00:00"/>
    <x v="2"/>
    <x v="3"/>
  </r>
  <r>
    <x v="906"/>
    <x v="885"/>
    <x v="905"/>
    <n v="5500"/>
    <n v="8964"/>
    <x v="1"/>
    <n v="191"/>
    <x v="1"/>
    <x v="1"/>
    <x v="808"/>
    <n v="1497762000"/>
    <x v="1"/>
    <x v="1"/>
    <x v="4"/>
    <n v="1.6298181818181818"/>
    <n v="46.931937172774866"/>
    <x v="4"/>
    <x v="4"/>
    <x v="808"/>
    <d v="2017-06-18T05:00:00"/>
    <x v="5"/>
    <x v="3"/>
  </r>
  <r>
    <x v="907"/>
    <x v="886"/>
    <x v="906"/>
    <n v="9100"/>
    <n v="1843"/>
    <x v="0"/>
    <n v="41"/>
    <x v="1"/>
    <x v="1"/>
    <x v="809"/>
    <n v="1304485200"/>
    <x v="0"/>
    <x v="0"/>
    <x v="3"/>
    <n v="0.20252747252747252"/>
    <n v="44.951219512195124"/>
    <x v="3"/>
    <x v="3"/>
    <x v="809"/>
    <d v="2011-05-04T05:00:00"/>
    <x v="8"/>
    <x v="3"/>
  </r>
  <r>
    <x v="908"/>
    <x v="887"/>
    <x v="907"/>
    <n v="38200"/>
    <n v="121950"/>
    <x v="1"/>
    <n v="3934"/>
    <x v="1"/>
    <x v="1"/>
    <x v="444"/>
    <n v="1336885200"/>
    <x v="0"/>
    <x v="0"/>
    <x v="11"/>
    <n v="2"/>
    <n v="30.99898322318251"/>
    <x v="6"/>
    <x v="11"/>
    <x v="444"/>
    <d v="2012-05-13T05:00:00"/>
    <x v="4"/>
    <x v="11"/>
  </r>
  <r>
    <x v="909"/>
    <x v="888"/>
    <x v="908"/>
    <n v="1800"/>
    <n v="8621"/>
    <x v="1"/>
    <n v="80"/>
    <x v="0"/>
    <x v="0"/>
    <x v="384"/>
    <n v="1530421200"/>
    <x v="0"/>
    <x v="1"/>
    <x v="3"/>
    <n v="2"/>
    <n v="107.7625"/>
    <x v="3"/>
    <x v="3"/>
    <x v="384"/>
    <d v="2018-07-01T05:00:00"/>
    <x v="9"/>
    <x v="1"/>
  </r>
  <r>
    <x v="910"/>
    <x v="889"/>
    <x v="909"/>
    <n v="154500"/>
    <n v="30215"/>
    <x v="3"/>
    <n v="296"/>
    <x v="1"/>
    <x v="1"/>
    <x v="810"/>
    <n v="1421992800"/>
    <x v="0"/>
    <x v="0"/>
    <x v="3"/>
    <n v="0.19556634304207121"/>
    <n v="102.07770270270271"/>
    <x v="3"/>
    <x v="3"/>
    <x v="810"/>
    <d v="2015-01-23T06:00:00"/>
    <x v="0"/>
    <x v="2"/>
  </r>
  <r>
    <x v="911"/>
    <x v="890"/>
    <x v="910"/>
    <n v="5800"/>
    <n v="11539"/>
    <x v="1"/>
    <n v="462"/>
    <x v="1"/>
    <x v="1"/>
    <x v="811"/>
    <n v="1568178000"/>
    <x v="1"/>
    <x v="0"/>
    <x v="2"/>
    <n v="1.9894827586206896"/>
    <n v="24.976190476190474"/>
    <x v="2"/>
    <x v="2"/>
    <x v="811"/>
    <d v="2019-09-11T05:00:00"/>
    <x v="3"/>
    <x v="3"/>
  </r>
  <r>
    <x v="912"/>
    <x v="891"/>
    <x v="911"/>
    <n v="1800"/>
    <n v="14310"/>
    <x v="1"/>
    <n v="179"/>
    <x v="1"/>
    <x v="1"/>
    <x v="812"/>
    <n v="1347944400"/>
    <x v="1"/>
    <x v="0"/>
    <x v="6"/>
    <n v="2"/>
    <n v="79.944134078212286"/>
    <x v="4"/>
    <x v="6"/>
    <x v="812"/>
    <d v="2012-09-18T05:00:00"/>
    <x v="4"/>
    <x v="1"/>
  </r>
  <r>
    <x v="913"/>
    <x v="892"/>
    <x v="912"/>
    <n v="70200"/>
    <n v="35536"/>
    <x v="0"/>
    <n v="523"/>
    <x v="2"/>
    <x v="2"/>
    <x v="813"/>
    <n v="1558760400"/>
    <x v="0"/>
    <x v="0"/>
    <x v="6"/>
    <n v="0.50621082621082625"/>
    <n v="67.946462715105156"/>
    <x v="4"/>
    <x v="6"/>
    <x v="813"/>
    <d v="2019-05-25T05:00:00"/>
    <x v="3"/>
    <x v="2"/>
  </r>
  <r>
    <x v="914"/>
    <x v="893"/>
    <x v="913"/>
    <n v="6400"/>
    <n v="3676"/>
    <x v="0"/>
    <n v="141"/>
    <x v="4"/>
    <x v="4"/>
    <x v="814"/>
    <n v="1376629200"/>
    <x v="0"/>
    <x v="0"/>
    <x v="3"/>
    <n v="0.57437499999999997"/>
    <n v="26.070921985815602"/>
    <x v="3"/>
    <x v="3"/>
    <x v="814"/>
    <d v="2013-08-16T05:00:00"/>
    <x v="2"/>
    <x v="3"/>
  </r>
  <r>
    <x v="915"/>
    <x v="894"/>
    <x v="914"/>
    <n v="125900"/>
    <n v="195936"/>
    <x v="1"/>
    <n v="1866"/>
    <x v="4"/>
    <x v="4"/>
    <x v="80"/>
    <n v="1504760400"/>
    <x v="0"/>
    <x v="0"/>
    <x v="19"/>
    <n v="1.5562827640984909"/>
    <n v="105.0032154340836"/>
    <x v="4"/>
    <x v="19"/>
    <x v="80"/>
    <d v="2017-09-07T05:00:00"/>
    <x v="5"/>
    <x v="2"/>
  </r>
  <r>
    <x v="916"/>
    <x v="895"/>
    <x v="915"/>
    <n v="3700"/>
    <n v="1343"/>
    <x v="0"/>
    <n v="52"/>
    <x v="1"/>
    <x v="1"/>
    <x v="815"/>
    <n v="1419660000"/>
    <x v="0"/>
    <x v="0"/>
    <x v="14"/>
    <n v="0.36297297297297298"/>
    <n v="25.826923076923077"/>
    <x v="7"/>
    <x v="14"/>
    <x v="815"/>
    <d v="2014-12-27T06:00:00"/>
    <x v="1"/>
    <x v="1"/>
  </r>
  <r>
    <x v="917"/>
    <x v="896"/>
    <x v="916"/>
    <n v="3600"/>
    <n v="2097"/>
    <x v="2"/>
    <n v="27"/>
    <x v="4"/>
    <x v="4"/>
    <x v="816"/>
    <n v="1311310800"/>
    <x v="0"/>
    <x v="1"/>
    <x v="12"/>
    <n v="0.58250000000000002"/>
    <n v="77.666666666666671"/>
    <x v="4"/>
    <x v="12"/>
    <x v="816"/>
    <d v="2011-07-22T05:00:00"/>
    <x v="8"/>
    <x v="1"/>
  </r>
  <r>
    <x v="918"/>
    <x v="897"/>
    <x v="917"/>
    <n v="3800"/>
    <n v="9021"/>
    <x v="1"/>
    <n v="156"/>
    <x v="5"/>
    <x v="5"/>
    <x v="474"/>
    <n v="1344315600"/>
    <x v="0"/>
    <x v="0"/>
    <x v="15"/>
    <n v="2"/>
    <n v="57.82692307692308"/>
    <x v="5"/>
    <x v="15"/>
    <x v="474"/>
    <d v="2012-08-07T05:00:00"/>
    <x v="4"/>
    <x v="1"/>
  </r>
  <r>
    <x v="919"/>
    <x v="898"/>
    <x v="918"/>
    <n v="35600"/>
    <n v="20915"/>
    <x v="0"/>
    <n v="225"/>
    <x v="2"/>
    <x v="2"/>
    <x v="817"/>
    <n v="1510725600"/>
    <x v="0"/>
    <x v="1"/>
    <x v="3"/>
    <n v="0.58750000000000002"/>
    <n v="92.955555555555549"/>
    <x v="3"/>
    <x v="3"/>
    <x v="817"/>
    <d v="2017-11-15T06:00:00"/>
    <x v="5"/>
    <x v="11"/>
  </r>
  <r>
    <x v="920"/>
    <x v="899"/>
    <x v="919"/>
    <n v="5300"/>
    <n v="9676"/>
    <x v="1"/>
    <n v="255"/>
    <x v="1"/>
    <x v="1"/>
    <x v="818"/>
    <n v="1551247200"/>
    <x v="1"/>
    <x v="0"/>
    <x v="10"/>
    <n v="1.8256603773584905"/>
    <n v="37.945098039215686"/>
    <x v="4"/>
    <x v="10"/>
    <x v="818"/>
    <d v="2019-02-27T06:00:00"/>
    <x v="3"/>
    <x v="3"/>
  </r>
  <r>
    <x v="921"/>
    <x v="900"/>
    <x v="920"/>
    <n v="160400"/>
    <n v="1210"/>
    <x v="0"/>
    <n v="38"/>
    <x v="1"/>
    <x v="1"/>
    <x v="819"/>
    <n v="1330236000"/>
    <x v="0"/>
    <x v="0"/>
    <x v="2"/>
    <n v="7.5436408977556111E-3"/>
    <n v="31.842105263157894"/>
    <x v="2"/>
    <x v="2"/>
    <x v="819"/>
    <d v="2012-02-26T06:00:00"/>
    <x v="4"/>
    <x v="2"/>
  </r>
  <r>
    <x v="922"/>
    <x v="901"/>
    <x v="921"/>
    <n v="51400"/>
    <n v="90440"/>
    <x v="1"/>
    <n v="2261"/>
    <x v="1"/>
    <x v="1"/>
    <x v="609"/>
    <n v="1545112800"/>
    <x v="0"/>
    <x v="1"/>
    <x v="21"/>
    <n v="1.7595330739299611"/>
    <n v="40"/>
    <x v="1"/>
    <x v="21"/>
    <x v="609"/>
    <d v="2018-12-18T06:00:00"/>
    <x v="9"/>
    <x v="2"/>
  </r>
  <r>
    <x v="923"/>
    <x v="902"/>
    <x v="922"/>
    <n v="1700"/>
    <n v="4044"/>
    <x v="1"/>
    <n v="40"/>
    <x v="1"/>
    <x v="1"/>
    <x v="547"/>
    <n v="1279170000"/>
    <x v="0"/>
    <x v="0"/>
    <x v="3"/>
    <n v="2"/>
    <n v="101.1"/>
    <x v="3"/>
    <x v="3"/>
    <x v="547"/>
    <d v="2010-07-15T05:00:00"/>
    <x v="6"/>
    <x v="1"/>
  </r>
  <r>
    <x v="924"/>
    <x v="903"/>
    <x v="923"/>
    <n v="39400"/>
    <n v="192292"/>
    <x v="1"/>
    <n v="2289"/>
    <x v="6"/>
    <x v="6"/>
    <x v="820"/>
    <n v="1573452000"/>
    <x v="0"/>
    <x v="0"/>
    <x v="3"/>
    <n v="2"/>
    <n v="84.006989951944078"/>
    <x v="3"/>
    <x v="3"/>
    <x v="820"/>
    <d v="2019-11-11T06:00:00"/>
    <x v="3"/>
    <x v="11"/>
  </r>
  <r>
    <x v="925"/>
    <x v="904"/>
    <x v="924"/>
    <n v="3000"/>
    <n v="6722"/>
    <x v="1"/>
    <n v="65"/>
    <x v="1"/>
    <x v="1"/>
    <x v="821"/>
    <n v="1507093200"/>
    <x v="0"/>
    <x v="0"/>
    <x v="3"/>
    <n v="2"/>
    <n v="103.41538461538461"/>
    <x v="3"/>
    <x v="3"/>
    <x v="821"/>
    <d v="2017-10-04T05:00:00"/>
    <x v="5"/>
    <x v="1"/>
  </r>
  <r>
    <x v="926"/>
    <x v="905"/>
    <x v="925"/>
    <n v="8700"/>
    <n v="1577"/>
    <x v="0"/>
    <n v="15"/>
    <x v="1"/>
    <x v="1"/>
    <x v="151"/>
    <n v="1463374800"/>
    <x v="0"/>
    <x v="0"/>
    <x v="0"/>
    <n v="0.18126436781609195"/>
    <n v="105.13333333333334"/>
    <x v="0"/>
    <x v="0"/>
    <x v="151"/>
    <d v="2016-05-16T05:00:00"/>
    <x v="7"/>
    <x v="3"/>
  </r>
  <r>
    <x v="927"/>
    <x v="906"/>
    <x v="926"/>
    <n v="7200"/>
    <n v="3301"/>
    <x v="0"/>
    <n v="37"/>
    <x v="1"/>
    <x v="1"/>
    <x v="822"/>
    <n v="1344574800"/>
    <x v="0"/>
    <x v="0"/>
    <x v="3"/>
    <n v="0.45847222222222223"/>
    <n v="89.21621621621621"/>
    <x v="3"/>
    <x v="3"/>
    <x v="822"/>
    <d v="2012-08-10T05:00:00"/>
    <x v="4"/>
    <x v="3"/>
  </r>
  <r>
    <x v="928"/>
    <x v="907"/>
    <x v="927"/>
    <n v="167400"/>
    <n v="196386"/>
    <x v="1"/>
    <n v="3777"/>
    <x v="6"/>
    <x v="6"/>
    <x v="823"/>
    <n v="1389074400"/>
    <x v="0"/>
    <x v="0"/>
    <x v="2"/>
    <n v="1.1731541218637993"/>
    <n v="51.995234312946785"/>
    <x v="2"/>
    <x v="2"/>
    <x v="823"/>
    <d v="2014-01-07T06:00:00"/>
    <x v="2"/>
    <x v="2"/>
  </r>
  <r>
    <x v="929"/>
    <x v="908"/>
    <x v="928"/>
    <n v="5500"/>
    <n v="11952"/>
    <x v="1"/>
    <n v="184"/>
    <x v="4"/>
    <x v="4"/>
    <x v="824"/>
    <n v="1494997200"/>
    <x v="0"/>
    <x v="0"/>
    <x v="3"/>
    <n v="2"/>
    <n v="64.956521739130437"/>
    <x v="3"/>
    <x v="3"/>
    <x v="824"/>
    <d v="2017-05-17T05:00:00"/>
    <x v="5"/>
    <x v="3"/>
  </r>
  <r>
    <x v="930"/>
    <x v="909"/>
    <x v="929"/>
    <n v="3500"/>
    <n v="3930"/>
    <x v="1"/>
    <n v="85"/>
    <x v="1"/>
    <x v="1"/>
    <x v="825"/>
    <n v="1425448800"/>
    <x v="0"/>
    <x v="1"/>
    <x v="3"/>
    <n v="1.1228571428571428"/>
    <n v="46.235294117647058"/>
    <x v="3"/>
    <x v="3"/>
    <x v="825"/>
    <d v="2015-03-04T06:00:00"/>
    <x v="0"/>
    <x v="1"/>
  </r>
  <r>
    <x v="931"/>
    <x v="910"/>
    <x v="930"/>
    <n v="7900"/>
    <n v="5729"/>
    <x v="0"/>
    <n v="112"/>
    <x v="1"/>
    <x v="1"/>
    <x v="826"/>
    <n v="1404104400"/>
    <x v="0"/>
    <x v="1"/>
    <x v="3"/>
    <n v="0.72518987341772156"/>
    <n v="51.151785714285715"/>
    <x v="3"/>
    <x v="3"/>
    <x v="826"/>
    <d v="2014-06-30T05:00:00"/>
    <x v="1"/>
    <x v="3"/>
  </r>
  <r>
    <x v="932"/>
    <x v="911"/>
    <x v="931"/>
    <n v="2300"/>
    <n v="4883"/>
    <x v="1"/>
    <n v="144"/>
    <x v="1"/>
    <x v="1"/>
    <x v="827"/>
    <n v="1394773200"/>
    <x v="0"/>
    <x v="0"/>
    <x v="1"/>
    <n v="2"/>
    <n v="33.909722222222221"/>
    <x v="1"/>
    <x v="1"/>
    <x v="827"/>
    <d v="2014-03-14T05:00:00"/>
    <x v="1"/>
    <x v="1"/>
  </r>
  <r>
    <x v="933"/>
    <x v="912"/>
    <x v="932"/>
    <n v="73000"/>
    <n v="175015"/>
    <x v="1"/>
    <n v="1902"/>
    <x v="1"/>
    <x v="1"/>
    <x v="828"/>
    <n v="1366520400"/>
    <x v="0"/>
    <x v="0"/>
    <x v="3"/>
    <n v="2"/>
    <n v="92.016298633017882"/>
    <x v="3"/>
    <x v="3"/>
    <x v="828"/>
    <d v="2013-04-21T05:00:00"/>
    <x v="2"/>
    <x v="2"/>
  </r>
  <r>
    <x v="934"/>
    <x v="913"/>
    <x v="933"/>
    <n v="6200"/>
    <n v="11280"/>
    <x v="1"/>
    <n v="105"/>
    <x v="1"/>
    <x v="1"/>
    <x v="829"/>
    <n v="1456639200"/>
    <x v="0"/>
    <x v="0"/>
    <x v="3"/>
    <n v="1.8193548387096774"/>
    <n v="107.42857142857143"/>
    <x v="3"/>
    <x v="3"/>
    <x v="829"/>
    <d v="2016-02-28T06:00:00"/>
    <x v="7"/>
    <x v="3"/>
  </r>
  <r>
    <x v="935"/>
    <x v="914"/>
    <x v="934"/>
    <n v="6100"/>
    <n v="10012"/>
    <x v="1"/>
    <n v="132"/>
    <x v="1"/>
    <x v="1"/>
    <x v="830"/>
    <n v="1438318800"/>
    <x v="0"/>
    <x v="0"/>
    <x v="3"/>
    <n v="1.6413114754098361"/>
    <n v="75.848484848484844"/>
    <x v="3"/>
    <x v="3"/>
    <x v="830"/>
    <d v="2015-07-31T05:00:00"/>
    <x v="0"/>
    <x v="3"/>
  </r>
  <r>
    <x v="936"/>
    <x v="591"/>
    <x v="935"/>
    <n v="103200"/>
    <n v="1690"/>
    <x v="0"/>
    <n v="21"/>
    <x v="1"/>
    <x v="1"/>
    <x v="831"/>
    <n v="1564030800"/>
    <x v="1"/>
    <x v="0"/>
    <x v="3"/>
    <n v="1.6375968992248063E-2"/>
    <n v="80.476190476190482"/>
    <x v="3"/>
    <x v="3"/>
    <x v="831"/>
    <d v="2019-07-25T05:00:00"/>
    <x v="3"/>
    <x v="2"/>
  </r>
  <r>
    <x v="937"/>
    <x v="915"/>
    <x v="936"/>
    <n v="171000"/>
    <n v="84891"/>
    <x v="3"/>
    <n v="976"/>
    <x v="1"/>
    <x v="1"/>
    <x v="832"/>
    <n v="1449295200"/>
    <x v="0"/>
    <x v="0"/>
    <x v="4"/>
    <n v="0.49643859649122807"/>
    <n v="86.978483606557376"/>
    <x v="4"/>
    <x v="4"/>
    <x v="832"/>
    <d v="2015-12-05T06:00:00"/>
    <x v="0"/>
    <x v="2"/>
  </r>
  <r>
    <x v="938"/>
    <x v="916"/>
    <x v="937"/>
    <n v="9200"/>
    <n v="10093"/>
    <x v="1"/>
    <n v="96"/>
    <x v="1"/>
    <x v="1"/>
    <x v="833"/>
    <n v="1531890000"/>
    <x v="0"/>
    <x v="1"/>
    <x v="13"/>
    <n v="1.0970652173913042"/>
    <n v="105.13541666666667"/>
    <x v="5"/>
    <x v="13"/>
    <x v="833"/>
    <d v="2018-07-18T05:00:00"/>
    <x v="9"/>
    <x v="3"/>
  </r>
  <r>
    <x v="939"/>
    <x v="917"/>
    <x v="938"/>
    <n v="7800"/>
    <n v="3839"/>
    <x v="0"/>
    <n v="67"/>
    <x v="1"/>
    <x v="1"/>
    <x v="834"/>
    <n v="1306213200"/>
    <x v="0"/>
    <x v="1"/>
    <x v="11"/>
    <n v="0.49217948717948717"/>
    <n v="57.298507462686565"/>
    <x v="6"/>
    <x v="11"/>
    <x v="834"/>
    <d v="2011-05-24T05:00:00"/>
    <x v="8"/>
    <x v="3"/>
  </r>
  <r>
    <x v="940"/>
    <x v="918"/>
    <x v="939"/>
    <n v="9900"/>
    <n v="6161"/>
    <x v="2"/>
    <n v="66"/>
    <x v="0"/>
    <x v="0"/>
    <x v="835"/>
    <n v="1356242400"/>
    <x v="0"/>
    <x v="0"/>
    <x v="2"/>
    <n v="0.62232323232323228"/>
    <n v="93.348484848484844"/>
    <x v="2"/>
    <x v="2"/>
    <x v="835"/>
    <d v="2012-12-23T06:00:00"/>
    <x v="4"/>
    <x v="3"/>
  </r>
  <r>
    <x v="941"/>
    <x v="919"/>
    <x v="940"/>
    <n v="43000"/>
    <n v="5615"/>
    <x v="0"/>
    <n v="78"/>
    <x v="1"/>
    <x v="1"/>
    <x v="836"/>
    <n v="1297576800"/>
    <x v="1"/>
    <x v="0"/>
    <x v="3"/>
    <n v="0.1305813953488372"/>
    <n v="71.987179487179489"/>
    <x v="3"/>
    <x v="3"/>
    <x v="836"/>
    <d v="2011-02-13T06:00:00"/>
    <x v="8"/>
    <x v="10"/>
  </r>
  <r>
    <x v="942"/>
    <x v="916"/>
    <x v="941"/>
    <n v="9600"/>
    <n v="6205"/>
    <x v="0"/>
    <n v="67"/>
    <x v="2"/>
    <x v="2"/>
    <x v="837"/>
    <n v="1296194400"/>
    <x v="0"/>
    <x v="0"/>
    <x v="3"/>
    <n v="0.64635416666666667"/>
    <n v="92.611940298507463"/>
    <x v="3"/>
    <x v="3"/>
    <x v="837"/>
    <d v="2011-01-28T06:00:00"/>
    <x v="8"/>
    <x v="3"/>
  </r>
  <r>
    <x v="943"/>
    <x v="920"/>
    <x v="942"/>
    <n v="7500"/>
    <n v="11969"/>
    <x v="1"/>
    <n v="114"/>
    <x v="1"/>
    <x v="1"/>
    <x v="219"/>
    <n v="1414558800"/>
    <x v="0"/>
    <x v="0"/>
    <x v="0"/>
    <n v="1.5958666666666668"/>
    <n v="104.99122807017544"/>
    <x v="0"/>
    <x v="0"/>
    <x v="219"/>
    <d v="2014-10-29T05:00:00"/>
    <x v="1"/>
    <x v="3"/>
  </r>
  <r>
    <x v="944"/>
    <x v="921"/>
    <x v="943"/>
    <n v="10000"/>
    <n v="8142"/>
    <x v="0"/>
    <n v="263"/>
    <x v="2"/>
    <x v="2"/>
    <x v="365"/>
    <n v="1488348000"/>
    <x v="0"/>
    <x v="0"/>
    <x v="14"/>
    <n v="0.81420000000000003"/>
    <n v="30.958174904942965"/>
    <x v="7"/>
    <x v="14"/>
    <x v="365"/>
    <d v="2017-03-01T06:00:00"/>
    <x v="5"/>
    <x v="9"/>
  </r>
  <r>
    <x v="945"/>
    <x v="922"/>
    <x v="944"/>
    <n v="172000"/>
    <n v="55805"/>
    <x v="0"/>
    <n v="1691"/>
    <x v="1"/>
    <x v="1"/>
    <x v="838"/>
    <n v="1334898000"/>
    <x v="1"/>
    <x v="0"/>
    <x v="14"/>
    <n v="0.32444767441860467"/>
    <n v="33.001182732111175"/>
    <x v="7"/>
    <x v="14"/>
    <x v="838"/>
    <d v="2012-04-20T05:00:00"/>
    <x v="4"/>
    <x v="2"/>
  </r>
  <r>
    <x v="946"/>
    <x v="923"/>
    <x v="945"/>
    <n v="153700"/>
    <n v="15238"/>
    <x v="0"/>
    <n v="181"/>
    <x v="1"/>
    <x v="1"/>
    <x v="839"/>
    <n v="1308373200"/>
    <x v="0"/>
    <x v="0"/>
    <x v="3"/>
    <n v="9.9141184124918666E-2"/>
    <n v="84.187845303867405"/>
    <x v="3"/>
    <x v="3"/>
    <x v="839"/>
    <d v="2011-06-18T05:00:00"/>
    <x v="8"/>
    <x v="2"/>
  </r>
  <r>
    <x v="947"/>
    <x v="924"/>
    <x v="946"/>
    <n v="3600"/>
    <n v="961"/>
    <x v="0"/>
    <n v="13"/>
    <x v="1"/>
    <x v="1"/>
    <x v="840"/>
    <n v="1412312400"/>
    <x v="0"/>
    <x v="0"/>
    <x v="3"/>
    <n v="0.26694444444444443"/>
    <n v="73.92307692307692"/>
    <x v="3"/>
    <x v="3"/>
    <x v="840"/>
    <d v="2014-10-03T05:00:00"/>
    <x v="1"/>
    <x v="1"/>
  </r>
  <r>
    <x v="948"/>
    <x v="925"/>
    <x v="947"/>
    <n v="9400"/>
    <n v="5918"/>
    <x v="3"/>
    <n v="160"/>
    <x v="1"/>
    <x v="1"/>
    <x v="841"/>
    <n v="1419228000"/>
    <x v="1"/>
    <x v="1"/>
    <x v="4"/>
    <n v="0.62957446808510642"/>
    <n v="36.987499999999997"/>
    <x v="4"/>
    <x v="4"/>
    <x v="841"/>
    <d v="2014-12-22T06:00:00"/>
    <x v="1"/>
    <x v="3"/>
  </r>
  <r>
    <x v="949"/>
    <x v="926"/>
    <x v="948"/>
    <n v="5900"/>
    <n v="9520"/>
    <x v="1"/>
    <n v="203"/>
    <x v="1"/>
    <x v="1"/>
    <x v="842"/>
    <n v="1430974800"/>
    <x v="0"/>
    <x v="0"/>
    <x v="2"/>
    <n v="1.6135593220338984"/>
    <n v="46.896551724137929"/>
    <x v="2"/>
    <x v="2"/>
    <x v="842"/>
    <d v="2015-05-07T05:00:00"/>
    <x v="0"/>
    <x v="3"/>
  </r>
  <r>
    <x v="950"/>
    <x v="927"/>
    <x v="949"/>
    <n v="100"/>
    <n v="5"/>
    <x v="0"/>
    <n v="1"/>
    <x v="1"/>
    <x v="1"/>
    <x v="843"/>
    <n v="1555822800"/>
    <x v="0"/>
    <x v="1"/>
    <x v="3"/>
    <n v="0.05"/>
    <n v="5"/>
    <x v="3"/>
    <x v="3"/>
    <x v="843"/>
    <d v="2019-04-21T05:00:00"/>
    <x v="3"/>
    <x v="0"/>
  </r>
  <r>
    <x v="951"/>
    <x v="928"/>
    <x v="950"/>
    <n v="14500"/>
    <n v="159056"/>
    <x v="1"/>
    <n v="1559"/>
    <x v="1"/>
    <x v="1"/>
    <x v="844"/>
    <n v="1482818400"/>
    <x v="0"/>
    <x v="1"/>
    <x v="1"/>
    <n v="2"/>
    <n v="102.02437459910199"/>
    <x v="1"/>
    <x v="1"/>
    <x v="844"/>
    <d v="2016-12-27T06:00:00"/>
    <x v="7"/>
    <x v="9"/>
  </r>
  <r>
    <x v="952"/>
    <x v="929"/>
    <x v="951"/>
    <n v="145500"/>
    <n v="101987"/>
    <x v="3"/>
    <n v="2266"/>
    <x v="1"/>
    <x v="1"/>
    <x v="845"/>
    <n v="1471928400"/>
    <x v="0"/>
    <x v="0"/>
    <x v="4"/>
    <n v="0.70094158075601376"/>
    <n v="45.007502206531335"/>
    <x v="4"/>
    <x v="4"/>
    <x v="845"/>
    <d v="2016-08-23T05:00:00"/>
    <x v="7"/>
    <x v="2"/>
  </r>
  <r>
    <x v="953"/>
    <x v="930"/>
    <x v="952"/>
    <n v="3300"/>
    <n v="1980"/>
    <x v="0"/>
    <n v="21"/>
    <x v="1"/>
    <x v="1"/>
    <x v="846"/>
    <n v="1453701600"/>
    <x v="0"/>
    <x v="1"/>
    <x v="22"/>
    <n v="0.6"/>
    <n v="94.285714285714292"/>
    <x v="4"/>
    <x v="22"/>
    <x v="846"/>
    <d v="2016-01-25T06:00:00"/>
    <x v="0"/>
    <x v="1"/>
  </r>
  <r>
    <x v="954"/>
    <x v="931"/>
    <x v="953"/>
    <n v="42600"/>
    <n v="156384"/>
    <x v="1"/>
    <n v="1548"/>
    <x v="2"/>
    <x v="2"/>
    <x v="110"/>
    <n v="1350363600"/>
    <x v="0"/>
    <x v="0"/>
    <x v="2"/>
    <n v="2"/>
    <n v="101.02325581395348"/>
    <x v="2"/>
    <x v="2"/>
    <x v="110"/>
    <d v="2012-10-16T05:00:00"/>
    <x v="4"/>
    <x v="10"/>
  </r>
  <r>
    <x v="955"/>
    <x v="932"/>
    <x v="954"/>
    <n v="700"/>
    <n v="7763"/>
    <x v="1"/>
    <n v="80"/>
    <x v="1"/>
    <x v="1"/>
    <x v="847"/>
    <n v="1353996000"/>
    <x v="0"/>
    <x v="0"/>
    <x v="3"/>
    <n v="2"/>
    <n v="97.037499999999994"/>
    <x v="3"/>
    <x v="3"/>
    <x v="847"/>
    <d v="2012-11-27T06:00:00"/>
    <x v="4"/>
    <x v="0"/>
  </r>
  <r>
    <x v="956"/>
    <x v="933"/>
    <x v="955"/>
    <n v="187600"/>
    <n v="35698"/>
    <x v="0"/>
    <n v="830"/>
    <x v="1"/>
    <x v="1"/>
    <x v="848"/>
    <n v="1451109600"/>
    <x v="0"/>
    <x v="0"/>
    <x v="22"/>
    <n v="0.19028784648187633"/>
    <n v="43.00963855421687"/>
    <x v="4"/>
    <x v="22"/>
    <x v="848"/>
    <d v="2015-12-26T06:00:00"/>
    <x v="0"/>
    <x v="2"/>
  </r>
  <r>
    <x v="957"/>
    <x v="934"/>
    <x v="956"/>
    <n v="9800"/>
    <n v="12434"/>
    <x v="1"/>
    <n v="131"/>
    <x v="1"/>
    <x v="1"/>
    <x v="849"/>
    <n v="1329631200"/>
    <x v="0"/>
    <x v="0"/>
    <x v="3"/>
    <n v="1.2687755102040816"/>
    <n v="94.916030534351151"/>
    <x v="3"/>
    <x v="3"/>
    <x v="849"/>
    <d v="2012-02-19T06:00:00"/>
    <x v="4"/>
    <x v="3"/>
  </r>
  <r>
    <x v="958"/>
    <x v="935"/>
    <x v="957"/>
    <n v="1100"/>
    <n v="8081"/>
    <x v="1"/>
    <n v="112"/>
    <x v="1"/>
    <x v="1"/>
    <x v="780"/>
    <n v="1278997200"/>
    <x v="0"/>
    <x v="0"/>
    <x v="10"/>
    <n v="2"/>
    <n v="72.151785714285708"/>
    <x v="4"/>
    <x v="10"/>
    <x v="780"/>
    <d v="2010-07-13T05:00:00"/>
    <x v="6"/>
    <x v="1"/>
  </r>
  <r>
    <x v="959"/>
    <x v="936"/>
    <x v="958"/>
    <n v="145000"/>
    <n v="6631"/>
    <x v="0"/>
    <n v="130"/>
    <x v="1"/>
    <x v="1"/>
    <x v="140"/>
    <n v="1280120400"/>
    <x v="0"/>
    <x v="0"/>
    <x v="18"/>
    <n v="4.5731034482758622E-2"/>
    <n v="51.007692307692309"/>
    <x v="5"/>
    <x v="18"/>
    <x v="140"/>
    <d v="2010-07-26T05:00:00"/>
    <x v="6"/>
    <x v="2"/>
  </r>
  <r>
    <x v="960"/>
    <x v="937"/>
    <x v="959"/>
    <n v="5500"/>
    <n v="4678"/>
    <x v="0"/>
    <n v="55"/>
    <x v="1"/>
    <x v="1"/>
    <x v="850"/>
    <n v="1458104400"/>
    <x v="0"/>
    <x v="0"/>
    <x v="2"/>
    <n v="0.85054545454545449"/>
    <n v="85.054545454545448"/>
    <x v="2"/>
    <x v="2"/>
    <x v="850"/>
    <d v="2016-03-16T05:00:00"/>
    <x v="7"/>
    <x v="3"/>
  </r>
  <r>
    <x v="961"/>
    <x v="938"/>
    <x v="960"/>
    <n v="5700"/>
    <n v="6800"/>
    <x v="1"/>
    <n v="155"/>
    <x v="1"/>
    <x v="1"/>
    <x v="851"/>
    <n v="1298268000"/>
    <x v="0"/>
    <x v="0"/>
    <x v="18"/>
    <n v="1.1929824561403508"/>
    <n v="43.87096774193548"/>
    <x v="5"/>
    <x v="18"/>
    <x v="851"/>
    <d v="2011-02-21T06:00:00"/>
    <x v="8"/>
    <x v="3"/>
  </r>
  <r>
    <x v="962"/>
    <x v="939"/>
    <x v="961"/>
    <n v="3600"/>
    <n v="10657"/>
    <x v="1"/>
    <n v="266"/>
    <x v="1"/>
    <x v="1"/>
    <x v="852"/>
    <n v="1386223200"/>
    <x v="0"/>
    <x v="0"/>
    <x v="0"/>
    <n v="2"/>
    <n v="40.063909774436091"/>
    <x v="0"/>
    <x v="0"/>
    <x v="852"/>
    <d v="2013-12-05T06:00:00"/>
    <x v="2"/>
    <x v="1"/>
  </r>
  <r>
    <x v="963"/>
    <x v="940"/>
    <x v="962"/>
    <n v="5900"/>
    <n v="4997"/>
    <x v="0"/>
    <n v="114"/>
    <x v="6"/>
    <x v="6"/>
    <x v="853"/>
    <n v="1299823200"/>
    <x v="0"/>
    <x v="1"/>
    <x v="14"/>
    <n v="0.84694915254237291"/>
    <n v="43.833333333333336"/>
    <x v="7"/>
    <x v="14"/>
    <x v="853"/>
    <d v="2011-03-11T06:00:00"/>
    <x v="8"/>
    <x v="3"/>
  </r>
  <r>
    <x v="964"/>
    <x v="941"/>
    <x v="963"/>
    <n v="3700"/>
    <n v="13164"/>
    <x v="1"/>
    <n v="155"/>
    <x v="1"/>
    <x v="1"/>
    <x v="854"/>
    <n v="1431752400"/>
    <x v="0"/>
    <x v="0"/>
    <x v="3"/>
    <n v="2"/>
    <n v="84.92903225806451"/>
    <x v="3"/>
    <x v="3"/>
    <x v="854"/>
    <d v="2015-05-16T05:00:00"/>
    <x v="0"/>
    <x v="1"/>
  </r>
  <r>
    <x v="965"/>
    <x v="942"/>
    <x v="964"/>
    <n v="2200"/>
    <n v="8501"/>
    <x v="1"/>
    <n v="207"/>
    <x v="4"/>
    <x v="4"/>
    <x v="67"/>
    <n v="1267855200"/>
    <x v="0"/>
    <x v="0"/>
    <x v="1"/>
    <n v="2"/>
    <n v="41.067632850241544"/>
    <x v="1"/>
    <x v="1"/>
    <x v="67"/>
    <d v="2010-03-06T06:00:00"/>
    <x v="6"/>
    <x v="1"/>
  </r>
  <r>
    <x v="966"/>
    <x v="411"/>
    <x v="965"/>
    <n v="1700"/>
    <n v="13468"/>
    <x v="1"/>
    <n v="245"/>
    <x v="1"/>
    <x v="1"/>
    <x v="855"/>
    <n v="1497675600"/>
    <x v="0"/>
    <x v="0"/>
    <x v="3"/>
    <n v="2"/>
    <n v="54.971428571428568"/>
    <x v="3"/>
    <x v="3"/>
    <x v="855"/>
    <d v="2017-06-17T05:00:00"/>
    <x v="5"/>
    <x v="1"/>
  </r>
  <r>
    <x v="967"/>
    <x v="943"/>
    <x v="966"/>
    <n v="88400"/>
    <n v="121138"/>
    <x v="1"/>
    <n v="1573"/>
    <x v="1"/>
    <x v="1"/>
    <x v="107"/>
    <n v="1336885200"/>
    <x v="0"/>
    <x v="0"/>
    <x v="21"/>
    <n v="1.3703393665158372"/>
    <n v="77.010807374443743"/>
    <x v="1"/>
    <x v="21"/>
    <x v="107"/>
    <d v="2012-05-13T05:00:00"/>
    <x v="4"/>
    <x v="2"/>
  </r>
  <r>
    <x v="968"/>
    <x v="944"/>
    <x v="967"/>
    <n v="2400"/>
    <n v="8117"/>
    <x v="1"/>
    <n v="114"/>
    <x v="1"/>
    <x v="1"/>
    <x v="344"/>
    <n v="1295157600"/>
    <x v="0"/>
    <x v="0"/>
    <x v="0"/>
    <n v="2"/>
    <n v="71.201754385964918"/>
    <x v="0"/>
    <x v="0"/>
    <x v="344"/>
    <d v="2011-01-16T06:00:00"/>
    <x v="8"/>
    <x v="1"/>
  </r>
  <r>
    <x v="969"/>
    <x v="945"/>
    <x v="968"/>
    <n v="7900"/>
    <n v="8550"/>
    <x v="1"/>
    <n v="93"/>
    <x v="1"/>
    <x v="1"/>
    <x v="856"/>
    <n v="1577599200"/>
    <x v="0"/>
    <x v="0"/>
    <x v="3"/>
    <n v="1.0822784810126582"/>
    <n v="91.935483870967744"/>
    <x v="3"/>
    <x v="3"/>
    <x v="856"/>
    <d v="2019-12-29T06:00:00"/>
    <x v="3"/>
    <x v="3"/>
  </r>
  <r>
    <x v="970"/>
    <x v="946"/>
    <x v="969"/>
    <n v="94900"/>
    <n v="57659"/>
    <x v="0"/>
    <n v="594"/>
    <x v="1"/>
    <x v="1"/>
    <x v="857"/>
    <n v="1305003600"/>
    <x v="0"/>
    <x v="0"/>
    <x v="3"/>
    <n v="0.60757639620653314"/>
    <n v="97.069023569023571"/>
    <x v="3"/>
    <x v="3"/>
    <x v="857"/>
    <d v="2011-05-10T05:00:00"/>
    <x v="8"/>
    <x v="2"/>
  </r>
  <r>
    <x v="971"/>
    <x v="947"/>
    <x v="970"/>
    <n v="5100"/>
    <n v="1414"/>
    <x v="0"/>
    <n v="24"/>
    <x v="1"/>
    <x v="1"/>
    <x v="858"/>
    <n v="1381726800"/>
    <x v="0"/>
    <x v="0"/>
    <x v="19"/>
    <n v="0.27725490196078434"/>
    <n v="58.916666666666664"/>
    <x v="4"/>
    <x v="19"/>
    <x v="858"/>
    <d v="2013-10-14T05:00:00"/>
    <x v="2"/>
    <x v="3"/>
  </r>
  <r>
    <x v="972"/>
    <x v="948"/>
    <x v="971"/>
    <n v="42700"/>
    <n v="97524"/>
    <x v="1"/>
    <n v="1681"/>
    <x v="1"/>
    <x v="1"/>
    <x v="859"/>
    <n v="1402462800"/>
    <x v="0"/>
    <x v="1"/>
    <x v="2"/>
    <n v="2"/>
    <n v="58.015466983938133"/>
    <x v="2"/>
    <x v="2"/>
    <x v="859"/>
    <d v="2014-06-11T05:00:00"/>
    <x v="1"/>
    <x v="10"/>
  </r>
  <r>
    <x v="973"/>
    <x v="949"/>
    <x v="972"/>
    <n v="121100"/>
    <n v="26176"/>
    <x v="0"/>
    <n v="252"/>
    <x v="1"/>
    <x v="1"/>
    <x v="860"/>
    <n v="1292133600"/>
    <x v="0"/>
    <x v="1"/>
    <x v="3"/>
    <n v="0.21615194054500414"/>
    <n v="103.87301587301587"/>
    <x v="3"/>
    <x v="3"/>
    <x v="860"/>
    <d v="2010-12-12T06:00:00"/>
    <x v="6"/>
    <x v="2"/>
  </r>
  <r>
    <x v="974"/>
    <x v="950"/>
    <x v="973"/>
    <n v="800"/>
    <n v="2991"/>
    <x v="1"/>
    <n v="32"/>
    <x v="1"/>
    <x v="1"/>
    <x v="170"/>
    <n v="1368939600"/>
    <x v="0"/>
    <x v="0"/>
    <x v="7"/>
    <n v="2"/>
    <n v="93.46875"/>
    <x v="1"/>
    <x v="7"/>
    <x v="170"/>
    <d v="2013-05-19T05:00:00"/>
    <x v="2"/>
    <x v="0"/>
  </r>
  <r>
    <x v="975"/>
    <x v="951"/>
    <x v="974"/>
    <n v="5400"/>
    <n v="8366"/>
    <x v="1"/>
    <n v="135"/>
    <x v="1"/>
    <x v="1"/>
    <x v="861"/>
    <n v="1452146400"/>
    <x v="0"/>
    <x v="1"/>
    <x v="3"/>
    <n v="1.5492592592592593"/>
    <n v="61.970370370370368"/>
    <x v="3"/>
    <x v="3"/>
    <x v="861"/>
    <d v="2016-01-07T06:00:00"/>
    <x v="0"/>
    <x v="3"/>
  </r>
  <r>
    <x v="976"/>
    <x v="952"/>
    <x v="975"/>
    <n v="4000"/>
    <n v="12886"/>
    <x v="1"/>
    <n v="140"/>
    <x v="1"/>
    <x v="1"/>
    <x v="862"/>
    <n v="1296712800"/>
    <x v="0"/>
    <x v="1"/>
    <x v="3"/>
    <n v="2"/>
    <n v="92.042857142857144"/>
    <x v="3"/>
    <x v="3"/>
    <x v="862"/>
    <d v="2011-02-03T06:00:00"/>
    <x v="8"/>
    <x v="1"/>
  </r>
  <r>
    <x v="977"/>
    <x v="597"/>
    <x v="976"/>
    <n v="7000"/>
    <n v="5177"/>
    <x v="0"/>
    <n v="67"/>
    <x v="1"/>
    <x v="1"/>
    <x v="863"/>
    <n v="1520748000"/>
    <x v="0"/>
    <x v="0"/>
    <x v="0"/>
    <n v="0.73957142857142855"/>
    <n v="77.268656716417908"/>
    <x v="0"/>
    <x v="0"/>
    <x v="863"/>
    <d v="2018-03-11T06:00:00"/>
    <x v="9"/>
    <x v="3"/>
  </r>
  <r>
    <x v="978"/>
    <x v="953"/>
    <x v="977"/>
    <n v="1000"/>
    <n v="8641"/>
    <x v="1"/>
    <n v="92"/>
    <x v="1"/>
    <x v="1"/>
    <x v="864"/>
    <n v="1480831200"/>
    <x v="0"/>
    <x v="0"/>
    <x v="11"/>
    <n v="2"/>
    <n v="93.923913043478265"/>
    <x v="6"/>
    <x v="11"/>
    <x v="864"/>
    <d v="2016-12-04T06:00:00"/>
    <x v="7"/>
    <x v="1"/>
  </r>
  <r>
    <x v="979"/>
    <x v="954"/>
    <x v="978"/>
    <n v="60200"/>
    <n v="86244"/>
    <x v="1"/>
    <n v="1015"/>
    <x v="4"/>
    <x v="4"/>
    <x v="527"/>
    <n v="1426914000"/>
    <x v="0"/>
    <x v="0"/>
    <x v="3"/>
    <n v="1.432624584717608"/>
    <n v="84.969458128078813"/>
    <x v="3"/>
    <x v="3"/>
    <x v="527"/>
    <d v="2015-03-21T05:00:00"/>
    <x v="0"/>
    <x v="2"/>
  </r>
  <r>
    <x v="980"/>
    <x v="955"/>
    <x v="979"/>
    <n v="195200"/>
    <n v="78630"/>
    <x v="0"/>
    <n v="742"/>
    <x v="1"/>
    <x v="1"/>
    <x v="865"/>
    <n v="1446616800"/>
    <x v="1"/>
    <x v="0"/>
    <x v="9"/>
    <n v="0.40281762295081969"/>
    <n v="105.97035040431267"/>
    <x v="5"/>
    <x v="9"/>
    <x v="865"/>
    <d v="2015-11-04T06:00:00"/>
    <x v="0"/>
    <x v="2"/>
  </r>
  <r>
    <x v="981"/>
    <x v="956"/>
    <x v="980"/>
    <n v="6700"/>
    <n v="11941"/>
    <x v="1"/>
    <n v="323"/>
    <x v="1"/>
    <x v="1"/>
    <x v="866"/>
    <n v="1517032800"/>
    <x v="0"/>
    <x v="0"/>
    <x v="2"/>
    <n v="1.7822388059701493"/>
    <n v="36.969040247678016"/>
    <x v="2"/>
    <x v="2"/>
    <x v="866"/>
    <d v="2018-01-27T06:00:00"/>
    <x v="5"/>
    <x v="3"/>
  </r>
  <r>
    <x v="982"/>
    <x v="957"/>
    <x v="981"/>
    <n v="7200"/>
    <n v="6115"/>
    <x v="0"/>
    <n v="75"/>
    <x v="1"/>
    <x v="1"/>
    <x v="867"/>
    <n v="1311224400"/>
    <x v="0"/>
    <x v="1"/>
    <x v="4"/>
    <n v="0.84930555555555554"/>
    <n v="81.533333333333331"/>
    <x v="4"/>
    <x v="4"/>
    <x v="867"/>
    <d v="2011-07-21T05:00:00"/>
    <x v="8"/>
    <x v="3"/>
  </r>
  <r>
    <x v="983"/>
    <x v="958"/>
    <x v="982"/>
    <n v="129100"/>
    <n v="188404"/>
    <x v="1"/>
    <n v="2326"/>
    <x v="1"/>
    <x v="1"/>
    <x v="868"/>
    <n v="1566190800"/>
    <x v="0"/>
    <x v="0"/>
    <x v="4"/>
    <n v="1.4593648334624323"/>
    <n v="80.999140154772135"/>
    <x v="4"/>
    <x v="4"/>
    <x v="868"/>
    <d v="2019-08-19T05:00:00"/>
    <x v="3"/>
    <x v="2"/>
  </r>
  <r>
    <x v="984"/>
    <x v="959"/>
    <x v="983"/>
    <n v="6500"/>
    <n v="9910"/>
    <x v="1"/>
    <n v="381"/>
    <x v="1"/>
    <x v="1"/>
    <x v="105"/>
    <n v="1570165200"/>
    <x v="0"/>
    <x v="0"/>
    <x v="3"/>
    <n v="1.5246153846153847"/>
    <n v="26.010498687664043"/>
    <x v="3"/>
    <x v="3"/>
    <x v="105"/>
    <d v="2019-10-04T05:00:00"/>
    <x v="3"/>
    <x v="3"/>
  </r>
  <r>
    <x v="985"/>
    <x v="960"/>
    <x v="984"/>
    <n v="170600"/>
    <n v="114523"/>
    <x v="0"/>
    <n v="4405"/>
    <x v="1"/>
    <x v="1"/>
    <x v="481"/>
    <n v="1388556000"/>
    <x v="0"/>
    <x v="1"/>
    <x v="1"/>
    <n v="0.67129542790152408"/>
    <n v="25.998410896708286"/>
    <x v="1"/>
    <x v="1"/>
    <x v="481"/>
    <d v="2014-01-01T06:00:00"/>
    <x v="2"/>
    <x v="2"/>
  </r>
  <r>
    <x v="986"/>
    <x v="961"/>
    <x v="985"/>
    <n v="7800"/>
    <n v="3144"/>
    <x v="0"/>
    <n v="92"/>
    <x v="1"/>
    <x v="1"/>
    <x v="253"/>
    <n v="1303189200"/>
    <x v="0"/>
    <x v="0"/>
    <x v="1"/>
    <n v="0.40307692307692305"/>
    <n v="34.173913043478258"/>
    <x v="1"/>
    <x v="1"/>
    <x v="253"/>
    <d v="2011-04-19T05:00:00"/>
    <x v="8"/>
    <x v="3"/>
  </r>
  <r>
    <x v="987"/>
    <x v="962"/>
    <x v="986"/>
    <n v="6200"/>
    <n v="13441"/>
    <x v="1"/>
    <n v="480"/>
    <x v="1"/>
    <x v="1"/>
    <x v="869"/>
    <n v="1494478800"/>
    <x v="0"/>
    <x v="0"/>
    <x v="4"/>
    <n v="2"/>
    <n v="28.002083333333335"/>
    <x v="4"/>
    <x v="4"/>
    <x v="869"/>
    <d v="2017-05-11T05:00:00"/>
    <x v="5"/>
    <x v="3"/>
  </r>
  <r>
    <x v="988"/>
    <x v="963"/>
    <x v="987"/>
    <n v="9400"/>
    <n v="4899"/>
    <x v="0"/>
    <n v="64"/>
    <x v="1"/>
    <x v="1"/>
    <x v="864"/>
    <n v="1480744800"/>
    <x v="0"/>
    <x v="0"/>
    <x v="15"/>
    <n v="0.52117021276595743"/>
    <n v="76.546875"/>
    <x v="5"/>
    <x v="15"/>
    <x v="864"/>
    <d v="2016-12-03T06:00:00"/>
    <x v="7"/>
    <x v="3"/>
  </r>
  <r>
    <x v="989"/>
    <x v="964"/>
    <x v="988"/>
    <n v="2400"/>
    <n v="11990"/>
    <x v="1"/>
    <n v="226"/>
    <x v="1"/>
    <x v="1"/>
    <x v="843"/>
    <n v="1555822800"/>
    <x v="0"/>
    <x v="0"/>
    <x v="18"/>
    <n v="2"/>
    <n v="53.053097345132741"/>
    <x v="5"/>
    <x v="18"/>
    <x v="843"/>
    <d v="2019-04-21T05:00:00"/>
    <x v="3"/>
    <x v="1"/>
  </r>
  <r>
    <x v="990"/>
    <x v="965"/>
    <x v="989"/>
    <n v="7800"/>
    <n v="6839"/>
    <x v="0"/>
    <n v="64"/>
    <x v="1"/>
    <x v="1"/>
    <x v="289"/>
    <n v="1458882000"/>
    <x v="0"/>
    <x v="1"/>
    <x v="6"/>
    <n v="0.87679487179487181"/>
    <n v="106.859375"/>
    <x v="4"/>
    <x v="6"/>
    <x v="289"/>
    <d v="2016-03-25T05:00:00"/>
    <x v="7"/>
    <x v="3"/>
  </r>
  <r>
    <x v="991"/>
    <x v="509"/>
    <x v="990"/>
    <n v="9800"/>
    <n v="11091"/>
    <x v="1"/>
    <n v="241"/>
    <x v="1"/>
    <x v="1"/>
    <x v="870"/>
    <n v="1411966800"/>
    <x v="0"/>
    <x v="1"/>
    <x v="1"/>
    <n v="1.131734693877551"/>
    <n v="46.020746887966808"/>
    <x v="1"/>
    <x v="1"/>
    <x v="870"/>
    <d v="2014-09-29T05:00:00"/>
    <x v="1"/>
    <x v="3"/>
  </r>
  <r>
    <x v="992"/>
    <x v="966"/>
    <x v="991"/>
    <n v="3100"/>
    <n v="13223"/>
    <x v="1"/>
    <n v="132"/>
    <x v="1"/>
    <x v="1"/>
    <x v="871"/>
    <n v="1526878800"/>
    <x v="0"/>
    <x v="1"/>
    <x v="6"/>
    <n v="2"/>
    <n v="100.17424242424242"/>
    <x v="4"/>
    <x v="6"/>
    <x v="871"/>
    <d v="2018-05-21T05:00:00"/>
    <x v="9"/>
    <x v="1"/>
  </r>
  <r>
    <x v="993"/>
    <x v="967"/>
    <x v="992"/>
    <n v="9800"/>
    <n v="7608"/>
    <x v="3"/>
    <n v="75"/>
    <x v="6"/>
    <x v="6"/>
    <x v="872"/>
    <n v="1452405600"/>
    <x v="0"/>
    <x v="1"/>
    <x v="14"/>
    <n v="0.77632653061224488"/>
    <n v="101.44"/>
    <x v="7"/>
    <x v="14"/>
    <x v="872"/>
    <d v="2016-01-10T06:00:00"/>
    <x v="0"/>
    <x v="3"/>
  </r>
  <r>
    <x v="994"/>
    <x v="968"/>
    <x v="993"/>
    <n v="141100"/>
    <n v="74073"/>
    <x v="0"/>
    <n v="842"/>
    <x v="1"/>
    <x v="1"/>
    <x v="873"/>
    <n v="1414040400"/>
    <x v="0"/>
    <x v="1"/>
    <x v="18"/>
    <n v="0.52496810772501767"/>
    <n v="87.972684085510693"/>
    <x v="5"/>
    <x v="18"/>
    <x v="873"/>
    <d v="2014-10-23T05:00:00"/>
    <x v="1"/>
    <x v="2"/>
  </r>
  <r>
    <x v="995"/>
    <x v="969"/>
    <x v="994"/>
    <n v="97300"/>
    <n v="153216"/>
    <x v="1"/>
    <n v="2043"/>
    <x v="1"/>
    <x v="1"/>
    <x v="874"/>
    <n v="1543816800"/>
    <x v="0"/>
    <x v="1"/>
    <x v="0"/>
    <n v="1.5746762589928058"/>
    <n v="74.995594713656388"/>
    <x v="0"/>
    <x v="0"/>
    <x v="874"/>
    <d v="2018-12-03T06:00:00"/>
    <x v="9"/>
    <x v="2"/>
  </r>
  <r>
    <x v="996"/>
    <x v="970"/>
    <x v="995"/>
    <n v="6600"/>
    <n v="4814"/>
    <x v="0"/>
    <n v="112"/>
    <x v="1"/>
    <x v="1"/>
    <x v="875"/>
    <n v="1359698400"/>
    <x v="0"/>
    <x v="0"/>
    <x v="3"/>
    <n v="0.72939393939393937"/>
    <n v="42.982142857142854"/>
    <x v="3"/>
    <x v="3"/>
    <x v="875"/>
    <d v="2013-02-01T06:00:00"/>
    <x v="2"/>
    <x v="3"/>
  </r>
  <r>
    <x v="997"/>
    <x v="971"/>
    <x v="996"/>
    <n v="7600"/>
    <n v="4603"/>
    <x v="3"/>
    <n v="139"/>
    <x v="6"/>
    <x v="6"/>
    <x v="876"/>
    <n v="1390629600"/>
    <x v="0"/>
    <x v="0"/>
    <x v="3"/>
    <n v="0.60565789473684206"/>
    <n v="33.115107913669064"/>
    <x v="3"/>
    <x v="3"/>
    <x v="876"/>
    <d v="2014-01-25T06:00:00"/>
    <x v="1"/>
    <x v="3"/>
  </r>
  <r>
    <x v="998"/>
    <x v="972"/>
    <x v="997"/>
    <n v="66600"/>
    <n v="37823"/>
    <x v="0"/>
    <n v="374"/>
    <x v="1"/>
    <x v="1"/>
    <x v="877"/>
    <n v="1267077600"/>
    <x v="0"/>
    <x v="1"/>
    <x v="7"/>
    <n v="0.5679129129129129"/>
    <n v="101.13101604278074"/>
    <x v="1"/>
    <x v="7"/>
    <x v="877"/>
    <d v="2010-02-25T06:00:00"/>
    <x v="6"/>
    <x v="2"/>
  </r>
  <r>
    <x v="999"/>
    <x v="973"/>
    <x v="998"/>
    <n v="111100"/>
    <n v="62819"/>
    <x v="3"/>
    <n v="1122"/>
    <x v="1"/>
    <x v="1"/>
    <x v="878"/>
    <n v="1467781200"/>
    <x v="0"/>
    <x v="0"/>
    <x v="0"/>
    <n v="0.56542754275427543"/>
    <n v="55.98841354723708"/>
    <x v="0"/>
    <x v="0"/>
    <x v="878"/>
    <d v="2016-07-06T05:00:00"/>
    <x v="7"/>
    <x v="2"/>
  </r>
  <r>
    <x v="1000"/>
    <x v="974"/>
    <x v="999"/>
    <m/>
    <m/>
    <x v="4"/>
    <m/>
    <x v="7"/>
    <x v="7"/>
    <x v="879"/>
    <m/>
    <x v="2"/>
    <x v="2"/>
    <x v="24"/>
    <m/>
    <m/>
    <x v="9"/>
    <x v="24"/>
    <x v="879"/>
    <m/>
    <x v="11"/>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B5B1E-0CC0-4960-B075-9385F9966B98}" name="PivotTable2" cacheId="2" dataPosition="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location ref="F4:I18" firstHeaderRow="1" firstDataRow="2" firstDataCol="1"/>
  <pivotFields count="25">
    <pivotField showAll="0">
      <items count="13">
        <item x="0"/>
        <item x="1"/>
        <item x="2"/>
        <item x="3"/>
        <item x="4"/>
        <item x="5"/>
        <item x="6"/>
        <item x="7"/>
        <item x="8"/>
        <item x="9"/>
        <item x="10"/>
        <item x="11"/>
        <item t="default"/>
      </items>
    </pivotField>
    <pivotField showAll="0"/>
    <pivotField showAll="0"/>
    <pivotField showAll="0"/>
    <pivotField showAll="0"/>
    <pivotField axis="axisCol" dataField="1" multipleItemSelectionAllowed="1" showAll="0" sortType="descending">
      <items count="6">
        <item h="1" x="4"/>
        <item x="1"/>
        <item h="1"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multipleItemSelectionAllowed="1" showAll="0"/>
    <pivotField axis="axisRow" showAll="0" sortType="ascending">
      <items count="14">
        <item x="0"/>
        <item x="1"/>
        <item x="9"/>
        <item x="7"/>
        <item x="8"/>
        <item x="4"/>
        <item x="6"/>
        <item x="11"/>
        <item x="10"/>
        <item x="5"/>
        <item x="3"/>
        <item x="2"/>
        <item h="1" x="1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1"/>
  </rowFields>
  <rowItems count="13">
    <i>
      <x/>
    </i>
    <i>
      <x v="1"/>
    </i>
    <i>
      <x v="2"/>
    </i>
    <i>
      <x v="3"/>
    </i>
    <i>
      <x v="4"/>
    </i>
    <i>
      <x v="5"/>
    </i>
    <i>
      <x v="6"/>
    </i>
    <i>
      <x v="7"/>
    </i>
    <i>
      <x v="8"/>
    </i>
    <i>
      <x v="9"/>
    </i>
    <i>
      <x v="10"/>
    </i>
    <i>
      <x v="11"/>
    </i>
    <i t="grand">
      <x/>
    </i>
  </rowItems>
  <colFields count="1">
    <field x="5"/>
  </colFields>
  <colItems count="3">
    <i>
      <x v="1"/>
    </i>
    <i>
      <x v="3"/>
    </i>
    <i>
      <x v="4"/>
    </i>
  </colItems>
  <dataFields count="1">
    <dataField name="outcome %" fld="5" subtotal="count" showDataAs="percentOfRow" baseField="21" baseItem="6" numFmtId="9"/>
  </dataFields>
  <formats count="10">
    <format dxfId="49">
      <pivotArea type="all" dataOnly="0" outline="0" fieldPosition="0"/>
    </format>
    <format dxfId="48">
      <pivotArea outline="0" collapsedLevelsAreSubtotals="1" fieldPosition="0"/>
    </format>
    <format dxfId="47">
      <pivotArea type="origin" dataOnly="0" labelOnly="1" outline="0" fieldPosition="0"/>
    </format>
    <format dxfId="46">
      <pivotArea field="5" type="button" dataOnly="0" labelOnly="1" outline="0" axis="axisCol" fieldPosition="0"/>
    </format>
    <format dxfId="45">
      <pivotArea type="topRight" dataOnly="0" labelOnly="1" outline="0" fieldPosition="0"/>
    </format>
    <format dxfId="44">
      <pivotArea field="21" type="button" dataOnly="0" labelOnly="1" outline="0" axis="axisRow" fieldPosition="0"/>
    </format>
    <format dxfId="43">
      <pivotArea dataOnly="0" labelOnly="1" grandRow="1" outline="0" fieldPosition="0"/>
    </format>
    <format dxfId="42">
      <pivotArea dataOnly="0" labelOnly="1" fieldPosition="0">
        <references count="1">
          <reference field="5" count="0"/>
        </references>
      </pivotArea>
    </format>
    <format dxfId="41">
      <pivotArea dataOnly="0" labelOnly="1" grandCol="1" outline="0" fieldPosition="0"/>
    </format>
    <format dxfId="40">
      <pivotArea outline="0" fieldPosition="0">
        <references count="1">
          <reference field="4294967294" count="1">
            <x v="0"/>
          </reference>
        </references>
      </pivotArea>
    </format>
  </formats>
  <chartFormats count="11">
    <chartFormat chart="3" format="19" series="1">
      <pivotArea type="data" outline="0" fieldPosition="0">
        <references count="1">
          <reference field="5" count="1" selected="0">
            <x v="4"/>
          </reference>
        </references>
      </pivotArea>
    </chartFormat>
    <chartFormat chart="3" format="20" series="1">
      <pivotArea type="data" outline="0" fieldPosition="0">
        <references count="1">
          <reference field="5" count="1" selected="0">
            <x v="3"/>
          </reference>
        </references>
      </pivotArea>
    </chartFormat>
    <chartFormat chart="3" format="21" series="1">
      <pivotArea type="data" outline="0" fieldPosition="0">
        <references count="1">
          <reference field="5" count="1" selected="0">
            <x v="2"/>
          </reference>
        </references>
      </pivotArea>
    </chartFormat>
    <chartFormat chart="3" format="22" series="1">
      <pivotArea type="data" outline="0" fieldPosition="0">
        <references count="1">
          <reference field="5" count="1" selected="0">
            <x v="1"/>
          </reference>
        </references>
      </pivotArea>
    </chartFormat>
    <chartFormat chart="3" format="23" series="1">
      <pivotArea type="data" outline="0" fieldPosition="0">
        <references count="1">
          <reference field="5" count="1" selected="0">
            <x v="0"/>
          </reference>
        </references>
      </pivotArea>
    </chartFormat>
    <chartFormat chart="4" format="0" series="1">
      <pivotArea type="data" outline="0" fieldPosition="0">
        <references count="2">
          <reference field="4294967294" count="1" selected="0">
            <x v="0"/>
          </reference>
          <reference field="5" count="1" selected="0">
            <x v="1"/>
          </reference>
        </references>
      </pivotArea>
    </chartFormat>
    <chartFormat chart="4" format="1" series="1">
      <pivotArea type="data" outline="0" fieldPosition="0">
        <references count="2">
          <reference field="4294967294" count="1" selected="0">
            <x v="0"/>
          </reference>
          <reference field="5" count="1" selected="0">
            <x v="3"/>
          </reference>
        </references>
      </pivotArea>
    </chartFormat>
    <chartFormat chart="4" format="2" series="1">
      <pivotArea type="data" outline="0" fieldPosition="0">
        <references count="2">
          <reference field="4294967294" count="1" selected="0">
            <x v="0"/>
          </reference>
          <reference field="5" count="1" selected="0">
            <x v="4"/>
          </reference>
        </references>
      </pivotArea>
    </chartFormat>
    <chartFormat chart="5" format="0" series="1">
      <pivotArea type="data" outline="0" fieldPosition="0">
        <references count="2">
          <reference field="4294967294" count="1" selected="0">
            <x v="0"/>
          </reference>
          <reference field="5" count="1" selected="0">
            <x v="1"/>
          </reference>
        </references>
      </pivotArea>
    </chartFormat>
    <chartFormat chart="5" format="1" series="1">
      <pivotArea type="data" outline="0" fieldPosition="0">
        <references count="2">
          <reference field="4294967294" count="1" selected="0">
            <x v="0"/>
          </reference>
          <reference field="5" count="1" selected="0">
            <x v="3"/>
          </reference>
        </references>
      </pivotArea>
    </chartFormat>
    <chartFormat chart="5" format="2"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9A5BD7-16A0-4F5E-9EF9-DD141BA2C3E2}" name="PivotTable1" cacheId="2"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pivotFields count="25">
    <pivotField showAll="0">
      <items count="13">
        <item x="0"/>
        <item x="1"/>
        <item x="2"/>
        <item x="3"/>
        <item x="4"/>
        <item x="5"/>
        <item x="6"/>
        <item x="7"/>
        <item x="8"/>
        <item x="9"/>
        <item x="10"/>
        <item x="11"/>
        <item t="default"/>
      </items>
    </pivotField>
    <pivotField showAll="0"/>
    <pivotField showAll="0"/>
    <pivotField showAll="0"/>
    <pivotField showAll="0"/>
    <pivotField axis="axisCol" dataField="1" multipleItemSelectionAllowed="1" showAll="0" sortType="descending">
      <items count="6">
        <item h="1" x="4"/>
        <item x="1"/>
        <item h="1"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multipleItemSelectionAllowed="1" showAll="0"/>
    <pivotField axis="axisRow" showAll="0" sortType="ascending">
      <items count="14">
        <item x="0"/>
        <item x="1"/>
        <item x="9"/>
        <item x="7"/>
        <item x="8"/>
        <item x="4"/>
        <item x="6"/>
        <item x="11"/>
        <item x="10"/>
        <item x="5"/>
        <item x="3"/>
        <item x="2"/>
        <item h="1" x="1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1"/>
  </rowFields>
  <rowItems count="13">
    <i>
      <x/>
    </i>
    <i>
      <x v="1"/>
    </i>
    <i>
      <x v="2"/>
    </i>
    <i>
      <x v="3"/>
    </i>
    <i>
      <x v="4"/>
    </i>
    <i>
      <x v="5"/>
    </i>
    <i>
      <x v="6"/>
    </i>
    <i>
      <x v="7"/>
    </i>
    <i>
      <x v="8"/>
    </i>
    <i>
      <x v="9"/>
    </i>
    <i>
      <x v="10"/>
    </i>
    <i>
      <x v="11"/>
    </i>
    <i t="grand">
      <x/>
    </i>
  </rowItems>
  <colFields count="1">
    <field x="5"/>
  </colFields>
  <colItems count="4">
    <i>
      <x v="1"/>
    </i>
    <i>
      <x v="3"/>
    </i>
    <i>
      <x v="4"/>
    </i>
    <i t="grand">
      <x/>
    </i>
  </colItems>
  <dataFields count="1">
    <dataField name="outcome " fld="5" subtotal="count" baseField="21" baseItem="6"/>
  </dataFields>
  <formats count="10">
    <format dxfId="59">
      <pivotArea type="all" dataOnly="0" outline="0" fieldPosition="0"/>
    </format>
    <format dxfId="58">
      <pivotArea outline="0" collapsedLevelsAreSubtotals="1" fieldPosition="0"/>
    </format>
    <format dxfId="57">
      <pivotArea type="origin" dataOnly="0" labelOnly="1" outline="0" fieldPosition="0"/>
    </format>
    <format dxfId="56">
      <pivotArea field="5" type="button" dataOnly="0" labelOnly="1" outline="0" axis="axisCol" fieldPosition="0"/>
    </format>
    <format dxfId="55">
      <pivotArea type="topRight" dataOnly="0" labelOnly="1" outline="0" fieldPosition="0"/>
    </format>
    <format dxfId="54">
      <pivotArea field="21" type="button" dataOnly="0" labelOnly="1" outline="0" axis="axisRow" fieldPosition="0"/>
    </format>
    <format dxfId="53">
      <pivotArea dataOnly="0" labelOnly="1" fieldPosition="0">
        <references count="1">
          <reference field="21" count="10">
            <x v="0"/>
            <x v="2"/>
            <x v="3"/>
            <x v="4"/>
            <x v="5"/>
            <x v="6"/>
            <x v="7"/>
            <x v="8"/>
            <x v="9"/>
            <x v="10"/>
          </reference>
        </references>
      </pivotArea>
    </format>
    <format dxfId="52">
      <pivotArea dataOnly="0" labelOnly="1" grandRow="1" outline="0" fieldPosition="0"/>
    </format>
    <format dxfId="51">
      <pivotArea dataOnly="0" labelOnly="1" fieldPosition="0">
        <references count="1">
          <reference field="5" count="0"/>
        </references>
      </pivotArea>
    </format>
    <format dxfId="50">
      <pivotArea dataOnly="0" labelOnly="1" grandCol="1" outline="0" fieldPosition="0"/>
    </format>
  </formats>
  <chartFormats count="5">
    <chartFormat chart="3" format="19" series="1">
      <pivotArea type="data" outline="0" fieldPosition="0">
        <references count="1">
          <reference field="5" count="1" selected="0">
            <x v="4"/>
          </reference>
        </references>
      </pivotArea>
    </chartFormat>
    <chartFormat chart="3" format="20" series="1">
      <pivotArea type="data" outline="0" fieldPosition="0">
        <references count="1">
          <reference field="5" count="1" selected="0">
            <x v="3"/>
          </reference>
        </references>
      </pivotArea>
    </chartFormat>
    <chartFormat chart="3" format="21" series="1">
      <pivotArea type="data" outline="0" fieldPosition="0">
        <references count="1">
          <reference field="5" count="1" selected="0">
            <x v="2"/>
          </reference>
        </references>
      </pivotArea>
    </chartFormat>
    <chartFormat chart="3" format="22" series="1">
      <pivotArea type="data" outline="0" fieldPosition="0">
        <references count="1">
          <reference field="5" count="1" selected="0">
            <x v="1"/>
          </reference>
        </references>
      </pivotArea>
    </chartFormat>
    <chartFormat chart="3" format="23" series="1">
      <pivotArea type="data" outline="0" fieldPosition="0">
        <references count="1">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11E29D-7150-4931-848B-946F067854B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4">
    <pivotField showAll="0"/>
    <pivotField showAll="0"/>
    <pivotField showAll="0"/>
    <pivotField showAll="0">
      <items count="449">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x="447"/>
        <item t="default"/>
      </items>
    </pivotField>
    <pivotField showAll="0"/>
    <pivotField axis="axisCol" dataField="1" showAll="0" sortType="ascending">
      <items count="6">
        <item x="3"/>
        <item x="0"/>
        <item h="1"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Page" multipleItemSelectionAllowed="1" showAll="0">
      <items count="13">
        <item x="6"/>
        <item x="8"/>
        <item x="4"/>
        <item x="2"/>
        <item x="1"/>
        <item x="0"/>
        <item x="7"/>
        <item x="5"/>
        <item x="9"/>
        <item x="3"/>
        <item x="10"/>
        <item x="11"/>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multipleItemSelectionAllowed="1" showAll="0">
      <items count="14">
        <item h="1" x="0"/>
        <item x="1"/>
        <item x="2"/>
        <item x="3"/>
        <item x="4"/>
        <item x="5"/>
        <item x="6"/>
        <item x="7"/>
        <item x="8"/>
        <item x="9"/>
        <item x="10"/>
        <item x="11"/>
        <item h="1" x="12"/>
        <item t="default"/>
      </items>
    </pivotField>
  </pivotFields>
  <rowFields count="1">
    <field x="21"/>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0" hier="-1"/>
  </pageFields>
  <dataFields count="1">
    <dataField name="Count of outcome" fld="5" subtotal="count" baseField="0" baseItem="0"/>
  </dataFields>
  <formats count="1">
    <format dxfId="39">
      <pivotArea type="all" dataOnly="0" outline="0" fieldPosition="0"/>
    </format>
  </formats>
  <chartFormats count="5">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2">
          <reference field="4294967294" count="1" selected="0">
            <x v="0"/>
          </reference>
          <reference field="5" count="1" selected="0">
            <x v="1"/>
          </reference>
        </references>
      </pivotArea>
    </chartFormat>
    <chartFormat chart="2" format="14" series="1">
      <pivotArea type="data" outline="0" fieldPosition="0">
        <references count="2">
          <reference field="4294967294" count="1" selected="0">
            <x v="0"/>
          </reference>
          <reference field="5" count="1" selected="0">
            <x v="2"/>
          </reference>
        </references>
      </pivotArea>
    </chartFormat>
    <chartFormat chart="2" format="15" series="1">
      <pivotArea type="data" outline="0" fieldPosition="0">
        <references count="2">
          <reference field="4294967294"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44CDB1-03DC-42E4-9672-B459A150D8F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axis="axisCol" dataField="1" showAll="0" sortType="ascending">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sortType="ascending">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6" hier="-1"/>
    <pageField fld="7" hier="-1"/>
  </pageFields>
  <dataFields count="1">
    <dataField name="Count of outcome" fld="5" subtotal="count" baseField="0" baseItem="0"/>
  </dataFields>
  <formats count="1">
    <format dxfId="38">
      <pivotArea type="all" dataOnly="0" outline="0" fieldPosition="0"/>
    </format>
  </format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9B5DBC-BCC7-49B7-8BC9-B60BA828A8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sortType="ascending">
      <items count="6">
        <item x="3"/>
        <item x="0"/>
        <item x="2"/>
        <item x="1"/>
        <item x="4"/>
        <item t="default"/>
      </items>
    </pivotField>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sortType="ascending">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formats count="1">
    <format dxfId="37">
      <pivotArea type="all" dataOnly="0" outline="0" fieldPosition="0"/>
    </format>
  </format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15"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9E79B27-E2A1-4A72-8084-E09371E915AD}">
  <we:reference id="wa104379190" version="2.0.0.0" store="en-US" storeType="OMEX"/>
  <we:alternateReferences>
    <we:reference id="WA104379190" version="2.0.0.0" store="WA104379190" storeType="OMEX"/>
  </we:alternateReferences>
  <we:properties/>
  <we:bindings>
    <we:binding id="RangeSelect" type="matrix" appref="{F321CFFA-5968-491E-BCCF-71B56AD28C0F}"/>
    <we:binding id="Input" type="matrix" appref="{C49A0684-4BBF-437A-9E8B-3520799B670D}"/>
    <we:binding id="Output" type="matrix" appref="{99D7087A-05D3-44DD-A9FB-72CEF4E45772}"/>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24CB-21B2-445D-8784-A0B5160DA75E}">
  <dimension ref="A1:AJ566"/>
  <sheetViews>
    <sheetView topLeftCell="G11" zoomScaleNormal="100" workbookViewId="0">
      <selection activeCell="K9" sqref="K9"/>
    </sheetView>
  </sheetViews>
  <sheetFormatPr defaultRowHeight="15.75" x14ac:dyDescent="0.25"/>
  <cols>
    <col min="1" max="1" width="9.375" bestFit="1" customWidth="1"/>
    <col min="2" max="2" width="13.5" bestFit="1" customWidth="1"/>
    <col min="5" max="5" width="8.5" bestFit="1" customWidth="1"/>
    <col min="6" max="6" width="13.5" bestFit="1" customWidth="1"/>
    <col min="8" max="8" width="11.25" style="10" customWidth="1"/>
    <col min="9" max="9" width="28.25" style="10" bestFit="1" customWidth="1"/>
    <col min="10" max="10" width="12.625" bestFit="1" customWidth="1"/>
    <col min="11" max="11" width="11.125" bestFit="1" customWidth="1"/>
  </cols>
  <sheetData>
    <row r="1" spans="1:36" x14ac:dyDescent="0.25">
      <c r="A1" s="1" t="s">
        <v>4</v>
      </c>
      <c r="B1" s="21" t="s">
        <v>5</v>
      </c>
      <c r="E1" s="1" t="s">
        <v>4</v>
      </c>
      <c r="F1" s="1" t="s">
        <v>5</v>
      </c>
      <c r="J1" t="s">
        <v>20</v>
      </c>
      <c r="K1" t="s">
        <v>14</v>
      </c>
      <c r="T1" s="26" t="s">
        <v>20</v>
      </c>
      <c r="U1" s="26"/>
      <c r="AI1" s="26" t="s">
        <v>14</v>
      </c>
      <c r="AJ1" s="26"/>
    </row>
    <row r="2" spans="1:36" x14ac:dyDescent="0.25">
      <c r="A2" t="s">
        <v>20</v>
      </c>
      <c r="B2">
        <v>158</v>
      </c>
      <c r="E2" t="s">
        <v>14</v>
      </c>
      <c r="F2">
        <v>0</v>
      </c>
      <c r="H2" s="7"/>
      <c r="I2" s="20" t="s">
        <v>2092</v>
      </c>
      <c r="J2" s="19">
        <f>AVERAGE(B2:B566)</f>
        <v>851.14690265486729</v>
      </c>
      <c r="K2" s="19">
        <f>AVERAGE(F2:F365)</f>
        <v>585.61538461538464</v>
      </c>
      <c r="T2" t="s">
        <v>2102</v>
      </c>
      <c r="U2" t="s">
        <v>2103</v>
      </c>
      <c r="AI2" t="s">
        <v>2102</v>
      </c>
      <c r="AJ2" t="s">
        <v>2103</v>
      </c>
    </row>
    <row r="3" spans="1:36" x14ac:dyDescent="0.25">
      <c r="A3" t="s">
        <v>20</v>
      </c>
      <c r="B3">
        <v>1425</v>
      </c>
      <c r="E3" t="s">
        <v>14</v>
      </c>
      <c r="F3">
        <v>24</v>
      </c>
      <c r="I3" s="20" t="s">
        <v>2093</v>
      </c>
      <c r="J3" s="6">
        <f>MEDIAN(B2:B566)</f>
        <v>201</v>
      </c>
      <c r="K3" s="19">
        <f>MEDIAN(F2:F365)</f>
        <v>114.5</v>
      </c>
      <c r="T3">
        <v>16</v>
      </c>
      <c r="U3">
        <v>1</v>
      </c>
      <c r="AI3">
        <v>0</v>
      </c>
      <c r="AJ3">
        <v>2</v>
      </c>
    </row>
    <row r="4" spans="1:36" x14ac:dyDescent="0.25">
      <c r="A4" t="s">
        <v>20</v>
      </c>
      <c r="B4">
        <v>174</v>
      </c>
      <c r="E4" t="s">
        <v>14</v>
      </c>
      <c r="F4">
        <v>53</v>
      </c>
      <c r="I4" s="20" t="s">
        <v>2094</v>
      </c>
      <c r="J4" s="6">
        <f>MIN(B2:B566)</f>
        <v>16</v>
      </c>
      <c r="K4" s="19">
        <f>MIN(F2:F365)</f>
        <v>0</v>
      </c>
      <c r="T4">
        <v>332.47826086956519</v>
      </c>
      <c r="U4">
        <v>363</v>
      </c>
      <c r="AI4">
        <v>320</v>
      </c>
      <c r="AJ4">
        <v>225</v>
      </c>
    </row>
    <row r="5" spans="1:36" x14ac:dyDescent="0.25">
      <c r="A5" t="s">
        <v>20</v>
      </c>
      <c r="B5">
        <v>227</v>
      </c>
      <c r="E5" t="s">
        <v>14</v>
      </c>
      <c r="F5">
        <v>18</v>
      </c>
      <c r="I5" s="20" t="s">
        <v>2095</v>
      </c>
      <c r="J5" s="6">
        <f>MAX(B2:B566)</f>
        <v>7295</v>
      </c>
      <c r="K5" s="19">
        <f>MAX(F2:F365)</f>
        <v>6080</v>
      </c>
      <c r="T5">
        <v>648.95652173913038</v>
      </c>
      <c r="U5">
        <v>33</v>
      </c>
      <c r="AI5">
        <v>640</v>
      </c>
      <c r="AJ5">
        <v>29</v>
      </c>
    </row>
    <row r="6" spans="1:36" ht="31.5" x14ac:dyDescent="0.25">
      <c r="A6" t="s">
        <v>20</v>
      </c>
      <c r="B6">
        <v>220</v>
      </c>
      <c r="E6" t="s">
        <v>14</v>
      </c>
      <c r="F6">
        <v>44</v>
      </c>
      <c r="H6" s="19"/>
      <c r="I6" s="17" t="s">
        <v>2096</v>
      </c>
      <c r="J6" s="24">
        <f>_xlfn.VAR.P(B2:B566)</f>
        <v>1603373.7324019109</v>
      </c>
      <c r="K6" s="24">
        <f>_xlfn.VAR.P(F2:F365)</f>
        <v>921574.68174133555</v>
      </c>
      <c r="T6">
        <v>965.43478260869551</v>
      </c>
      <c r="U6">
        <v>10</v>
      </c>
      <c r="AI6">
        <v>960</v>
      </c>
      <c r="AJ6">
        <v>36</v>
      </c>
    </row>
    <row r="7" spans="1:36" ht="31.5" x14ac:dyDescent="0.25">
      <c r="A7" t="s">
        <v>20</v>
      </c>
      <c r="B7">
        <v>98</v>
      </c>
      <c r="E7" t="s">
        <v>14</v>
      </c>
      <c r="F7">
        <v>27</v>
      </c>
      <c r="H7" s="19"/>
      <c r="I7" s="17" t="s">
        <v>2097</v>
      </c>
      <c r="J7" s="19">
        <f>_xlfn.STDEV.P(B2:B566)</f>
        <v>1266.2439466397898</v>
      </c>
      <c r="K7" s="19">
        <f>_xlfn.STDEV.P(F2:F365)</f>
        <v>959.98681331637863</v>
      </c>
      <c r="L7" s="16"/>
      <c r="T7">
        <v>1281.9130434782608</v>
      </c>
      <c r="U7">
        <v>17</v>
      </c>
      <c r="AI7">
        <v>1280</v>
      </c>
      <c r="AJ7">
        <v>19</v>
      </c>
    </row>
    <row r="8" spans="1:36" x14ac:dyDescent="0.25">
      <c r="A8" t="s">
        <v>20</v>
      </c>
      <c r="B8">
        <v>100</v>
      </c>
      <c r="E8" t="s">
        <v>14</v>
      </c>
      <c r="F8">
        <v>55</v>
      </c>
      <c r="I8" s="10" t="s">
        <v>2099</v>
      </c>
      <c r="J8" s="6">
        <f>COUNT(B2:B566)</f>
        <v>565</v>
      </c>
      <c r="K8" s="6">
        <f>COUNT(F2:F365)</f>
        <v>364</v>
      </c>
      <c r="T8">
        <v>1598.391304347826</v>
      </c>
      <c r="U8">
        <v>18</v>
      </c>
      <c r="AI8">
        <v>1600</v>
      </c>
      <c r="AJ8">
        <v>9</v>
      </c>
    </row>
    <row r="9" spans="1:36" x14ac:dyDescent="0.25">
      <c r="A9" t="s">
        <v>20</v>
      </c>
      <c r="B9">
        <v>1249</v>
      </c>
      <c r="E9" t="s">
        <v>14</v>
      </c>
      <c r="F9">
        <v>200</v>
      </c>
      <c r="I9" s="10" t="s">
        <v>2101</v>
      </c>
      <c r="J9" s="6">
        <f>J5-J4</f>
        <v>7279</v>
      </c>
      <c r="K9" s="6">
        <f>K5-K4</f>
        <v>6080</v>
      </c>
      <c r="T9">
        <v>1914.8695652173913</v>
      </c>
      <c r="U9">
        <v>25</v>
      </c>
      <c r="AI9">
        <v>1920</v>
      </c>
      <c r="AJ9">
        <v>13</v>
      </c>
    </row>
    <row r="10" spans="1:36" x14ac:dyDescent="0.25">
      <c r="A10" t="s">
        <v>20</v>
      </c>
      <c r="B10">
        <v>1396</v>
      </c>
      <c r="E10" t="s">
        <v>14</v>
      </c>
      <c r="F10">
        <v>452</v>
      </c>
      <c r="T10">
        <v>2231.3478260869565</v>
      </c>
      <c r="U10">
        <v>19</v>
      </c>
      <c r="AI10">
        <v>2240</v>
      </c>
      <c r="AJ10">
        <v>9</v>
      </c>
    </row>
    <row r="11" spans="1:36" ht="101.25" customHeight="1" x14ac:dyDescent="0.25">
      <c r="A11" t="s">
        <v>20</v>
      </c>
      <c r="B11">
        <v>890</v>
      </c>
      <c r="E11" t="s">
        <v>14</v>
      </c>
      <c r="F11">
        <v>674</v>
      </c>
      <c r="I11" s="17" t="s">
        <v>2100</v>
      </c>
      <c r="J11" s="25" t="s">
        <v>2119</v>
      </c>
      <c r="K11" s="25"/>
      <c r="L11" s="25"/>
      <c r="M11" s="25"/>
      <c r="N11" s="25"/>
      <c r="O11" s="25"/>
      <c r="P11" s="25"/>
      <c r="Q11" s="25"/>
      <c r="T11">
        <v>2547.8260869565215</v>
      </c>
      <c r="U11">
        <v>24</v>
      </c>
      <c r="AI11">
        <v>2560</v>
      </c>
      <c r="AJ11">
        <v>3</v>
      </c>
    </row>
    <row r="12" spans="1:36" ht="139.5" customHeight="1" x14ac:dyDescent="0.25">
      <c r="A12" t="s">
        <v>20</v>
      </c>
      <c r="B12">
        <v>142</v>
      </c>
      <c r="E12" t="s">
        <v>14</v>
      </c>
      <c r="F12">
        <v>558</v>
      </c>
      <c r="I12" s="17" t="s">
        <v>2098</v>
      </c>
      <c r="J12" s="25" t="s">
        <v>2120</v>
      </c>
      <c r="K12" s="25"/>
      <c r="L12" s="25"/>
      <c r="M12" s="25"/>
      <c r="N12" s="25"/>
      <c r="O12" s="25"/>
      <c r="P12" s="25"/>
      <c r="Q12" s="25"/>
      <c r="T12">
        <v>2864.3043478260865</v>
      </c>
      <c r="U12">
        <v>10</v>
      </c>
      <c r="AI12">
        <v>2880</v>
      </c>
      <c r="AJ12">
        <v>3</v>
      </c>
    </row>
    <row r="13" spans="1:36" x14ac:dyDescent="0.25">
      <c r="A13" t="s">
        <v>20</v>
      </c>
      <c r="B13">
        <v>2673</v>
      </c>
      <c r="E13" t="s">
        <v>14</v>
      </c>
      <c r="F13">
        <v>15</v>
      </c>
      <c r="T13">
        <v>3180.7826086956516</v>
      </c>
      <c r="U13">
        <v>10</v>
      </c>
      <c r="AI13">
        <v>3200</v>
      </c>
      <c r="AJ13">
        <v>5</v>
      </c>
    </row>
    <row r="14" spans="1:36" x14ac:dyDescent="0.25">
      <c r="A14" t="s">
        <v>20</v>
      </c>
      <c r="B14">
        <v>163</v>
      </c>
      <c r="E14" t="s">
        <v>14</v>
      </c>
      <c r="F14">
        <v>2307</v>
      </c>
      <c r="T14">
        <v>3497.2608695652166</v>
      </c>
      <c r="U14">
        <v>6</v>
      </c>
      <c r="AI14">
        <v>3520</v>
      </c>
      <c r="AJ14">
        <v>4</v>
      </c>
    </row>
    <row r="15" spans="1:36" x14ac:dyDescent="0.25">
      <c r="A15" t="s">
        <v>20</v>
      </c>
      <c r="B15">
        <v>2220</v>
      </c>
      <c r="E15" t="s">
        <v>14</v>
      </c>
      <c r="F15">
        <v>88</v>
      </c>
      <c r="T15">
        <v>3813.7391304347816</v>
      </c>
      <c r="U15">
        <v>8</v>
      </c>
      <c r="AI15">
        <v>3840</v>
      </c>
      <c r="AJ15">
        <v>0</v>
      </c>
    </row>
    <row r="16" spans="1:36" x14ac:dyDescent="0.25">
      <c r="A16" t="s">
        <v>20</v>
      </c>
      <c r="B16">
        <v>1606</v>
      </c>
      <c r="E16" t="s">
        <v>14</v>
      </c>
      <c r="F16">
        <v>48</v>
      </c>
      <c r="T16">
        <v>4130.2173913043471</v>
      </c>
      <c r="U16">
        <v>3</v>
      </c>
      <c r="AI16">
        <v>4160</v>
      </c>
      <c r="AJ16">
        <v>1</v>
      </c>
    </row>
    <row r="17" spans="1:36" x14ac:dyDescent="0.25">
      <c r="A17" t="s">
        <v>20</v>
      </c>
      <c r="B17">
        <v>129</v>
      </c>
      <c r="E17" t="s">
        <v>14</v>
      </c>
      <c r="F17">
        <v>1</v>
      </c>
      <c r="T17">
        <v>4446.6956521739121</v>
      </c>
      <c r="U17">
        <v>3</v>
      </c>
      <c r="AI17">
        <v>4480</v>
      </c>
      <c r="AJ17">
        <v>2</v>
      </c>
    </row>
    <row r="18" spans="1:36" x14ac:dyDescent="0.25">
      <c r="A18" t="s">
        <v>20</v>
      </c>
      <c r="B18">
        <v>226</v>
      </c>
      <c r="E18" t="s">
        <v>14</v>
      </c>
      <c r="F18">
        <v>1467</v>
      </c>
      <c r="T18">
        <v>4763.1739130434771</v>
      </c>
      <c r="U18">
        <v>1</v>
      </c>
      <c r="AI18">
        <v>4800</v>
      </c>
      <c r="AJ18">
        <v>1</v>
      </c>
    </row>
    <row r="19" spans="1:36" x14ac:dyDescent="0.25">
      <c r="A19" t="s">
        <v>20</v>
      </c>
      <c r="B19">
        <v>5419</v>
      </c>
      <c r="E19" t="s">
        <v>14</v>
      </c>
      <c r="F19">
        <v>75</v>
      </c>
      <c r="T19">
        <v>5079.6521739130421</v>
      </c>
      <c r="U19">
        <v>1</v>
      </c>
      <c r="AI19">
        <v>5120</v>
      </c>
      <c r="AJ19">
        <v>0</v>
      </c>
    </row>
    <row r="20" spans="1:36" x14ac:dyDescent="0.25">
      <c r="A20" t="s">
        <v>20</v>
      </c>
      <c r="B20">
        <v>165</v>
      </c>
      <c r="E20" t="s">
        <v>14</v>
      </c>
      <c r="F20">
        <v>120</v>
      </c>
      <c r="T20">
        <v>5396.1304347826072</v>
      </c>
      <c r="U20">
        <v>4</v>
      </c>
      <c r="AI20">
        <v>5440</v>
      </c>
      <c r="AJ20">
        <v>0</v>
      </c>
    </row>
    <row r="21" spans="1:36" x14ac:dyDescent="0.25">
      <c r="A21" t="s">
        <v>20</v>
      </c>
      <c r="B21">
        <v>1965</v>
      </c>
      <c r="E21" t="s">
        <v>14</v>
      </c>
      <c r="F21">
        <v>2253</v>
      </c>
      <c r="T21">
        <v>5712.6086956521722</v>
      </c>
      <c r="U21">
        <v>2</v>
      </c>
      <c r="AI21">
        <v>5760</v>
      </c>
      <c r="AJ21">
        <v>2</v>
      </c>
    </row>
    <row r="22" spans="1:36" x14ac:dyDescent="0.25">
      <c r="A22" t="s">
        <v>20</v>
      </c>
      <c r="B22">
        <v>16</v>
      </c>
      <c r="E22" t="s">
        <v>14</v>
      </c>
      <c r="F22">
        <v>5</v>
      </c>
      <c r="T22">
        <v>6029.0869565217372</v>
      </c>
      <c r="U22">
        <v>2</v>
      </c>
      <c r="AI22" t="s">
        <v>2104</v>
      </c>
      <c r="AJ22">
        <v>1</v>
      </c>
    </row>
    <row r="23" spans="1:36" x14ac:dyDescent="0.25">
      <c r="A23" t="s">
        <v>20</v>
      </c>
      <c r="B23">
        <v>107</v>
      </c>
      <c r="E23" t="s">
        <v>14</v>
      </c>
      <c r="F23">
        <v>38</v>
      </c>
      <c r="T23">
        <v>6345.5652173913022</v>
      </c>
      <c r="U23">
        <v>2</v>
      </c>
    </row>
    <row r="24" spans="1:36" x14ac:dyDescent="0.25">
      <c r="A24" t="s">
        <v>20</v>
      </c>
      <c r="B24">
        <v>134</v>
      </c>
      <c r="E24" t="s">
        <v>14</v>
      </c>
      <c r="F24">
        <v>12</v>
      </c>
      <c r="T24">
        <v>6662.0434782608672</v>
      </c>
      <c r="U24">
        <v>2</v>
      </c>
    </row>
    <row r="25" spans="1:36" x14ac:dyDescent="0.25">
      <c r="A25" t="s">
        <v>20</v>
      </c>
      <c r="B25">
        <v>198</v>
      </c>
      <c r="E25" t="s">
        <v>14</v>
      </c>
      <c r="F25">
        <v>1684</v>
      </c>
      <c r="T25">
        <v>6978.5217391304323</v>
      </c>
      <c r="U25">
        <v>0</v>
      </c>
    </row>
    <row r="26" spans="1:36" x14ac:dyDescent="0.25">
      <c r="A26" t="s">
        <v>20</v>
      </c>
      <c r="B26">
        <v>111</v>
      </c>
      <c r="E26" t="s">
        <v>14</v>
      </c>
      <c r="F26">
        <v>56</v>
      </c>
      <c r="T26" t="s">
        <v>2104</v>
      </c>
      <c r="U26">
        <v>1</v>
      </c>
    </row>
    <row r="27" spans="1:36" x14ac:dyDescent="0.25">
      <c r="A27" t="s">
        <v>20</v>
      </c>
      <c r="B27">
        <v>222</v>
      </c>
      <c r="E27" t="s">
        <v>14</v>
      </c>
      <c r="F27">
        <v>838</v>
      </c>
    </row>
    <row r="28" spans="1:36" x14ac:dyDescent="0.25">
      <c r="A28" t="s">
        <v>20</v>
      </c>
      <c r="B28">
        <v>6212</v>
      </c>
      <c r="E28" t="s">
        <v>14</v>
      </c>
      <c r="F28">
        <v>1000</v>
      </c>
    </row>
    <row r="29" spans="1:36" x14ac:dyDescent="0.25">
      <c r="A29" t="s">
        <v>20</v>
      </c>
      <c r="B29">
        <v>98</v>
      </c>
      <c r="E29" t="s">
        <v>14</v>
      </c>
      <c r="F29">
        <v>1482</v>
      </c>
    </row>
    <row r="30" spans="1:36" x14ac:dyDescent="0.25">
      <c r="A30" t="s">
        <v>20</v>
      </c>
      <c r="B30">
        <v>92</v>
      </c>
      <c r="E30" t="s">
        <v>14</v>
      </c>
      <c r="F30">
        <v>106</v>
      </c>
    </row>
    <row r="31" spans="1:36" x14ac:dyDescent="0.25">
      <c r="A31" t="s">
        <v>20</v>
      </c>
      <c r="B31">
        <v>149</v>
      </c>
      <c r="E31" t="s">
        <v>14</v>
      </c>
      <c r="F31">
        <v>679</v>
      </c>
    </row>
    <row r="32" spans="1:36" x14ac:dyDescent="0.25">
      <c r="A32" t="s">
        <v>20</v>
      </c>
      <c r="B32">
        <v>2431</v>
      </c>
      <c r="E32" t="s">
        <v>14</v>
      </c>
      <c r="F32">
        <v>1220</v>
      </c>
    </row>
    <row r="33" spans="1:6" x14ac:dyDescent="0.25">
      <c r="A33" t="s">
        <v>20</v>
      </c>
      <c r="B33">
        <v>303</v>
      </c>
      <c r="E33" t="s">
        <v>14</v>
      </c>
      <c r="F33">
        <v>1</v>
      </c>
    </row>
    <row r="34" spans="1:6" x14ac:dyDescent="0.25">
      <c r="A34" t="s">
        <v>20</v>
      </c>
      <c r="B34">
        <v>209</v>
      </c>
      <c r="E34" t="s">
        <v>14</v>
      </c>
      <c r="F34">
        <v>37</v>
      </c>
    </row>
    <row r="35" spans="1:6" x14ac:dyDescent="0.25">
      <c r="A35" t="s">
        <v>20</v>
      </c>
      <c r="B35">
        <v>131</v>
      </c>
      <c r="E35" t="s">
        <v>14</v>
      </c>
      <c r="F35">
        <v>60</v>
      </c>
    </row>
    <row r="36" spans="1:6" x14ac:dyDescent="0.25">
      <c r="A36" t="s">
        <v>20</v>
      </c>
      <c r="B36">
        <v>164</v>
      </c>
      <c r="E36" t="s">
        <v>14</v>
      </c>
      <c r="F36">
        <v>296</v>
      </c>
    </row>
    <row r="37" spans="1:6" x14ac:dyDescent="0.25">
      <c r="A37" t="s">
        <v>20</v>
      </c>
      <c r="B37">
        <v>201</v>
      </c>
      <c r="E37" t="s">
        <v>14</v>
      </c>
      <c r="F37">
        <v>3304</v>
      </c>
    </row>
    <row r="38" spans="1:6" x14ac:dyDescent="0.25">
      <c r="A38" t="s">
        <v>20</v>
      </c>
      <c r="B38">
        <v>211</v>
      </c>
      <c r="E38" t="s">
        <v>14</v>
      </c>
      <c r="F38">
        <v>73</v>
      </c>
    </row>
    <row r="39" spans="1:6" x14ac:dyDescent="0.25">
      <c r="A39" t="s">
        <v>20</v>
      </c>
      <c r="B39">
        <v>128</v>
      </c>
      <c r="E39" t="s">
        <v>14</v>
      </c>
      <c r="F39">
        <v>3387</v>
      </c>
    </row>
    <row r="40" spans="1:6" x14ac:dyDescent="0.25">
      <c r="A40" t="s">
        <v>20</v>
      </c>
      <c r="B40">
        <v>1600</v>
      </c>
      <c r="E40" t="s">
        <v>14</v>
      </c>
      <c r="F40">
        <v>662</v>
      </c>
    </row>
    <row r="41" spans="1:6" x14ac:dyDescent="0.25">
      <c r="A41" t="s">
        <v>20</v>
      </c>
      <c r="B41">
        <v>249</v>
      </c>
      <c r="E41" t="s">
        <v>14</v>
      </c>
      <c r="F41">
        <v>774</v>
      </c>
    </row>
    <row r="42" spans="1:6" x14ac:dyDescent="0.25">
      <c r="A42" t="s">
        <v>20</v>
      </c>
      <c r="B42">
        <v>236</v>
      </c>
      <c r="E42" t="s">
        <v>14</v>
      </c>
      <c r="F42">
        <v>672</v>
      </c>
    </row>
    <row r="43" spans="1:6" x14ac:dyDescent="0.25">
      <c r="A43" t="s">
        <v>20</v>
      </c>
      <c r="B43">
        <v>4065</v>
      </c>
      <c r="E43" t="s">
        <v>14</v>
      </c>
      <c r="F43">
        <v>940</v>
      </c>
    </row>
    <row r="44" spans="1:6" x14ac:dyDescent="0.25">
      <c r="A44" t="s">
        <v>20</v>
      </c>
      <c r="B44">
        <v>246</v>
      </c>
      <c r="E44" t="s">
        <v>14</v>
      </c>
      <c r="F44">
        <v>117</v>
      </c>
    </row>
    <row r="45" spans="1:6" x14ac:dyDescent="0.25">
      <c r="A45" t="s">
        <v>20</v>
      </c>
      <c r="B45">
        <v>2475</v>
      </c>
      <c r="E45" t="s">
        <v>14</v>
      </c>
      <c r="F45">
        <v>115</v>
      </c>
    </row>
    <row r="46" spans="1:6" x14ac:dyDescent="0.25">
      <c r="A46" t="s">
        <v>20</v>
      </c>
      <c r="B46">
        <v>76</v>
      </c>
      <c r="E46" t="s">
        <v>14</v>
      </c>
      <c r="F46">
        <v>326</v>
      </c>
    </row>
    <row r="47" spans="1:6" x14ac:dyDescent="0.25">
      <c r="A47" t="s">
        <v>20</v>
      </c>
      <c r="B47">
        <v>54</v>
      </c>
      <c r="E47" t="s">
        <v>14</v>
      </c>
      <c r="F47">
        <v>1</v>
      </c>
    </row>
    <row r="48" spans="1:6" x14ac:dyDescent="0.25">
      <c r="A48" t="s">
        <v>20</v>
      </c>
      <c r="B48">
        <v>88</v>
      </c>
      <c r="E48" t="s">
        <v>14</v>
      </c>
      <c r="F48">
        <v>1467</v>
      </c>
    </row>
    <row r="49" spans="1:6" x14ac:dyDescent="0.25">
      <c r="A49" t="s">
        <v>20</v>
      </c>
      <c r="B49">
        <v>85</v>
      </c>
      <c r="E49" t="s">
        <v>14</v>
      </c>
      <c r="F49">
        <v>5681</v>
      </c>
    </row>
    <row r="50" spans="1:6" x14ac:dyDescent="0.25">
      <c r="A50" t="s">
        <v>20</v>
      </c>
      <c r="B50">
        <v>170</v>
      </c>
      <c r="E50" t="s">
        <v>14</v>
      </c>
      <c r="F50">
        <v>1059</v>
      </c>
    </row>
    <row r="51" spans="1:6" x14ac:dyDescent="0.25">
      <c r="A51" t="s">
        <v>20</v>
      </c>
      <c r="B51">
        <v>330</v>
      </c>
      <c r="E51" t="s">
        <v>14</v>
      </c>
      <c r="F51">
        <v>1194</v>
      </c>
    </row>
    <row r="52" spans="1:6" x14ac:dyDescent="0.25">
      <c r="A52" t="s">
        <v>20</v>
      </c>
      <c r="B52">
        <v>127</v>
      </c>
      <c r="E52" t="s">
        <v>14</v>
      </c>
      <c r="F52">
        <v>30</v>
      </c>
    </row>
    <row r="53" spans="1:6" x14ac:dyDescent="0.25">
      <c r="A53" t="s">
        <v>20</v>
      </c>
      <c r="B53">
        <v>411</v>
      </c>
      <c r="E53" t="s">
        <v>14</v>
      </c>
      <c r="F53">
        <v>75</v>
      </c>
    </row>
    <row r="54" spans="1:6" x14ac:dyDescent="0.25">
      <c r="A54" t="s">
        <v>20</v>
      </c>
      <c r="B54">
        <v>180</v>
      </c>
      <c r="E54" t="s">
        <v>14</v>
      </c>
      <c r="F54">
        <v>955</v>
      </c>
    </row>
    <row r="55" spans="1:6" x14ac:dyDescent="0.25">
      <c r="A55" t="s">
        <v>20</v>
      </c>
      <c r="B55">
        <v>374</v>
      </c>
      <c r="E55" t="s">
        <v>14</v>
      </c>
      <c r="F55">
        <v>67</v>
      </c>
    </row>
    <row r="56" spans="1:6" x14ac:dyDescent="0.25">
      <c r="A56" t="s">
        <v>20</v>
      </c>
      <c r="B56">
        <v>71</v>
      </c>
      <c r="E56" t="s">
        <v>14</v>
      </c>
      <c r="F56">
        <v>5</v>
      </c>
    </row>
    <row r="57" spans="1:6" x14ac:dyDescent="0.25">
      <c r="A57" t="s">
        <v>20</v>
      </c>
      <c r="B57">
        <v>203</v>
      </c>
      <c r="E57" t="s">
        <v>14</v>
      </c>
      <c r="F57">
        <v>26</v>
      </c>
    </row>
    <row r="58" spans="1:6" x14ac:dyDescent="0.25">
      <c r="A58" t="s">
        <v>20</v>
      </c>
      <c r="B58">
        <v>113</v>
      </c>
      <c r="E58" t="s">
        <v>14</v>
      </c>
      <c r="F58">
        <v>1130</v>
      </c>
    </row>
    <row r="59" spans="1:6" x14ac:dyDescent="0.25">
      <c r="A59" t="s">
        <v>20</v>
      </c>
      <c r="B59">
        <v>96</v>
      </c>
      <c r="E59" t="s">
        <v>14</v>
      </c>
      <c r="F59">
        <v>782</v>
      </c>
    </row>
    <row r="60" spans="1:6" x14ac:dyDescent="0.25">
      <c r="A60" t="s">
        <v>20</v>
      </c>
      <c r="B60">
        <v>498</v>
      </c>
      <c r="E60" t="s">
        <v>14</v>
      </c>
      <c r="F60">
        <v>210</v>
      </c>
    </row>
    <row r="61" spans="1:6" x14ac:dyDescent="0.25">
      <c r="A61" t="s">
        <v>20</v>
      </c>
      <c r="B61">
        <v>180</v>
      </c>
      <c r="E61" t="s">
        <v>14</v>
      </c>
      <c r="F61">
        <v>136</v>
      </c>
    </row>
    <row r="62" spans="1:6" x14ac:dyDescent="0.25">
      <c r="A62" t="s">
        <v>20</v>
      </c>
      <c r="B62">
        <v>27</v>
      </c>
      <c r="E62" t="s">
        <v>14</v>
      </c>
      <c r="F62">
        <v>86</v>
      </c>
    </row>
    <row r="63" spans="1:6" x14ac:dyDescent="0.25">
      <c r="A63" t="s">
        <v>20</v>
      </c>
      <c r="B63">
        <v>2331</v>
      </c>
      <c r="E63" t="s">
        <v>14</v>
      </c>
      <c r="F63">
        <v>19</v>
      </c>
    </row>
    <row r="64" spans="1:6" x14ac:dyDescent="0.25">
      <c r="A64" t="s">
        <v>20</v>
      </c>
      <c r="B64">
        <v>113</v>
      </c>
      <c r="E64" t="s">
        <v>14</v>
      </c>
      <c r="F64">
        <v>886</v>
      </c>
    </row>
    <row r="65" spans="1:6" x14ac:dyDescent="0.25">
      <c r="A65" t="s">
        <v>20</v>
      </c>
      <c r="B65">
        <v>164</v>
      </c>
      <c r="E65" t="s">
        <v>14</v>
      </c>
      <c r="F65">
        <v>35</v>
      </c>
    </row>
    <row r="66" spans="1:6" x14ac:dyDescent="0.25">
      <c r="A66" t="s">
        <v>20</v>
      </c>
      <c r="B66">
        <v>164</v>
      </c>
      <c r="E66" t="s">
        <v>14</v>
      </c>
      <c r="F66">
        <v>24</v>
      </c>
    </row>
    <row r="67" spans="1:6" x14ac:dyDescent="0.25">
      <c r="A67" t="s">
        <v>20</v>
      </c>
      <c r="B67">
        <v>336</v>
      </c>
      <c r="E67" t="s">
        <v>14</v>
      </c>
      <c r="F67">
        <v>86</v>
      </c>
    </row>
    <row r="68" spans="1:6" x14ac:dyDescent="0.25">
      <c r="A68" t="s">
        <v>20</v>
      </c>
      <c r="B68">
        <v>1917</v>
      </c>
      <c r="E68" t="s">
        <v>14</v>
      </c>
      <c r="F68">
        <v>243</v>
      </c>
    </row>
    <row r="69" spans="1:6" x14ac:dyDescent="0.25">
      <c r="A69" t="s">
        <v>20</v>
      </c>
      <c r="B69">
        <v>95</v>
      </c>
      <c r="E69" t="s">
        <v>14</v>
      </c>
      <c r="F69">
        <v>65</v>
      </c>
    </row>
    <row r="70" spans="1:6" x14ac:dyDescent="0.25">
      <c r="A70" t="s">
        <v>20</v>
      </c>
      <c r="B70">
        <v>147</v>
      </c>
      <c r="E70" t="s">
        <v>14</v>
      </c>
      <c r="F70">
        <v>100</v>
      </c>
    </row>
    <row r="71" spans="1:6" x14ac:dyDescent="0.25">
      <c r="A71" t="s">
        <v>20</v>
      </c>
      <c r="B71">
        <v>86</v>
      </c>
      <c r="E71" t="s">
        <v>14</v>
      </c>
      <c r="F71">
        <v>168</v>
      </c>
    </row>
    <row r="72" spans="1:6" x14ac:dyDescent="0.25">
      <c r="A72" t="s">
        <v>20</v>
      </c>
      <c r="B72">
        <v>83</v>
      </c>
      <c r="E72" t="s">
        <v>14</v>
      </c>
      <c r="F72">
        <v>13</v>
      </c>
    </row>
    <row r="73" spans="1:6" x14ac:dyDescent="0.25">
      <c r="A73" t="s">
        <v>20</v>
      </c>
      <c r="B73">
        <v>676</v>
      </c>
      <c r="E73" t="s">
        <v>14</v>
      </c>
      <c r="F73">
        <v>1</v>
      </c>
    </row>
    <row r="74" spans="1:6" x14ac:dyDescent="0.25">
      <c r="A74" t="s">
        <v>20</v>
      </c>
      <c r="B74">
        <v>361</v>
      </c>
      <c r="E74" t="s">
        <v>14</v>
      </c>
      <c r="F74">
        <v>40</v>
      </c>
    </row>
    <row r="75" spans="1:6" x14ac:dyDescent="0.25">
      <c r="A75" t="s">
        <v>20</v>
      </c>
      <c r="B75">
        <v>131</v>
      </c>
      <c r="E75" t="s">
        <v>14</v>
      </c>
      <c r="F75">
        <v>226</v>
      </c>
    </row>
    <row r="76" spans="1:6" x14ac:dyDescent="0.25">
      <c r="A76" t="s">
        <v>20</v>
      </c>
      <c r="B76">
        <v>126</v>
      </c>
      <c r="E76" t="s">
        <v>14</v>
      </c>
      <c r="F76">
        <v>1625</v>
      </c>
    </row>
    <row r="77" spans="1:6" x14ac:dyDescent="0.25">
      <c r="A77" t="s">
        <v>20</v>
      </c>
      <c r="B77">
        <v>275</v>
      </c>
      <c r="E77" t="s">
        <v>14</v>
      </c>
      <c r="F77">
        <v>143</v>
      </c>
    </row>
    <row r="78" spans="1:6" x14ac:dyDescent="0.25">
      <c r="A78" t="s">
        <v>20</v>
      </c>
      <c r="B78">
        <v>67</v>
      </c>
      <c r="E78" t="s">
        <v>14</v>
      </c>
      <c r="F78">
        <v>934</v>
      </c>
    </row>
    <row r="79" spans="1:6" x14ac:dyDescent="0.25">
      <c r="A79" t="s">
        <v>20</v>
      </c>
      <c r="B79">
        <v>154</v>
      </c>
      <c r="E79" t="s">
        <v>14</v>
      </c>
      <c r="F79">
        <v>17</v>
      </c>
    </row>
    <row r="80" spans="1:6" x14ac:dyDescent="0.25">
      <c r="A80" t="s">
        <v>20</v>
      </c>
      <c r="B80">
        <v>1782</v>
      </c>
      <c r="E80" t="s">
        <v>14</v>
      </c>
      <c r="F80">
        <v>2179</v>
      </c>
    </row>
    <row r="81" spans="1:6" x14ac:dyDescent="0.25">
      <c r="A81" t="s">
        <v>20</v>
      </c>
      <c r="B81">
        <v>903</v>
      </c>
      <c r="E81" t="s">
        <v>14</v>
      </c>
      <c r="F81">
        <v>931</v>
      </c>
    </row>
    <row r="82" spans="1:6" x14ac:dyDescent="0.25">
      <c r="A82" t="s">
        <v>20</v>
      </c>
      <c r="B82">
        <v>94</v>
      </c>
      <c r="E82" t="s">
        <v>14</v>
      </c>
      <c r="F82">
        <v>92</v>
      </c>
    </row>
    <row r="83" spans="1:6" x14ac:dyDescent="0.25">
      <c r="A83" t="s">
        <v>20</v>
      </c>
      <c r="B83">
        <v>180</v>
      </c>
      <c r="E83" t="s">
        <v>14</v>
      </c>
      <c r="F83">
        <v>57</v>
      </c>
    </row>
    <row r="84" spans="1:6" x14ac:dyDescent="0.25">
      <c r="A84" t="s">
        <v>20</v>
      </c>
      <c r="B84">
        <v>533</v>
      </c>
      <c r="E84" t="s">
        <v>14</v>
      </c>
      <c r="F84">
        <v>41</v>
      </c>
    </row>
    <row r="85" spans="1:6" x14ac:dyDescent="0.25">
      <c r="A85" t="s">
        <v>20</v>
      </c>
      <c r="B85">
        <v>2443</v>
      </c>
      <c r="E85" t="s">
        <v>14</v>
      </c>
      <c r="F85">
        <v>1</v>
      </c>
    </row>
    <row r="86" spans="1:6" x14ac:dyDescent="0.25">
      <c r="A86" t="s">
        <v>20</v>
      </c>
      <c r="B86">
        <v>89</v>
      </c>
      <c r="E86" t="s">
        <v>14</v>
      </c>
      <c r="F86">
        <v>101</v>
      </c>
    </row>
    <row r="87" spans="1:6" x14ac:dyDescent="0.25">
      <c r="A87" t="s">
        <v>20</v>
      </c>
      <c r="B87">
        <v>159</v>
      </c>
      <c r="E87" t="s">
        <v>14</v>
      </c>
      <c r="F87">
        <v>1335</v>
      </c>
    </row>
    <row r="88" spans="1:6" x14ac:dyDescent="0.25">
      <c r="A88" t="s">
        <v>20</v>
      </c>
      <c r="B88">
        <v>50</v>
      </c>
      <c r="E88" t="s">
        <v>14</v>
      </c>
      <c r="F88">
        <v>15</v>
      </c>
    </row>
    <row r="89" spans="1:6" x14ac:dyDescent="0.25">
      <c r="A89" t="s">
        <v>20</v>
      </c>
      <c r="B89">
        <v>186</v>
      </c>
      <c r="E89" t="s">
        <v>14</v>
      </c>
      <c r="F89">
        <v>454</v>
      </c>
    </row>
    <row r="90" spans="1:6" x14ac:dyDescent="0.25">
      <c r="A90" t="s">
        <v>20</v>
      </c>
      <c r="B90">
        <v>1071</v>
      </c>
      <c r="E90" t="s">
        <v>14</v>
      </c>
      <c r="F90">
        <v>3182</v>
      </c>
    </row>
    <row r="91" spans="1:6" x14ac:dyDescent="0.25">
      <c r="A91" t="s">
        <v>20</v>
      </c>
      <c r="B91">
        <v>117</v>
      </c>
      <c r="E91" t="s">
        <v>14</v>
      </c>
      <c r="F91">
        <v>15</v>
      </c>
    </row>
    <row r="92" spans="1:6" x14ac:dyDescent="0.25">
      <c r="A92" t="s">
        <v>20</v>
      </c>
      <c r="B92">
        <v>70</v>
      </c>
      <c r="E92" t="s">
        <v>14</v>
      </c>
      <c r="F92">
        <v>133</v>
      </c>
    </row>
    <row r="93" spans="1:6" x14ac:dyDescent="0.25">
      <c r="A93" t="s">
        <v>20</v>
      </c>
      <c r="B93">
        <v>135</v>
      </c>
      <c r="E93" t="s">
        <v>14</v>
      </c>
      <c r="F93">
        <v>2062</v>
      </c>
    </row>
    <row r="94" spans="1:6" x14ac:dyDescent="0.25">
      <c r="A94" t="s">
        <v>20</v>
      </c>
      <c r="B94">
        <v>768</v>
      </c>
      <c r="E94" t="s">
        <v>14</v>
      </c>
      <c r="F94">
        <v>29</v>
      </c>
    </row>
    <row r="95" spans="1:6" x14ac:dyDescent="0.25">
      <c r="A95" t="s">
        <v>20</v>
      </c>
      <c r="B95">
        <v>199</v>
      </c>
      <c r="E95" t="s">
        <v>14</v>
      </c>
      <c r="F95">
        <v>132</v>
      </c>
    </row>
    <row r="96" spans="1:6" x14ac:dyDescent="0.25">
      <c r="A96" t="s">
        <v>20</v>
      </c>
      <c r="B96">
        <v>107</v>
      </c>
      <c r="E96" t="s">
        <v>14</v>
      </c>
      <c r="F96">
        <v>137</v>
      </c>
    </row>
    <row r="97" spans="1:6" x14ac:dyDescent="0.25">
      <c r="A97" t="s">
        <v>20</v>
      </c>
      <c r="B97">
        <v>195</v>
      </c>
      <c r="E97" t="s">
        <v>14</v>
      </c>
      <c r="F97">
        <v>908</v>
      </c>
    </row>
    <row r="98" spans="1:6" x14ac:dyDescent="0.25">
      <c r="A98" t="s">
        <v>20</v>
      </c>
      <c r="B98">
        <v>3376</v>
      </c>
      <c r="E98" t="s">
        <v>14</v>
      </c>
      <c r="F98">
        <v>10</v>
      </c>
    </row>
    <row r="99" spans="1:6" x14ac:dyDescent="0.25">
      <c r="A99" t="s">
        <v>20</v>
      </c>
      <c r="B99">
        <v>41</v>
      </c>
      <c r="E99" t="s">
        <v>14</v>
      </c>
      <c r="F99">
        <v>1910</v>
      </c>
    </row>
    <row r="100" spans="1:6" x14ac:dyDescent="0.25">
      <c r="A100" t="s">
        <v>20</v>
      </c>
      <c r="B100">
        <v>1821</v>
      </c>
      <c r="E100" t="s">
        <v>14</v>
      </c>
      <c r="F100">
        <v>38</v>
      </c>
    </row>
    <row r="101" spans="1:6" x14ac:dyDescent="0.25">
      <c r="A101" t="s">
        <v>20</v>
      </c>
      <c r="B101">
        <v>164</v>
      </c>
      <c r="E101" t="s">
        <v>14</v>
      </c>
      <c r="F101">
        <v>104</v>
      </c>
    </row>
    <row r="102" spans="1:6" x14ac:dyDescent="0.25">
      <c r="A102" t="s">
        <v>20</v>
      </c>
      <c r="B102">
        <v>157</v>
      </c>
      <c r="E102" t="s">
        <v>14</v>
      </c>
      <c r="F102">
        <v>49</v>
      </c>
    </row>
    <row r="103" spans="1:6" x14ac:dyDescent="0.25">
      <c r="A103" t="s">
        <v>20</v>
      </c>
      <c r="B103">
        <v>246</v>
      </c>
      <c r="E103" t="s">
        <v>14</v>
      </c>
      <c r="F103">
        <v>1</v>
      </c>
    </row>
    <row r="104" spans="1:6" x14ac:dyDescent="0.25">
      <c r="A104" t="s">
        <v>20</v>
      </c>
      <c r="B104">
        <v>1396</v>
      </c>
      <c r="E104" t="s">
        <v>14</v>
      </c>
      <c r="F104">
        <v>245</v>
      </c>
    </row>
    <row r="105" spans="1:6" x14ac:dyDescent="0.25">
      <c r="A105" t="s">
        <v>20</v>
      </c>
      <c r="B105">
        <v>2506</v>
      </c>
      <c r="E105" t="s">
        <v>14</v>
      </c>
      <c r="F105">
        <v>32</v>
      </c>
    </row>
    <row r="106" spans="1:6" x14ac:dyDescent="0.25">
      <c r="A106" t="s">
        <v>20</v>
      </c>
      <c r="B106">
        <v>244</v>
      </c>
      <c r="E106" t="s">
        <v>14</v>
      </c>
      <c r="F106">
        <v>7</v>
      </c>
    </row>
    <row r="107" spans="1:6" x14ac:dyDescent="0.25">
      <c r="A107" t="s">
        <v>20</v>
      </c>
      <c r="B107">
        <v>146</v>
      </c>
      <c r="E107" t="s">
        <v>14</v>
      </c>
      <c r="F107">
        <v>803</v>
      </c>
    </row>
    <row r="108" spans="1:6" x14ac:dyDescent="0.25">
      <c r="A108" t="s">
        <v>20</v>
      </c>
      <c r="B108">
        <v>1267</v>
      </c>
      <c r="E108" t="s">
        <v>14</v>
      </c>
      <c r="F108">
        <v>16</v>
      </c>
    </row>
    <row r="109" spans="1:6" x14ac:dyDescent="0.25">
      <c r="A109" t="s">
        <v>20</v>
      </c>
      <c r="B109">
        <v>1561</v>
      </c>
      <c r="E109" t="s">
        <v>14</v>
      </c>
      <c r="F109">
        <v>31</v>
      </c>
    </row>
    <row r="110" spans="1:6" x14ac:dyDescent="0.25">
      <c r="A110" t="s">
        <v>20</v>
      </c>
      <c r="B110">
        <v>48</v>
      </c>
      <c r="E110" t="s">
        <v>14</v>
      </c>
      <c r="F110">
        <v>108</v>
      </c>
    </row>
    <row r="111" spans="1:6" x14ac:dyDescent="0.25">
      <c r="A111" t="s">
        <v>20</v>
      </c>
      <c r="B111">
        <v>2739</v>
      </c>
      <c r="E111" t="s">
        <v>14</v>
      </c>
      <c r="F111">
        <v>30</v>
      </c>
    </row>
    <row r="112" spans="1:6" x14ac:dyDescent="0.25">
      <c r="A112" t="s">
        <v>20</v>
      </c>
      <c r="B112">
        <v>3537</v>
      </c>
      <c r="E112" t="s">
        <v>14</v>
      </c>
      <c r="F112">
        <v>17</v>
      </c>
    </row>
    <row r="113" spans="1:6" x14ac:dyDescent="0.25">
      <c r="A113" t="s">
        <v>20</v>
      </c>
      <c r="B113">
        <v>2107</v>
      </c>
      <c r="E113" t="s">
        <v>14</v>
      </c>
      <c r="F113">
        <v>80</v>
      </c>
    </row>
    <row r="114" spans="1:6" x14ac:dyDescent="0.25">
      <c r="A114" t="s">
        <v>20</v>
      </c>
      <c r="B114">
        <v>3318</v>
      </c>
      <c r="E114" t="s">
        <v>14</v>
      </c>
      <c r="F114">
        <v>2468</v>
      </c>
    </row>
    <row r="115" spans="1:6" x14ac:dyDescent="0.25">
      <c r="A115" t="s">
        <v>20</v>
      </c>
      <c r="B115">
        <v>340</v>
      </c>
      <c r="E115" t="s">
        <v>14</v>
      </c>
      <c r="F115">
        <v>26</v>
      </c>
    </row>
    <row r="116" spans="1:6" x14ac:dyDescent="0.25">
      <c r="A116" t="s">
        <v>20</v>
      </c>
      <c r="B116">
        <v>1442</v>
      </c>
      <c r="E116" t="s">
        <v>14</v>
      </c>
      <c r="F116">
        <v>73</v>
      </c>
    </row>
    <row r="117" spans="1:6" x14ac:dyDescent="0.25">
      <c r="A117" t="s">
        <v>20</v>
      </c>
      <c r="B117">
        <v>126</v>
      </c>
      <c r="E117" t="s">
        <v>14</v>
      </c>
      <c r="F117">
        <v>128</v>
      </c>
    </row>
    <row r="118" spans="1:6" x14ac:dyDescent="0.25">
      <c r="A118" t="s">
        <v>20</v>
      </c>
      <c r="B118">
        <v>524</v>
      </c>
      <c r="E118" t="s">
        <v>14</v>
      </c>
      <c r="F118">
        <v>33</v>
      </c>
    </row>
    <row r="119" spans="1:6" x14ac:dyDescent="0.25">
      <c r="A119" t="s">
        <v>20</v>
      </c>
      <c r="B119">
        <v>1989</v>
      </c>
      <c r="E119" t="s">
        <v>14</v>
      </c>
      <c r="F119">
        <v>1072</v>
      </c>
    </row>
    <row r="120" spans="1:6" x14ac:dyDescent="0.25">
      <c r="A120" t="s">
        <v>20</v>
      </c>
      <c r="B120">
        <v>157</v>
      </c>
      <c r="E120" t="s">
        <v>14</v>
      </c>
      <c r="F120">
        <v>393</v>
      </c>
    </row>
    <row r="121" spans="1:6" x14ac:dyDescent="0.25">
      <c r="A121" t="s">
        <v>20</v>
      </c>
      <c r="B121">
        <v>4498</v>
      </c>
      <c r="E121" t="s">
        <v>14</v>
      </c>
      <c r="F121">
        <v>1257</v>
      </c>
    </row>
    <row r="122" spans="1:6" x14ac:dyDescent="0.25">
      <c r="A122" t="s">
        <v>20</v>
      </c>
      <c r="B122">
        <v>80</v>
      </c>
      <c r="E122" t="s">
        <v>14</v>
      </c>
      <c r="F122">
        <v>328</v>
      </c>
    </row>
    <row r="123" spans="1:6" x14ac:dyDescent="0.25">
      <c r="A123" t="s">
        <v>20</v>
      </c>
      <c r="B123">
        <v>43</v>
      </c>
      <c r="E123" t="s">
        <v>14</v>
      </c>
      <c r="F123">
        <v>147</v>
      </c>
    </row>
    <row r="124" spans="1:6" x14ac:dyDescent="0.25">
      <c r="A124" t="s">
        <v>20</v>
      </c>
      <c r="B124">
        <v>2053</v>
      </c>
      <c r="E124" t="s">
        <v>14</v>
      </c>
      <c r="F124">
        <v>830</v>
      </c>
    </row>
    <row r="125" spans="1:6" x14ac:dyDescent="0.25">
      <c r="A125" t="s">
        <v>20</v>
      </c>
      <c r="B125">
        <v>168</v>
      </c>
      <c r="E125" t="s">
        <v>14</v>
      </c>
      <c r="F125">
        <v>331</v>
      </c>
    </row>
    <row r="126" spans="1:6" x14ac:dyDescent="0.25">
      <c r="A126" t="s">
        <v>20</v>
      </c>
      <c r="B126">
        <v>4289</v>
      </c>
      <c r="E126" t="s">
        <v>14</v>
      </c>
      <c r="F126">
        <v>25</v>
      </c>
    </row>
    <row r="127" spans="1:6" x14ac:dyDescent="0.25">
      <c r="A127" t="s">
        <v>20</v>
      </c>
      <c r="B127">
        <v>165</v>
      </c>
      <c r="E127" t="s">
        <v>14</v>
      </c>
      <c r="F127">
        <v>3483</v>
      </c>
    </row>
    <row r="128" spans="1:6" x14ac:dyDescent="0.25">
      <c r="A128" t="s">
        <v>20</v>
      </c>
      <c r="B128">
        <v>1815</v>
      </c>
      <c r="E128" t="s">
        <v>14</v>
      </c>
      <c r="F128">
        <v>923</v>
      </c>
    </row>
    <row r="129" spans="1:6" x14ac:dyDescent="0.25">
      <c r="A129" t="s">
        <v>20</v>
      </c>
      <c r="B129">
        <v>397</v>
      </c>
      <c r="E129" t="s">
        <v>14</v>
      </c>
      <c r="F129">
        <v>1</v>
      </c>
    </row>
    <row r="130" spans="1:6" x14ac:dyDescent="0.25">
      <c r="A130" t="s">
        <v>20</v>
      </c>
      <c r="B130">
        <v>1539</v>
      </c>
      <c r="E130" t="s">
        <v>14</v>
      </c>
      <c r="F130">
        <v>33</v>
      </c>
    </row>
    <row r="131" spans="1:6" x14ac:dyDescent="0.25">
      <c r="A131" t="s">
        <v>20</v>
      </c>
      <c r="B131">
        <v>138</v>
      </c>
      <c r="E131" t="s">
        <v>14</v>
      </c>
      <c r="F131">
        <v>40</v>
      </c>
    </row>
    <row r="132" spans="1:6" x14ac:dyDescent="0.25">
      <c r="A132" t="s">
        <v>20</v>
      </c>
      <c r="B132">
        <v>3594</v>
      </c>
      <c r="E132" t="s">
        <v>14</v>
      </c>
      <c r="F132">
        <v>23</v>
      </c>
    </row>
    <row r="133" spans="1:6" x14ac:dyDescent="0.25">
      <c r="A133" t="s">
        <v>20</v>
      </c>
      <c r="B133">
        <v>5880</v>
      </c>
      <c r="E133" t="s">
        <v>14</v>
      </c>
      <c r="F133">
        <v>75</v>
      </c>
    </row>
    <row r="134" spans="1:6" x14ac:dyDescent="0.25">
      <c r="A134" t="s">
        <v>20</v>
      </c>
      <c r="B134">
        <v>112</v>
      </c>
      <c r="E134" t="s">
        <v>14</v>
      </c>
      <c r="F134">
        <v>2176</v>
      </c>
    </row>
    <row r="135" spans="1:6" x14ac:dyDescent="0.25">
      <c r="A135" t="s">
        <v>20</v>
      </c>
      <c r="B135">
        <v>943</v>
      </c>
      <c r="E135" t="s">
        <v>14</v>
      </c>
      <c r="F135">
        <v>441</v>
      </c>
    </row>
    <row r="136" spans="1:6" x14ac:dyDescent="0.25">
      <c r="A136" t="s">
        <v>20</v>
      </c>
      <c r="B136">
        <v>2468</v>
      </c>
      <c r="E136" t="s">
        <v>14</v>
      </c>
      <c r="F136">
        <v>25</v>
      </c>
    </row>
    <row r="137" spans="1:6" x14ac:dyDescent="0.25">
      <c r="A137" t="s">
        <v>20</v>
      </c>
      <c r="B137">
        <v>2551</v>
      </c>
      <c r="E137" t="s">
        <v>14</v>
      </c>
      <c r="F137">
        <v>127</v>
      </c>
    </row>
    <row r="138" spans="1:6" x14ac:dyDescent="0.25">
      <c r="A138" t="s">
        <v>20</v>
      </c>
      <c r="B138">
        <v>101</v>
      </c>
      <c r="E138" t="s">
        <v>14</v>
      </c>
      <c r="F138">
        <v>355</v>
      </c>
    </row>
    <row r="139" spans="1:6" x14ac:dyDescent="0.25">
      <c r="A139" t="s">
        <v>20</v>
      </c>
      <c r="B139">
        <v>92</v>
      </c>
      <c r="E139" t="s">
        <v>14</v>
      </c>
      <c r="F139">
        <v>44</v>
      </c>
    </row>
    <row r="140" spans="1:6" x14ac:dyDescent="0.25">
      <c r="A140" t="s">
        <v>20</v>
      </c>
      <c r="B140">
        <v>62</v>
      </c>
      <c r="E140" t="s">
        <v>14</v>
      </c>
      <c r="F140">
        <v>67</v>
      </c>
    </row>
    <row r="141" spans="1:6" x14ac:dyDescent="0.25">
      <c r="A141" t="s">
        <v>20</v>
      </c>
      <c r="B141">
        <v>149</v>
      </c>
      <c r="E141" t="s">
        <v>14</v>
      </c>
      <c r="F141">
        <v>1068</v>
      </c>
    </row>
    <row r="142" spans="1:6" x14ac:dyDescent="0.25">
      <c r="A142" t="s">
        <v>20</v>
      </c>
      <c r="B142">
        <v>329</v>
      </c>
      <c r="E142" t="s">
        <v>14</v>
      </c>
      <c r="F142">
        <v>424</v>
      </c>
    </row>
    <row r="143" spans="1:6" x14ac:dyDescent="0.25">
      <c r="A143" t="s">
        <v>20</v>
      </c>
      <c r="B143">
        <v>97</v>
      </c>
      <c r="E143" t="s">
        <v>14</v>
      </c>
      <c r="F143">
        <v>151</v>
      </c>
    </row>
    <row r="144" spans="1:6" x14ac:dyDescent="0.25">
      <c r="A144" t="s">
        <v>20</v>
      </c>
      <c r="B144">
        <v>1784</v>
      </c>
      <c r="E144" t="s">
        <v>14</v>
      </c>
      <c r="F144">
        <v>1608</v>
      </c>
    </row>
    <row r="145" spans="1:6" x14ac:dyDescent="0.25">
      <c r="A145" t="s">
        <v>20</v>
      </c>
      <c r="B145">
        <v>1684</v>
      </c>
      <c r="E145" t="s">
        <v>14</v>
      </c>
      <c r="F145">
        <v>941</v>
      </c>
    </row>
    <row r="146" spans="1:6" x14ac:dyDescent="0.25">
      <c r="A146" t="s">
        <v>20</v>
      </c>
      <c r="B146">
        <v>250</v>
      </c>
      <c r="E146" t="s">
        <v>14</v>
      </c>
      <c r="F146">
        <v>1</v>
      </c>
    </row>
    <row r="147" spans="1:6" x14ac:dyDescent="0.25">
      <c r="A147" t="s">
        <v>20</v>
      </c>
      <c r="B147">
        <v>238</v>
      </c>
      <c r="E147" t="s">
        <v>14</v>
      </c>
      <c r="F147">
        <v>40</v>
      </c>
    </row>
    <row r="148" spans="1:6" x14ac:dyDescent="0.25">
      <c r="A148" t="s">
        <v>20</v>
      </c>
      <c r="B148">
        <v>53</v>
      </c>
      <c r="E148" t="s">
        <v>14</v>
      </c>
      <c r="F148">
        <v>3015</v>
      </c>
    </row>
    <row r="149" spans="1:6" x14ac:dyDescent="0.25">
      <c r="A149" t="s">
        <v>20</v>
      </c>
      <c r="B149">
        <v>214</v>
      </c>
      <c r="E149" t="s">
        <v>14</v>
      </c>
      <c r="F149">
        <v>435</v>
      </c>
    </row>
    <row r="150" spans="1:6" x14ac:dyDescent="0.25">
      <c r="A150" t="s">
        <v>20</v>
      </c>
      <c r="B150">
        <v>222</v>
      </c>
      <c r="E150" t="s">
        <v>14</v>
      </c>
      <c r="F150">
        <v>714</v>
      </c>
    </row>
    <row r="151" spans="1:6" x14ac:dyDescent="0.25">
      <c r="A151" t="s">
        <v>20</v>
      </c>
      <c r="B151">
        <v>1884</v>
      </c>
      <c r="E151" t="s">
        <v>14</v>
      </c>
      <c r="F151">
        <v>5497</v>
      </c>
    </row>
    <row r="152" spans="1:6" x14ac:dyDescent="0.25">
      <c r="A152" t="s">
        <v>20</v>
      </c>
      <c r="B152">
        <v>218</v>
      </c>
      <c r="E152" t="s">
        <v>14</v>
      </c>
      <c r="F152">
        <v>418</v>
      </c>
    </row>
    <row r="153" spans="1:6" x14ac:dyDescent="0.25">
      <c r="A153" t="s">
        <v>20</v>
      </c>
      <c r="B153">
        <v>6465</v>
      </c>
      <c r="E153" t="s">
        <v>14</v>
      </c>
      <c r="F153">
        <v>1439</v>
      </c>
    </row>
    <row r="154" spans="1:6" x14ac:dyDescent="0.25">
      <c r="A154" t="s">
        <v>20</v>
      </c>
      <c r="B154">
        <v>59</v>
      </c>
      <c r="E154" t="s">
        <v>14</v>
      </c>
      <c r="F154">
        <v>15</v>
      </c>
    </row>
    <row r="155" spans="1:6" x14ac:dyDescent="0.25">
      <c r="A155" t="s">
        <v>20</v>
      </c>
      <c r="B155">
        <v>88</v>
      </c>
      <c r="E155" t="s">
        <v>14</v>
      </c>
      <c r="F155">
        <v>1999</v>
      </c>
    </row>
    <row r="156" spans="1:6" x14ac:dyDescent="0.25">
      <c r="A156" t="s">
        <v>20</v>
      </c>
      <c r="B156">
        <v>1697</v>
      </c>
      <c r="E156" t="s">
        <v>14</v>
      </c>
      <c r="F156">
        <v>118</v>
      </c>
    </row>
    <row r="157" spans="1:6" x14ac:dyDescent="0.25">
      <c r="A157" t="s">
        <v>20</v>
      </c>
      <c r="B157">
        <v>92</v>
      </c>
      <c r="E157" t="s">
        <v>14</v>
      </c>
      <c r="F157">
        <v>162</v>
      </c>
    </row>
    <row r="158" spans="1:6" x14ac:dyDescent="0.25">
      <c r="A158" t="s">
        <v>20</v>
      </c>
      <c r="B158">
        <v>186</v>
      </c>
      <c r="E158" t="s">
        <v>14</v>
      </c>
      <c r="F158">
        <v>83</v>
      </c>
    </row>
    <row r="159" spans="1:6" x14ac:dyDescent="0.25">
      <c r="A159" t="s">
        <v>20</v>
      </c>
      <c r="B159">
        <v>138</v>
      </c>
      <c r="E159" t="s">
        <v>14</v>
      </c>
      <c r="F159">
        <v>747</v>
      </c>
    </row>
    <row r="160" spans="1:6" x14ac:dyDescent="0.25">
      <c r="A160" t="s">
        <v>20</v>
      </c>
      <c r="B160">
        <v>261</v>
      </c>
      <c r="E160" t="s">
        <v>14</v>
      </c>
      <c r="F160">
        <v>84</v>
      </c>
    </row>
    <row r="161" spans="1:6" x14ac:dyDescent="0.25">
      <c r="A161" t="s">
        <v>20</v>
      </c>
      <c r="B161">
        <v>107</v>
      </c>
      <c r="E161" t="s">
        <v>14</v>
      </c>
      <c r="F161">
        <v>91</v>
      </c>
    </row>
    <row r="162" spans="1:6" x14ac:dyDescent="0.25">
      <c r="A162" t="s">
        <v>20</v>
      </c>
      <c r="B162">
        <v>199</v>
      </c>
      <c r="E162" t="s">
        <v>14</v>
      </c>
      <c r="F162">
        <v>792</v>
      </c>
    </row>
    <row r="163" spans="1:6" x14ac:dyDescent="0.25">
      <c r="A163" t="s">
        <v>20</v>
      </c>
      <c r="B163">
        <v>5512</v>
      </c>
      <c r="E163" t="s">
        <v>14</v>
      </c>
      <c r="F163">
        <v>32</v>
      </c>
    </row>
    <row r="164" spans="1:6" x14ac:dyDescent="0.25">
      <c r="A164" t="s">
        <v>20</v>
      </c>
      <c r="B164">
        <v>86</v>
      </c>
      <c r="E164" t="s">
        <v>14</v>
      </c>
      <c r="F164">
        <v>186</v>
      </c>
    </row>
    <row r="165" spans="1:6" x14ac:dyDescent="0.25">
      <c r="A165" t="s">
        <v>20</v>
      </c>
      <c r="B165">
        <v>2768</v>
      </c>
      <c r="E165" t="s">
        <v>14</v>
      </c>
      <c r="F165">
        <v>605</v>
      </c>
    </row>
    <row r="166" spans="1:6" x14ac:dyDescent="0.25">
      <c r="A166" t="s">
        <v>20</v>
      </c>
      <c r="B166">
        <v>48</v>
      </c>
      <c r="E166" t="s">
        <v>14</v>
      </c>
      <c r="F166">
        <v>1</v>
      </c>
    </row>
    <row r="167" spans="1:6" x14ac:dyDescent="0.25">
      <c r="A167" t="s">
        <v>20</v>
      </c>
      <c r="B167">
        <v>87</v>
      </c>
      <c r="E167" t="s">
        <v>14</v>
      </c>
      <c r="F167">
        <v>31</v>
      </c>
    </row>
    <row r="168" spans="1:6" x14ac:dyDescent="0.25">
      <c r="A168" t="s">
        <v>20</v>
      </c>
      <c r="B168">
        <v>1894</v>
      </c>
      <c r="E168" t="s">
        <v>14</v>
      </c>
      <c r="F168">
        <v>1181</v>
      </c>
    </row>
    <row r="169" spans="1:6" x14ac:dyDescent="0.25">
      <c r="A169" t="s">
        <v>20</v>
      </c>
      <c r="B169">
        <v>282</v>
      </c>
      <c r="E169" t="s">
        <v>14</v>
      </c>
      <c r="F169">
        <v>39</v>
      </c>
    </row>
    <row r="170" spans="1:6" x14ac:dyDescent="0.25">
      <c r="A170" t="s">
        <v>20</v>
      </c>
      <c r="B170">
        <v>116</v>
      </c>
      <c r="E170" t="s">
        <v>14</v>
      </c>
      <c r="F170">
        <v>46</v>
      </c>
    </row>
    <row r="171" spans="1:6" x14ac:dyDescent="0.25">
      <c r="A171" t="s">
        <v>20</v>
      </c>
      <c r="B171">
        <v>83</v>
      </c>
      <c r="E171" t="s">
        <v>14</v>
      </c>
      <c r="F171">
        <v>105</v>
      </c>
    </row>
    <row r="172" spans="1:6" x14ac:dyDescent="0.25">
      <c r="A172" t="s">
        <v>20</v>
      </c>
      <c r="B172">
        <v>91</v>
      </c>
      <c r="E172" t="s">
        <v>14</v>
      </c>
      <c r="F172">
        <v>535</v>
      </c>
    </row>
    <row r="173" spans="1:6" x14ac:dyDescent="0.25">
      <c r="A173" t="s">
        <v>20</v>
      </c>
      <c r="B173">
        <v>546</v>
      </c>
      <c r="E173" t="s">
        <v>14</v>
      </c>
      <c r="F173">
        <v>16</v>
      </c>
    </row>
    <row r="174" spans="1:6" x14ac:dyDescent="0.25">
      <c r="A174" t="s">
        <v>20</v>
      </c>
      <c r="B174">
        <v>393</v>
      </c>
      <c r="E174" t="s">
        <v>14</v>
      </c>
      <c r="F174">
        <v>575</v>
      </c>
    </row>
    <row r="175" spans="1:6" x14ac:dyDescent="0.25">
      <c r="A175" t="s">
        <v>20</v>
      </c>
      <c r="B175">
        <v>133</v>
      </c>
      <c r="E175" t="s">
        <v>14</v>
      </c>
      <c r="F175">
        <v>1120</v>
      </c>
    </row>
    <row r="176" spans="1:6" x14ac:dyDescent="0.25">
      <c r="A176" t="s">
        <v>20</v>
      </c>
      <c r="B176">
        <v>254</v>
      </c>
      <c r="E176" t="s">
        <v>14</v>
      </c>
      <c r="F176">
        <v>113</v>
      </c>
    </row>
    <row r="177" spans="1:6" x14ac:dyDescent="0.25">
      <c r="A177" t="s">
        <v>20</v>
      </c>
      <c r="B177">
        <v>176</v>
      </c>
      <c r="E177" t="s">
        <v>14</v>
      </c>
      <c r="F177">
        <v>1538</v>
      </c>
    </row>
    <row r="178" spans="1:6" x14ac:dyDescent="0.25">
      <c r="A178" t="s">
        <v>20</v>
      </c>
      <c r="B178">
        <v>337</v>
      </c>
      <c r="E178" t="s">
        <v>14</v>
      </c>
      <c r="F178">
        <v>9</v>
      </c>
    </row>
    <row r="179" spans="1:6" x14ac:dyDescent="0.25">
      <c r="A179" t="s">
        <v>20</v>
      </c>
      <c r="B179">
        <v>107</v>
      </c>
      <c r="E179" t="s">
        <v>14</v>
      </c>
      <c r="F179">
        <v>554</v>
      </c>
    </row>
    <row r="180" spans="1:6" x14ac:dyDescent="0.25">
      <c r="A180" t="s">
        <v>20</v>
      </c>
      <c r="B180">
        <v>183</v>
      </c>
      <c r="E180" t="s">
        <v>14</v>
      </c>
      <c r="F180">
        <v>648</v>
      </c>
    </row>
    <row r="181" spans="1:6" x14ac:dyDescent="0.25">
      <c r="A181" t="s">
        <v>20</v>
      </c>
      <c r="B181">
        <v>72</v>
      </c>
      <c r="E181" t="s">
        <v>14</v>
      </c>
      <c r="F181">
        <v>21</v>
      </c>
    </row>
    <row r="182" spans="1:6" x14ac:dyDescent="0.25">
      <c r="A182" t="s">
        <v>20</v>
      </c>
      <c r="B182">
        <v>295</v>
      </c>
      <c r="E182" t="s">
        <v>14</v>
      </c>
      <c r="F182">
        <v>54</v>
      </c>
    </row>
    <row r="183" spans="1:6" x14ac:dyDescent="0.25">
      <c r="A183" t="s">
        <v>20</v>
      </c>
      <c r="B183">
        <v>142</v>
      </c>
      <c r="E183" t="s">
        <v>14</v>
      </c>
      <c r="F183">
        <v>120</v>
      </c>
    </row>
    <row r="184" spans="1:6" x14ac:dyDescent="0.25">
      <c r="A184" t="s">
        <v>20</v>
      </c>
      <c r="B184">
        <v>85</v>
      </c>
      <c r="E184" t="s">
        <v>14</v>
      </c>
      <c r="F184">
        <v>579</v>
      </c>
    </row>
    <row r="185" spans="1:6" x14ac:dyDescent="0.25">
      <c r="A185" t="s">
        <v>20</v>
      </c>
      <c r="B185">
        <v>659</v>
      </c>
      <c r="E185" t="s">
        <v>14</v>
      </c>
      <c r="F185">
        <v>2072</v>
      </c>
    </row>
    <row r="186" spans="1:6" x14ac:dyDescent="0.25">
      <c r="A186" t="s">
        <v>20</v>
      </c>
      <c r="B186">
        <v>121</v>
      </c>
      <c r="E186" t="s">
        <v>14</v>
      </c>
      <c r="F186">
        <v>0</v>
      </c>
    </row>
    <row r="187" spans="1:6" x14ac:dyDescent="0.25">
      <c r="A187" t="s">
        <v>20</v>
      </c>
      <c r="B187">
        <v>3742</v>
      </c>
      <c r="E187" t="s">
        <v>14</v>
      </c>
      <c r="F187">
        <v>1796</v>
      </c>
    </row>
    <row r="188" spans="1:6" x14ac:dyDescent="0.25">
      <c r="A188" t="s">
        <v>20</v>
      </c>
      <c r="B188">
        <v>223</v>
      </c>
      <c r="E188" t="s">
        <v>14</v>
      </c>
      <c r="F188">
        <v>62</v>
      </c>
    </row>
    <row r="189" spans="1:6" x14ac:dyDescent="0.25">
      <c r="A189" t="s">
        <v>20</v>
      </c>
      <c r="B189">
        <v>133</v>
      </c>
      <c r="E189" t="s">
        <v>14</v>
      </c>
      <c r="F189">
        <v>347</v>
      </c>
    </row>
    <row r="190" spans="1:6" x14ac:dyDescent="0.25">
      <c r="A190" t="s">
        <v>20</v>
      </c>
      <c r="B190">
        <v>5168</v>
      </c>
      <c r="E190" t="s">
        <v>14</v>
      </c>
      <c r="F190">
        <v>19</v>
      </c>
    </row>
    <row r="191" spans="1:6" x14ac:dyDescent="0.25">
      <c r="A191" t="s">
        <v>20</v>
      </c>
      <c r="B191">
        <v>307</v>
      </c>
      <c r="E191" t="s">
        <v>14</v>
      </c>
      <c r="F191">
        <v>1258</v>
      </c>
    </row>
    <row r="192" spans="1:6" x14ac:dyDescent="0.25">
      <c r="A192" t="s">
        <v>20</v>
      </c>
      <c r="B192">
        <v>2441</v>
      </c>
      <c r="E192" t="s">
        <v>14</v>
      </c>
      <c r="F192">
        <v>362</v>
      </c>
    </row>
    <row r="193" spans="1:6" x14ac:dyDescent="0.25">
      <c r="A193" t="s">
        <v>20</v>
      </c>
      <c r="B193">
        <v>1385</v>
      </c>
      <c r="E193" t="s">
        <v>14</v>
      </c>
      <c r="F193">
        <v>133</v>
      </c>
    </row>
    <row r="194" spans="1:6" x14ac:dyDescent="0.25">
      <c r="A194" t="s">
        <v>20</v>
      </c>
      <c r="B194">
        <v>190</v>
      </c>
      <c r="E194" t="s">
        <v>14</v>
      </c>
      <c r="F194">
        <v>846</v>
      </c>
    </row>
    <row r="195" spans="1:6" x14ac:dyDescent="0.25">
      <c r="A195" t="s">
        <v>20</v>
      </c>
      <c r="B195">
        <v>470</v>
      </c>
      <c r="E195" t="s">
        <v>14</v>
      </c>
      <c r="F195">
        <v>10</v>
      </c>
    </row>
    <row r="196" spans="1:6" x14ac:dyDescent="0.25">
      <c r="A196" t="s">
        <v>20</v>
      </c>
      <c r="B196">
        <v>253</v>
      </c>
      <c r="E196" t="s">
        <v>14</v>
      </c>
      <c r="F196">
        <v>191</v>
      </c>
    </row>
    <row r="197" spans="1:6" x14ac:dyDescent="0.25">
      <c r="A197" t="s">
        <v>20</v>
      </c>
      <c r="B197">
        <v>1113</v>
      </c>
      <c r="E197" t="s">
        <v>14</v>
      </c>
      <c r="F197">
        <v>1979</v>
      </c>
    </row>
    <row r="198" spans="1:6" x14ac:dyDescent="0.25">
      <c r="A198" t="s">
        <v>20</v>
      </c>
      <c r="B198">
        <v>2283</v>
      </c>
      <c r="E198" t="s">
        <v>14</v>
      </c>
      <c r="F198">
        <v>63</v>
      </c>
    </row>
    <row r="199" spans="1:6" x14ac:dyDescent="0.25">
      <c r="A199" t="s">
        <v>20</v>
      </c>
      <c r="B199">
        <v>1095</v>
      </c>
      <c r="E199" t="s">
        <v>14</v>
      </c>
      <c r="F199">
        <v>6080</v>
      </c>
    </row>
    <row r="200" spans="1:6" x14ac:dyDescent="0.25">
      <c r="A200" t="s">
        <v>20</v>
      </c>
      <c r="B200">
        <v>1690</v>
      </c>
      <c r="E200" t="s">
        <v>14</v>
      </c>
      <c r="F200">
        <v>80</v>
      </c>
    </row>
    <row r="201" spans="1:6" x14ac:dyDescent="0.25">
      <c r="A201" t="s">
        <v>20</v>
      </c>
      <c r="B201">
        <v>191</v>
      </c>
      <c r="E201" t="s">
        <v>14</v>
      </c>
      <c r="F201">
        <v>9</v>
      </c>
    </row>
    <row r="202" spans="1:6" x14ac:dyDescent="0.25">
      <c r="A202" t="s">
        <v>20</v>
      </c>
      <c r="B202">
        <v>2013</v>
      </c>
      <c r="E202" t="s">
        <v>14</v>
      </c>
      <c r="F202">
        <v>1784</v>
      </c>
    </row>
    <row r="203" spans="1:6" x14ac:dyDescent="0.25">
      <c r="A203" t="s">
        <v>20</v>
      </c>
      <c r="B203">
        <v>1703</v>
      </c>
      <c r="E203" t="s">
        <v>14</v>
      </c>
      <c r="F203">
        <v>243</v>
      </c>
    </row>
    <row r="204" spans="1:6" x14ac:dyDescent="0.25">
      <c r="A204" t="s">
        <v>20</v>
      </c>
      <c r="B204">
        <v>80</v>
      </c>
      <c r="E204" t="s">
        <v>14</v>
      </c>
      <c r="F204">
        <v>1296</v>
      </c>
    </row>
    <row r="205" spans="1:6" x14ac:dyDescent="0.25">
      <c r="A205" t="s">
        <v>20</v>
      </c>
      <c r="B205">
        <v>41</v>
      </c>
      <c r="E205" t="s">
        <v>14</v>
      </c>
      <c r="F205">
        <v>77</v>
      </c>
    </row>
    <row r="206" spans="1:6" x14ac:dyDescent="0.25">
      <c r="A206" t="s">
        <v>20</v>
      </c>
      <c r="B206">
        <v>187</v>
      </c>
      <c r="E206" t="s">
        <v>14</v>
      </c>
      <c r="F206">
        <v>395</v>
      </c>
    </row>
    <row r="207" spans="1:6" x14ac:dyDescent="0.25">
      <c r="A207" t="s">
        <v>20</v>
      </c>
      <c r="B207">
        <v>2875</v>
      </c>
      <c r="E207" t="s">
        <v>14</v>
      </c>
      <c r="F207">
        <v>49</v>
      </c>
    </row>
    <row r="208" spans="1:6" x14ac:dyDescent="0.25">
      <c r="A208" t="s">
        <v>20</v>
      </c>
      <c r="B208">
        <v>88</v>
      </c>
      <c r="E208" t="s">
        <v>14</v>
      </c>
      <c r="F208">
        <v>180</v>
      </c>
    </row>
    <row r="209" spans="1:6" x14ac:dyDescent="0.25">
      <c r="A209" t="s">
        <v>20</v>
      </c>
      <c r="B209">
        <v>191</v>
      </c>
      <c r="E209" t="s">
        <v>14</v>
      </c>
      <c r="F209">
        <v>2690</v>
      </c>
    </row>
    <row r="210" spans="1:6" x14ac:dyDescent="0.25">
      <c r="A210" t="s">
        <v>20</v>
      </c>
      <c r="B210">
        <v>139</v>
      </c>
      <c r="E210" t="s">
        <v>14</v>
      </c>
      <c r="F210">
        <v>2779</v>
      </c>
    </row>
    <row r="211" spans="1:6" x14ac:dyDescent="0.25">
      <c r="A211" t="s">
        <v>20</v>
      </c>
      <c r="B211">
        <v>186</v>
      </c>
      <c r="E211" t="s">
        <v>14</v>
      </c>
      <c r="F211">
        <v>92</v>
      </c>
    </row>
    <row r="212" spans="1:6" x14ac:dyDescent="0.25">
      <c r="A212" t="s">
        <v>20</v>
      </c>
      <c r="B212">
        <v>112</v>
      </c>
      <c r="E212" t="s">
        <v>14</v>
      </c>
      <c r="F212">
        <v>1028</v>
      </c>
    </row>
    <row r="213" spans="1:6" x14ac:dyDescent="0.25">
      <c r="A213" t="s">
        <v>20</v>
      </c>
      <c r="B213">
        <v>101</v>
      </c>
      <c r="E213" t="s">
        <v>14</v>
      </c>
      <c r="F213">
        <v>26</v>
      </c>
    </row>
    <row r="214" spans="1:6" x14ac:dyDescent="0.25">
      <c r="A214" t="s">
        <v>20</v>
      </c>
      <c r="B214">
        <v>206</v>
      </c>
      <c r="E214" t="s">
        <v>14</v>
      </c>
      <c r="F214">
        <v>1790</v>
      </c>
    </row>
    <row r="215" spans="1:6" x14ac:dyDescent="0.25">
      <c r="A215" t="s">
        <v>20</v>
      </c>
      <c r="B215">
        <v>154</v>
      </c>
      <c r="E215" t="s">
        <v>14</v>
      </c>
      <c r="F215">
        <v>37</v>
      </c>
    </row>
    <row r="216" spans="1:6" x14ac:dyDescent="0.25">
      <c r="A216" t="s">
        <v>20</v>
      </c>
      <c r="B216">
        <v>5966</v>
      </c>
      <c r="E216" t="s">
        <v>14</v>
      </c>
      <c r="F216">
        <v>35</v>
      </c>
    </row>
    <row r="217" spans="1:6" x14ac:dyDescent="0.25">
      <c r="A217" t="s">
        <v>20</v>
      </c>
      <c r="B217">
        <v>169</v>
      </c>
      <c r="E217" t="s">
        <v>14</v>
      </c>
      <c r="F217">
        <v>558</v>
      </c>
    </row>
    <row r="218" spans="1:6" x14ac:dyDescent="0.25">
      <c r="A218" t="s">
        <v>20</v>
      </c>
      <c r="B218">
        <v>2106</v>
      </c>
      <c r="E218" t="s">
        <v>14</v>
      </c>
      <c r="F218">
        <v>64</v>
      </c>
    </row>
    <row r="219" spans="1:6" x14ac:dyDescent="0.25">
      <c r="A219" t="s">
        <v>20</v>
      </c>
      <c r="B219">
        <v>131</v>
      </c>
      <c r="E219" t="s">
        <v>14</v>
      </c>
      <c r="F219">
        <v>245</v>
      </c>
    </row>
    <row r="220" spans="1:6" x14ac:dyDescent="0.25">
      <c r="A220" t="s">
        <v>20</v>
      </c>
      <c r="B220">
        <v>84</v>
      </c>
      <c r="E220" t="s">
        <v>14</v>
      </c>
      <c r="F220">
        <v>71</v>
      </c>
    </row>
    <row r="221" spans="1:6" x14ac:dyDescent="0.25">
      <c r="A221" t="s">
        <v>20</v>
      </c>
      <c r="B221">
        <v>155</v>
      </c>
      <c r="E221" t="s">
        <v>14</v>
      </c>
      <c r="F221">
        <v>42</v>
      </c>
    </row>
    <row r="222" spans="1:6" x14ac:dyDescent="0.25">
      <c r="A222" t="s">
        <v>20</v>
      </c>
      <c r="B222">
        <v>189</v>
      </c>
      <c r="E222" t="s">
        <v>14</v>
      </c>
      <c r="F222">
        <v>156</v>
      </c>
    </row>
    <row r="223" spans="1:6" x14ac:dyDescent="0.25">
      <c r="A223" t="s">
        <v>20</v>
      </c>
      <c r="B223">
        <v>4799</v>
      </c>
      <c r="E223" t="s">
        <v>14</v>
      </c>
      <c r="F223">
        <v>1368</v>
      </c>
    </row>
    <row r="224" spans="1:6" x14ac:dyDescent="0.25">
      <c r="A224" t="s">
        <v>20</v>
      </c>
      <c r="B224">
        <v>1137</v>
      </c>
      <c r="E224" t="s">
        <v>14</v>
      </c>
      <c r="F224">
        <v>102</v>
      </c>
    </row>
    <row r="225" spans="1:6" x14ac:dyDescent="0.25">
      <c r="A225" t="s">
        <v>20</v>
      </c>
      <c r="B225">
        <v>1152</v>
      </c>
      <c r="E225" t="s">
        <v>14</v>
      </c>
      <c r="F225">
        <v>86</v>
      </c>
    </row>
    <row r="226" spans="1:6" x14ac:dyDescent="0.25">
      <c r="A226" t="s">
        <v>20</v>
      </c>
      <c r="B226">
        <v>50</v>
      </c>
      <c r="E226" t="s">
        <v>14</v>
      </c>
      <c r="F226">
        <v>253</v>
      </c>
    </row>
    <row r="227" spans="1:6" x14ac:dyDescent="0.25">
      <c r="A227" t="s">
        <v>20</v>
      </c>
      <c r="B227">
        <v>3059</v>
      </c>
      <c r="E227" t="s">
        <v>14</v>
      </c>
      <c r="F227">
        <v>157</v>
      </c>
    </row>
    <row r="228" spans="1:6" x14ac:dyDescent="0.25">
      <c r="A228" t="s">
        <v>20</v>
      </c>
      <c r="B228">
        <v>34</v>
      </c>
      <c r="E228" t="s">
        <v>14</v>
      </c>
      <c r="F228">
        <v>183</v>
      </c>
    </row>
    <row r="229" spans="1:6" x14ac:dyDescent="0.25">
      <c r="A229" t="s">
        <v>20</v>
      </c>
      <c r="B229">
        <v>220</v>
      </c>
      <c r="E229" t="s">
        <v>14</v>
      </c>
      <c r="F229">
        <v>82</v>
      </c>
    </row>
    <row r="230" spans="1:6" x14ac:dyDescent="0.25">
      <c r="A230" t="s">
        <v>20</v>
      </c>
      <c r="B230">
        <v>1604</v>
      </c>
      <c r="E230" t="s">
        <v>14</v>
      </c>
      <c r="F230">
        <v>1</v>
      </c>
    </row>
    <row r="231" spans="1:6" x14ac:dyDescent="0.25">
      <c r="A231" t="s">
        <v>20</v>
      </c>
      <c r="B231">
        <v>454</v>
      </c>
      <c r="E231" t="s">
        <v>14</v>
      </c>
      <c r="F231">
        <v>1198</v>
      </c>
    </row>
    <row r="232" spans="1:6" x14ac:dyDescent="0.25">
      <c r="A232" t="s">
        <v>20</v>
      </c>
      <c r="B232">
        <v>123</v>
      </c>
      <c r="E232" t="s">
        <v>14</v>
      </c>
      <c r="F232">
        <v>648</v>
      </c>
    </row>
    <row r="233" spans="1:6" x14ac:dyDescent="0.25">
      <c r="A233" t="s">
        <v>20</v>
      </c>
      <c r="B233">
        <v>299</v>
      </c>
      <c r="E233" t="s">
        <v>14</v>
      </c>
      <c r="F233">
        <v>64</v>
      </c>
    </row>
    <row r="234" spans="1:6" x14ac:dyDescent="0.25">
      <c r="A234" t="s">
        <v>20</v>
      </c>
      <c r="B234">
        <v>2237</v>
      </c>
      <c r="E234" t="s">
        <v>14</v>
      </c>
      <c r="F234">
        <v>62</v>
      </c>
    </row>
    <row r="235" spans="1:6" x14ac:dyDescent="0.25">
      <c r="A235" t="s">
        <v>20</v>
      </c>
      <c r="B235">
        <v>645</v>
      </c>
      <c r="E235" t="s">
        <v>14</v>
      </c>
      <c r="F235">
        <v>750</v>
      </c>
    </row>
    <row r="236" spans="1:6" x14ac:dyDescent="0.25">
      <c r="A236" t="s">
        <v>20</v>
      </c>
      <c r="B236">
        <v>484</v>
      </c>
      <c r="E236" t="s">
        <v>14</v>
      </c>
      <c r="F236">
        <v>105</v>
      </c>
    </row>
    <row r="237" spans="1:6" x14ac:dyDescent="0.25">
      <c r="A237" t="s">
        <v>20</v>
      </c>
      <c r="B237">
        <v>154</v>
      </c>
      <c r="E237" t="s">
        <v>14</v>
      </c>
      <c r="F237">
        <v>2604</v>
      </c>
    </row>
    <row r="238" spans="1:6" x14ac:dyDescent="0.25">
      <c r="A238" t="s">
        <v>20</v>
      </c>
      <c r="B238">
        <v>82</v>
      </c>
      <c r="E238" t="s">
        <v>14</v>
      </c>
      <c r="F238">
        <v>65</v>
      </c>
    </row>
    <row r="239" spans="1:6" x14ac:dyDescent="0.25">
      <c r="A239" t="s">
        <v>20</v>
      </c>
      <c r="B239">
        <v>134</v>
      </c>
      <c r="E239" t="s">
        <v>14</v>
      </c>
      <c r="F239">
        <v>94</v>
      </c>
    </row>
    <row r="240" spans="1:6" x14ac:dyDescent="0.25">
      <c r="A240" t="s">
        <v>20</v>
      </c>
      <c r="B240">
        <v>5203</v>
      </c>
      <c r="E240" t="s">
        <v>14</v>
      </c>
      <c r="F240">
        <v>257</v>
      </c>
    </row>
    <row r="241" spans="1:6" x14ac:dyDescent="0.25">
      <c r="A241" t="s">
        <v>20</v>
      </c>
      <c r="B241">
        <v>94</v>
      </c>
      <c r="E241" t="s">
        <v>14</v>
      </c>
      <c r="F241">
        <v>2928</v>
      </c>
    </row>
    <row r="242" spans="1:6" x14ac:dyDescent="0.25">
      <c r="A242" t="s">
        <v>20</v>
      </c>
      <c r="B242">
        <v>205</v>
      </c>
      <c r="E242" t="s">
        <v>14</v>
      </c>
      <c r="F242">
        <v>4697</v>
      </c>
    </row>
    <row r="243" spans="1:6" x14ac:dyDescent="0.25">
      <c r="A243" t="s">
        <v>20</v>
      </c>
      <c r="B243">
        <v>92</v>
      </c>
      <c r="E243" t="s">
        <v>14</v>
      </c>
      <c r="F243">
        <v>2915</v>
      </c>
    </row>
    <row r="244" spans="1:6" x14ac:dyDescent="0.25">
      <c r="A244" t="s">
        <v>20</v>
      </c>
      <c r="B244">
        <v>219</v>
      </c>
      <c r="E244" t="s">
        <v>14</v>
      </c>
      <c r="F244">
        <v>18</v>
      </c>
    </row>
    <row r="245" spans="1:6" x14ac:dyDescent="0.25">
      <c r="A245" t="s">
        <v>20</v>
      </c>
      <c r="B245">
        <v>2526</v>
      </c>
      <c r="E245" t="s">
        <v>14</v>
      </c>
      <c r="F245">
        <v>602</v>
      </c>
    </row>
    <row r="246" spans="1:6" x14ac:dyDescent="0.25">
      <c r="A246" t="s">
        <v>20</v>
      </c>
      <c r="B246">
        <v>94</v>
      </c>
      <c r="E246" t="s">
        <v>14</v>
      </c>
      <c r="F246">
        <v>1</v>
      </c>
    </row>
    <row r="247" spans="1:6" x14ac:dyDescent="0.25">
      <c r="A247" t="s">
        <v>20</v>
      </c>
      <c r="B247">
        <v>1713</v>
      </c>
      <c r="E247" t="s">
        <v>14</v>
      </c>
      <c r="F247">
        <v>3868</v>
      </c>
    </row>
    <row r="248" spans="1:6" x14ac:dyDescent="0.25">
      <c r="A248" t="s">
        <v>20</v>
      </c>
      <c r="B248">
        <v>249</v>
      </c>
      <c r="E248" t="s">
        <v>14</v>
      </c>
      <c r="F248">
        <v>504</v>
      </c>
    </row>
    <row r="249" spans="1:6" x14ac:dyDescent="0.25">
      <c r="A249" t="s">
        <v>20</v>
      </c>
      <c r="B249">
        <v>192</v>
      </c>
      <c r="E249" t="s">
        <v>14</v>
      </c>
      <c r="F249">
        <v>14</v>
      </c>
    </row>
    <row r="250" spans="1:6" x14ac:dyDescent="0.25">
      <c r="A250" t="s">
        <v>20</v>
      </c>
      <c r="B250">
        <v>247</v>
      </c>
      <c r="E250" t="s">
        <v>14</v>
      </c>
      <c r="F250">
        <v>750</v>
      </c>
    </row>
    <row r="251" spans="1:6" x14ac:dyDescent="0.25">
      <c r="A251" t="s">
        <v>20</v>
      </c>
      <c r="B251">
        <v>2293</v>
      </c>
      <c r="E251" t="s">
        <v>14</v>
      </c>
      <c r="F251">
        <v>77</v>
      </c>
    </row>
    <row r="252" spans="1:6" x14ac:dyDescent="0.25">
      <c r="A252" t="s">
        <v>20</v>
      </c>
      <c r="B252">
        <v>3131</v>
      </c>
      <c r="E252" t="s">
        <v>14</v>
      </c>
      <c r="F252">
        <v>752</v>
      </c>
    </row>
    <row r="253" spans="1:6" x14ac:dyDescent="0.25">
      <c r="A253" t="s">
        <v>20</v>
      </c>
      <c r="B253">
        <v>143</v>
      </c>
      <c r="E253" t="s">
        <v>14</v>
      </c>
      <c r="F253">
        <v>131</v>
      </c>
    </row>
    <row r="254" spans="1:6" x14ac:dyDescent="0.25">
      <c r="A254" t="s">
        <v>20</v>
      </c>
      <c r="B254">
        <v>296</v>
      </c>
      <c r="E254" t="s">
        <v>14</v>
      </c>
      <c r="F254">
        <v>87</v>
      </c>
    </row>
    <row r="255" spans="1:6" x14ac:dyDescent="0.25">
      <c r="A255" t="s">
        <v>20</v>
      </c>
      <c r="B255">
        <v>170</v>
      </c>
      <c r="E255" t="s">
        <v>14</v>
      </c>
      <c r="F255">
        <v>1063</v>
      </c>
    </row>
    <row r="256" spans="1:6" x14ac:dyDescent="0.25">
      <c r="A256" t="s">
        <v>20</v>
      </c>
      <c r="B256">
        <v>86</v>
      </c>
      <c r="E256" t="s">
        <v>14</v>
      </c>
      <c r="F256">
        <v>76</v>
      </c>
    </row>
    <row r="257" spans="1:6" x14ac:dyDescent="0.25">
      <c r="A257" t="s">
        <v>20</v>
      </c>
      <c r="B257">
        <v>6286</v>
      </c>
      <c r="E257" t="s">
        <v>14</v>
      </c>
      <c r="F257">
        <v>4428</v>
      </c>
    </row>
    <row r="258" spans="1:6" x14ac:dyDescent="0.25">
      <c r="A258" t="s">
        <v>20</v>
      </c>
      <c r="B258">
        <v>3727</v>
      </c>
      <c r="E258" t="s">
        <v>14</v>
      </c>
      <c r="F258">
        <v>58</v>
      </c>
    </row>
    <row r="259" spans="1:6" x14ac:dyDescent="0.25">
      <c r="A259" t="s">
        <v>20</v>
      </c>
      <c r="B259">
        <v>1605</v>
      </c>
      <c r="E259" t="s">
        <v>14</v>
      </c>
      <c r="F259">
        <v>111</v>
      </c>
    </row>
    <row r="260" spans="1:6" x14ac:dyDescent="0.25">
      <c r="A260" t="s">
        <v>20</v>
      </c>
      <c r="B260">
        <v>2120</v>
      </c>
      <c r="E260" t="s">
        <v>14</v>
      </c>
      <c r="F260">
        <v>2955</v>
      </c>
    </row>
    <row r="261" spans="1:6" x14ac:dyDescent="0.25">
      <c r="A261" t="s">
        <v>20</v>
      </c>
      <c r="B261">
        <v>50</v>
      </c>
      <c r="E261" t="s">
        <v>14</v>
      </c>
      <c r="F261">
        <v>1657</v>
      </c>
    </row>
    <row r="262" spans="1:6" x14ac:dyDescent="0.25">
      <c r="A262" t="s">
        <v>20</v>
      </c>
      <c r="B262">
        <v>2080</v>
      </c>
      <c r="E262" t="s">
        <v>14</v>
      </c>
      <c r="F262">
        <v>926</v>
      </c>
    </row>
    <row r="263" spans="1:6" x14ac:dyDescent="0.25">
      <c r="A263" t="s">
        <v>20</v>
      </c>
      <c r="B263">
        <v>2105</v>
      </c>
      <c r="E263" t="s">
        <v>14</v>
      </c>
      <c r="F263">
        <v>77</v>
      </c>
    </row>
    <row r="264" spans="1:6" x14ac:dyDescent="0.25">
      <c r="A264" t="s">
        <v>20</v>
      </c>
      <c r="B264">
        <v>2436</v>
      </c>
      <c r="E264" t="s">
        <v>14</v>
      </c>
      <c r="F264">
        <v>1748</v>
      </c>
    </row>
    <row r="265" spans="1:6" x14ac:dyDescent="0.25">
      <c r="A265" t="s">
        <v>20</v>
      </c>
      <c r="B265">
        <v>80</v>
      </c>
      <c r="E265" t="s">
        <v>14</v>
      </c>
      <c r="F265">
        <v>79</v>
      </c>
    </row>
    <row r="266" spans="1:6" x14ac:dyDescent="0.25">
      <c r="A266" t="s">
        <v>20</v>
      </c>
      <c r="B266">
        <v>42</v>
      </c>
      <c r="E266" t="s">
        <v>14</v>
      </c>
      <c r="F266">
        <v>889</v>
      </c>
    </row>
    <row r="267" spans="1:6" x14ac:dyDescent="0.25">
      <c r="A267" t="s">
        <v>20</v>
      </c>
      <c r="B267">
        <v>139</v>
      </c>
      <c r="E267" t="s">
        <v>14</v>
      </c>
      <c r="F267">
        <v>56</v>
      </c>
    </row>
    <row r="268" spans="1:6" x14ac:dyDescent="0.25">
      <c r="A268" t="s">
        <v>20</v>
      </c>
      <c r="B268">
        <v>159</v>
      </c>
      <c r="E268" t="s">
        <v>14</v>
      </c>
      <c r="F268">
        <v>1</v>
      </c>
    </row>
    <row r="269" spans="1:6" x14ac:dyDescent="0.25">
      <c r="A269" t="s">
        <v>20</v>
      </c>
      <c r="B269">
        <v>381</v>
      </c>
      <c r="E269" t="s">
        <v>14</v>
      </c>
      <c r="F269">
        <v>83</v>
      </c>
    </row>
    <row r="270" spans="1:6" x14ac:dyDescent="0.25">
      <c r="A270" t="s">
        <v>20</v>
      </c>
      <c r="B270">
        <v>194</v>
      </c>
      <c r="E270" t="s">
        <v>14</v>
      </c>
      <c r="F270">
        <v>2025</v>
      </c>
    </row>
    <row r="271" spans="1:6" x14ac:dyDescent="0.25">
      <c r="A271" t="s">
        <v>20</v>
      </c>
      <c r="B271">
        <v>106</v>
      </c>
      <c r="E271" t="s">
        <v>14</v>
      </c>
      <c r="F271">
        <v>14</v>
      </c>
    </row>
    <row r="272" spans="1:6" x14ac:dyDescent="0.25">
      <c r="A272" t="s">
        <v>20</v>
      </c>
      <c r="B272">
        <v>142</v>
      </c>
      <c r="E272" t="s">
        <v>14</v>
      </c>
      <c r="F272">
        <v>656</v>
      </c>
    </row>
    <row r="273" spans="1:6" x14ac:dyDescent="0.25">
      <c r="A273" t="s">
        <v>20</v>
      </c>
      <c r="B273">
        <v>211</v>
      </c>
      <c r="E273" t="s">
        <v>14</v>
      </c>
      <c r="F273">
        <v>1596</v>
      </c>
    </row>
    <row r="274" spans="1:6" x14ac:dyDescent="0.25">
      <c r="A274" t="s">
        <v>20</v>
      </c>
      <c r="B274">
        <v>2756</v>
      </c>
      <c r="E274" t="s">
        <v>14</v>
      </c>
      <c r="F274">
        <v>10</v>
      </c>
    </row>
    <row r="275" spans="1:6" x14ac:dyDescent="0.25">
      <c r="A275" t="s">
        <v>20</v>
      </c>
      <c r="B275">
        <v>173</v>
      </c>
      <c r="E275" t="s">
        <v>14</v>
      </c>
      <c r="F275">
        <v>1121</v>
      </c>
    </row>
    <row r="276" spans="1:6" x14ac:dyDescent="0.25">
      <c r="A276" t="s">
        <v>20</v>
      </c>
      <c r="B276">
        <v>87</v>
      </c>
      <c r="E276" t="s">
        <v>14</v>
      </c>
      <c r="F276">
        <v>15</v>
      </c>
    </row>
    <row r="277" spans="1:6" x14ac:dyDescent="0.25">
      <c r="A277" t="s">
        <v>20</v>
      </c>
      <c r="B277">
        <v>1572</v>
      </c>
      <c r="E277" t="s">
        <v>14</v>
      </c>
      <c r="F277">
        <v>191</v>
      </c>
    </row>
    <row r="278" spans="1:6" x14ac:dyDescent="0.25">
      <c r="A278" t="s">
        <v>20</v>
      </c>
      <c r="B278">
        <v>2346</v>
      </c>
      <c r="E278" t="s">
        <v>14</v>
      </c>
      <c r="F278">
        <v>16</v>
      </c>
    </row>
    <row r="279" spans="1:6" x14ac:dyDescent="0.25">
      <c r="A279" t="s">
        <v>20</v>
      </c>
      <c r="B279">
        <v>115</v>
      </c>
      <c r="E279" t="s">
        <v>14</v>
      </c>
      <c r="F279">
        <v>17</v>
      </c>
    </row>
    <row r="280" spans="1:6" x14ac:dyDescent="0.25">
      <c r="A280" t="s">
        <v>20</v>
      </c>
      <c r="B280">
        <v>85</v>
      </c>
      <c r="E280" t="s">
        <v>14</v>
      </c>
      <c r="F280">
        <v>34</v>
      </c>
    </row>
    <row r="281" spans="1:6" x14ac:dyDescent="0.25">
      <c r="A281" t="s">
        <v>20</v>
      </c>
      <c r="B281">
        <v>144</v>
      </c>
      <c r="E281" t="s">
        <v>14</v>
      </c>
      <c r="F281">
        <v>1</v>
      </c>
    </row>
    <row r="282" spans="1:6" x14ac:dyDescent="0.25">
      <c r="A282" t="s">
        <v>20</v>
      </c>
      <c r="B282">
        <v>2443</v>
      </c>
      <c r="E282" t="s">
        <v>14</v>
      </c>
      <c r="F282">
        <v>1274</v>
      </c>
    </row>
    <row r="283" spans="1:6" x14ac:dyDescent="0.25">
      <c r="A283" t="s">
        <v>20</v>
      </c>
      <c r="B283">
        <v>64</v>
      </c>
      <c r="E283" t="s">
        <v>14</v>
      </c>
      <c r="F283">
        <v>210</v>
      </c>
    </row>
    <row r="284" spans="1:6" x14ac:dyDescent="0.25">
      <c r="A284" t="s">
        <v>20</v>
      </c>
      <c r="B284">
        <v>268</v>
      </c>
      <c r="E284" t="s">
        <v>14</v>
      </c>
      <c r="F284">
        <v>248</v>
      </c>
    </row>
    <row r="285" spans="1:6" x14ac:dyDescent="0.25">
      <c r="A285" t="s">
        <v>20</v>
      </c>
      <c r="B285">
        <v>195</v>
      </c>
      <c r="E285" t="s">
        <v>14</v>
      </c>
      <c r="F285">
        <v>513</v>
      </c>
    </row>
    <row r="286" spans="1:6" x14ac:dyDescent="0.25">
      <c r="A286" t="s">
        <v>20</v>
      </c>
      <c r="B286">
        <v>186</v>
      </c>
      <c r="E286" t="s">
        <v>14</v>
      </c>
      <c r="F286">
        <v>3410</v>
      </c>
    </row>
    <row r="287" spans="1:6" x14ac:dyDescent="0.25">
      <c r="A287" t="s">
        <v>20</v>
      </c>
      <c r="B287">
        <v>460</v>
      </c>
      <c r="E287" t="s">
        <v>14</v>
      </c>
      <c r="F287">
        <v>10</v>
      </c>
    </row>
    <row r="288" spans="1:6" x14ac:dyDescent="0.25">
      <c r="A288" t="s">
        <v>20</v>
      </c>
      <c r="B288">
        <v>2528</v>
      </c>
      <c r="E288" t="s">
        <v>14</v>
      </c>
      <c r="F288">
        <v>2201</v>
      </c>
    </row>
    <row r="289" spans="1:6" x14ac:dyDescent="0.25">
      <c r="A289" t="s">
        <v>20</v>
      </c>
      <c r="B289">
        <v>3657</v>
      </c>
      <c r="E289" t="s">
        <v>14</v>
      </c>
      <c r="F289">
        <v>676</v>
      </c>
    </row>
    <row r="290" spans="1:6" x14ac:dyDescent="0.25">
      <c r="A290" t="s">
        <v>20</v>
      </c>
      <c r="B290">
        <v>131</v>
      </c>
      <c r="E290" t="s">
        <v>14</v>
      </c>
      <c r="F290">
        <v>831</v>
      </c>
    </row>
    <row r="291" spans="1:6" x14ac:dyDescent="0.25">
      <c r="A291" t="s">
        <v>20</v>
      </c>
      <c r="B291">
        <v>239</v>
      </c>
      <c r="E291" t="s">
        <v>14</v>
      </c>
      <c r="F291">
        <v>859</v>
      </c>
    </row>
    <row r="292" spans="1:6" x14ac:dyDescent="0.25">
      <c r="A292" t="s">
        <v>20</v>
      </c>
      <c r="B292">
        <v>78</v>
      </c>
      <c r="E292" t="s">
        <v>14</v>
      </c>
      <c r="F292">
        <v>45</v>
      </c>
    </row>
    <row r="293" spans="1:6" x14ac:dyDescent="0.25">
      <c r="A293" t="s">
        <v>20</v>
      </c>
      <c r="B293">
        <v>1773</v>
      </c>
      <c r="E293" t="s">
        <v>14</v>
      </c>
      <c r="F293">
        <v>6</v>
      </c>
    </row>
    <row r="294" spans="1:6" x14ac:dyDescent="0.25">
      <c r="A294" t="s">
        <v>20</v>
      </c>
      <c r="B294">
        <v>32</v>
      </c>
      <c r="E294" t="s">
        <v>14</v>
      </c>
      <c r="F294">
        <v>7</v>
      </c>
    </row>
    <row r="295" spans="1:6" x14ac:dyDescent="0.25">
      <c r="A295" t="s">
        <v>20</v>
      </c>
      <c r="B295">
        <v>369</v>
      </c>
      <c r="E295" t="s">
        <v>14</v>
      </c>
      <c r="F295">
        <v>31</v>
      </c>
    </row>
    <row r="296" spans="1:6" x14ac:dyDescent="0.25">
      <c r="A296" t="s">
        <v>20</v>
      </c>
      <c r="B296">
        <v>89</v>
      </c>
      <c r="E296" t="s">
        <v>14</v>
      </c>
      <c r="F296">
        <v>78</v>
      </c>
    </row>
    <row r="297" spans="1:6" x14ac:dyDescent="0.25">
      <c r="A297" t="s">
        <v>20</v>
      </c>
      <c r="B297">
        <v>147</v>
      </c>
      <c r="E297" t="s">
        <v>14</v>
      </c>
      <c r="F297">
        <v>1225</v>
      </c>
    </row>
    <row r="298" spans="1:6" x14ac:dyDescent="0.25">
      <c r="A298" t="s">
        <v>20</v>
      </c>
      <c r="B298">
        <v>126</v>
      </c>
      <c r="E298" t="s">
        <v>14</v>
      </c>
      <c r="F298">
        <v>1</v>
      </c>
    </row>
    <row r="299" spans="1:6" x14ac:dyDescent="0.25">
      <c r="A299" t="s">
        <v>20</v>
      </c>
      <c r="B299">
        <v>2218</v>
      </c>
      <c r="E299" t="s">
        <v>14</v>
      </c>
      <c r="F299">
        <v>67</v>
      </c>
    </row>
    <row r="300" spans="1:6" x14ac:dyDescent="0.25">
      <c r="A300" t="s">
        <v>20</v>
      </c>
      <c r="B300">
        <v>202</v>
      </c>
      <c r="E300" t="s">
        <v>14</v>
      </c>
      <c r="F300">
        <v>19</v>
      </c>
    </row>
    <row r="301" spans="1:6" x14ac:dyDescent="0.25">
      <c r="A301" t="s">
        <v>20</v>
      </c>
      <c r="B301">
        <v>140</v>
      </c>
      <c r="E301" t="s">
        <v>14</v>
      </c>
      <c r="F301">
        <v>2108</v>
      </c>
    </row>
    <row r="302" spans="1:6" x14ac:dyDescent="0.25">
      <c r="A302" t="s">
        <v>20</v>
      </c>
      <c r="B302">
        <v>1052</v>
      </c>
      <c r="E302" t="s">
        <v>14</v>
      </c>
      <c r="F302">
        <v>679</v>
      </c>
    </row>
    <row r="303" spans="1:6" x14ac:dyDescent="0.25">
      <c r="A303" t="s">
        <v>20</v>
      </c>
      <c r="B303">
        <v>247</v>
      </c>
      <c r="E303" t="s">
        <v>14</v>
      </c>
      <c r="F303">
        <v>36</v>
      </c>
    </row>
    <row r="304" spans="1:6" x14ac:dyDescent="0.25">
      <c r="A304" t="s">
        <v>20</v>
      </c>
      <c r="B304">
        <v>84</v>
      </c>
      <c r="E304" t="s">
        <v>14</v>
      </c>
      <c r="F304">
        <v>47</v>
      </c>
    </row>
    <row r="305" spans="1:6" x14ac:dyDescent="0.25">
      <c r="A305" t="s">
        <v>20</v>
      </c>
      <c r="B305">
        <v>88</v>
      </c>
      <c r="E305" t="s">
        <v>14</v>
      </c>
      <c r="F305">
        <v>70</v>
      </c>
    </row>
    <row r="306" spans="1:6" x14ac:dyDescent="0.25">
      <c r="A306" t="s">
        <v>20</v>
      </c>
      <c r="B306">
        <v>156</v>
      </c>
      <c r="E306" t="s">
        <v>14</v>
      </c>
      <c r="F306">
        <v>154</v>
      </c>
    </row>
    <row r="307" spans="1:6" x14ac:dyDescent="0.25">
      <c r="A307" t="s">
        <v>20</v>
      </c>
      <c r="B307">
        <v>2985</v>
      </c>
      <c r="E307" t="s">
        <v>14</v>
      </c>
      <c r="F307">
        <v>22</v>
      </c>
    </row>
    <row r="308" spans="1:6" x14ac:dyDescent="0.25">
      <c r="A308" t="s">
        <v>20</v>
      </c>
      <c r="B308">
        <v>762</v>
      </c>
      <c r="E308" t="s">
        <v>14</v>
      </c>
      <c r="F308">
        <v>1758</v>
      </c>
    </row>
    <row r="309" spans="1:6" x14ac:dyDescent="0.25">
      <c r="A309" t="s">
        <v>20</v>
      </c>
      <c r="B309">
        <v>554</v>
      </c>
      <c r="E309" t="s">
        <v>14</v>
      </c>
      <c r="F309">
        <v>94</v>
      </c>
    </row>
    <row r="310" spans="1:6" x14ac:dyDescent="0.25">
      <c r="A310" t="s">
        <v>20</v>
      </c>
      <c r="B310">
        <v>135</v>
      </c>
      <c r="E310" t="s">
        <v>14</v>
      </c>
      <c r="F310">
        <v>33</v>
      </c>
    </row>
    <row r="311" spans="1:6" x14ac:dyDescent="0.25">
      <c r="A311" t="s">
        <v>20</v>
      </c>
      <c r="B311">
        <v>122</v>
      </c>
      <c r="E311" t="s">
        <v>14</v>
      </c>
      <c r="F311">
        <v>1</v>
      </c>
    </row>
    <row r="312" spans="1:6" x14ac:dyDescent="0.25">
      <c r="A312" t="s">
        <v>20</v>
      </c>
      <c r="B312">
        <v>221</v>
      </c>
      <c r="E312" t="s">
        <v>14</v>
      </c>
      <c r="F312">
        <v>31</v>
      </c>
    </row>
    <row r="313" spans="1:6" x14ac:dyDescent="0.25">
      <c r="A313" t="s">
        <v>20</v>
      </c>
      <c r="B313">
        <v>126</v>
      </c>
      <c r="E313" t="s">
        <v>14</v>
      </c>
      <c r="F313">
        <v>35</v>
      </c>
    </row>
    <row r="314" spans="1:6" x14ac:dyDescent="0.25">
      <c r="A314" t="s">
        <v>20</v>
      </c>
      <c r="B314">
        <v>1022</v>
      </c>
      <c r="E314" t="s">
        <v>14</v>
      </c>
      <c r="F314">
        <v>63</v>
      </c>
    </row>
    <row r="315" spans="1:6" x14ac:dyDescent="0.25">
      <c r="A315" t="s">
        <v>20</v>
      </c>
      <c r="B315">
        <v>3177</v>
      </c>
      <c r="E315" t="s">
        <v>14</v>
      </c>
      <c r="F315">
        <v>526</v>
      </c>
    </row>
    <row r="316" spans="1:6" x14ac:dyDescent="0.25">
      <c r="A316" t="s">
        <v>20</v>
      </c>
      <c r="B316">
        <v>198</v>
      </c>
      <c r="E316" t="s">
        <v>14</v>
      </c>
      <c r="F316">
        <v>121</v>
      </c>
    </row>
    <row r="317" spans="1:6" x14ac:dyDescent="0.25">
      <c r="A317" t="s">
        <v>20</v>
      </c>
      <c r="B317">
        <v>85</v>
      </c>
      <c r="E317" t="s">
        <v>14</v>
      </c>
      <c r="F317">
        <v>67</v>
      </c>
    </row>
    <row r="318" spans="1:6" x14ac:dyDescent="0.25">
      <c r="A318" t="s">
        <v>20</v>
      </c>
      <c r="B318">
        <v>3596</v>
      </c>
      <c r="E318" t="s">
        <v>14</v>
      </c>
      <c r="F318">
        <v>57</v>
      </c>
    </row>
    <row r="319" spans="1:6" x14ac:dyDescent="0.25">
      <c r="A319" t="s">
        <v>20</v>
      </c>
      <c r="B319">
        <v>244</v>
      </c>
      <c r="E319" t="s">
        <v>14</v>
      </c>
      <c r="F319">
        <v>1229</v>
      </c>
    </row>
    <row r="320" spans="1:6" x14ac:dyDescent="0.25">
      <c r="A320" t="s">
        <v>20</v>
      </c>
      <c r="B320">
        <v>5180</v>
      </c>
      <c r="E320" t="s">
        <v>14</v>
      </c>
      <c r="F320">
        <v>12</v>
      </c>
    </row>
    <row r="321" spans="1:6" x14ac:dyDescent="0.25">
      <c r="A321" t="s">
        <v>20</v>
      </c>
      <c r="B321">
        <v>589</v>
      </c>
      <c r="E321" t="s">
        <v>14</v>
      </c>
      <c r="F321">
        <v>452</v>
      </c>
    </row>
    <row r="322" spans="1:6" x14ac:dyDescent="0.25">
      <c r="A322" t="s">
        <v>20</v>
      </c>
      <c r="B322">
        <v>2725</v>
      </c>
      <c r="E322" t="s">
        <v>14</v>
      </c>
      <c r="F322">
        <v>1886</v>
      </c>
    </row>
    <row r="323" spans="1:6" x14ac:dyDescent="0.25">
      <c r="A323" t="s">
        <v>20</v>
      </c>
      <c r="B323">
        <v>300</v>
      </c>
      <c r="E323" t="s">
        <v>14</v>
      </c>
      <c r="F323">
        <v>1825</v>
      </c>
    </row>
    <row r="324" spans="1:6" x14ac:dyDescent="0.25">
      <c r="A324" t="s">
        <v>20</v>
      </c>
      <c r="B324">
        <v>144</v>
      </c>
      <c r="E324" t="s">
        <v>14</v>
      </c>
      <c r="F324">
        <v>31</v>
      </c>
    </row>
    <row r="325" spans="1:6" x14ac:dyDescent="0.25">
      <c r="A325" t="s">
        <v>20</v>
      </c>
      <c r="B325">
        <v>87</v>
      </c>
      <c r="E325" t="s">
        <v>14</v>
      </c>
      <c r="F325">
        <v>107</v>
      </c>
    </row>
    <row r="326" spans="1:6" x14ac:dyDescent="0.25">
      <c r="A326" t="s">
        <v>20</v>
      </c>
      <c r="B326">
        <v>3116</v>
      </c>
      <c r="E326" t="s">
        <v>14</v>
      </c>
      <c r="F326">
        <v>27</v>
      </c>
    </row>
    <row r="327" spans="1:6" x14ac:dyDescent="0.25">
      <c r="A327" t="s">
        <v>20</v>
      </c>
      <c r="B327">
        <v>909</v>
      </c>
      <c r="E327" t="s">
        <v>14</v>
      </c>
      <c r="F327">
        <v>1221</v>
      </c>
    </row>
    <row r="328" spans="1:6" x14ac:dyDescent="0.25">
      <c r="A328" t="s">
        <v>20</v>
      </c>
      <c r="B328">
        <v>1613</v>
      </c>
      <c r="E328" t="s">
        <v>14</v>
      </c>
      <c r="F328">
        <v>1</v>
      </c>
    </row>
    <row r="329" spans="1:6" x14ac:dyDescent="0.25">
      <c r="A329" t="s">
        <v>20</v>
      </c>
      <c r="B329">
        <v>136</v>
      </c>
      <c r="E329" t="s">
        <v>14</v>
      </c>
      <c r="F329">
        <v>16</v>
      </c>
    </row>
    <row r="330" spans="1:6" x14ac:dyDescent="0.25">
      <c r="A330" t="s">
        <v>20</v>
      </c>
      <c r="B330">
        <v>130</v>
      </c>
      <c r="E330" t="s">
        <v>14</v>
      </c>
      <c r="F330">
        <v>41</v>
      </c>
    </row>
    <row r="331" spans="1:6" x14ac:dyDescent="0.25">
      <c r="A331" t="s">
        <v>20</v>
      </c>
      <c r="B331">
        <v>102</v>
      </c>
      <c r="E331" t="s">
        <v>14</v>
      </c>
      <c r="F331">
        <v>523</v>
      </c>
    </row>
    <row r="332" spans="1:6" x14ac:dyDescent="0.25">
      <c r="A332" t="s">
        <v>20</v>
      </c>
      <c r="B332">
        <v>4006</v>
      </c>
      <c r="E332" t="s">
        <v>14</v>
      </c>
      <c r="F332">
        <v>141</v>
      </c>
    </row>
    <row r="333" spans="1:6" x14ac:dyDescent="0.25">
      <c r="A333" t="s">
        <v>20</v>
      </c>
      <c r="B333">
        <v>1629</v>
      </c>
      <c r="E333" t="s">
        <v>14</v>
      </c>
      <c r="F333">
        <v>52</v>
      </c>
    </row>
    <row r="334" spans="1:6" x14ac:dyDescent="0.25">
      <c r="A334" t="s">
        <v>20</v>
      </c>
      <c r="B334">
        <v>2188</v>
      </c>
      <c r="E334" t="s">
        <v>14</v>
      </c>
      <c r="F334">
        <v>225</v>
      </c>
    </row>
    <row r="335" spans="1:6" x14ac:dyDescent="0.25">
      <c r="A335" t="s">
        <v>20</v>
      </c>
      <c r="B335">
        <v>2409</v>
      </c>
      <c r="E335" t="s">
        <v>14</v>
      </c>
      <c r="F335">
        <v>38</v>
      </c>
    </row>
    <row r="336" spans="1:6" x14ac:dyDescent="0.25">
      <c r="A336" t="s">
        <v>20</v>
      </c>
      <c r="B336">
        <v>194</v>
      </c>
      <c r="E336" t="s">
        <v>14</v>
      </c>
      <c r="F336">
        <v>15</v>
      </c>
    </row>
    <row r="337" spans="1:6" x14ac:dyDescent="0.25">
      <c r="A337" t="s">
        <v>20</v>
      </c>
      <c r="B337">
        <v>1140</v>
      </c>
      <c r="E337" t="s">
        <v>14</v>
      </c>
      <c r="F337">
        <v>37</v>
      </c>
    </row>
    <row r="338" spans="1:6" x14ac:dyDescent="0.25">
      <c r="A338" t="s">
        <v>20</v>
      </c>
      <c r="B338">
        <v>102</v>
      </c>
      <c r="E338" t="s">
        <v>14</v>
      </c>
      <c r="F338">
        <v>112</v>
      </c>
    </row>
    <row r="339" spans="1:6" x14ac:dyDescent="0.25">
      <c r="A339" t="s">
        <v>20</v>
      </c>
      <c r="B339">
        <v>2857</v>
      </c>
      <c r="E339" t="s">
        <v>14</v>
      </c>
      <c r="F339">
        <v>21</v>
      </c>
    </row>
    <row r="340" spans="1:6" x14ac:dyDescent="0.25">
      <c r="A340" t="s">
        <v>20</v>
      </c>
      <c r="B340">
        <v>107</v>
      </c>
      <c r="E340" t="s">
        <v>14</v>
      </c>
      <c r="F340">
        <v>67</v>
      </c>
    </row>
    <row r="341" spans="1:6" x14ac:dyDescent="0.25">
      <c r="A341" t="s">
        <v>20</v>
      </c>
      <c r="B341">
        <v>160</v>
      </c>
      <c r="E341" t="s">
        <v>14</v>
      </c>
      <c r="F341">
        <v>78</v>
      </c>
    </row>
    <row r="342" spans="1:6" x14ac:dyDescent="0.25">
      <c r="A342" t="s">
        <v>20</v>
      </c>
      <c r="B342">
        <v>2230</v>
      </c>
      <c r="E342" t="s">
        <v>14</v>
      </c>
      <c r="F342">
        <v>67</v>
      </c>
    </row>
    <row r="343" spans="1:6" x14ac:dyDescent="0.25">
      <c r="A343" t="s">
        <v>20</v>
      </c>
      <c r="B343">
        <v>316</v>
      </c>
      <c r="E343" t="s">
        <v>14</v>
      </c>
      <c r="F343">
        <v>263</v>
      </c>
    </row>
    <row r="344" spans="1:6" x14ac:dyDescent="0.25">
      <c r="A344" t="s">
        <v>20</v>
      </c>
      <c r="B344">
        <v>117</v>
      </c>
      <c r="E344" t="s">
        <v>14</v>
      </c>
      <c r="F344">
        <v>1691</v>
      </c>
    </row>
    <row r="345" spans="1:6" x14ac:dyDescent="0.25">
      <c r="A345" t="s">
        <v>20</v>
      </c>
      <c r="B345">
        <v>6406</v>
      </c>
      <c r="E345" t="s">
        <v>14</v>
      </c>
      <c r="F345">
        <v>181</v>
      </c>
    </row>
    <row r="346" spans="1:6" x14ac:dyDescent="0.25">
      <c r="A346" t="s">
        <v>20</v>
      </c>
      <c r="B346">
        <v>192</v>
      </c>
      <c r="E346" t="s">
        <v>14</v>
      </c>
      <c r="F346">
        <v>13</v>
      </c>
    </row>
    <row r="347" spans="1:6" x14ac:dyDescent="0.25">
      <c r="A347" t="s">
        <v>20</v>
      </c>
      <c r="B347">
        <v>26</v>
      </c>
      <c r="E347" t="s">
        <v>14</v>
      </c>
      <c r="F347">
        <v>1</v>
      </c>
    </row>
    <row r="348" spans="1:6" x14ac:dyDescent="0.25">
      <c r="A348" t="s">
        <v>20</v>
      </c>
      <c r="B348">
        <v>723</v>
      </c>
      <c r="E348" t="s">
        <v>14</v>
      </c>
      <c r="F348">
        <v>21</v>
      </c>
    </row>
    <row r="349" spans="1:6" x14ac:dyDescent="0.25">
      <c r="A349" t="s">
        <v>20</v>
      </c>
      <c r="B349">
        <v>170</v>
      </c>
      <c r="E349" t="s">
        <v>14</v>
      </c>
      <c r="F349">
        <v>830</v>
      </c>
    </row>
    <row r="350" spans="1:6" x14ac:dyDescent="0.25">
      <c r="A350" t="s">
        <v>20</v>
      </c>
      <c r="B350">
        <v>238</v>
      </c>
      <c r="E350" t="s">
        <v>14</v>
      </c>
      <c r="F350">
        <v>130</v>
      </c>
    </row>
    <row r="351" spans="1:6" x14ac:dyDescent="0.25">
      <c r="A351" t="s">
        <v>20</v>
      </c>
      <c r="B351">
        <v>55</v>
      </c>
      <c r="E351" t="s">
        <v>14</v>
      </c>
      <c r="F351">
        <v>55</v>
      </c>
    </row>
    <row r="352" spans="1:6" x14ac:dyDescent="0.25">
      <c r="A352" t="s">
        <v>20</v>
      </c>
      <c r="B352">
        <v>128</v>
      </c>
      <c r="E352" t="s">
        <v>14</v>
      </c>
      <c r="F352">
        <v>114</v>
      </c>
    </row>
    <row r="353" spans="1:6" x14ac:dyDescent="0.25">
      <c r="A353" t="s">
        <v>20</v>
      </c>
      <c r="B353">
        <v>2144</v>
      </c>
      <c r="E353" t="s">
        <v>14</v>
      </c>
      <c r="F353">
        <v>594</v>
      </c>
    </row>
    <row r="354" spans="1:6" x14ac:dyDescent="0.25">
      <c r="A354" t="s">
        <v>20</v>
      </c>
      <c r="B354">
        <v>2693</v>
      </c>
      <c r="E354" t="s">
        <v>14</v>
      </c>
      <c r="F354">
        <v>24</v>
      </c>
    </row>
    <row r="355" spans="1:6" x14ac:dyDescent="0.25">
      <c r="A355" t="s">
        <v>20</v>
      </c>
      <c r="B355">
        <v>432</v>
      </c>
      <c r="E355" t="s">
        <v>14</v>
      </c>
      <c r="F355">
        <v>252</v>
      </c>
    </row>
    <row r="356" spans="1:6" x14ac:dyDescent="0.25">
      <c r="A356" t="s">
        <v>20</v>
      </c>
      <c r="B356">
        <v>189</v>
      </c>
      <c r="E356" t="s">
        <v>14</v>
      </c>
      <c r="F356">
        <v>67</v>
      </c>
    </row>
    <row r="357" spans="1:6" x14ac:dyDescent="0.25">
      <c r="A357" t="s">
        <v>20</v>
      </c>
      <c r="B357">
        <v>154</v>
      </c>
      <c r="E357" t="s">
        <v>14</v>
      </c>
      <c r="F357">
        <v>742</v>
      </c>
    </row>
    <row r="358" spans="1:6" x14ac:dyDescent="0.25">
      <c r="A358" t="s">
        <v>20</v>
      </c>
      <c r="B358">
        <v>96</v>
      </c>
      <c r="E358" t="s">
        <v>14</v>
      </c>
      <c r="F358">
        <v>75</v>
      </c>
    </row>
    <row r="359" spans="1:6" x14ac:dyDescent="0.25">
      <c r="A359" t="s">
        <v>20</v>
      </c>
      <c r="B359">
        <v>3063</v>
      </c>
      <c r="E359" t="s">
        <v>14</v>
      </c>
      <c r="F359">
        <v>4405</v>
      </c>
    </row>
    <row r="360" spans="1:6" x14ac:dyDescent="0.25">
      <c r="A360" t="s">
        <v>20</v>
      </c>
      <c r="B360">
        <v>2266</v>
      </c>
      <c r="E360" t="s">
        <v>14</v>
      </c>
      <c r="F360">
        <v>92</v>
      </c>
    </row>
    <row r="361" spans="1:6" x14ac:dyDescent="0.25">
      <c r="A361" t="s">
        <v>20</v>
      </c>
      <c r="B361">
        <v>194</v>
      </c>
      <c r="E361" t="s">
        <v>14</v>
      </c>
      <c r="F361">
        <v>64</v>
      </c>
    </row>
    <row r="362" spans="1:6" x14ac:dyDescent="0.25">
      <c r="A362" t="s">
        <v>20</v>
      </c>
      <c r="B362">
        <v>129</v>
      </c>
      <c r="E362" t="s">
        <v>14</v>
      </c>
      <c r="F362">
        <v>64</v>
      </c>
    </row>
    <row r="363" spans="1:6" x14ac:dyDescent="0.25">
      <c r="A363" t="s">
        <v>20</v>
      </c>
      <c r="B363">
        <v>375</v>
      </c>
      <c r="E363" t="s">
        <v>14</v>
      </c>
      <c r="F363">
        <v>842</v>
      </c>
    </row>
    <row r="364" spans="1:6" x14ac:dyDescent="0.25">
      <c r="A364" t="s">
        <v>20</v>
      </c>
      <c r="B364">
        <v>409</v>
      </c>
      <c r="E364" t="s">
        <v>14</v>
      </c>
      <c r="F364">
        <v>112</v>
      </c>
    </row>
    <row r="365" spans="1:6" x14ac:dyDescent="0.25">
      <c r="A365" t="s">
        <v>20</v>
      </c>
      <c r="B365">
        <v>234</v>
      </c>
      <c r="E365" t="s">
        <v>14</v>
      </c>
      <c r="F365">
        <v>374</v>
      </c>
    </row>
    <row r="366" spans="1:6" x14ac:dyDescent="0.25">
      <c r="A366" t="s">
        <v>20</v>
      </c>
      <c r="B366">
        <v>3016</v>
      </c>
    </row>
    <row r="367" spans="1:6" x14ac:dyDescent="0.25">
      <c r="A367" t="s">
        <v>20</v>
      </c>
      <c r="B367">
        <v>264</v>
      </c>
      <c r="F367" s="7"/>
    </row>
    <row r="368" spans="1:6" x14ac:dyDescent="0.25">
      <c r="A368" t="s">
        <v>20</v>
      </c>
      <c r="B368">
        <v>272</v>
      </c>
      <c r="F368" s="10"/>
    </row>
    <row r="369" spans="1:6" x14ac:dyDescent="0.25">
      <c r="A369" t="s">
        <v>20</v>
      </c>
      <c r="B369">
        <v>419</v>
      </c>
      <c r="F369" s="10"/>
    </row>
    <row r="370" spans="1:6" x14ac:dyDescent="0.25">
      <c r="A370" t="s">
        <v>20</v>
      </c>
      <c r="B370">
        <v>1621</v>
      </c>
      <c r="F370" s="10"/>
    </row>
    <row r="371" spans="1:6" x14ac:dyDescent="0.25">
      <c r="A371" t="s">
        <v>20</v>
      </c>
      <c r="B371">
        <v>1101</v>
      </c>
      <c r="E371" s="18"/>
      <c r="F371" s="19"/>
    </row>
    <row r="372" spans="1:6" x14ac:dyDescent="0.25">
      <c r="A372" t="s">
        <v>20</v>
      </c>
      <c r="B372">
        <v>1073</v>
      </c>
      <c r="E372" s="18"/>
      <c r="F372" s="19"/>
    </row>
    <row r="373" spans="1:6" x14ac:dyDescent="0.25">
      <c r="A373" t="s">
        <v>20</v>
      </c>
      <c r="B373">
        <v>331</v>
      </c>
    </row>
    <row r="374" spans="1:6" x14ac:dyDescent="0.25">
      <c r="A374" t="s">
        <v>20</v>
      </c>
      <c r="B374">
        <v>1170</v>
      </c>
    </row>
    <row r="375" spans="1:6" x14ac:dyDescent="0.25">
      <c r="A375" t="s">
        <v>20</v>
      </c>
      <c r="B375">
        <v>363</v>
      </c>
    </row>
    <row r="376" spans="1:6" x14ac:dyDescent="0.25">
      <c r="A376" t="s">
        <v>20</v>
      </c>
      <c r="B376">
        <v>103</v>
      </c>
    </row>
    <row r="377" spans="1:6" x14ac:dyDescent="0.25">
      <c r="A377" t="s">
        <v>20</v>
      </c>
      <c r="B377">
        <v>147</v>
      </c>
    </row>
    <row r="378" spans="1:6" x14ac:dyDescent="0.25">
      <c r="A378" t="s">
        <v>20</v>
      </c>
      <c r="B378">
        <v>110</v>
      </c>
    </row>
    <row r="379" spans="1:6" x14ac:dyDescent="0.25">
      <c r="A379" t="s">
        <v>20</v>
      </c>
      <c r="B379">
        <v>134</v>
      </c>
    </row>
    <row r="380" spans="1:6" x14ac:dyDescent="0.25">
      <c r="A380" t="s">
        <v>20</v>
      </c>
      <c r="B380">
        <v>269</v>
      </c>
    </row>
    <row r="381" spans="1:6" x14ac:dyDescent="0.25">
      <c r="A381" t="s">
        <v>20</v>
      </c>
      <c r="B381">
        <v>175</v>
      </c>
    </row>
    <row r="382" spans="1:6" x14ac:dyDescent="0.25">
      <c r="A382" t="s">
        <v>20</v>
      </c>
      <c r="B382">
        <v>69</v>
      </c>
    </row>
    <row r="383" spans="1:6" x14ac:dyDescent="0.25">
      <c r="A383" t="s">
        <v>20</v>
      </c>
      <c r="B383">
        <v>190</v>
      </c>
    </row>
    <row r="384" spans="1:6"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mergeCells count="4">
    <mergeCell ref="J11:Q11"/>
    <mergeCell ref="J12:Q12"/>
    <mergeCell ref="T1:U1"/>
    <mergeCell ref="AI1:AJ1"/>
  </mergeCells>
  <conditionalFormatting sqref="A1:A1047777">
    <cfRule type="cellIs" dxfId="36" priority="60" operator="equal">
      <formula>"live"</formula>
    </cfRule>
    <cfRule type="cellIs" dxfId="35" priority="59" operator="equal">
      <formula>"Canceled"</formula>
    </cfRule>
    <cfRule type="cellIs" dxfId="34" priority="58" operator="equal">
      <formula>"failed"</formula>
    </cfRule>
    <cfRule type="cellIs" dxfId="33" priority="57" operator="equal">
      <formula>"successful"</formula>
    </cfRule>
  </conditionalFormatting>
  <conditionalFormatting sqref="E1:E1047576">
    <cfRule type="cellIs" dxfId="32" priority="52" operator="equal">
      <formula>"live"</formula>
    </cfRule>
    <cfRule type="cellIs" dxfId="31" priority="51" operator="equal">
      <formula>"Canceled"</formula>
    </cfRule>
    <cfRule type="cellIs" dxfId="30" priority="50" operator="equal">
      <formula>"failed"</formula>
    </cfRule>
    <cfRule type="cellIs" dxfId="29" priority="49" operator="equal">
      <formula>"successful"</formula>
    </cfRule>
  </conditionalFormatting>
  <conditionalFormatting sqref="H1">
    <cfRule type="cellIs" dxfId="28" priority="42" operator="equal">
      <formula>"failed"</formula>
    </cfRule>
    <cfRule type="cellIs" dxfId="27" priority="41" operator="equal">
      <formula>"successful"</formula>
    </cfRule>
    <cfRule type="cellIs" dxfId="26" priority="44" operator="equal">
      <formula>"live"</formula>
    </cfRule>
    <cfRule type="cellIs" dxfId="25" priority="43" operator="equal">
      <formula>"Canceled"</formula>
    </cfRule>
  </conditionalFormatting>
  <conditionalFormatting sqref="I1">
    <cfRule type="cellIs" dxfId="24" priority="34" operator="equal">
      <formula>"Unsuccessful"</formula>
    </cfRule>
  </conditionalFormatting>
  <conditionalFormatting sqref="I1:I7">
    <cfRule type="cellIs" dxfId="23" priority="21" operator="equal">
      <formula>"successful"</formula>
    </cfRule>
    <cfRule type="cellIs" dxfId="22" priority="23" operator="equal">
      <formula>"Canceled"</formula>
    </cfRule>
    <cfRule type="cellIs" dxfId="21" priority="24" operator="equal">
      <formula>"live"</formula>
    </cfRule>
  </conditionalFormatting>
  <conditionalFormatting sqref="I2:I7">
    <cfRule type="cellIs" dxfId="20" priority="22" operator="equal">
      <formula>"failed"</formula>
    </cfRule>
  </conditionalFormatting>
  <conditionalFormatting sqref="I11:I12">
    <cfRule type="cellIs" dxfId="19" priority="12" operator="equal">
      <formula>"live"</formula>
    </cfRule>
    <cfRule type="cellIs" dxfId="18" priority="11" operator="equal">
      <formula>"Canceled"</formula>
    </cfRule>
    <cfRule type="cellIs" dxfId="17" priority="10" operator="equal">
      <formula>"failed"</formula>
    </cfRule>
    <cfRule type="cellIs" dxfId="16" priority="9" operator="equal">
      <formula>"successful"</formula>
    </cfRule>
  </conditionalFormatting>
  <conditionalFormatting sqref="J1:K1">
    <cfRule type="cellIs" dxfId="15" priority="16" operator="equal">
      <formula>"live"</formula>
    </cfRule>
    <cfRule type="cellIs" dxfId="14" priority="15" operator="equal">
      <formula>"Canceled"</formula>
    </cfRule>
    <cfRule type="cellIs" dxfId="13" priority="14" operator="equal">
      <formula>"failed"</formula>
    </cfRule>
    <cfRule type="cellIs" dxfId="12" priority="13" operator="equal">
      <formula>"successful"</formula>
    </cfRule>
  </conditionalFormatting>
  <conditionalFormatting sqref="T1">
    <cfRule type="cellIs" dxfId="11" priority="8" operator="equal">
      <formula>"live"</formula>
    </cfRule>
    <cfRule type="cellIs" dxfId="10" priority="7" operator="equal">
      <formula>"Canceled"</formula>
    </cfRule>
    <cfRule type="cellIs" dxfId="9" priority="6" operator="equal">
      <formula>"failed"</formula>
    </cfRule>
    <cfRule type="cellIs" dxfId="8" priority="5" operator="equal">
      <formula>"successful"</formula>
    </cfRule>
  </conditionalFormatting>
  <conditionalFormatting sqref="AI1">
    <cfRule type="cellIs" dxfId="7" priority="2" operator="equal">
      <formula>"failed"</formula>
    </cfRule>
    <cfRule type="cellIs" dxfId="6" priority="3" operator="equal">
      <formula>"Canceled"</formula>
    </cfRule>
    <cfRule type="cellIs" dxfId="5" priority="4" operator="equal">
      <formula>"live"</formula>
    </cfRule>
    <cfRule type="cellIs" dxfId="4" priority="1" operator="equal">
      <formula>"successful"</formula>
    </cfRule>
  </conditionalFormatting>
  <pageMargins left="0.7" right="0.7" top="0.75" bottom="0.75" header="0.3" footer="0.3"/>
  <pageSetup orientation="portrait" horizontalDpi="300" verticalDpi="300" r:id="rId1"/>
  <drawing r:id="rId2"/>
  <extLst>
    <ext xmlns:x15="http://schemas.microsoft.com/office/spreadsheetml/2010/11/main" uri="{F7C9EE02-42E1-4005-9D12-6889AFFD525C}">
      <x15:webExtensions xmlns:xm="http://schemas.microsoft.com/office/excel/2006/main">
        <x15:webExtension appRef="{F321CFFA-5968-491E-BCCF-71B56AD28C0F}">
          <xm:f>'Bonus Statistical Analysis'!1:1048576</xm:f>
        </x15:webExtension>
        <x15:webExtension appRef="{C49A0684-4BBF-437A-9E8B-3520799B670D}">
          <xm:f>'Bonus Statistical Analysis'!$F$2:$F$365</xm:f>
        </x15:webExtension>
        <x15:webExtension appRef="{99D7087A-05D3-44DD-A9FB-72CEF4E45772}">
          <xm:f>'Bonus Statistical Analysis'!$AI$1:$AO$22</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DE327-4B7E-4CB3-B8F1-005D5ABD7A1E}">
  <dimension ref="A3:R18"/>
  <sheetViews>
    <sheetView topLeftCell="A19" workbookViewId="0">
      <selection activeCell="B4" sqref="B4"/>
    </sheetView>
  </sheetViews>
  <sheetFormatPr defaultRowHeight="15.75" x14ac:dyDescent="0.25"/>
  <cols>
    <col min="1" max="1" width="16.75" bestFit="1" customWidth="1"/>
    <col min="2" max="2" width="17.25" bestFit="1" customWidth="1"/>
    <col min="3" max="3" width="5.625" bestFit="1" customWidth="1"/>
    <col min="4" max="4" width="8.375" bestFit="1" customWidth="1"/>
    <col min="5" max="5" width="11" bestFit="1" customWidth="1"/>
    <col min="6" max="6" width="16.75" hidden="1" customWidth="1"/>
    <col min="7" max="7" width="17.25" bestFit="1" customWidth="1"/>
    <col min="8" max="8" width="5.625" bestFit="1" customWidth="1"/>
    <col min="9" max="9" width="8.375" bestFit="1" customWidth="1"/>
    <col min="10" max="10" width="11" bestFit="1" customWidth="1"/>
    <col min="11" max="11" width="16.75" bestFit="1" customWidth="1"/>
    <col min="15" max="15" width="11" style="10" bestFit="1" customWidth="1"/>
    <col min="16" max="18" width="19.625" bestFit="1" customWidth="1"/>
  </cols>
  <sheetData>
    <row r="3" spans="1:18" x14ac:dyDescent="0.25">
      <c r="B3" s="13" t="s">
        <v>2118</v>
      </c>
    </row>
    <row r="4" spans="1:18" x14ac:dyDescent="0.25">
      <c r="A4" s="9" t="s">
        <v>2085</v>
      </c>
      <c r="B4" s="9" t="s">
        <v>2044</v>
      </c>
      <c r="C4" s="10"/>
      <c r="D4" s="10"/>
      <c r="E4" s="10"/>
      <c r="F4" s="9" t="s">
        <v>2087</v>
      </c>
      <c r="G4" s="9" t="s">
        <v>2044</v>
      </c>
      <c r="H4" s="10"/>
      <c r="I4" s="10"/>
      <c r="J4" s="13"/>
      <c r="L4" s="13" t="s">
        <v>2117</v>
      </c>
    </row>
    <row r="5" spans="1:18" x14ac:dyDescent="0.25">
      <c r="A5" s="9" t="s">
        <v>2029</v>
      </c>
      <c r="B5" s="10" t="s">
        <v>20</v>
      </c>
      <c r="C5" s="10" t="s">
        <v>14</v>
      </c>
      <c r="D5" s="10" t="s">
        <v>74</v>
      </c>
      <c r="E5" s="10" t="s">
        <v>2030</v>
      </c>
      <c r="F5" s="9" t="s">
        <v>2029</v>
      </c>
      <c r="G5" s="10" t="s">
        <v>20</v>
      </c>
      <c r="H5" s="10" t="s">
        <v>14</v>
      </c>
      <c r="I5" s="10" t="s">
        <v>74</v>
      </c>
      <c r="J5" s="22">
        <v>0</v>
      </c>
      <c r="K5" s="12" t="s">
        <v>2074</v>
      </c>
      <c r="L5" s="12" t="s">
        <v>20</v>
      </c>
      <c r="M5" s="12" t="s">
        <v>14</v>
      </c>
      <c r="N5" s="12" t="s">
        <v>74</v>
      </c>
      <c r="O5" s="15" t="s">
        <v>2030</v>
      </c>
      <c r="P5" s="12" t="s">
        <v>2089</v>
      </c>
      <c r="Q5" s="12" t="s">
        <v>2090</v>
      </c>
      <c r="R5" s="12" t="s">
        <v>2091</v>
      </c>
    </row>
    <row r="6" spans="1:18" x14ac:dyDescent="0.25">
      <c r="A6" s="10" t="s">
        <v>2075</v>
      </c>
      <c r="B6" s="10">
        <v>30</v>
      </c>
      <c r="C6" s="10">
        <v>20</v>
      </c>
      <c r="D6" s="10">
        <v>1</v>
      </c>
      <c r="E6" s="10">
        <v>51</v>
      </c>
      <c r="F6" s="10" t="s">
        <v>2075</v>
      </c>
      <c r="G6" s="11">
        <v>0.58823529411764708</v>
      </c>
      <c r="H6" s="11">
        <v>0.39215686274509803</v>
      </c>
      <c r="I6" s="11">
        <v>1.9607843137254902E-2</v>
      </c>
      <c r="J6" s="23">
        <v>1000</v>
      </c>
      <c r="K6" t="s">
        <v>2075</v>
      </c>
      <c r="L6">
        <f>COUNTIFS(Crowdfunding!$D:$D,"&gt;="&amp;$J5,Crowdfunding!$D:$D,"&lt;"&amp;$J6,Crowdfunding!$F:$F,L$5)</f>
        <v>30</v>
      </c>
      <c r="M6" s="10">
        <f>COUNTIFS(Crowdfunding!$D:$D,"&gt;="&amp;$J5,Crowdfunding!$D:$D,"&lt;"&amp;$J6,Crowdfunding!$F:$F,M$5)</f>
        <v>20</v>
      </c>
      <c r="N6" s="10">
        <f>COUNTIFS(Crowdfunding!$D:$D,"&gt;="&amp;$J5,Crowdfunding!$D:$D,"&lt;"&amp;$J6,Crowdfunding!$F:$F,N$5)</f>
        <v>1</v>
      </c>
      <c r="O6" s="10">
        <f>SUM(L6:N6)</f>
        <v>51</v>
      </c>
      <c r="P6" s="14">
        <f>L6/$O6</f>
        <v>0.58823529411764708</v>
      </c>
      <c r="Q6" s="14">
        <f>M6/$O6</f>
        <v>0.39215686274509803</v>
      </c>
      <c r="R6" s="14">
        <f>N6/$O6</f>
        <v>1.9607843137254902E-2</v>
      </c>
    </row>
    <row r="7" spans="1:18" x14ac:dyDescent="0.25">
      <c r="A7" s="10" t="s">
        <v>2088</v>
      </c>
      <c r="B7" s="10">
        <v>191</v>
      </c>
      <c r="C7" s="10">
        <v>38</v>
      </c>
      <c r="D7" s="10">
        <v>2</v>
      </c>
      <c r="E7" s="10">
        <v>231</v>
      </c>
      <c r="F7" s="10" t="s">
        <v>2088</v>
      </c>
      <c r="G7" s="11">
        <v>0.82683982683982682</v>
      </c>
      <c r="H7" s="11">
        <v>0.16450216450216451</v>
      </c>
      <c r="I7" s="11">
        <v>8.658008658008658E-3</v>
      </c>
      <c r="J7" s="23">
        <v>5000</v>
      </c>
      <c r="K7" t="s">
        <v>2088</v>
      </c>
      <c r="L7">
        <f>COUNTIFS(Crowdfunding!$D:$D,"&gt;="&amp;$J6,Crowdfunding!$D:$D,"&lt;"&amp;$J7,Crowdfunding!$F:$F,L$5)</f>
        <v>191</v>
      </c>
      <c r="M7" s="10">
        <f>COUNTIFS(Crowdfunding!$D:$D,"&gt;="&amp;$J6,Crowdfunding!$D:$D,"&lt;"&amp;$J7,Crowdfunding!$F:$F,M$5)</f>
        <v>38</v>
      </c>
      <c r="N7" s="10">
        <f>COUNTIFS(Crowdfunding!$D:$D,"&gt;="&amp;$J6,Crowdfunding!$D:$D,"&lt;"&amp;$J7,Crowdfunding!$F:$F,N$5)</f>
        <v>2</v>
      </c>
      <c r="O7" s="10">
        <f t="shared" ref="O7:O17" si="0">SUM(L7:N7)</f>
        <v>231</v>
      </c>
      <c r="P7" s="14">
        <f t="shared" ref="P7:R17" si="1">L7/$O7</f>
        <v>0.82683982683982682</v>
      </c>
      <c r="Q7" s="14">
        <f t="shared" si="1"/>
        <v>0.16450216450216451</v>
      </c>
      <c r="R7" s="14">
        <f t="shared" si="1"/>
        <v>8.658008658008658E-3</v>
      </c>
    </row>
    <row r="8" spans="1:18" x14ac:dyDescent="0.25">
      <c r="A8" s="10" t="s">
        <v>2076</v>
      </c>
      <c r="B8" s="10">
        <v>4</v>
      </c>
      <c r="C8" s="10">
        <v>5</v>
      </c>
      <c r="D8" s="10"/>
      <c r="E8" s="10">
        <v>9</v>
      </c>
      <c r="F8" s="10" t="s">
        <v>2076</v>
      </c>
      <c r="G8" s="11">
        <v>0.44444444444444442</v>
      </c>
      <c r="H8" s="11">
        <v>0.55555555555555558</v>
      </c>
      <c r="I8" s="11">
        <v>0</v>
      </c>
      <c r="J8" s="23">
        <v>10000</v>
      </c>
      <c r="K8" t="s">
        <v>2084</v>
      </c>
      <c r="L8">
        <f>COUNTIFS(Crowdfunding!$D:$D,"&gt;="&amp;$J7,Crowdfunding!$D:$D,"&lt;"&amp;$J8,Crowdfunding!$F:$F,L$5)</f>
        <v>164</v>
      </c>
      <c r="M8" s="10">
        <f>COUNTIFS(Crowdfunding!$D:$D,"&gt;="&amp;$J7,Crowdfunding!$D:$D,"&lt;"&amp;$J8,Crowdfunding!$F:$F,M$5)</f>
        <v>126</v>
      </c>
      <c r="N8" s="10">
        <f>COUNTIFS(Crowdfunding!$D:$D,"&gt;="&amp;$J7,Crowdfunding!$D:$D,"&lt;"&amp;$J8,Crowdfunding!$F:$F,N$5)</f>
        <v>25</v>
      </c>
      <c r="O8" s="10">
        <f t="shared" si="0"/>
        <v>315</v>
      </c>
      <c r="P8" s="14">
        <f t="shared" si="1"/>
        <v>0.52063492063492067</v>
      </c>
      <c r="Q8" s="14">
        <f t="shared" si="1"/>
        <v>0.4</v>
      </c>
      <c r="R8" s="14">
        <f t="shared" si="1"/>
        <v>7.9365079365079361E-2</v>
      </c>
    </row>
    <row r="9" spans="1:18" x14ac:dyDescent="0.25">
      <c r="A9" s="10" t="s">
        <v>2077</v>
      </c>
      <c r="B9" s="10">
        <v>10</v>
      </c>
      <c r="C9" s="10"/>
      <c r="D9" s="10"/>
      <c r="E9" s="10">
        <v>10</v>
      </c>
      <c r="F9" s="10" t="s">
        <v>2077</v>
      </c>
      <c r="G9" s="11">
        <v>1</v>
      </c>
      <c r="H9" s="11">
        <v>0</v>
      </c>
      <c r="I9" s="11">
        <v>0</v>
      </c>
      <c r="J9" s="23">
        <v>15000</v>
      </c>
      <c r="K9" t="s">
        <v>2076</v>
      </c>
      <c r="L9">
        <f>COUNTIFS(Crowdfunding!$D:$D,"&gt;="&amp;$J8,Crowdfunding!$D:$D,"&lt;"&amp;$J9,Crowdfunding!$F:$F,L$5)</f>
        <v>4</v>
      </c>
      <c r="M9" s="10">
        <f>COUNTIFS(Crowdfunding!$D:$D,"&gt;="&amp;$J8,Crowdfunding!$D:$D,"&lt;"&amp;$J9,Crowdfunding!$F:$F,M$5)</f>
        <v>5</v>
      </c>
      <c r="N9" s="10">
        <f>COUNTIFS(Crowdfunding!$D:$D,"&gt;="&amp;$J8,Crowdfunding!$D:$D,"&lt;"&amp;$J9,Crowdfunding!$F:$F,N$5)</f>
        <v>0</v>
      </c>
      <c r="O9" s="10">
        <f t="shared" si="0"/>
        <v>9</v>
      </c>
      <c r="P9" s="14">
        <f t="shared" si="1"/>
        <v>0.44444444444444442</v>
      </c>
      <c r="Q9" s="14">
        <f t="shared" si="1"/>
        <v>0.55555555555555558</v>
      </c>
      <c r="R9" s="14">
        <f t="shared" si="1"/>
        <v>0</v>
      </c>
    </row>
    <row r="10" spans="1:18" x14ac:dyDescent="0.25">
      <c r="A10" s="10" t="s">
        <v>2078</v>
      </c>
      <c r="B10" s="10">
        <v>7</v>
      </c>
      <c r="C10" s="10"/>
      <c r="D10" s="10"/>
      <c r="E10" s="10">
        <v>7</v>
      </c>
      <c r="F10" s="10" t="s">
        <v>2078</v>
      </c>
      <c r="G10" s="11">
        <v>1</v>
      </c>
      <c r="H10" s="11">
        <v>0</v>
      </c>
      <c r="I10" s="11">
        <v>0</v>
      </c>
      <c r="J10" s="23">
        <v>20000</v>
      </c>
      <c r="K10" t="s">
        <v>2077</v>
      </c>
      <c r="L10">
        <f>COUNTIFS(Crowdfunding!$D:$D,"&gt;="&amp;$J9,Crowdfunding!$D:$D,"&lt;"&amp;$J10,Crowdfunding!$F:$F,L$5)</f>
        <v>10</v>
      </c>
      <c r="M10" s="10">
        <f>COUNTIFS(Crowdfunding!$D:$D,"&gt;="&amp;$J9,Crowdfunding!$D:$D,"&lt;"&amp;$J10,Crowdfunding!$F:$F,M$5)</f>
        <v>0</v>
      </c>
      <c r="N10" s="10">
        <f>COUNTIFS(Crowdfunding!$D:$D,"&gt;="&amp;$J9,Crowdfunding!$D:$D,"&lt;"&amp;$J10,Crowdfunding!$F:$F,N$5)</f>
        <v>0</v>
      </c>
      <c r="O10" s="10">
        <f t="shared" si="0"/>
        <v>10</v>
      </c>
      <c r="P10" s="14">
        <f t="shared" si="1"/>
        <v>1</v>
      </c>
      <c r="Q10" s="14">
        <f t="shared" si="1"/>
        <v>0</v>
      </c>
      <c r="R10" s="14">
        <f t="shared" si="1"/>
        <v>0</v>
      </c>
    </row>
    <row r="11" spans="1:18" x14ac:dyDescent="0.25">
      <c r="A11" s="10" t="s">
        <v>2079</v>
      </c>
      <c r="B11" s="10">
        <v>11</v>
      </c>
      <c r="C11" s="10">
        <v>3</v>
      </c>
      <c r="D11" s="10"/>
      <c r="E11" s="10">
        <v>14</v>
      </c>
      <c r="F11" s="10" t="s">
        <v>2079</v>
      </c>
      <c r="G11" s="11">
        <v>0.7857142857142857</v>
      </c>
      <c r="H11" s="11">
        <v>0.21428571428571427</v>
      </c>
      <c r="I11" s="11">
        <v>0</v>
      </c>
      <c r="J11" s="23">
        <v>25000</v>
      </c>
      <c r="K11" t="s">
        <v>2078</v>
      </c>
      <c r="L11">
        <f>COUNTIFS(Crowdfunding!$D:$D,"&gt;="&amp;$J10,Crowdfunding!$D:$D,"&lt;"&amp;$J11,Crowdfunding!$F:$F,L$5)</f>
        <v>7</v>
      </c>
      <c r="M11" s="10">
        <f>COUNTIFS(Crowdfunding!$D:$D,"&gt;="&amp;$J10,Crowdfunding!$D:$D,"&lt;"&amp;$J11,Crowdfunding!$F:$F,M$5)</f>
        <v>0</v>
      </c>
      <c r="N11" s="10">
        <f>COUNTIFS(Crowdfunding!$D:$D,"&gt;="&amp;$J10,Crowdfunding!$D:$D,"&lt;"&amp;$J11,Crowdfunding!$F:$F,N$5)</f>
        <v>0</v>
      </c>
      <c r="O11" s="10">
        <f t="shared" si="0"/>
        <v>7</v>
      </c>
      <c r="P11" s="14">
        <f t="shared" si="1"/>
        <v>1</v>
      </c>
      <c r="Q11" s="14">
        <f t="shared" si="1"/>
        <v>0</v>
      </c>
      <c r="R11" s="14">
        <f t="shared" si="1"/>
        <v>0</v>
      </c>
    </row>
    <row r="12" spans="1:18" x14ac:dyDescent="0.25">
      <c r="A12" s="10" t="s">
        <v>2080</v>
      </c>
      <c r="B12" s="10">
        <v>7</v>
      </c>
      <c r="C12" s="10"/>
      <c r="D12" s="10"/>
      <c r="E12" s="10">
        <v>7</v>
      </c>
      <c r="F12" s="10" t="s">
        <v>2080</v>
      </c>
      <c r="G12" s="11">
        <v>1</v>
      </c>
      <c r="H12" s="11">
        <v>0</v>
      </c>
      <c r="I12" s="11">
        <v>0</v>
      </c>
      <c r="J12" s="23">
        <v>30000</v>
      </c>
      <c r="K12" t="s">
        <v>2079</v>
      </c>
      <c r="L12">
        <f>COUNTIFS(Crowdfunding!$D:$D,"&gt;="&amp;$J11,Crowdfunding!$D:$D,"&lt;"&amp;$J12,Crowdfunding!$F:$F,L$5)</f>
        <v>11</v>
      </c>
      <c r="M12" s="10">
        <f>COUNTIFS(Crowdfunding!$D:$D,"&gt;="&amp;$J11,Crowdfunding!$D:$D,"&lt;"&amp;$J12,Crowdfunding!$F:$F,M$5)</f>
        <v>3</v>
      </c>
      <c r="N12" s="10">
        <f>COUNTIFS(Crowdfunding!$D:$D,"&gt;="&amp;$J11,Crowdfunding!$D:$D,"&lt;"&amp;$J12,Crowdfunding!$F:$F,N$5)</f>
        <v>0</v>
      </c>
      <c r="O12" s="10">
        <f t="shared" si="0"/>
        <v>14</v>
      </c>
      <c r="P12" s="14">
        <f t="shared" si="1"/>
        <v>0.7857142857142857</v>
      </c>
      <c r="Q12" s="14">
        <f t="shared" si="1"/>
        <v>0.21428571428571427</v>
      </c>
      <c r="R12" s="14">
        <f t="shared" si="1"/>
        <v>0</v>
      </c>
    </row>
    <row r="13" spans="1:18" x14ac:dyDescent="0.25">
      <c r="A13" s="10" t="s">
        <v>2081</v>
      </c>
      <c r="B13" s="10">
        <v>8</v>
      </c>
      <c r="C13" s="10">
        <v>3</v>
      </c>
      <c r="D13" s="10">
        <v>1</v>
      </c>
      <c r="E13" s="10">
        <v>12</v>
      </c>
      <c r="F13" s="10" t="s">
        <v>2081</v>
      </c>
      <c r="G13" s="11">
        <v>0.66666666666666663</v>
      </c>
      <c r="H13" s="11">
        <v>0.25</v>
      </c>
      <c r="I13" s="11">
        <v>8.3333333333333329E-2</v>
      </c>
      <c r="J13" s="23">
        <v>35000</v>
      </c>
      <c r="K13" t="s">
        <v>2080</v>
      </c>
      <c r="L13">
        <f>COUNTIFS(Crowdfunding!$D:$D,"&gt;="&amp;$J12,Crowdfunding!$D:$D,"&lt;"&amp;$J13,Crowdfunding!$F:$F,L$5)</f>
        <v>7</v>
      </c>
      <c r="M13" s="10">
        <f>COUNTIFS(Crowdfunding!$D:$D,"&gt;="&amp;$J12,Crowdfunding!$D:$D,"&lt;"&amp;$J13,Crowdfunding!$F:$F,M$5)</f>
        <v>0</v>
      </c>
      <c r="N13" s="10">
        <f>COUNTIFS(Crowdfunding!$D:$D,"&gt;="&amp;$J12,Crowdfunding!$D:$D,"&lt;"&amp;$J13,Crowdfunding!$F:$F,N$5)</f>
        <v>0</v>
      </c>
      <c r="O13" s="10">
        <f t="shared" si="0"/>
        <v>7</v>
      </c>
      <c r="P13" s="14">
        <f t="shared" si="1"/>
        <v>1</v>
      </c>
      <c r="Q13" s="14">
        <f t="shared" si="1"/>
        <v>0</v>
      </c>
      <c r="R13" s="14">
        <f t="shared" si="1"/>
        <v>0</v>
      </c>
    </row>
    <row r="14" spans="1:18" x14ac:dyDescent="0.25">
      <c r="A14" s="10" t="s">
        <v>2082</v>
      </c>
      <c r="B14" s="10">
        <v>11</v>
      </c>
      <c r="C14" s="10">
        <v>3</v>
      </c>
      <c r="D14" s="10"/>
      <c r="E14" s="10">
        <v>14</v>
      </c>
      <c r="F14" s="10" t="s">
        <v>2082</v>
      </c>
      <c r="G14" s="11">
        <v>0.7857142857142857</v>
      </c>
      <c r="H14" s="11">
        <v>0.21428571428571427</v>
      </c>
      <c r="I14" s="11">
        <v>0</v>
      </c>
      <c r="J14" s="23">
        <v>40000</v>
      </c>
      <c r="K14" t="s">
        <v>2081</v>
      </c>
      <c r="L14">
        <f>COUNTIFS(Crowdfunding!$D:$D,"&gt;="&amp;$J13,Crowdfunding!$D:$D,"&lt;"&amp;$J14,Crowdfunding!$F:$F,L$5)</f>
        <v>8</v>
      </c>
      <c r="M14" s="10">
        <f>COUNTIFS(Crowdfunding!$D:$D,"&gt;="&amp;$J13,Crowdfunding!$D:$D,"&lt;"&amp;$J14,Crowdfunding!$F:$F,M$5)</f>
        <v>3</v>
      </c>
      <c r="N14" s="10">
        <f>COUNTIFS(Crowdfunding!$D:$D,"&gt;="&amp;$J13,Crowdfunding!$D:$D,"&lt;"&amp;$J14,Crowdfunding!$F:$F,N$5)</f>
        <v>1</v>
      </c>
      <c r="O14" s="10">
        <f t="shared" si="0"/>
        <v>12</v>
      </c>
      <c r="P14" s="14">
        <f t="shared" si="1"/>
        <v>0.66666666666666663</v>
      </c>
      <c r="Q14" s="14">
        <f t="shared" si="1"/>
        <v>0.25</v>
      </c>
      <c r="R14" s="14">
        <f t="shared" si="1"/>
        <v>8.3333333333333329E-2</v>
      </c>
    </row>
    <row r="15" spans="1:18" x14ac:dyDescent="0.25">
      <c r="A15" s="10" t="s">
        <v>2083</v>
      </c>
      <c r="B15" s="10">
        <v>8</v>
      </c>
      <c r="C15" s="10">
        <v>3</v>
      </c>
      <c r="D15" s="10"/>
      <c r="E15" s="10">
        <v>11</v>
      </c>
      <c r="F15" s="10" t="s">
        <v>2083</v>
      </c>
      <c r="G15" s="11">
        <v>0.72727272727272729</v>
      </c>
      <c r="H15" s="11">
        <v>0.27272727272727271</v>
      </c>
      <c r="I15" s="11">
        <v>0</v>
      </c>
      <c r="J15" s="23">
        <v>45000</v>
      </c>
      <c r="K15" t="s">
        <v>2082</v>
      </c>
      <c r="L15">
        <f>COUNTIFS(Crowdfunding!$D:$D,"&gt;="&amp;$J14,Crowdfunding!$D:$D,"&lt;"&amp;$J15,Crowdfunding!$F:$F,L$5)</f>
        <v>11</v>
      </c>
      <c r="M15" s="10">
        <f>COUNTIFS(Crowdfunding!$D:$D,"&gt;="&amp;$J14,Crowdfunding!$D:$D,"&lt;"&amp;$J15,Crowdfunding!$F:$F,M$5)</f>
        <v>3</v>
      </c>
      <c r="N15" s="10">
        <f>COUNTIFS(Crowdfunding!$D:$D,"&gt;="&amp;$J14,Crowdfunding!$D:$D,"&lt;"&amp;$J15,Crowdfunding!$F:$F,N$5)</f>
        <v>0</v>
      </c>
      <c r="O15" s="10">
        <f t="shared" si="0"/>
        <v>14</v>
      </c>
      <c r="P15" s="14">
        <f t="shared" si="1"/>
        <v>0.7857142857142857</v>
      </c>
      <c r="Q15" s="14">
        <f t="shared" si="1"/>
        <v>0.21428571428571427</v>
      </c>
      <c r="R15" s="14">
        <f t="shared" si="1"/>
        <v>0</v>
      </c>
    </row>
    <row r="16" spans="1:18" x14ac:dyDescent="0.25">
      <c r="A16" s="10" t="s">
        <v>2084</v>
      </c>
      <c r="B16" s="10">
        <v>164</v>
      </c>
      <c r="C16" s="10">
        <v>126</v>
      </c>
      <c r="D16" s="10">
        <v>25</v>
      </c>
      <c r="E16" s="10">
        <v>315</v>
      </c>
      <c r="F16" s="10" t="s">
        <v>2084</v>
      </c>
      <c r="G16" s="11">
        <v>0.52063492063492067</v>
      </c>
      <c r="H16" s="11">
        <v>0.4</v>
      </c>
      <c r="I16" s="11">
        <v>7.9365079365079361E-2</v>
      </c>
      <c r="J16" s="23">
        <v>50000</v>
      </c>
      <c r="K16" t="s">
        <v>2083</v>
      </c>
      <c r="L16">
        <f>COUNTIFS(Crowdfunding!$D:$D,"&gt;="&amp;$J15,Crowdfunding!$D:$D,"&lt;"&amp;$J16,Crowdfunding!$F:$F,L$5)</f>
        <v>8</v>
      </c>
      <c r="M16" s="10">
        <f>COUNTIFS(Crowdfunding!$D:$D,"&gt;="&amp;$J15,Crowdfunding!$D:$D,"&lt;"&amp;$J16,Crowdfunding!$F:$F,M$5)</f>
        <v>3</v>
      </c>
      <c r="N16" s="10">
        <f>COUNTIFS(Crowdfunding!$D:$D,"&gt;="&amp;$J15,Crowdfunding!$D:$D,"&lt;"&amp;$J16,Crowdfunding!$F:$F,N$5)</f>
        <v>0</v>
      </c>
      <c r="O16" s="10">
        <f t="shared" si="0"/>
        <v>11</v>
      </c>
      <c r="P16" s="14">
        <f t="shared" si="1"/>
        <v>0.72727272727272729</v>
      </c>
      <c r="Q16" s="14">
        <f t="shared" si="1"/>
        <v>0.27272727272727271</v>
      </c>
      <c r="R16" s="14">
        <f t="shared" si="1"/>
        <v>0</v>
      </c>
    </row>
    <row r="17" spans="1:18" x14ac:dyDescent="0.25">
      <c r="A17" s="10" t="s">
        <v>2086</v>
      </c>
      <c r="B17" s="10">
        <v>114</v>
      </c>
      <c r="C17" s="10">
        <v>163</v>
      </c>
      <c r="D17" s="10">
        <v>28</v>
      </c>
      <c r="E17" s="10">
        <v>305</v>
      </c>
      <c r="F17" s="10" t="s">
        <v>2086</v>
      </c>
      <c r="G17" s="11">
        <v>0.3737704918032787</v>
      </c>
      <c r="H17" s="11">
        <v>0.53442622950819674</v>
      </c>
      <c r="I17" s="11">
        <v>9.1803278688524587E-2</v>
      </c>
      <c r="J17" s="23"/>
      <c r="K17" t="s">
        <v>2086</v>
      </c>
      <c r="L17">
        <f>COUNTIFS(Crowdfunding!$D:$D,"&gt;="&amp;$J16,Crowdfunding!$F:$F,L$5)</f>
        <v>114</v>
      </c>
      <c r="M17" s="10">
        <f>COUNTIFS(Crowdfunding!$D:$D,"&gt;="&amp;$J16,Crowdfunding!$F:$F,M$5)</f>
        <v>163</v>
      </c>
      <c r="N17" s="10">
        <f>COUNTIFS(Crowdfunding!$D:$D,"&gt;="&amp;$J16,Crowdfunding!$F:$F,N$5)</f>
        <v>28</v>
      </c>
      <c r="O17" s="10">
        <f t="shared" si="0"/>
        <v>305</v>
      </c>
      <c r="P17" s="14">
        <f t="shared" si="1"/>
        <v>0.3737704918032787</v>
      </c>
      <c r="Q17" s="14">
        <f t="shared" si="1"/>
        <v>0.53442622950819674</v>
      </c>
      <c r="R17" s="14">
        <f t="shared" si="1"/>
        <v>9.1803278688524587E-2</v>
      </c>
    </row>
    <row r="18" spans="1:18" x14ac:dyDescent="0.25">
      <c r="A18" s="10" t="s">
        <v>2030</v>
      </c>
      <c r="B18" s="10">
        <v>565</v>
      </c>
      <c r="C18" s="10">
        <v>364</v>
      </c>
      <c r="D18" s="10">
        <v>57</v>
      </c>
      <c r="E18" s="10">
        <v>986</v>
      </c>
      <c r="F18" s="10" t="s">
        <v>2030</v>
      </c>
      <c r="G18" s="11">
        <v>0.57302231237322521</v>
      </c>
      <c r="H18" s="11">
        <v>0.36916835699797163</v>
      </c>
      <c r="I18" s="11">
        <v>5.7809330628803245E-2</v>
      </c>
    </row>
  </sheetData>
  <pageMargins left="0.7" right="0.7" top="0.75" bottom="0.75" header="0.3" footer="0.3"/>
  <pageSetup orientation="portrait" horizontalDpi="300" verticalDpi="30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ED72-6849-44AA-9E0A-5BD0C85C6A0E}">
  <dimension ref="A1:E18"/>
  <sheetViews>
    <sheetView workbookViewId="0">
      <selection activeCell="G21" sqref="G21"/>
    </sheetView>
  </sheetViews>
  <sheetFormatPr defaultRowHeight="15.75" x14ac:dyDescent="0.25"/>
  <cols>
    <col min="1" max="1" width="16.5" bestFit="1" customWidth="1"/>
    <col min="2" max="2" width="17.25" bestFit="1" customWidth="1"/>
    <col min="3" max="3" width="5.625" bestFit="1" customWidth="1"/>
    <col min="4" max="4" width="9.25" bestFit="1" customWidth="1"/>
    <col min="5" max="7" width="11" bestFit="1" customWidth="1"/>
  </cols>
  <sheetData>
    <row r="1" spans="1:5" x14ac:dyDescent="0.25">
      <c r="A1" s="9" t="s">
        <v>2033</v>
      </c>
      <c r="B1" s="10" t="s">
        <v>2070</v>
      </c>
    </row>
    <row r="2" spans="1:5" x14ac:dyDescent="0.25">
      <c r="A2" s="9" t="s">
        <v>2073</v>
      </c>
      <c r="B2" s="10" t="s">
        <v>2070</v>
      </c>
    </row>
    <row r="4" spans="1:5" x14ac:dyDescent="0.25">
      <c r="A4" s="9" t="s">
        <v>2045</v>
      </c>
      <c r="B4" s="9" t="s">
        <v>2044</v>
      </c>
      <c r="C4" s="10"/>
      <c r="D4" s="10"/>
      <c r="E4" s="10"/>
    </row>
    <row r="5" spans="1:5" x14ac:dyDescent="0.25">
      <c r="A5" s="9" t="s">
        <v>2029</v>
      </c>
      <c r="B5" s="10" t="s">
        <v>74</v>
      </c>
      <c r="C5" s="10" t="s">
        <v>14</v>
      </c>
      <c r="D5" s="10" t="s">
        <v>20</v>
      </c>
      <c r="E5" s="10" t="s">
        <v>2030</v>
      </c>
    </row>
    <row r="6" spans="1:5" x14ac:dyDescent="0.25">
      <c r="A6" s="10" t="s">
        <v>2105</v>
      </c>
      <c r="B6" s="10">
        <v>6</v>
      </c>
      <c r="C6" s="10">
        <v>36</v>
      </c>
      <c r="D6" s="10">
        <v>49</v>
      </c>
      <c r="E6" s="10">
        <v>91</v>
      </c>
    </row>
    <row r="7" spans="1:5" x14ac:dyDescent="0.25">
      <c r="A7" s="10" t="s">
        <v>2106</v>
      </c>
      <c r="B7" s="10">
        <v>7</v>
      </c>
      <c r="C7" s="10">
        <v>28</v>
      </c>
      <c r="D7" s="10">
        <v>44</v>
      </c>
      <c r="E7" s="10">
        <v>79</v>
      </c>
    </row>
    <row r="8" spans="1:5" x14ac:dyDescent="0.25">
      <c r="A8" s="10" t="s">
        <v>2107</v>
      </c>
      <c r="B8" s="10">
        <v>4</v>
      </c>
      <c r="C8" s="10">
        <v>33</v>
      </c>
      <c r="D8" s="10">
        <v>49</v>
      </c>
      <c r="E8" s="10">
        <v>86</v>
      </c>
    </row>
    <row r="9" spans="1:5" x14ac:dyDescent="0.25">
      <c r="A9" s="10" t="s">
        <v>2108</v>
      </c>
      <c r="B9" s="10">
        <v>1</v>
      </c>
      <c r="C9" s="10">
        <v>30</v>
      </c>
      <c r="D9" s="10">
        <v>46</v>
      </c>
      <c r="E9" s="10">
        <v>77</v>
      </c>
    </row>
    <row r="10" spans="1:5" x14ac:dyDescent="0.25">
      <c r="A10" s="10" t="s">
        <v>2109</v>
      </c>
      <c r="B10" s="10">
        <v>3</v>
      </c>
      <c r="C10" s="10">
        <v>35</v>
      </c>
      <c r="D10" s="10">
        <v>46</v>
      </c>
      <c r="E10" s="10">
        <v>84</v>
      </c>
    </row>
    <row r="11" spans="1:5" x14ac:dyDescent="0.25">
      <c r="A11" s="10" t="s">
        <v>2110</v>
      </c>
      <c r="B11" s="10">
        <v>3</v>
      </c>
      <c r="C11" s="10">
        <v>28</v>
      </c>
      <c r="D11" s="10">
        <v>55</v>
      </c>
      <c r="E11" s="10">
        <v>86</v>
      </c>
    </row>
    <row r="12" spans="1:5" x14ac:dyDescent="0.25">
      <c r="A12" s="10" t="s">
        <v>2111</v>
      </c>
      <c r="B12" s="10">
        <v>4</v>
      </c>
      <c r="C12" s="10">
        <v>31</v>
      </c>
      <c r="D12" s="10">
        <v>58</v>
      </c>
      <c r="E12" s="10">
        <v>93</v>
      </c>
    </row>
    <row r="13" spans="1:5" x14ac:dyDescent="0.25">
      <c r="A13" s="10" t="s">
        <v>2112</v>
      </c>
      <c r="B13" s="10">
        <v>8</v>
      </c>
      <c r="C13" s="10">
        <v>35</v>
      </c>
      <c r="D13" s="10">
        <v>41</v>
      </c>
      <c r="E13" s="10">
        <v>84</v>
      </c>
    </row>
    <row r="14" spans="1:5" x14ac:dyDescent="0.25">
      <c r="A14" s="10" t="s">
        <v>2113</v>
      </c>
      <c r="B14" s="10">
        <v>5</v>
      </c>
      <c r="C14" s="10">
        <v>23</v>
      </c>
      <c r="D14" s="10">
        <v>45</v>
      </c>
      <c r="E14" s="10">
        <v>73</v>
      </c>
    </row>
    <row r="15" spans="1:5" x14ac:dyDescent="0.25">
      <c r="A15" s="10" t="s">
        <v>2114</v>
      </c>
      <c r="B15" s="10">
        <v>6</v>
      </c>
      <c r="C15" s="10">
        <v>26</v>
      </c>
      <c r="D15" s="10">
        <v>45</v>
      </c>
      <c r="E15" s="10">
        <v>77</v>
      </c>
    </row>
    <row r="16" spans="1:5" x14ac:dyDescent="0.25">
      <c r="A16" s="10" t="s">
        <v>2115</v>
      </c>
      <c r="B16" s="10">
        <v>3</v>
      </c>
      <c r="C16" s="10">
        <v>27</v>
      </c>
      <c r="D16" s="10">
        <v>45</v>
      </c>
      <c r="E16" s="10">
        <v>75</v>
      </c>
    </row>
    <row r="17" spans="1:5" x14ac:dyDescent="0.25">
      <c r="A17" s="10" t="s">
        <v>2116</v>
      </c>
      <c r="B17" s="10">
        <v>7</v>
      </c>
      <c r="C17" s="10">
        <v>32</v>
      </c>
      <c r="D17" s="10">
        <v>42</v>
      </c>
      <c r="E17" s="10">
        <v>81</v>
      </c>
    </row>
    <row r="18" spans="1:5" x14ac:dyDescent="0.25">
      <c r="A18" s="10" t="s">
        <v>2030</v>
      </c>
      <c r="B18" s="10">
        <v>57</v>
      </c>
      <c r="C18" s="10">
        <v>364</v>
      </c>
      <c r="D18" s="10">
        <v>565</v>
      </c>
      <c r="E18" s="10">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D83CD-2516-4096-9185-22A04D948093}">
  <dimension ref="A1:F30"/>
  <sheetViews>
    <sheetView topLeftCell="A4" workbookViewId="0">
      <selection activeCell="A5" sqref="A5:F30"/>
    </sheetView>
  </sheetViews>
  <sheetFormatPr defaultRowHeight="15.75" x14ac:dyDescent="0.25"/>
  <cols>
    <col min="1" max="1" width="16.5" bestFit="1" customWidth="1"/>
    <col min="2" max="2" width="17.25" bestFit="1" customWidth="1"/>
    <col min="3" max="3" width="5.625" bestFit="1" customWidth="1"/>
    <col min="4" max="4" width="3.875" bestFit="1" customWidth="1"/>
    <col min="5" max="5" width="9.25" bestFit="1" customWidth="1"/>
    <col min="6" max="7" width="11" bestFit="1" customWidth="1"/>
  </cols>
  <sheetData>
    <row r="1" spans="1:6" x14ac:dyDescent="0.25">
      <c r="A1" s="9" t="s">
        <v>2033</v>
      </c>
      <c r="B1" s="10" t="s">
        <v>2070</v>
      </c>
    </row>
    <row r="2" spans="1:6" x14ac:dyDescent="0.25">
      <c r="A2" s="9" t="s">
        <v>6</v>
      </c>
      <c r="B2" s="10" t="s">
        <v>2070</v>
      </c>
    </row>
    <row r="4" spans="1:6" x14ac:dyDescent="0.25">
      <c r="A4" s="9" t="s">
        <v>2045</v>
      </c>
      <c r="B4" s="9" t="s">
        <v>2044</v>
      </c>
      <c r="C4" s="10"/>
      <c r="D4" s="10"/>
      <c r="E4" s="10"/>
      <c r="F4" s="10"/>
    </row>
    <row r="5" spans="1:6" x14ac:dyDescent="0.25">
      <c r="A5" s="9" t="s">
        <v>2029</v>
      </c>
      <c r="B5" s="10" t="s">
        <v>74</v>
      </c>
      <c r="C5" s="10" t="s">
        <v>14</v>
      </c>
      <c r="D5" s="10" t="s">
        <v>47</v>
      </c>
      <c r="E5" s="10" t="s">
        <v>20</v>
      </c>
      <c r="F5" s="10" t="s">
        <v>2030</v>
      </c>
    </row>
    <row r="6" spans="1:6" x14ac:dyDescent="0.25">
      <c r="A6" s="10" t="s">
        <v>2046</v>
      </c>
      <c r="B6" s="10">
        <v>1</v>
      </c>
      <c r="C6" s="10">
        <v>10</v>
      </c>
      <c r="D6" s="10">
        <v>2</v>
      </c>
      <c r="E6" s="10">
        <v>21</v>
      </c>
      <c r="F6" s="10">
        <v>34</v>
      </c>
    </row>
    <row r="7" spans="1:6" x14ac:dyDescent="0.25">
      <c r="A7" s="10" t="s">
        <v>2055</v>
      </c>
      <c r="B7" s="10"/>
      <c r="C7" s="10"/>
      <c r="D7" s="10"/>
      <c r="E7" s="10">
        <v>4</v>
      </c>
      <c r="F7" s="10">
        <v>4</v>
      </c>
    </row>
    <row r="8" spans="1:6" x14ac:dyDescent="0.25">
      <c r="A8" s="10" t="s">
        <v>2047</v>
      </c>
      <c r="B8" s="10">
        <v>4</v>
      </c>
      <c r="C8" s="10">
        <v>21</v>
      </c>
      <c r="D8" s="10">
        <v>1</v>
      </c>
      <c r="E8" s="10">
        <v>34</v>
      </c>
      <c r="F8" s="10">
        <v>60</v>
      </c>
    </row>
    <row r="9" spans="1:6" x14ac:dyDescent="0.25">
      <c r="A9" s="10" t="s">
        <v>2048</v>
      </c>
      <c r="B9" s="10">
        <v>2</v>
      </c>
      <c r="C9" s="10">
        <v>12</v>
      </c>
      <c r="D9" s="10">
        <v>1</v>
      </c>
      <c r="E9" s="10">
        <v>22</v>
      </c>
      <c r="F9" s="10">
        <v>37</v>
      </c>
    </row>
    <row r="10" spans="1:6" x14ac:dyDescent="0.25">
      <c r="A10" s="10" t="s">
        <v>2056</v>
      </c>
      <c r="B10" s="10"/>
      <c r="C10" s="10">
        <v>8</v>
      </c>
      <c r="D10" s="10"/>
      <c r="E10" s="10">
        <v>10</v>
      </c>
      <c r="F10" s="10">
        <v>18</v>
      </c>
    </row>
    <row r="11" spans="1:6" x14ac:dyDescent="0.25">
      <c r="A11" s="10" t="s">
        <v>2063</v>
      </c>
      <c r="B11" s="10">
        <v>1</v>
      </c>
      <c r="C11" s="10">
        <v>7</v>
      </c>
      <c r="D11" s="10"/>
      <c r="E11" s="10">
        <v>9</v>
      </c>
      <c r="F11" s="10">
        <v>17</v>
      </c>
    </row>
    <row r="12" spans="1:6" x14ac:dyDescent="0.25">
      <c r="A12" s="10" t="s">
        <v>2052</v>
      </c>
      <c r="B12" s="10">
        <v>4</v>
      </c>
      <c r="C12" s="10">
        <v>20</v>
      </c>
      <c r="D12" s="10"/>
      <c r="E12" s="10">
        <v>22</v>
      </c>
      <c r="F12" s="10">
        <v>46</v>
      </c>
    </row>
    <row r="13" spans="1:6" x14ac:dyDescent="0.25">
      <c r="A13" s="10" t="s">
        <v>2057</v>
      </c>
      <c r="B13" s="10">
        <v>3</v>
      </c>
      <c r="C13" s="10">
        <v>19</v>
      </c>
      <c r="D13" s="10"/>
      <c r="E13" s="10">
        <v>23</v>
      </c>
      <c r="F13" s="10">
        <v>45</v>
      </c>
    </row>
    <row r="14" spans="1:6" x14ac:dyDescent="0.25">
      <c r="A14" s="10" t="s">
        <v>2058</v>
      </c>
      <c r="B14" s="10">
        <v>1</v>
      </c>
      <c r="C14" s="10">
        <v>6</v>
      </c>
      <c r="D14" s="10"/>
      <c r="E14" s="10">
        <v>10</v>
      </c>
      <c r="F14" s="10">
        <v>17</v>
      </c>
    </row>
    <row r="15" spans="1:6" x14ac:dyDescent="0.25">
      <c r="A15" s="10" t="s">
        <v>2059</v>
      </c>
      <c r="B15" s="10"/>
      <c r="C15" s="10">
        <v>3</v>
      </c>
      <c r="D15" s="10"/>
      <c r="E15" s="10">
        <v>4</v>
      </c>
      <c r="F15" s="10">
        <v>7</v>
      </c>
    </row>
    <row r="16" spans="1:6" x14ac:dyDescent="0.25">
      <c r="A16" s="10" t="s">
        <v>2053</v>
      </c>
      <c r="B16" s="10"/>
      <c r="C16" s="10">
        <v>8</v>
      </c>
      <c r="D16" s="10">
        <v>1</v>
      </c>
      <c r="E16" s="10">
        <v>4</v>
      </c>
      <c r="F16" s="10">
        <v>13</v>
      </c>
    </row>
    <row r="17" spans="1:6" x14ac:dyDescent="0.25">
      <c r="A17" s="10" t="s">
        <v>2064</v>
      </c>
      <c r="B17" s="10">
        <v>1</v>
      </c>
      <c r="C17" s="10">
        <v>6</v>
      </c>
      <c r="D17" s="10">
        <v>1</v>
      </c>
      <c r="E17" s="10">
        <v>13</v>
      </c>
      <c r="F17" s="10">
        <v>21</v>
      </c>
    </row>
    <row r="18" spans="1:6" x14ac:dyDescent="0.25">
      <c r="A18" s="10" t="s">
        <v>2062</v>
      </c>
      <c r="B18" s="10">
        <v>4</v>
      </c>
      <c r="C18" s="10">
        <v>11</v>
      </c>
      <c r="D18" s="10">
        <v>1</v>
      </c>
      <c r="E18" s="10">
        <v>26</v>
      </c>
      <c r="F18" s="10">
        <v>42</v>
      </c>
    </row>
    <row r="19" spans="1:6" x14ac:dyDescent="0.25">
      <c r="A19" s="10" t="s">
        <v>2069</v>
      </c>
      <c r="B19" s="10">
        <v>23</v>
      </c>
      <c r="C19" s="10">
        <v>132</v>
      </c>
      <c r="D19" s="10">
        <v>2</v>
      </c>
      <c r="E19" s="10">
        <v>187</v>
      </c>
      <c r="F19" s="10">
        <v>344</v>
      </c>
    </row>
    <row r="20" spans="1:6" x14ac:dyDescent="0.25">
      <c r="A20" s="10" t="s">
        <v>2065</v>
      </c>
      <c r="B20" s="10"/>
      <c r="C20" s="10">
        <v>4</v>
      </c>
      <c r="D20" s="10"/>
      <c r="E20" s="10">
        <v>4</v>
      </c>
      <c r="F20" s="10">
        <v>8</v>
      </c>
    </row>
    <row r="21" spans="1:6" x14ac:dyDescent="0.25">
      <c r="A21" s="10" t="s">
        <v>2060</v>
      </c>
      <c r="B21" s="10">
        <v>6</v>
      </c>
      <c r="C21" s="10">
        <v>30</v>
      </c>
      <c r="D21" s="10"/>
      <c r="E21" s="10">
        <v>49</v>
      </c>
      <c r="F21" s="10">
        <v>85</v>
      </c>
    </row>
    <row r="22" spans="1:6" x14ac:dyDescent="0.25">
      <c r="A22" s="10" t="s">
        <v>2049</v>
      </c>
      <c r="B22" s="10"/>
      <c r="C22" s="10">
        <v>9</v>
      </c>
      <c r="D22" s="10"/>
      <c r="E22" s="10">
        <v>5</v>
      </c>
      <c r="F22" s="10">
        <v>14</v>
      </c>
    </row>
    <row r="23" spans="1:6" x14ac:dyDescent="0.25">
      <c r="A23" s="10" t="s">
        <v>2050</v>
      </c>
      <c r="B23" s="10">
        <v>1</v>
      </c>
      <c r="C23" s="10">
        <v>5</v>
      </c>
      <c r="D23" s="10">
        <v>1</v>
      </c>
      <c r="E23" s="10">
        <v>9</v>
      </c>
      <c r="F23" s="10">
        <v>16</v>
      </c>
    </row>
    <row r="24" spans="1:6" x14ac:dyDescent="0.25">
      <c r="A24" s="10" t="s">
        <v>2051</v>
      </c>
      <c r="B24" s="10">
        <v>3</v>
      </c>
      <c r="C24" s="10">
        <v>3</v>
      </c>
      <c r="D24" s="10"/>
      <c r="E24" s="10">
        <v>11</v>
      </c>
      <c r="F24" s="10">
        <v>17</v>
      </c>
    </row>
    <row r="25" spans="1:6" x14ac:dyDescent="0.25">
      <c r="A25" s="10" t="s">
        <v>2066</v>
      </c>
      <c r="B25" s="10"/>
      <c r="C25" s="10">
        <v>7</v>
      </c>
      <c r="D25" s="10"/>
      <c r="E25" s="10">
        <v>14</v>
      </c>
      <c r="F25" s="10">
        <v>21</v>
      </c>
    </row>
    <row r="26" spans="1:6" x14ac:dyDescent="0.25">
      <c r="A26" s="10" t="s">
        <v>2054</v>
      </c>
      <c r="B26" s="10">
        <v>1</v>
      </c>
      <c r="C26" s="10">
        <v>15</v>
      </c>
      <c r="D26" s="10">
        <v>2</v>
      </c>
      <c r="E26" s="10">
        <v>17</v>
      </c>
      <c r="F26" s="10">
        <v>35</v>
      </c>
    </row>
    <row r="27" spans="1:6" x14ac:dyDescent="0.25">
      <c r="A27" s="10" t="s">
        <v>2067</v>
      </c>
      <c r="B27" s="10"/>
      <c r="C27" s="10">
        <v>16</v>
      </c>
      <c r="D27" s="10">
        <v>1</v>
      </c>
      <c r="E27" s="10">
        <v>28</v>
      </c>
      <c r="F27" s="10">
        <v>45</v>
      </c>
    </row>
    <row r="28" spans="1:6" x14ac:dyDescent="0.25">
      <c r="A28" s="10" t="s">
        <v>2068</v>
      </c>
      <c r="B28" s="10">
        <v>2</v>
      </c>
      <c r="C28" s="10">
        <v>12</v>
      </c>
      <c r="D28" s="10">
        <v>1</v>
      </c>
      <c r="E28" s="10">
        <v>36</v>
      </c>
      <c r="F28" s="10">
        <v>51</v>
      </c>
    </row>
    <row r="29" spans="1:6" x14ac:dyDescent="0.25">
      <c r="A29" s="10" t="s">
        <v>2061</v>
      </c>
      <c r="B29" s="10"/>
      <c r="C29" s="10"/>
      <c r="D29" s="10"/>
      <c r="E29" s="10">
        <v>3</v>
      </c>
      <c r="F29" s="10">
        <v>3</v>
      </c>
    </row>
    <row r="30" spans="1:6" x14ac:dyDescent="0.25">
      <c r="A30" s="10" t="s">
        <v>2030</v>
      </c>
      <c r="B30" s="10">
        <v>57</v>
      </c>
      <c r="C30" s="10">
        <v>364</v>
      </c>
      <c r="D30" s="10">
        <v>14</v>
      </c>
      <c r="E30" s="10">
        <v>565</v>
      </c>
      <c r="F30"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C0321-D323-44AD-9B6D-6E78785ECDB3}">
  <dimension ref="A1:F14"/>
  <sheetViews>
    <sheetView workbookViewId="0">
      <selection activeCell="A5" sqref="A5:A13"/>
    </sheetView>
  </sheetViews>
  <sheetFormatPr defaultRowHeight="15.75" x14ac:dyDescent="0.25"/>
  <cols>
    <col min="1" max="1" width="16.5" bestFit="1" customWidth="1"/>
    <col min="2" max="2" width="17.25" bestFit="1" customWidth="1"/>
    <col min="3" max="3" width="5.625" bestFit="1" customWidth="1"/>
    <col min="4" max="4" width="3.875" bestFit="1" customWidth="1"/>
    <col min="5" max="5" width="9.25" bestFit="1" customWidth="1"/>
    <col min="6" max="7" width="11" bestFit="1" customWidth="1"/>
    <col min="8" max="8" width="16.5" bestFit="1" customWidth="1"/>
    <col min="9" max="9" width="20.125" bestFit="1" customWidth="1"/>
    <col min="10" max="10" width="16.5" bestFit="1" customWidth="1"/>
    <col min="11" max="11" width="20.125" bestFit="1" customWidth="1"/>
    <col min="12" max="12" width="21.625" bestFit="1" customWidth="1"/>
    <col min="13" max="13" width="25.125" bestFit="1" customWidth="1"/>
  </cols>
  <sheetData>
    <row r="1" spans="1:6" x14ac:dyDescent="0.25">
      <c r="A1" s="9" t="s">
        <v>6</v>
      </c>
      <c r="B1" s="10" t="s">
        <v>2070</v>
      </c>
    </row>
    <row r="3" spans="1:6" x14ac:dyDescent="0.25">
      <c r="A3" s="9" t="s">
        <v>2045</v>
      </c>
      <c r="B3" s="9" t="s">
        <v>2044</v>
      </c>
      <c r="C3" s="10"/>
      <c r="D3" s="10"/>
      <c r="E3" s="10"/>
      <c r="F3" s="10"/>
    </row>
    <row r="4" spans="1:6" x14ac:dyDescent="0.25">
      <c r="A4" s="9" t="s">
        <v>2029</v>
      </c>
      <c r="B4" s="10" t="s">
        <v>74</v>
      </c>
      <c r="C4" s="10" t="s">
        <v>14</v>
      </c>
      <c r="D4" s="10" t="s">
        <v>47</v>
      </c>
      <c r="E4" s="10" t="s">
        <v>20</v>
      </c>
      <c r="F4" s="10" t="s">
        <v>2030</v>
      </c>
    </row>
    <row r="5" spans="1:6" x14ac:dyDescent="0.25">
      <c r="A5" s="10" t="s">
        <v>2035</v>
      </c>
      <c r="B5" s="10">
        <v>11</v>
      </c>
      <c r="C5" s="10">
        <v>60</v>
      </c>
      <c r="D5" s="10">
        <v>5</v>
      </c>
      <c r="E5" s="10">
        <v>102</v>
      </c>
      <c r="F5" s="10">
        <v>178</v>
      </c>
    </row>
    <row r="6" spans="1:6" x14ac:dyDescent="0.25">
      <c r="A6" s="10" t="s">
        <v>2036</v>
      </c>
      <c r="B6" s="10">
        <v>4</v>
      </c>
      <c r="C6" s="10">
        <v>20</v>
      </c>
      <c r="D6" s="10"/>
      <c r="E6" s="10">
        <v>22</v>
      </c>
      <c r="F6" s="10">
        <v>46</v>
      </c>
    </row>
    <row r="7" spans="1:6" x14ac:dyDescent="0.25">
      <c r="A7" s="10" t="s">
        <v>2037</v>
      </c>
      <c r="B7" s="10">
        <v>1</v>
      </c>
      <c r="C7" s="10">
        <v>23</v>
      </c>
      <c r="D7" s="10">
        <v>3</v>
      </c>
      <c r="E7" s="10">
        <v>21</v>
      </c>
      <c r="F7" s="10">
        <v>48</v>
      </c>
    </row>
    <row r="8" spans="1:6" x14ac:dyDescent="0.25">
      <c r="A8" s="10" t="s">
        <v>2038</v>
      </c>
      <c r="B8" s="10"/>
      <c r="C8" s="10"/>
      <c r="D8" s="10"/>
      <c r="E8" s="10">
        <v>4</v>
      </c>
      <c r="F8" s="10">
        <v>4</v>
      </c>
    </row>
    <row r="9" spans="1:6" x14ac:dyDescent="0.25">
      <c r="A9" s="10" t="s">
        <v>2039</v>
      </c>
      <c r="B9" s="10">
        <v>10</v>
      </c>
      <c r="C9" s="10">
        <v>66</v>
      </c>
      <c r="D9" s="10"/>
      <c r="E9" s="10">
        <v>99</v>
      </c>
      <c r="F9" s="10">
        <v>175</v>
      </c>
    </row>
    <row r="10" spans="1:6" x14ac:dyDescent="0.25">
      <c r="A10" s="10" t="s">
        <v>2040</v>
      </c>
      <c r="B10" s="10">
        <v>4</v>
      </c>
      <c r="C10" s="10">
        <v>11</v>
      </c>
      <c r="D10" s="10">
        <v>1</v>
      </c>
      <c r="E10" s="10">
        <v>26</v>
      </c>
      <c r="F10" s="10">
        <v>42</v>
      </c>
    </row>
    <row r="11" spans="1:6" x14ac:dyDescent="0.25">
      <c r="A11" s="10" t="s">
        <v>2041</v>
      </c>
      <c r="B11" s="10">
        <v>2</v>
      </c>
      <c r="C11" s="10">
        <v>24</v>
      </c>
      <c r="D11" s="10">
        <v>1</v>
      </c>
      <c r="E11" s="10">
        <v>40</v>
      </c>
      <c r="F11" s="10">
        <v>67</v>
      </c>
    </row>
    <row r="12" spans="1:6" x14ac:dyDescent="0.25">
      <c r="A12" s="10" t="s">
        <v>2042</v>
      </c>
      <c r="B12" s="10">
        <v>2</v>
      </c>
      <c r="C12" s="10">
        <v>28</v>
      </c>
      <c r="D12" s="10">
        <v>2</v>
      </c>
      <c r="E12" s="10">
        <v>64</v>
      </c>
      <c r="F12" s="10">
        <v>96</v>
      </c>
    </row>
    <row r="13" spans="1:6" x14ac:dyDescent="0.25">
      <c r="A13" s="10" t="s">
        <v>2043</v>
      </c>
      <c r="B13" s="10">
        <v>23</v>
      </c>
      <c r="C13" s="10">
        <v>132</v>
      </c>
      <c r="D13" s="10">
        <v>2</v>
      </c>
      <c r="E13" s="10">
        <v>187</v>
      </c>
      <c r="F13" s="10">
        <v>344</v>
      </c>
    </row>
    <row r="14" spans="1:6" x14ac:dyDescent="0.25">
      <c r="A14" s="10" t="s">
        <v>2030</v>
      </c>
      <c r="B14" s="10">
        <v>57</v>
      </c>
      <c r="C14" s="10">
        <v>364</v>
      </c>
      <c r="D14" s="10">
        <v>14</v>
      </c>
      <c r="E14" s="10">
        <v>565</v>
      </c>
      <c r="F14" s="1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topLeftCell="B1" zoomScale="115" zoomScaleNormal="115" workbookViewId="0">
      <selection activeCell="F1001" sqref="F10:F1001"/>
    </sheetView>
  </sheetViews>
  <sheetFormatPr defaultColWidth="11" defaultRowHeight="15.75" x14ac:dyDescent="0.25"/>
  <cols>
    <col min="1" max="1" width="4.125" bestFit="1" customWidth="1"/>
    <col min="2" max="2" width="30.625" bestFit="1" customWidth="1"/>
    <col min="3" max="3" width="33.5" style="3" customWidth="1"/>
    <col min="7" max="7" width="13" customWidth="1"/>
    <col min="8" max="9" width="11" customWidth="1"/>
    <col min="10" max="10" width="11.5" customWidth="1"/>
    <col min="11" max="11" width="11.125" customWidth="1"/>
    <col min="12" max="13" width="11" customWidth="1"/>
    <col min="14" max="14" width="28" customWidth="1"/>
    <col min="15" max="15" width="14.5" style="6" bestFit="1" customWidth="1"/>
    <col min="16" max="16" width="16.5" bestFit="1" customWidth="1"/>
    <col min="17" max="17" width="14.875" style="6" bestFit="1" customWidth="1"/>
    <col min="18" max="18" width="16.375" style="6" bestFit="1" customWidth="1"/>
    <col min="19" max="19" width="22.375" style="6" bestFit="1" customWidth="1"/>
    <col min="20" max="20" width="21" style="6" bestFit="1" customWidth="1"/>
    <col min="21" max="21" width="11" style="6"/>
    <col min="22" max="22" width="16.75" bestFit="1" customWidth="1"/>
  </cols>
  <sheetData>
    <row r="1" spans="1:22"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4" t="s">
        <v>2031</v>
      </c>
      <c r="P1" s="1" t="s">
        <v>2032</v>
      </c>
      <c r="Q1" s="4" t="s">
        <v>2033</v>
      </c>
      <c r="R1" s="4" t="s">
        <v>2034</v>
      </c>
      <c r="S1" s="4" t="s">
        <v>2071</v>
      </c>
      <c r="T1" s="4" t="s">
        <v>2072</v>
      </c>
      <c r="U1" s="4" t="s">
        <v>2073</v>
      </c>
      <c r="V1" s="1" t="s">
        <v>2074</v>
      </c>
    </row>
    <row r="2" spans="1:22" x14ac:dyDescent="0.25">
      <c r="A2">
        <v>0</v>
      </c>
      <c r="B2" t="s">
        <v>12</v>
      </c>
      <c r="C2" s="3" t="s">
        <v>13</v>
      </c>
      <c r="D2">
        <v>100</v>
      </c>
      <c r="E2">
        <v>0</v>
      </c>
      <c r="F2" t="s">
        <v>14</v>
      </c>
      <c r="G2">
        <v>0</v>
      </c>
      <c r="H2" t="s">
        <v>15</v>
      </c>
      <c r="I2" t="s">
        <v>16</v>
      </c>
      <c r="J2">
        <v>1448690400</v>
      </c>
      <c r="K2">
        <v>1450159200</v>
      </c>
      <c r="L2" t="b">
        <v>0</v>
      </c>
      <c r="M2" t="b">
        <v>0</v>
      </c>
      <c r="N2" t="s">
        <v>17</v>
      </c>
      <c r="O2" s="5" cm="1">
        <f t="array" ref="O2">_xlfn.IFS(INT(E2/D2)&gt;=2,2,INT(E2/D2)&lt;2,E2/D2)</f>
        <v>0</v>
      </c>
      <c r="P2" s="7">
        <f>IF(G2&lt;&gt;0,E2/G2,0)</f>
        <v>0</v>
      </c>
      <c r="Q2" s="6" t="str">
        <f>LEFT(N2,FIND("/",N2)-1)</f>
        <v>food</v>
      </c>
      <c r="R2" s="6" t="str">
        <f>RIGHT(N2,LEN(N2)-FIND("/",N2))</f>
        <v>food trucks</v>
      </c>
      <c r="S2" s="8">
        <f>(J2/86400)+DATE(1970,1,1)</f>
        <v>42336.25</v>
      </c>
      <c r="T2" s="8">
        <f>(K2/86400)+DATE(1970,1,1)</f>
        <v>42353.25</v>
      </c>
      <c r="U2" s="6">
        <f>YEAR(S2)</f>
        <v>2015</v>
      </c>
      <c r="V2" t="str" cm="1">
        <f t="array" ref="V2">_xlfn.IFS(D2&lt;1000,"&lt;1000",D2&lt;5000,"1000 to 4999",D2&lt;10000,"5000 to 9999",D2&lt;15000,"10000 to 14999",D2&lt;20000,"15000 to 19999",D2&lt;25000,"20000 to 24999",D2&lt;30000,"25000 to 29999",D2&lt;35000,"30000 to 34999",D2&lt;40000,"35000 to 39999",D2&lt;45000,"40000 to 44999",D2&lt;50000,"45000 to 49999",D2&gt;50000,"Greater than 50000")</f>
        <v>&lt;1000</v>
      </c>
    </row>
    <row r="3" spans="1:22" x14ac:dyDescent="0.25">
      <c r="A3">
        <v>1</v>
      </c>
      <c r="B3" t="s">
        <v>18</v>
      </c>
      <c r="C3" s="3" t="s">
        <v>19</v>
      </c>
      <c r="D3">
        <v>1400</v>
      </c>
      <c r="E3">
        <v>14560</v>
      </c>
      <c r="F3" t="s">
        <v>20</v>
      </c>
      <c r="G3">
        <v>158</v>
      </c>
      <c r="H3" t="s">
        <v>21</v>
      </c>
      <c r="I3" t="s">
        <v>22</v>
      </c>
      <c r="J3">
        <v>1408424400</v>
      </c>
      <c r="K3">
        <v>1408597200</v>
      </c>
      <c r="L3" t="b">
        <v>0</v>
      </c>
      <c r="M3" t="b">
        <v>1</v>
      </c>
      <c r="N3" t="s">
        <v>23</v>
      </c>
      <c r="O3" s="5" cm="1">
        <f t="array" ref="O3">_xlfn.IFS(INT(E3/D3)&gt;=2,2,INT(E3/D3)&lt;2,E3/D3)</f>
        <v>2</v>
      </c>
      <c r="P3" s="7">
        <f t="shared" ref="P3:P66" si="0">IF(G3&lt;&gt;0,E3/G3,0)</f>
        <v>92.151898734177209</v>
      </c>
      <c r="Q3" s="6" t="str">
        <f t="shared" ref="Q3:Q66" si="1">LEFT(N3,FIND("/",N3)-1)</f>
        <v>music</v>
      </c>
      <c r="R3" s="6" t="str">
        <f t="shared" ref="R3:R66" si="2">RIGHT(N3,LEN(N3)-FIND("/",N3))</f>
        <v>rock</v>
      </c>
      <c r="S3" s="8">
        <f t="shared" ref="S3:S66" si="3">(J3/86400)+DATE(1970,1,1)</f>
        <v>41870.208333333336</v>
      </c>
      <c r="T3" s="8">
        <f t="shared" ref="T3:T66" si="4">(K3/86400)+DATE(1970,1,1)</f>
        <v>41872.208333333336</v>
      </c>
      <c r="U3" s="6">
        <f t="shared" ref="U3:U66" si="5">YEAR(S3)</f>
        <v>2014</v>
      </c>
      <c r="V3" t="str" cm="1">
        <f t="array" ref="V3">_xlfn.IFS(D3&lt;1000,"&lt;1000",D3&lt;5000,"1000 to 4999",D3&lt;10000,"5000 to 9999",D3&lt;15000,"10000 to 14999",D3&lt;20000,"15000 to 19999",D3&lt;25000,"20000 to 24999",D3&lt;30000,"25000 to 29999",D3&lt;35000,"30000 to 34999",D3&lt;40000,"35000 to 39999",D3&lt;45000,"40000 to 44999",D3&lt;50000,"45000 to 49999",D3&gt;50000,"Greater than 50000")</f>
        <v>1000 to 4999</v>
      </c>
    </row>
    <row r="4" spans="1:22" ht="31.5" x14ac:dyDescent="0.25">
      <c r="A4">
        <v>2</v>
      </c>
      <c r="B4" t="s">
        <v>24</v>
      </c>
      <c r="C4" s="3" t="s">
        <v>25</v>
      </c>
      <c r="D4">
        <v>108400</v>
      </c>
      <c r="E4">
        <v>142523</v>
      </c>
      <c r="F4" t="s">
        <v>20</v>
      </c>
      <c r="G4">
        <v>1425</v>
      </c>
      <c r="H4" t="s">
        <v>26</v>
      </c>
      <c r="I4" t="s">
        <v>27</v>
      </c>
      <c r="J4">
        <v>1384668000</v>
      </c>
      <c r="K4">
        <v>1384840800</v>
      </c>
      <c r="L4" t="b">
        <v>0</v>
      </c>
      <c r="M4" t="b">
        <v>0</v>
      </c>
      <c r="N4" t="s">
        <v>28</v>
      </c>
      <c r="O4" s="5" cm="1">
        <f t="array" ref="O4">_xlfn.IFS(INT(E4/D4)&gt;=2,2,INT(E4/D4)&lt;2,E4/D4)</f>
        <v>1.3147878228782288</v>
      </c>
      <c r="P4" s="7">
        <f t="shared" si="0"/>
        <v>100.01614035087719</v>
      </c>
      <c r="Q4" s="6" t="str">
        <f t="shared" si="1"/>
        <v>technology</v>
      </c>
      <c r="R4" s="6" t="str">
        <f t="shared" si="2"/>
        <v>web</v>
      </c>
      <c r="S4" s="8">
        <f t="shared" si="3"/>
        <v>41595.25</v>
      </c>
      <c r="T4" s="8">
        <f t="shared" si="4"/>
        <v>41597.25</v>
      </c>
      <c r="U4" s="6">
        <f t="shared" si="5"/>
        <v>2013</v>
      </c>
      <c r="V4" t="str" cm="1">
        <f t="array" ref="V4">_xlfn.IFS(D4&lt;1000,"&lt;1000",D4&lt;5000,"1000 to 4999",D4&lt;10000,"5000 to 9999",D4&lt;15000,"10000 to 14999",D4&lt;20000,"15000 to 19999",D4&lt;25000,"20000 to 24999",D4&lt;30000,"25000 to 29999",D4&lt;35000,"30000 to 34999",D4&lt;40000,"35000 to 39999",D4&lt;45000,"40000 to 44999",D4&lt;50000,"45000 to 49999",D4&gt;50000,"Greater than 50000")</f>
        <v>Greater than 50000</v>
      </c>
    </row>
    <row r="5" spans="1:22" ht="31.5" x14ac:dyDescent="0.25">
      <c r="A5">
        <v>3</v>
      </c>
      <c r="B5" t="s">
        <v>29</v>
      </c>
      <c r="C5" s="3" t="s">
        <v>30</v>
      </c>
      <c r="D5">
        <v>4200</v>
      </c>
      <c r="E5">
        <v>2477</v>
      </c>
      <c r="F5" t="s">
        <v>14</v>
      </c>
      <c r="G5">
        <v>24</v>
      </c>
      <c r="H5" t="s">
        <v>21</v>
      </c>
      <c r="I5" t="s">
        <v>22</v>
      </c>
      <c r="J5">
        <v>1565499600</v>
      </c>
      <c r="K5">
        <v>1568955600</v>
      </c>
      <c r="L5" t="b">
        <v>0</v>
      </c>
      <c r="M5" t="b">
        <v>0</v>
      </c>
      <c r="N5" t="s">
        <v>23</v>
      </c>
      <c r="O5" s="5" cm="1">
        <f t="array" ref="O5">_xlfn.IFS(INT(E5/D5)&gt;=2,2,INT(E5/D5)&lt;2,E5/D5)</f>
        <v>0.58976190476190471</v>
      </c>
      <c r="P5" s="7">
        <f t="shared" si="0"/>
        <v>103.20833333333333</v>
      </c>
      <c r="Q5" s="6" t="str">
        <f t="shared" si="1"/>
        <v>music</v>
      </c>
      <c r="R5" s="6" t="str">
        <f t="shared" si="2"/>
        <v>rock</v>
      </c>
      <c r="S5" s="8">
        <f t="shared" si="3"/>
        <v>43688.208333333328</v>
      </c>
      <c r="T5" s="8">
        <f t="shared" si="4"/>
        <v>43728.208333333328</v>
      </c>
      <c r="U5" s="6">
        <f t="shared" si="5"/>
        <v>2019</v>
      </c>
      <c r="V5" t="str" cm="1">
        <f t="array" ref="V5">_xlfn.IFS(D5&lt;1000,"&lt;1000",D5&lt;5000,"1000 to 4999",D5&lt;10000,"5000 to 9999",D5&lt;15000,"10000 to 14999",D5&lt;20000,"15000 to 19999",D5&lt;25000,"20000 to 24999",D5&lt;30000,"25000 to 29999",D5&lt;35000,"30000 to 34999",D5&lt;40000,"35000 to 39999",D5&lt;45000,"40000 to 44999",D5&lt;50000,"45000 to 49999",D5&gt;50000,"Greater than 50000")</f>
        <v>1000 to 4999</v>
      </c>
    </row>
    <row r="6" spans="1:22" x14ac:dyDescent="0.25">
      <c r="A6">
        <v>4</v>
      </c>
      <c r="B6" t="s">
        <v>31</v>
      </c>
      <c r="C6" s="3" t="s">
        <v>32</v>
      </c>
      <c r="D6">
        <v>7600</v>
      </c>
      <c r="E6">
        <v>5265</v>
      </c>
      <c r="F6" t="s">
        <v>14</v>
      </c>
      <c r="G6">
        <v>53</v>
      </c>
      <c r="H6" t="s">
        <v>21</v>
      </c>
      <c r="I6" t="s">
        <v>22</v>
      </c>
      <c r="J6">
        <v>1547964000</v>
      </c>
      <c r="K6">
        <v>1548309600</v>
      </c>
      <c r="L6" t="b">
        <v>0</v>
      </c>
      <c r="M6" t="b">
        <v>0</v>
      </c>
      <c r="N6" t="s">
        <v>33</v>
      </c>
      <c r="O6" s="5" cm="1">
        <f t="array" ref="O6">_xlfn.IFS(INT(E6/D6)&gt;=2,2,INT(E6/D6)&lt;2,E6/D6)</f>
        <v>0.69276315789473686</v>
      </c>
      <c r="P6" s="7">
        <f t="shared" si="0"/>
        <v>99.339622641509436</v>
      </c>
      <c r="Q6" s="6" t="str">
        <f t="shared" si="1"/>
        <v>theater</v>
      </c>
      <c r="R6" s="6" t="str">
        <f t="shared" si="2"/>
        <v>plays</v>
      </c>
      <c r="S6" s="8">
        <f t="shared" si="3"/>
        <v>43485.25</v>
      </c>
      <c r="T6" s="8">
        <f t="shared" si="4"/>
        <v>43489.25</v>
      </c>
      <c r="U6" s="6">
        <f t="shared" si="5"/>
        <v>2019</v>
      </c>
      <c r="V6" t="str" cm="1">
        <f t="array" ref="V6">_xlfn.IFS(D6&lt;1000,"&lt;1000",D6&lt;5000,"1000 to 4999",D6&lt;10000,"5000 to 9999",D6&lt;15000,"10000 to 14999",D6&lt;20000,"15000 to 19999",D6&lt;25000,"20000 to 24999",D6&lt;30000,"25000 to 29999",D6&lt;35000,"30000 to 34999",D6&lt;40000,"35000 to 39999",D6&lt;45000,"40000 to 44999",D6&lt;50000,"45000 to 49999",D6&gt;50000,"Greater than 50000")</f>
        <v>5000 to 9999</v>
      </c>
    </row>
    <row r="7" spans="1:22" x14ac:dyDescent="0.25">
      <c r="A7">
        <v>5</v>
      </c>
      <c r="B7" t="s">
        <v>34</v>
      </c>
      <c r="C7" s="3" t="s">
        <v>35</v>
      </c>
      <c r="D7">
        <v>7600</v>
      </c>
      <c r="E7">
        <v>13195</v>
      </c>
      <c r="F7" t="s">
        <v>20</v>
      </c>
      <c r="G7">
        <v>174</v>
      </c>
      <c r="H7" t="s">
        <v>36</v>
      </c>
      <c r="I7" t="s">
        <v>37</v>
      </c>
      <c r="J7">
        <v>1346130000</v>
      </c>
      <c r="K7">
        <v>1347080400</v>
      </c>
      <c r="L7" t="b">
        <v>0</v>
      </c>
      <c r="M7" t="b">
        <v>0</v>
      </c>
      <c r="N7" t="s">
        <v>33</v>
      </c>
      <c r="O7" s="5" cm="1">
        <f t="array" ref="O7">_xlfn.IFS(INT(E7/D7)&gt;=2,2,INT(E7/D7)&lt;2,E7/D7)</f>
        <v>1.7361842105263159</v>
      </c>
      <c r="P7" s="7">
        <f t="shared" si="0"/>
        <v>75.833333333333329</v>
      </c>
      <c r="Q7" s="6" t="str">
        <f t="shared" si="1"/>
        <v>theater</v>
      </c>
      <c r="R7" s="6" t="str">
        <f t="shared" si="2"/>
        <v>plays</v>
      </c>
      <c r="S7" s="8">
        <f t="shared" si="3"/>
        <v>41149.208333333336</v>
      </c>
      <c r="T7" s="8">
        <f t="shared" si="4"/>
        <v>41160.208333333336</v>
      </c>
      <c r="U7" s="6">
        <f t="shared" si="5"/>
        <v>2012</v>
      </c>
      <c r="V7" t="str" cm="1">
        <f t="array" ref="V7">_xlfn.IFS(D7&lt;1000,"&lt;1000",D7&lt;5000,"1000 to 4999",D7&lt;10000,"5000 to 9999",D7&lt;15000,"10000 to 14999",D7&lt;20000,"15000 to 19999",D7&lt;25000,"20000 to 24999",D7&lt;30000,"25000 to 29999",D7&lt;35000,"30000 to 34999",D7&lt;40000,"35000 to 39999",D7&lt;45000,"40000 to 44999",D7&lt;50000,"45000 to 49999",D7&gt;50000,"Greater than 50000")</f>
        <v>5000 to 9999</v>
      </c>
    </row>
    <row r="8" spans="1:22" x14ac:dyDescent="0.25">
      <c r="A8">
        <v>6</v>
      </c>
      <c r="B8" t="s">
        <v>38</v>
      </c>
      <c r="C8" s="3" t="s">
        <v>39</v>
      </c>
      <c r="D8">
        <v>5200</v>
      </c>
      <c r="E8">
        <v>1090</v>
      </c>
      <c r="F8" t="s">
        <v>14</v>
      </c>
      <c r="G8">
        <v>18</v>
      </c>
      <c r="H8" t="s">
        <v>40</v>
      </c>
      <c r="I8" t="s">
        <v>41</v>
      </c>
      <c r="J8">
        <v>1505278800</v>
      </c>
      <c r="K8">
        <v>1505365200</v>
      </c>
      <c r="L8" t="b">
        <v>0</v>
      </c>
      <c r="M8" t="b">
        <v>0</v>
      </c>
      <c r="N8" t="s">
        <v>42</v>
      </c>
      <c r="O8" s="5" cm="1">
        <f t="array" ref="O8">_xlfn.IFS(INT(E8/D8)&gt;=2,2,INT(E8/D8)&lt;2,E8/D8)</f>
        <v>0.20961538461538462</v>
      </c>
      <c r="P8" s="7">
        <f t="shared" si="0"/>
        <v>60.555555555555557</v>
      </c>
      <c r="Q8" s="6" t="str">
        <f t="shared" si="1"/>
        <v>film &amp; video</v>
      </c>
      <c r="R8" s="6" t="str">
        <f t="shared" si="2"/>
        <v>documentary</v>
      </c>
      <c r="S8" s="8">
        <f t="shared" si="3"/>
        <v>42991.208333333328</v>
      </c>
      <c r="T8" s="8">
        <f t="shared" si="4"/>
        <v>42992.208333333328</v>
      </c>
      <c r="U8" s="6">
        <f t="shared" si="5"/>
        <v>2017</v>
      </c>
      <c r="V8" t="str" cm="1">
        <f t="array" ref="V8">_xlfn.IFS(D8&lt;1000,"&lt;1000",D8&lt;5000,"1000 to 4999",D8&lt;10000,"5000 to 9999",D8&lt;15000,"10000 to 14999",D8&lt;20000,"15000 to 19999",D8&lt;25000,"20000 to 24999",D8&lt;30000,"25000 to 29999",D8&lt;35000,"30000 to 34999",D8&lt;40000,"35000 to 39999",D8&lt;45000,"40000 to 44999",D8&lt;50000,"45000 to 49999",D8&gt;50000,"Greater than 50000")</f>
        <v>5000 to 9999</v>
      </c>
    </row>
    <row r="9" spans="1:22" x14ac:dyDescent="0.25">
      <c r="A9">
        <v>7</v>
      </c>
      <c r="B9" t="s">
        <v>43</v>
      </c>
      <c r="C9" s="3" t="s">
        <v>44</v>
      </c>
      <c r="D9">
        <v>4500</v>
      </c>
      <c r="E9">
        <v>14741</v>
      </c>
      <c r="F9" t="s">
        <v>20</v>
      </c>
      <c r="G9">
        <v>227</v>
      </c>
      <c r="H9" t="s">
        <v>36</v>
      </c>
      <c r="I9" t="s">
        <v>37</v>
      </c>
      <c r="J9">
        <v>1439442000</v>
      </c>
      <c r="K9">
        <v>1439614800</v>
      </c>
      <c r="L9" t="b">
        <v>0</v>
      </c>
      <c r="M9" t="b">
        <v>0</v>
      </c>
      <c r="N9" t="s">
        <v>33</v>
      </c>
      <c r="O9" s="5" cm="1">
        <f t="array" ref="O9">_xlfn.IFS(INT(E9/D9)&gt;=2,2,INT(E9/D9)&lt;2,E9/D9)</f>
        <v>2</v>
      </c>
      <c r="P9" s="7">
        <f t="shared" si="0"/>
        <v>64.93832599118943</v>
      </c>
      <c r="Q9" s="6" t="str">
        <f t="shared" si="1"/>
        <v>theater</v>
      </c>
      <c r="R9" s="6" t="str">
        <f t="shared" si="2"/>
        <v>plays</v>
      </c>
      <c r="S9" s="8">
        <f t="shared" si="3"/>
        <v>42229.208333333328</v>
      </c>
      <c r="T9" s="8">
        <f t="shared" si="4"/>
        <v>42231.208333333328</v>
      </c>
      <c r="U9" s="6">
        <f t="shared" si="5"/>
        <v>2015</v>
      </c>
      <c r="V9" t="str" cm="1">
        <f t="array" ref="V9">_xlfn.IFS(D9&lt;1000,"&lt;1000",D9&lt;5000,"1000 to 4999",D9&lt;10000,"5000 to 9999",D9&lt;15000,"10000 to 14999",D9&lt;20000,"15000 to 19999",D9&lt;25000,"20000 to 24999",D9&lt;30000,"25000 to 29999",D9&lt;35000,"30000 to 34999",D9&lt;40000,"35000 to 39999",D9&lt;45000,"40000 to 44999",D9&lt;50000,"45000 to 49999",D9&gt;50000,"Greater than 50000")</f>
        <v>1000 to 4999</v>
      </c>
    </row>
    <row r="10" spans="1:22" x14ac:dyDescent="0.25">
      <c r="A10">
        <v>8</v>
      </c>
      <c r="B10" t="s">
        <v>45</v>
      </c>
      <c r="C10" s="3" t="s">
        <v>46</v>
      </c>
      <c r="D10">
        <v>110100</v>
      </c>
      <c r="E10">
        <v>21946</v>
      </c>
      <c r="F10" t="s">
        <v>47</v>
      </c>
      <c r="G10">
        <v>708</v>
      </c>
      <c r="H10" t="s">
        <v>36</v>
      </c>
      <c r="I10" t="s">
        <v>37</v>
      </c>
      <c r="J10">
        <v>1281330000</v>
      </c>
      <c r="K10">
        <v>1281502800</v>
      </c>
      <c r="L10" t="b">
        <v>0</v>
      </c>
      <c r="M10" t="b">
        <v>0</v>
      </c>
      <c r="N10" t="s">
        <v>33</v>
      </c>
      <c r="O10" s="5" cm="1">
        <f t="array" ref="O10">_xlfn.IFS(INT(E10/D10)&gt;=2,2,INT(E10/D10)&lt;2,E10/D10)</f>
        <v>0.19932788374205268</v>
      </c>
      <c r="P10" s="7">
        <f t="shared" si="0"/>
        <v>30.997175141242938</v>
      </c>
      <c r="Q10" s="6" t="str">
        <f t="shared" si="1"/>
        <v>theater</v>
      </c>
      <c r="R10" s="6" t="str">
        <f t="shared" si="2"/>
        <v>plays</v>
      </c>
      <c r="S10" s="8">
        <f t="shared" si="3"/>
        <v>40399.208333333336</v>
      </c>
      <c r="T10" s="8">
        <f t="shared" si="4"/>
        <v>40401.208333333336</v>
      </c>
      <c r="U10" s="6">
        <f t="shared" si="5"/>
        <v>2010</v>
      </c>
      <c r="V10" t="str" cm="1">
        <f t="array" ref="V10">_xlfn.IFS(D10&lt;1000,"&lt;1000",D10&lt;5000,"1000 to 4999",D10&lt;10000,"5000 to 9999",D10&lt;15000,"10000 to 14999",D10&lt;20000,"15000 to 19999",D10&lt;25000,"20000 to 24999",D10&lt;30000,"25000 to 29999",D10&lt;35000,"30000 to 34999",D10&lt;40000,"35000 to 39999",D10&lt;45000,"40000 to 44999",D10&lt;50000,"45000 to 49999",D10&gt;50000,"Greater than 50000")</f>
        <v>Greater than 50000</v>
      </c>
    </row>
    <row r="11" spans="1:22" x14ac:dyDescent="0.25">
      <c r="A11">
        <v>9</v>
      </c>
      <c r="B11" t="s">
        <v>48</v>
      </c>
      <c r="C11" s="3" t="s">
        <v>49</v>
      </c>
      <c r="D11">
        <v>6200</v>
      </c>
      <c r="E11">
        <v>3208</v>
      </c>
      <c r="F11" t="s">
        <v>14</v>
      </c>
      <c r="G11">
        <v>44</v>
      </c>
      <c r="H11" t="s">
        <v>21</v>
      </c>
      <c r="I11" t="s">
        <v>22</v>
      </c>
      <c r="J11">
        <v>1379566800</v>
      </c>
      <c r="K11">
        <v>1383804000</v>
      </c>
      <c r="L11" t="b">
        <v>0</v>
      </c>
      <c r="M11" t="b">
        <v>0</v>
      </c>
      <c r="N11" t="s">
        <v>50</v>
      </c>
      <c r="O11" s="5" cm="1">
        <f t="array" ref="O11">_xlfn.IFS(INT(E11/D11)&gt;=2,2,INT(E11/D11)&lt;2,E11/D11)</f>
        <v>0.51741935483870971</v>
      </c>
      <c r="P11" s="7">
        <f t="shared" si="0"/>
        <v>72.909090909090907</v>
      </c>
      <c r="Q11" s="6" t="str">
        <f t="shared" si="1"/>
        <v>music</v>
      </c>
      <c r="R11" s="6" t="str">
        <f t="shared" si="2"/>
        <v>electric music</v>
      </c>
      <c r="S11" s="8">
        <f t="shared" si="3"/>
        <v>41536.208333333336</v>
      </c>
      <c r="T11" s="8">
        <f t="shared" si="4"/>
        <v>41585.25</v>
      </c>
      <c r="U11" s="6">
        <f t="shared" si="5"/>
        <v>2013</v>
      </c>
      <c r="V11" t="str" cm="1">
        <f t="array" ref="V11">_xlfn.IFS(D11&lt;1000,"&lt;1000",D11&lt;5000,"1000 to 4999",D11&lt;10000,"5000 to 9999",D11&lt;15000,"10000 to 14999",D11&lt;20000,"15000 to 19999",D11&lt;25000,"20000 to 24999",D11&lt;30000,"25000 to 29999",D11&lt;35000,"30000 to 34999",D11&lt;40000,"35000 to 39999",D11&lt;45000,"40000 to 44999",D11&lt;50000,"45000 to 49999",D11&gt;50000,"Greater than 50000")</f>
        <v>5000 to 9999</v>
      </c>
    </row>
    <row r="12" spans="1:22" x14ac:dyDescent="0.25">
      <c r="A12">
        <v>10</v>
      </c>
      <c r="B12" t="s">
        <v>51</v>
      </c>
      <c r="C12" s="3" t="s">
        <v>52</v>
      </c>
      <c r="D12">
        <v>5200</v>
      </c>
      <c r="E12">
        <v>13838</v>
      </c>
      <c r="F12" t="s">
        <v>20</v>
      </c>
      <c r="G12">
        <v>220</v>
      </c>
      <c r="H12" t="s">
        <v>21</v>
      </c>
      <c r="I12" t="s">
        <v>22</v>
      </c>
      <c r="J12">
        <v>1281762000</v>
      </c>
      <c r="K12">
        <v>1285909200</v>
      </c>
      <c r="L12" t="b">
        <v>0</v>
      </c>
      <c r="M12" t="b">
        <v>0</v>
      </c>
      <c r="N12" t="s">
        <v>53</v>
      </c>
      <c r="O12" s="5" cm="1">
        <f t="array" ref="O12">_xlfn.IFS(INT(E12/D12)&gt;=2,2,INT(E12/D12)&lt;2,E12/D12)</f>
        <v>2</v>
      </c>
      <c r="P12" s="7">
        <f t="shared" si="0"/>
        <v>62.9</v>
      </c>
      <c r="Q12" s="6" t="str">
        <f t="shared" si="1"/>
        <v>film &amp; video</v>
      </c>
      <c r="R12" s="6" t="str">
        <f t="shared" si="2"/>
        <v>drama</v>
      </c>
      <c r="S12" s="8">
        <f t="shared" si="3"/>
        <v>40404.208333333336</v>
      </c>
      <c r="T12" s="8">
        <f t="shared" si="4"/>
        <v>40452.208333333336</v>
      </c>
      <c r="U12" s="6">
        <f t="shared" si="5"/>
        <v>2010</v>
      </c>
      <c r="V12" t="str" cm="1">
        <f t="array" ref="V12">_xlfn.IFS(D12&lt;1000,"&lt;1000",D12&lt;5000,"1000 to 4999",D12&lt;10000,"5000 to 9999",D12&lt;15000,"10000 to 14999",D12&lt;20000,"15000 to 19999",D12&lt;25000,"20000 to 24999",D12&lt;30000,"25000 to 29999",D12&lt;35000,"30000 to 34999",D12&lt;40000,"35000 to 39999",D12&lt;45000,"40000 to 44999",D12&lt;50000,"45000 to 49999",D12&gt;50000,"Greater than 50000")</f>
        <v>5000 to 9999</v>
      </c>
    </row>
    <row r="13" spans="1:22" ht="31.5" x14ac:dyDescent="0.25">
      <c r="A13">
        <v>11</v>
      </c>
      <c r="B13" t="s">
        <v>54</v>
      </c>
      <c r="C13" s="3" t="s">
        <v>55</v>
      </c>
      <c r="D13">
        <v>6300</v>
      </c>
      <c r="E13">
        <v>3030</v>
      </c>
      <c r="F13" t="s">
        <v>14</v>
      </c>
      <c r="G13">
        <v>27</v>
      </c>
      <c r="H13" t="s">
        <v>21</v>
      </c>
      <c r="I13" t="s">
        <v>22</v>
      </c>
      <c r="J13">
        <v>1285045200</v>
      </c>
      <c r="K13">
        <v>1285563600</v>
      </c>
      <c r="L13" t="b">
        <v>0</v>
      </c>
      <c r="M13" t="b">
        <v>1</v>
      </c>
      <c r="N13" t="s">
        <v>33</v>
      </c>
      <c r="O13" s="5" cm="1">
        <f t="array" ref="O13">_xlfn.IFS(INT(E13/D13)&gt;=2,2,INT(E13/D13)&lt;2,E13/D13)</f>
        <v>0.48095238095238096</v>
      </c>
      <c r="P13" s="7">
        <f t="shared" si="0"/>
        <v>112.22222222222223</v>
      </c>
      <c r="Q13" s="6" t="str">
        <f t="shared" si="1"/>
        <v>theater</v>
      </c>
      <c r="R13" s="6" t="str">
        <f t="shared" si="2"/>
        <v>plays</v>
      </c>
      <c r="S13" s="8">
        <f t="shared" si="3"/>
        <v>40442.208333333336</v>
      </c>
      <c r="T13" s="8">
        <f t="shared" si="4"/>
        <v>40448.208333333336</v>
      </c>
      <c r="U13" s="6">
        <f t="shared" si="5"/>
        <v>2010</v>
      </c>
      <c r="V13" t="str" cm="1">
        <f t="array" ref="V13">_xlfn.IFS(D13&lt;1000,"&lt;1000",D13&lt;5000,"1000 to 4999",D13&lt;10000,"5000 to 9999",D13&lt;15000,"10000 to 14999",D13&lt;20000,"15000 to 19999",D13&lt;25000,"20000 to 24999",D13&lt;30000,"25000 to 29999",D13&lt;35000,"30000 to 34999",D13&lt;40000,"35000 to 39999",D13&lt;45000,"40000 to 44999",D13&lt;50000,"45000 to 49999",D13&gt;50000,"Greater than 50000")</f>
        <v>5000 to 9999</v>
      </c>
    </row>
    <row r="14" spans="1:22" x14ac:dyDescent="0.25">
      <c r="A14">
        <v>12</v>
      </c>
      <c r="B14" t="s">
        <v>56</v>
      </c>
      <c r="C14" s="3" t="s">
        <v>57</v>
      </c>
      <c r="D14">
        <v>6300</v>
      </c>
      <c r="E14">
        <v>5629</v>
      </c>
      <c r="F14" t="s">
        <v>14</v>
      </c>
      <c r="G14">
        <v>55</v>
      </c>
      <c r="H14" t="s">
        <v>21</v>
      </c>
      <c r="I14" t="s">
        <v>22</v>
      </c>
      <c r="J14">
        <v>1571720400</v>
      </c>
      <c r="K14">
        <v>1572411600</v>
      </c>
      <c r="L14" t="b">
        <v>0</v>
      </c>
      <c r="M14" t="b">
        <v>0</v>
      </c>
      <c r="N14" t="s">
        <v>53</v>
      </c>
      <c r="O14" s="5" cm="1">
        <f t="array" ref="O14">_xlfn.IFS(INT(E14/D14)&gt;=2,2,INT(E14/D14)&lt;2,E14/D14)</f>
        <v>0.89349206349206345</v>
      </c>
      <c r="P14" s="7">
        <f t="shared" si="0"/>
        <v>102.34545454545454</v>
      </c>
      <c r="Q14" s="6" t="str">
        <f t="shared" si="1"/>
        <v>film &amp; video</v>
      </c>
      <c r="R14" s="6" t="str">
        <f t="shared" si="2"/>
        <v>drama</v>
      </c>
      <c r="S14" s="8">
        <f t="shared" si="3"/>
        <v>43760.208333333328</v>
      </c>
      <c r="T14" s="8">
        <f t="shared" si="4"/>
        <v>43768.208333333328</v>
      </c>
      <c r="U14" s="6">
        <f t="shared" si="5"/>
        <v>2019</v>
      </c>
      <c r="V14" t="str" cm="1">
        <f t="array" ref="V14">_xlfn.IFS(D14&lt;1000,"&lt;1000",D14&lt;5000,"1000 to 4999",D14&lt;10000,"5000 to 9999",D14&lt;15000,"10000 to 14999",D14&lt;20000,"15000 to 19999",D14&lt;25000,"20000 to 24999",D14&lt;30000,"25000 to 29999",D14&lt;35000,"30000 to 34999",D14&lt;40000,"35000 to 39999",D14&lt;45000,"40000 to 44999",D14&lt;50000,"45000 to 49999",D14&gt;50000,"Greater than 50000")</f>
        <v>5000 to 9999</v>
      </c>
    </row>
    <row r="15" spans="1:22" ht="31.5" x14ac:dyDescent="0.25">
      <c r="A15">
        <v>13</v>
      </c>
      <c r="B15" t="s">
        <v>58</v>
      </c>
      <c r="C15" s="3" t="s">
        <v>59</v>
      </c>
      <c r="D15">
        <v>4200</v>
      </c>
      <c r="E15">
        <v>10295</v>
      </c>
      <c r="F15" t="s">
        <v>20</v>
      </c>
      <c r="G15">
        <v>98</v>
      </c>
      <c r="H15" t="s">
        <v>21</v>
      </c>
      <c r="I15" t="s">
        <v>22</v>
      </c>
      <c r="J15">
        <v>1465621200</v>
      </c>
      <c r="K15">
        <v>1466658000</v>
      </c>
      <c r="L15" t="b">
        <v>0</v>
      </c>
      <c r="M15" t="b">
        <v>0</v>
      </c>
      <c r="N15" t="s">
        <v>60</v>
      </c>
      <c r="O15" s="5" cm="1">
        <f t="array" ref="O15">_xlfn.IFS(INT(E15/D15)&gt;=2,2,INT(E15/D15)&lt;2,E15/D15)</f>
        <v>2</v>
      </c>
      <c r="P15" s="7">
        <f t="shared" si="0"/>
        <v>105.05102040816327</v>
      </c>
      <c r="Q15" s="6" t="str">
        <f t="shared" si="1"/>
        <v>music</v>
      </c>
      <c r="R15" s="6" t="str">
        <f t="shared" si="2"/>
        <v>indie rock</v>
      </c>
      <c r="S15" s="8">
        <f t="shared" si="3"/>
        <v>42532.208333333328</v>
      </c>
      <c r="T15" s="8">
        <f t="shared" si="4"/>
        <v>42544.208333333328</v>
      </c>
      <c r="U15" s="6">
        <f t="shared" si="5"/>
        <v>2016</v>
      </c>
      <c r="V15" t="str" cm="1">
        <f t="array" ref="V15">_xlfn.IFS(D15&lt;1000,"&lt;1000",D15&lt;5000,"1000 to 4999",D15&lt;10000,"5000 to 9999",D15&lt;15000,"10000 to 14999",D15&lt;20000,"15000 to 19999",D15&lt;25000,"20000 to 24999",D15&lt;30000,"25000 to 29999",D15&lt;35000,"30000 to 34999",D15&lt;40000,"35000 to 39999",D15&lt;45000,"40000 to 44999",D15&lt;50000,"45000 to 49999",D15&gt;50000,"Greater than 50000")</f>
        <v>1000 to 4999</v>
      </c>
    </row>
    <row r="16" spans="1:22" x14ac:dyDescent="0.25">
      <c r="A16">
        <v>14</v>
      </c>
      <c r="B16" t="s">
        <v>61</v>
      </c>
      <c r="C16" s="3" t="s">
        <v>62</v>
      </c>
      <c r="D16">
        <v>28200</v>
      </c>
      <c r="E16">
        <v>18829</v>
      </c>
      <c r="F16" t="s">
        <v>14</v>
      </c>
      <c r="G16">
        <v>200</v>
      </c>
      <c r="H16" t="s">
        <v>21</v>
      </c>
      <c r="I16" t="s">
        <v>22</v>
      </c>
      <c r="J16">
        <v>1331013600</v>
      </c>
      <c r="K16">
        <v>1333342800</v>
      </c>
      <c r="L16" t="b">
        <v>0</v>
      </c>
      <c r="M16" t="b">
        <v>0</v>
      </c>
      <c r="N16" t="s">
        <v>60</v>
      </c>
      <c r="O16" s="5" cm="1">
        <f t="array" ref="O16">_xlfn.IFS(INT(E16/D16)&gt;=2,2,INT(E16/D16)&lt;2,E16/D16)</f>
        <v>0.66769503546099296</v>
      </c>
      <c r="P16" s="7">
        <f t="shared" si="0"/>
        <v>94.144999999999996</v>
      </c>
      <c r="Q16" s="6" t="str">
        <f t="shared" si="1"/>
        <v>music</v>
      </c>
      <c r="R16" s="6" t="str">
        <f t="shared" si="2"/>
        <v>indie rock</v>
      </c>
      <c r="S16" s="8">
        <f t="shared" si="3"/>
        <v>40974.25</v>
      </c>
      <c r="T16" s="8">
        <f t="shared" si="4"/>
        <v>41001.208333333336</v>
      </c>
      <c r="U16" s="6">
        <f t="shared" si="5"/>
        <v>2012</v>
      </c>
      <c r="V16" t="str" cm="1">
        <f t="array" ref="V16">_xlfn.IFS(D16&lt;1000,"&lt;1000",D16&lt;5000,"1000 to 4999",D16&lt;10000,"5000 to 9999",D16&lt;15000,"10000 to 14999",D16&lt;20000,"15000 to 19999",D16&lt;25000,"20000 to 24999",D16&lt;30000,"25000 to 29999",D16&lt;35000,"30000 to 34999",D16&lt;40000,"35000 to 39999",D16&lt;45000,"40000 to 44999",D16&lt;50000,"45000 to 49999",D16&gt;50000,"Greater than 50000")</f>
        <v>25000 to 29999</v>
      </c>
    </row>
    <row r="17" spans="1:22" x14ac:dyDescent="0.25">
      <c r="A17">
        <v>15</v>
      </c>
      <c r="B17" t="s">
        <v>63</v>
      </c>
      <c r="C17" s="3" t="s">
        <v>64</v>
      </c>
      <c r="D17">
        <v>81200</v>
      </c>
      <c r="E17">
        <v>38414</v>
      </c>
      <c r="F17" t="s">
        <v>14</v>
      </c>
      <c r="G17">
        <v>452</v>
      </c>
      <c r="H17" t="s">
        <v>21</v>
      </c>
      <c r="I17" t="s">
        <v>22</v>
      </c>
      <c r="J17">
        <v>1575957600</v>
      </c>
      <c r="K17">
        <v>1576303200</v>
      </c>
      <c r="L17" t="b">
        <v>0</v>
      </c>
      <c r="M17" t="b">
        <v>0</v>
      </c>
      <c r="N17" t="s">
        <v>65</v>
      </c>
      <c r="O17" s="5" cm="1">
        <f t="array" ref="O17">_xlfn.IFS(INT(E17/D17)&gt;=2,2,INT(E17/D17)&lt;2,E17/D17)</f>
        <v>0.47307881773399013</v>
      </c>
      <c r="P17" s="7">
        <f t="shared" si="0"/>
        <v>84.986725663716811</v>
      </c>
      <c r="Q17" s="6" t="str">
        <f t="shared" si="1"/>
        <v>technology</v>
      </c>
      <c r="R17" s="6" t="str">
        <f t="shared" si="2"/>
        <v>wearables</v>
      </c>
      <c r="S17" s="8">
        <f t="shared" si="3"/>
        <v>43809.25</v>
      </c>
      <c r="T17" s="8">
        <f t="shared" si="4"/>
        <v>43813.25</v>
      </c>
      <c r="U17" s="6">
        <f t="shared" si="5"/>
        <v>2019</v>
      </c>
      <c r="V17" t="str" cm="1">
        <f t="array" ref="V17">_xlfn.IFS(D17&lt;1000,"&lt;1000",D17&lt;5000,"1000 to 4999",D17&lt;10000,"5000 to 9999",D17&lt;15000,"10000 to 14999",D17&lt;20000,"15000 to 19999",D17&lt;25000,"20000 to 24999",D17&lt;30000,"25000 to 29999",D17&lt;35000,"30000 to 34999",D17&lt;40000,"35000 to 39999",D17&lt;45000,"40000 to 44999",D17&lt;50000,"45000 to 49999",D17&gt;50000,"Greater than 50000")</f>
        <v>Greater than 50000</v>
      </c>
    </row>
    <row r="18" spans="1:22" x14ac:dyDescent="0.25">
      <c r="A18">
        <v>16</v>
      </c>
      <c r="B18" t="s">
        <v>66</v>
      </c>
      <c r="C18" s="3" t="s">
        <v>67</v>
      </c>
      <c r="D18">
        <v>1700</v>
      </c>
      <c r="E18">
        <v>11041</v>
      </c>
      <c r="F18" t="s">
        <v>20</v>
      </c>
      <c r="G18">
        <v>100</v>
      </c>
      <c r="H18" t="s">
        <v>21</v>
      </c>
      <c r="I18" t="s">
        <v>22</v>
      </c>
      <c r="J18">
        <v>1390370400</v>
      </c>
      <c r="K18">
        <v>1392271200</v>
      </c>
      <c r="L18" t="b">
        <v>0</v>
      </c>
      <c r="M18" t="b">
        <v>0</v>
      </c>
      <c r="N18" t="s">
        <v>68</v>
      </c>
      <c r="O18" s="5" cm="1">
        <f t="array" ref="O18">_xlfn.IFS(INT(E18/D18)&gt;=2,2,INT(E18/D18)&lt;2,E18/D18)</f>
        <v>2</v>
      </c>
      <c r="P18" s="7">
        <f t="shared" si="0"/>
        <v>110.41</v>
      </c>
      <c r="Q18" s="6" t="str">
        <f t="shared" si="1"/>
        <v>publishing</v>
      </c>
      <c r="R18" s="6" t="str">
        <f t="shared" si="2"/>
        <v>nonfiction</v>
      </c>
      <c r="S18" s="8">
        <f t="shared" si="3"/>
        <v>41661.25</v>
      </c>
      <c r="T18" s="8">
        <f t="shared" si="4"/>
        <v>41683.25</v>
      </c>
      <c r="U18" s="6">
        <f t="shared" si="5"/>
        <v>2014</v>
      </c>
      <c r="V18" t="str" cm="1">
        <f t="array" ref="V18">_xlfn.IFS(D18&lt;1000,"&lt;1000",D18&lt;5000,"1000 to 4999",D18&lt;10000,"5000 to 9999",D18&lt;15000,"10000 to 14999",D18&lt;20000,"15000 to 19999",D18&lt;25000,"20000 to 24999",D18&lt;30000,"25000 to 29999",D18&lt;35000,"30000 to 34999",D18&lt;40000,"35000 to 39999",D18&lt;45000,"40000 to 44999",D18&lt;50000,"45000 to 49999",D18&gt;50000,"Greater than 50000")</f>
        <v>1000 to 4999</v>
      </c>
    </row>
    <row r="19" spans="1:22" x14ac:dyDescent="0.25">
      <c r="A19">
        <v>17</v>
      </c>
      <c r="B19" t="s">
        <v>69</v>
      </c>
      <c r="C19" s="3" t="s">
        <v>70</v>
      </c>
      <c r="D19">
        <v>84600</v>
      </c>
      <c r="E19">
        <v>134845</v>
      </c>
      <c r="F19" t="s">
        <v>20</v>
      </c>
      <c r="G19">
        <v>1249</v>
      </c>
      <c r="H19" t="s">
        <v>21</v>
      </c>
      <c r="I19" t="s">
        <v>22</v>
      </c>
      <c r="J19">
        <v>1294812000</v>
      </c>
      <c r="K19">
        <v>1294898400</v>
      </c>
      <c r="L19" t="b">
        <v>0</v>
      </c>
      <c r="M19" t="b">
        <v>0</v>
      </c>
      <c r="N19" t="s">
        <v>71</v>
      </c>
      <c r="O19" s="5" cm="1">
        <f t="array" ref="O19">_xlfn.IFS(INT(E19/D19)&gt;=2,2,INT(E19/D19)&lt;2,E19/D19)</f>
        <v>1.5939125295508274</v>
      </c>
      <c r="P19" s="7">
        <f t="shared" si="0"/>
        <v>107.96236989591674</v>
      </c>
      <c r="Q19" s="6" t="str">
        <f t="shared" si="1"/>
        <v>film &amp; video</v>
      </c>
      <c r="R19" s="6" t="str">
        <f t="shared" si="2"/>
        <v>animation</v>
      </c>
      <c r="S19" s="8">
        <f t="shared" si="3"/>
        <v>40555.25</v>
      </c>
      <c r="T19" s="8">
        <f t="shared" si="4"/>
        <v>40556.25</v>
      </c>
      <c r="U19" s="6">
        <f t="shared" si="5"/>
        <v>2011</v>
      </c>
      <c r="V19" t="str" cm="1">
        <f t="array" ref="V19">_xlfn.IFS(D19&lt;1000,"&lt;1000",D19&lt;5000,"1000 to 4999",D19&lt;10000,"5000 to 9999",D19&lt;15000,"10000 to 14999",D19&lt;20000,"15000 to 19999",D19&lt;25000,"20000 to 24999",D19&lt;30000,"25000 to 29999",D19&lt;35000,"30000 to 34999",D19&lt;40000,"35000 to 39999",D19&lt;45000,"40000 to 44999",D19&lt;50000,"45000 to 49999",D19&gt;50000,"Greater than 50000")</f>
        <v>Greater than 50000</v>
      </c>
    </row>
    <row r="20" spans="1:22" x14ac:dyDescent="0.25">
      <c r="A20">
        <v>18</v>
      </c>
      <c r="B20" t="s">
        <v>72</v>
      </c>
      <c r="C20" s="3" t="s">
        <v>73</v>
      </c>
      <c r="D20">
        <v>9100</v>
      </c>
      <c r="E20">
        <v>6089</v>
      </c>
      <c r="F20" t="s">
        <v>74</v>
      </c>
      <c r="G20">
        <v>135</v>
      </c>
      <c r="H20" t="s">
        <v>21</v>
      </c>
      <c r="I20" t="s">
        <v>22</v>
      </c>
      <c r="J20">
        <v>1536382800</v>
      </c>
      <c r="K20">
        <v>1537074000</v>
      </c>
      <c r="L20" t="b">
        <v>0</v>
      </c>
      <c r="M20" t="b">
        <v>0</v>
      </c>
      <c r="N20" t="s">
        <v>33</v>
      </c>
      <c r="O20" s="5" cm="1">
        <f t="array" ref="O20">_xlfn.IFS(INT(E20/D20)&gt;=2,2,INT(E20/D20)&lt;2,E20/D20)</f>
        <v>0.66912087912087914</v>
      </c>
      <c r="P20" s="7">
        <f t="shared" si="0"/>
        <v>45.103703703703701</v>
      </c>
      <c r="Q20" s="6" t="str">
        <f t="shared" si="1"/>
        <v>theater</v>
      </c>
      <c r="R20" s="6" t="str">
        <f t="shared" si="2"/>
        <v>plays</v>
      </c>
      <c r="S20" s="8">
        <f t="shared" si="3"/>
        <v>43351.208333333328</v>
      </c>
      <c r="T20" s="8">
        <f t="shared" si="4"/>
        <v>43359.208333333328</v>
      </c>
      <c r="U20" s="6">
        <f t="shared" si="5"/>
        <v>2018</v>
      </c>
      <c r="V20" t="str" cm="1">
        <f t="array" ref="V20">_xlfn.IFS(D20&lt;1000,"&lt;1000",D20&lt;5000,"1000 to 4999",D20&lt;10000,"5000 to 9999",D20&lt;15000,"10000 to 14999",D20&lt;20000,"15000 to 19999",D20&lt;25000,"20000 to 24999",D20&lt;30000,"25000 to 29999",D20&lt;35000,"30000 to 34999",D20&lt;40000,"35000 to 39999",D20&lt;45000,"40000 to 44999",D20&lt;50000,"45000 to 49999",D20&gt;50000,"Greater than 50000")</f>
        <v>5000 to 9999</v>
      </c>
    </row>
    <row r="21" spans="1:22" x14ac:dyDescent="0.25">
      <c r="A21">
        <v>19</v>
      </c>
      <c r="B21" t="s">
        <v>75</v>
      </c>
      <c r="C21" s="3" t="s">
        <v>76</v>
      </c>
      <c r="D21">
        <v>62500</v>
      </c>
      <c r="E21">
        <v>30331</v>
      </c>
      <c r="F21" t="s">
        <v>14</v>
      </c>
      <c r="G21">
        <v>674</v>
      </c>
      <c r="H21" t="s">
        <v>21</v>
      </c>
      <c r="I21" t="s">
        <v>22</v>
      </c>
      <c r="J21">
        <v>1551679200</v>
      </c>
      <c r="K21">
        <v>1553490000</v>
      </c>
      <c r="L21" t="b">
        <v>0</v>
      </c>
      <c r="M21" t="b">
        <v>1</v>
      </c>
      <c r="N21" t="s">
        <v>33</v>
      </c>
      <c r="O21" s="5" cm="1">
        <f t="array" ref="O21">_xlfn.IFS(INT(E21/D21)&gt;=2,2,INT(E21/D21)&lt;2,E21/D21)</f>
        <v>0.48529600000000001</v>
      </c>
      <c r="P21" s="7">
        <f t="shared" si="0"/>
        <v>45.001483679525222</v>
      </c>
      <c r="Q21" s="6" t="str">
        <f t="shared" si="1"/>
        <v>theater</v>
      </c>
      <c r="R21" s="6" t="str">
        <f t="shared" si="2"/>
        <v>plays</v>
      </c>
      <c r="S21" s="8">
        <f t="shared" si="3"/>
        <v>43528.25</v>
      </c>
      <c r="T21" s="8">
        <f t="shared" si="4"/>
        <v>43549.208333333328</v>
      </c>
      <c r="U21" s="6">
        <f t="shared" si="5"/>
        <v>2019</v>
      </c>
      <c r="V21" t="str" cm="1">
        <f t="array" ref="V21">_xlfn.IFS(D21&lt;1000,"&lt;1000",D21&lt;5000,"1000 to 4999",D21&lt;10000,"5000 to 9999",D21&lt;15000,"10000 to 14999",D21&lt;20000,"15000 to 19999",D21&lt;25000,"20000 to 24999",D21&lt;30000,"25000 to 29999",D21&lt;35000,"30000 to 34999",D21&lt;40000,"35000 to 39999",D21&lt;45000,"40000 to 44999",D21&lt;50000,"45000 to 49999",D21&gt;50000,"Greater than 50000")</f>
        <v>Greater than 50000</v>
      </c>
    </row>
    <row r="22" spans="1:22" x14ac:dyDescent="0.25">
      <c r="A22">
        <v>20</v>
      </c>
      <c r="B22" t="s">
        <v>77</v>
      </c>
      <c r="C22" s="3" t="s">
        <v>78</v>
      </c>
      <c r="D22">
        <v>131800</v>
      </c>
      <c r="E22">
        <v>147936</v>
      </c>
      <c r="F22" t="s">
        <v>20</v>
      </c>
      <c r="G22">
        <v>1396</v>
      </c>
      <c r="H22" t="s">
        <v>21</v>
      </c>
      <c r="I22" t="s">
        <v>22</v>
      </c>
      <c r="J22">
        <v>1406523600</v>
      </c>
      <c r="K22">
        <v>1406523600</v>
      </c>
      <c r="L22" t="b">
        <v>0</v>
      </c>
      <c r="M22" t="b">
        <v>0</v>
      </c>
      <c r="N22" t="s">
        <v>53</v>
      </c>
      <c r="O22" s="5" cm="1">
        <f t="array" ref="O22">_xlfn.IFS(INT(E22/D22)&gt;=2,2,INT(E22/D22)&lt;2,E22/D22)</f>
        <v>1.1224279210925645</v>
      </c>
      <c r="P22" s="7">
        <f t="shared" si="0"/>
        <v>105.97134670487107</v>
      </c>
      <c r="Q22" s="6" t="str">
        <f t="shared" si="1"/>
        <v>film &amp; video</v>
      </c>
      <c r="R22" s="6" t="str">
        <f t="shared" si="2"/>
        <v>drama</v>
      </c>
      <c r="S22" s="8">
        <f t="shared" si="3"/>
        <v>41848.208333333336</v>
      </c>
      <c r="T22" s="8">
        <f t="shared" si="4"/>
        <v>41848.208333333336</v>
      </c>
      <c r="U22" s="6">
        <f t="shared" si="5"/>
        <v>2014</v>
      </c>
      <c r="V22" t="str" cm="1">
        <f t="array" ref="V22">_xlfn.IFS(D22&lt;1000,"&lt;1000",D22&lt;5000,"1000 to 4999",D22&lt;10000,"5000 to 9999",D22&lt;15000,"10000 to 14999",D22&lt;20000,"15000 to 19999",D22&lt;25000,"20000 to 24999",D22&lt;30000,"25000 to 29999",D22&lt;35000,"30000 to 34999",D22&lt;40000,"35000 to 39999",D22&lt;45000,"40000 to 44999",D22&lt;50000,"45000 to 49999",D22&gt;50000,"Greater than 50000")</f>
        <v>Greater than 50000</v>
      </c>
    </row>
    <row r="23" spans="1:22" x14ac:dyDescent="0.25">
      <c r="A23">
        <v>21</v>
      </c>
      <c r="B23" t="s">
        <v>79</v>
      </c>
      <c r="C23" s="3" t="s">
        <v>80</v>
      </c>
      <c r="D23">
        <v>94000</v>
      </c>
      <c r="E23">
        <v>38533</v>
      </c>
      <c r="F23" t="s">
        <v>14</v>
      </c>
      <c r="G23">
        <v>558</v>
      </c>
      <c r="H23" t="s">
        <v>21</v>
      </c>
      <c r="I23" t="s">
        <v>22</v>
      </c>
      <c r="J23">
        <v>1313384400</v>
      </c>
      <c r="K23">
        <v>1316322000</v>
      </c>
      <c r="L23" t="b">
        <v>0</v>
      </c>
      <c r="M23" t="b">
        <v>0</v>
      </c>
      <c r="N23" t="s">
        <v>33</v>
      </c>
      <c r="O23" s="5" cm="1">
        <f t="array" ref="O23">_xlfn.IFS(INT(E23/D23)&gt;=2,2,INT(E23/D23)&lt;2,E23/D23)</f>
        <v>0.40992553191489361</v>
      </c>
      <c r="P23" s="7">
        <f t="shared" si="0"/>
        <v>69.055555555555557</v>
      </c>
      <c r="Q23" s="6" t="str">
        <f t="shared" si="1"/>
        <v>theater</v>
      </c>
      <c r="R23" s="6" t="str">
        <f t="shared" si="2"/>
        <v>plays</v>
      </c>
      <c r="S23" s="8">
        <f t="shared" si="3"/>
        <v>40770.208333333336</v>
      </c>
      <c r="T23" s="8">
        <f t="shared" si="4"/>
        <v>40804.208333333336</v>
      </c>
      <c r="U23" s="6">
        <f t="shared" si="5"/>
        <v>2011</v>
      </c>
      <c r="V23" t="str" cm="1">
        <f t="array" ref="V23">_xlfn.IFS(D23&lt;1000,"&lt;1000",D23&lt;5000,"1000 to 4999",D23&lt;10000,"5000 to 9999",D23&lt;15000,"10000 to 14999",D23&lt;20000,"15000 to 19999",D23&lt;25000,"20000 to 24999",D23&lt;30000,"25000 to 29999",D23&lt;35000,"30000 to 34999",D23&lt;40000,"35000 to 39999",D23&lt;45000,"40000 to 44999",D23&lt;50000,"45000 to 49999",D23&gt;50000,"Greater than 50000")</f>
        <v>Greater than 50000</v>
      </c>
    </row>
    <row r="24" spans="1:22" x14ac:dyDescent="0.25">
      <c r="A24">
        <v>22</v>
      </c>
      <c r="B24" t="s">
        <v>81</v>
      </c>
      <c r="C24" s="3" t="s">
        <v>82</v>
      </c>
      <c r="D24">
        <v>59100</v>
      </c>
      <c r="E24">
        <v>75690</v>
      </c>
      <c r="F24" t="s">
        <v>20</v>
      </c>
      <c r="G24">
        <v>890</v>
      </c>
      <c r="H24" t="s">
        <v>21</v>
      </c>
      <c r="I24" t="s">
        <v>22</v>
      </c>
      <c r="J24">
        <v>1522731600</v>
      </c>
      <c r="K24">
        <v>1524027600</v>
      </c>
      <c r="L24" t="b">
        <v>0</v>
      </c>
      <c r="M24" t="b">
        <v>0</v>
      </c>
      <c r="N24" t="s">
        <v>33</v>
      </c>
      <c r="O24" s="5" cm="1">
        <f t="array" ref="O24">_xlfn.IFS(INT(E24/D24)&gt;=2,2,INT(E24/D24)&lt;2,E24/D24)</f>
        <v>1.2807106598984772</v>
      </c>
      <c r="P24" s="7">
        <f t="shared" si="0"/>
        <v>85.044943820224717</v>
      </c>
      <c r="Q24" s="6" t="str">
        <f t="shared" si="1"/>
        <v>theater</v>
      </c>
      <c r="R24" s="6" t="str">
        <f t="shared" si="2"/>
        <v>plays</v>
      </c>
      <c r="S24" s="8">
        <f t="shared" si="3"/>
        <v>43193.208333333328</v>
      </c>
      <c r="T24" s="8">
        <f t="shared" si="4"/>
        <v>43208.208333333328</v>
      </c>
      <c r="U24" s="6">
        <f t="shared" si="5"/>
        <v>2018</v>
      </c>
      <c r="V24" t="str" cm="1">
        <f t="array" ref="V24">_xlfn.IFS(D24&lt;1000,"&lt;1000",D24&lt;5000,"1000 to 4999",D24&lt;10000,"5000 to 9999",D24&lt;15000,"10000 to 14999",D24&lt;20000,"15000 to 19999",D24&lt;25000,"20000 to 24999",D24&lt;30000,"25000 to 29999",D24&lt;35000,"30000 to 34999",D24&lt;40000,"35000 to 39999",D24&lt;45000,"40000 to 44999",D24&lt;50000,"45000 to 49999",D24&gt;50000,"Greater than 50000")</f>
        <v>Greater than 50000</v>
      </c>
    </row>
    <row r="25" spans="1:22" x14ac:dyDescent="0.25">
      <c r="A25">
        <v>23</v>
      </c>
      <c r="B25" t="s">
        <v>83</v>
      </c>
      <c r="C25" s="3" t="s">
        <v>84</v>
      </c>
      <c r="D25">
        <v>4500</v>
      </c>
      <c r="E25">
        <v>14942</v>
      </c>
      <c r="F25" t="s">
        <v>20</v>
      </c>
      <c r="G25">
        <v>142</v>
      </c>
      <c r="H25" t="s">
        <v>40</v>
      </c>
      <c r="I25" t="s">
        <v>41</v>
      </c>
      <c r="J25">
        <v>1550124000</v>
      </c>
      <c r="K25">
        <v>1554699600</v>
      </c>
      <c r="L25" t="b">
        <v>0</v>
      </c>
      <c r="M25" t="b">
        <v>0</v>
      </c>
      <c r="N25" t="s">
        <v>42</v>
      </c>
      <c r="O25" s="5" cm="1">
        <f t="array" ref="O25">_xlfn.IFS(INT(E25/D25)&gt;=2,2,INT(E25/D25)&lt;2,E25/D25)</f>
        <v>2</v>
      </c>
      <c r="P25" s="7">
        <f t="shared" si="0"/>
        <v>105.22535211267606</v>
      </c>
      <c r="Q25" s="6" t="str">
        <f t="shared" si="1"/>
        <v>film &amp; video</v>
      </c>
      <c r="R25" s="6" t="str">
        <f t="shared" si="2"/>
        <v>documentary</v>
      </c>
      <c r="S25" s="8">
        <f t="shared" si="3"/>
        <v>43510.25</v>
      </c>
      <c r="T25" s="8">
        <f t="shared" si="4"/>
        <v>43563.208333333328</v>
      </c>
      <c r="U25" s="6">
        <f t="shared" si="5"/>
        <v>2019</v>
      </c>
      <c r="V25" t="str" cm="1">
        <f t="array" ref="V25">_xlfn.IFS(D25&lt;1000,"&lt;1000",D25&lt;5000,"1000 to 4999",D25&lt;10000,"5000 to 9999",D25&lt;15000,"10000 to 14999",D25&lt;20000,"15000 to 19999",D25&lt;25000,"20000 to 24999",D25&lt;30000,"25000 to 29999",D25&lt;35000,"30000 to 34999",D25&lt;40000,"35000 to 39999",D25&lt;45000,"40000 to 44999",D25&lt;50000,"45000 to 49999",D25&gt;50000,"Greater than 50000")</f>
        <v>1000 to 4999</v>
      </c>
    </row>
    <row r="26" spans="1:22" x14ac:dyDescent="0.25">
      <c r="A26">
        <v>24</v>
      </c>
      <c r="B26" t="s">
        <v>85</v>
      </c>
      <c r="C26" s="3" t="s">
        <v>86</v>
      </c>
      <c r="D26">
        <v>92400</v>
      </c>
      <c r="E26">
        <v>104257</v>
      </c>
      <c r="F26" t="s">
        <v>20</v>
      </c>
      <c r="G26">
        <v>2673</v>
      </c>
      <c r="H26" t="s">
        <v>21</v>
      </c>
      <c r="I26" t="s">
        <v>22</v>
      </c>
      <c r="J26">
        <v>1403326800</v>
      </c>
      <c r="K26">
        <v>1403499600</v>
      </c>
      <c r="L26" t="b">
        <v>0</v>
      </c>
      <c r="M26" t="b">
        <v>0</v>
      </c>
      <c r="N26" t="s">
        <v>65</v>
      </c>
      <c r="O26" s="5" cm="1">
        <f t="array" ref="O26">_xlfn.IFS(INT(E26/D26)&gt;=2,2,INT(E26/D26)&lt;2,E26/D26)</f>
        <v>1.1283225108225108</v>
      </c>
      <c r="P26" s="7">
        <f t="shared" si="0"/>
        <v>39.003741114852225</v>
      </c>
      <c r="Q26" s="6" t="str">
        <f t="shared" si="1"/>
        <v>technology</v>
      </c>
      <c r="R26" s="6" t="str">
        <f t="shared" si="2"/>
        <v>wearables</v>
      </c>
      <c r="S26" s="8">
        <f t="shared" si="3"/>
        <v>41811.208333333336</v>
      </c>
      <c r="T26" s="8">
        <f t="shared" si="4"/>
        <v>41813.208333333336</v>
      </c>
      <c r="U26" s="6">
        <f t="shared" si="5"/>
        <v>2014</v>
      </c>
      <c r="V26" t="str" cm="1">
        <f t="array" ref="V26">_xlfn.IFS(D26&lt;1000,"&lt;1000",D26&lt;5000,"1000 to 4999",D26&lt;10000,"5000 to 9999",D26&lt;15000,"10000 to 14999",D26&lt;20000,"15000 to 19999",D26&lt;25000,"20000 to 24999",D26&lt;30000,"25000 to 29999",D26&lt;35000,"30000 to 34999",D26&lt;40000,"35000 to 39999",D26&lt;45000,"40000 to 44999",D26&lt;50000,"45000 to 49999",D26&gt;50000,"Greater than 50000")</f>
        <v>Greater than 50000</v>
      </c>
    </row>
    <row r="27" spans="1:22" x14ac:dyDescent="0.25">
      <c r="A27">
        <v>25</v>
      </c>
      <c r="B27" t="s">
        <v>87</v>
      </c>
      <c r="C27" s="3" t="s">
        <v>88</v>
      </c>
      <c r="D27">
        <v>5500</v>
      </c>
      <c r="E27">
        <v>11904</v>
      </c>
      <c r="F27" t="s">
        <v>20</v>
      </c>
      <c r="G27">
        <v>163</v>
      </c>
      <c r="H27" t="s">
        <v>21</v>
      </c>
      <c r="I27" t="s">
        <v>22</v>
      </c>
      <c r="J27">
        <v>1305694800</v>
      </c>
      <c r="K27">
        <v>1307422800</v>
      </c>
      <c r="L27" t="b">
        <v>0</v>
      </c>
      <c r="M27" t="b">
        <v>1</v>
      </c>
      <c r="N27" t="s">
        <v>89</v>
      </c>
      <c r="O27" s="5" cm="1">
        <f t="array" ref="O27">_xlfn.IFS(INT(E27/D27)&gt;=2,2,INT(E27/D27)&lt;2,E27/D27)</f>
        <v>2</v>
      </c>
      <c r="P27" s="7">
        <f t="shared" si="0"/>
        <v>73.030674846625772</v>
      </c>
      <c r="Q27" s="6" t="str">
        <f t="shared" si="1"/>
        <v>games</v>
      </c>
      <c r="R27" s="6" t="str">
        <f t="shared" si="2"/>
        <v>video games</v>
      </c>
      <c r="S27" s="8">
        <f t="shared" si="3"/>
        <v>40681.208333333336</v>
      </c>
      <c r="T27" s="8">
        <f t="shared" si="4"/>
        <v>40701.208333333336</v>
      </c>
      <c r="U27" s="6">
        <f t="shared" si="5"/>
        <v>2011</v>
      </c>
      <c r="V27" t="str" cm="1">
        <f t="array" ref="V27">_xlfn.IFS(D27&lt;1000,"&lt;1000",D27&lt;5000,"1000 to 4999",D27&lt;10000,"5000 to 9999",D27&lt;15000,"10000 to 14999",D27&lt;20000,"15000 to 19999",D27&lt;25000,"20000 to 24999",D27&lt;30000,"25000 to 29999",D27&lt;35000,"30000 to 34999",D27&lt;40000,"35000 to 39999",D27&lt;45000,"40000 to 44999",D27&lt;50000,"45000 to 49999",D27&gt;50000,"Greater than 50000")</f>
        <v>5000 to 9999</v>
      </c>
    </row>
    <row r="28" spans="1:22" x14ac:dyDescent="0.25">
      <c r="A28">
        <v>26</v>
      </c>
      <c r="B28" t="s">
        <v>90</v>
      </c>
      <c r="C28" s="3" t="s">
        <v>91</v>
      </c>
      <c r="D28">
        <v>107500</v>
      </c>
      <c r="E28">
        <v>51814</v>
      </c>
      <c r="F28" t="s">
        <v>74</v>
      </c>
      <c r="G28">
        <v>1480</v>
      </c>
      <c r="H28" t="s">
        <v>21</v>
      </c>
      <c r="I28" t="s">
        <v>22</v>
      </c>
      <c r="J28">
        <v>1533013200</v>
      </c>
      <c r="K28">
        <v>1535346000</v>
      </c>
      <c r="L28" t="b">
        <v>0</v>
      </c>
      <c r="M28" t="b">
        <v>0</v>
      </c>
      <c r="N28" t="s">
        <v>33</v>
      </c>
      <c r="O28" s="5" cm="1">
        <f t="array" ref="O28">_xlfn.IFS(INT(E28/D28)&gt;=2,2,INT(E28/D28)&lt;2,E28/D28)</f>
        <v>0.4819906976744186</v>
      </c>
      <c r="P28" s="7">
        <f t="shared" si="0"/>
        <v>35.009459459459457</v>
      </c>
      <c r="Q28" s="6" t="str">
        <f t="shared" si="1"/>
        <v>theater</v>
      </c>
      <c r="R28" s="6" t="str">
        <f t="shared" si="2"/>
        <v>plays</v>
      </c>
      <c r="S28" s="8">
        <f t="shared" si="3"/>
        <v>43312.208333333328</v>
      </c>
      <c r="T28" s="8">
        <f t="shared" si="4"/>
        <v>43339.208333333328</v>
      </c>
      <c r="U28" s="6">
        <f t="shared" si="5"/>
        <v>2018</v>
      </c>
      <c r="V28" t="str" cm="1">
        <f t="array" ref="V28">_xlfn.IFS(D28&lt;1000,"&lt;1000",D28&lt;5000,"1000 to 4999",D28&lt;10000,"5000 to 9999",D28&lt;15000,"10000 to 14999",D28&lt;20000,"15000 to 19999",D28&lt;25000,"20000 to 24999",D28&lt;30000,"25000 to 29999",D28&lt;35000,"30000 to 34999",D28&lt;40000,"35000 to 39999",D28&lt;45000,"40000 to 44999",D28&lt;50000,"45000 to 49999",D28&gt;50000,"Greater than 50000")</f>
        <v>Greater than 50000</v>
      </c>
    </row>
    <row r="29" spans="1:22" x14ac:dyDescent="0.25">
      <c r="A29">
        <v>27</v>
      </c>
      <c r="B29" t="s">
        <v>92</v>
      </c>
      <c r="C29" s="3" t="s">
        <v>93</v>
      </c>
      <c r="D29">
        <v>2000</v>
      </c>
      <c r="E29">
        <v>1599</v>
      </c>
      <c r="F29" t="s">
        <v>14</v>
      </c>
      <c r="G29">
        <v>15</v>
      </c>
      <c r="H29" t="s">
        <v>21</v>
      </c>
      <c r="I29" t="s">
        <v>22</v>
      </c>
      <c r="J29">
        <v>1443848400</v>
      </c>
      <c r="K29">
        <v>1444539600</v>
      </c>
      <c r="L29" t="b">
        <v>0</v>
      </c>
      <c r="M29" t="b">
        <v>0</v>
      </c>
      <c r="N29" t="s">
        <v>23</v>
      </c>
      <c r="O29" s="5" cm="1">
        <f t="array" ref="O29">_xlfn.IFS(INT(E29/D29)&gt;=2,2,INT(E29/D29)&lt;2,E29/D29)</f>
        <v>0.79949999999999999</v>
      </c>
      <c r="P29" s="7">
        <f t="shared" si="0"/>
        <v>106.6</v>
      </c>
      <c r="Q29" s="6" t="str">
        <f t="shared" si="1"/>
        <v>music</v>
      </c>
      <c r="R29" s="6" t="str">
        <f t="shared" si="2"/>
        <v>rock</v>
      </c>
      <c r="S29" s="8">
        <f t="shared" si="3"/>
        <v>42280.208333333328</v>
      </c>
      <c r="T29" s="8">
        <f t="shared" si="4"/>
        <v>42288.208333333328</v>
      </c>
      <c r="U29" s="6">
        <f t="shared" si="5"/>
        <v>2015</v>
      </c>
      <c r="V29" t="str" cm="1">
        <f t="array" ref="V29">_xlfn.IFS(D29&lt;1000,"&lt;1000",D29&lt;5000,"1000 to 4999",D29&lt;10000,"5000 to 9999",D29&lt;15000,"10000 to 14999",D29&lt;20000,"15000 to 19999",D29&lt;25000,"20000 to 24999",D29&lt;30000,"25000 to 29999",D29&lt;35000,"30000 to 34999",D29&lt;40000,"35000 to 39999",D29&lt;45000,"40000 to 44999",D29&lt;50000,"45000 to 49999",D29&gt;50000,"Greater than 50000")</f>
        <v>1000 to 4999</v>
      </c>
    </row>
    <row r="30" spans="1:22" x14ac:dyDescent="0.25">
      <c r="A30">
        <v>28</v>
      </c>
      <c r="B30" t="s">
        <v>94</v>
      </c>
      <c r="C30" s="3" t="s">
        <v>95</v>
      </c>
      <c r="D30">
        <v>130800</v>
      </c>
      <c r="E30">
        <v>137635</v>
      </c>
      <c r="F30" t="s">
        <v>20</v>
      </c>
      <c r="G30">
        <v>2220</v>
      </c>
      <c r="H30" t="s">
        <v>21</v>
      </c>
      <c r="I30" t="s">
        <v>22</v>
      </c>
      <c r="J30">
        <v>1265695200</v>
      </c>
      <c r="K30">
        <v>1267682400</v>
      </c>
      <c r="L30" t="b">
        <v>0</v>
      </c>
      <c r="M30" t="b">
        <v>1</v>
      </c>
      <c r="N30" t="s">
        <v>33</v>
      </c>
      <c r="O30" s="5" cm="1">
        <f t="array" ref="O30">_xlfn.IFS(INT(E30/D30)&gt;=2,2,INT(E30/D30)&lt;2,E30/D30)</f>
        <v>1.0522553516819573</v>
      </c>
      <c r="P30" s="7">
        <f t="shared" si="0"/>
        <v>61.997747747747745</v>
      </c>
      <c r="Q30" s="6" t="str">
        <f t="shared" si="1"/>
        <v>theater</v>
      </c>
      <c r="R30" s="6" t="str">
        <f t="shared" si="2"/>
        <v>plays</v>
      </c>
      <c r="S30" s="8">
        <f t="shared" si="3"/>
        <v>40218.25</v>
      </c>
      <c r="T30" s="8">
        <f t="shared" si="4"/>
        <v>40241.25</v>
      </c>
      <c r="U30" s="6">
        <f t="shared" si="5"/>
        <v>2010</v>
      </c>
      <c r="V30" t="str" cm="1">
        <f t="array" ref="V30">_xlfn.IFS(D30&lt;1000,"&lt;1000",D30&lt;5000,"1000 to 4999",D30&lt;10000,"5000 to 9999",D30&lt;15000,"10000 to 14999",D30&lt;20000,"15000 to 19999",D30&lt;25000,"20000 to 24999",D30&lt;30000,"25000 to 29999",D30&lt;35000,"30000 to 34999",D30&lt;40000,"35000 to 39999",D30&lt;45000,"40000 to 44999",D30&lt;50000,"45000 to 49999",D30&gt;50000,"Greater than 50000")</f>
        <v>Greater than 50000</v>
      </c>
    </row>
    <row r="31" spans="1:22" x14ac:dyDescent="0.25">
      <c r="A31">
        <v>29</v>
      </c>
      <c r="B31" t="s">
        <v>96</v>
      </c>
      <c r="C31" s="3" t="s">
        <v>97</v>
      </c>
      <c r="D31">
        <v>45900</v>
      </c>
      <c r="E31">
        <v>150965</v>
      </c>
      <c r="F31" t="s">
        <v>20</v>
      </c>
      <c r="G31">
        <v>1606</v>
      </c>
      <c r="H31" t="s">
        <v>98</v>
      </c>
      <c r="I31" t="s">
        <v>99</v>
      </c>
      <c r="J31">
        <v>1532062800</v>
      </c>
      <c r="K31">
        <v>1535518800</v>
      </c>
      <c r="L31" t="b">
        <v>0</v>
      </c>
      <c r="M31" t="b">
        <v>0</v>
      </c>
      <c r="N31" t="s">
        <v>100</v>
      </c>
      <c r="O31" s="5" cm="1">
        <f t="array" ref="O31">_xlfn.IFS(INT(E31/D31)&gt;=2,2,INT(E31/D31)&lt;2,E31/D31)</f>
        <v>2</v>
      </c>
      <c r="P31" s="7">
        <f t="shared" si="0"/>
        <v>94.000622665006233</v>
      </c>
      <c r="Q31" s="6" t="str">
        <f t="shared" si="1"/>
        <v>film &amp; video</v>
      </c>
      <c r="R31" s="6" t="str">
        <f t="shared" si="2"/>
        <v>shorts</v>
      </c>
      <c r="S31" s="8">
        <f t="shared" si="3"/>
        <v>43301.208333333328</v>
      </c>
      <c r="T31" s="8">
        <f t="shared" si="4"/>
        <v>43341.208333333328</v>
      </c>
      <c r="U31" s="6">
        <f t="shared" si="5"/>
        <v>2018</v>
      </c>
      <c r="V31" t="str" cm="1">
        <f t="array" ref="V31">_xlfn.IFS(D31&lt;1000,"&lt;1000",D31&lt;5000,"1000 to 4999",D31&lt;10000,"5000 to 9999",D31&lt;15000,"10000 to 14999",D31&lt;20000,"15000 to 19999",D31&lt;25000,"20000 to 24999",D31&lt;30000,"25000 to 29999",D31&lt;35000,"30000 to 34999",D31&lt;40000,"35000 to 39999",D31&lt;45000,"40000 to 44999",D31&lt;50000,"45000 to 49999",D31&gt;50000,"Greater than 50000")</f>
        <v>45000 to 49999</v>
      </c>
    </row>
    <row r="32" spans="1:22" x14ac:dyDescent="0.25">
      <c r="A32">
        <v>30</v>
      </c>
      <c r="B32" t="s">
        <v>101</v>
      </c>
      <c r="C32" s="3" t="s">
        <v>102</v>
      </c>
      <c r="D32">
        <v>9000</v>
      </c>
      <c r="E32">
        <v>14455</v>
      </c>
      <c r="F32" t="s">
        <v>20</v>
      </c>
      <c r="G32">
        <v>129</v>
      </c>
      <c r="H32" t="s">
        <v>21</v>
      </c>
      <c r="I32" t="s">
        <v>22</v>
      </c>
      <c r="J32">
        <v>1558674000</v>
      </c>
      <c r="K32">
        <v>1559106000</v>
      </c>
      <c r="L32" t="b">
        <v>0</v>
      </c>
      <c r="M32" t="b">
        <v>0</v>
      </c>
      <c r="N32" t="s">
        <v>71</v>
      </c>
      <c r="O32" s="5" cm="1">
        <f t="array" ref="O32">_xlfn.IFS(INT(E32/D32)&gt;=2,2,INT(E32/D32)&lt;2,E32/D32)</f>
        <v>1.606111111111111</v>
      </c>
      <c r="P32" s="7">
        <f t="shared" si="0"/>
        <v>112.05426356589147</v>
      </c>
      <c r="Q32" s="6" t="str">
        <f t="shared" si="1"/>
        <v>film &amp; video</v>
      </c>
      <c r="R32" s="6" t="str">
        <f t="shared" si="2"/>
        <v>animation</v>
      </c>
      <c r="S32" s="8">
        <f t="shared" si="3"/>
        <v>43609.208333333328</v>
      </c>
      <c r="T32" s="8">
        <f t="shared" si="4"/>
        <v>43614.208333333328</v>
      </c>
      <c r="U32" s="6">
        <f t="shared" si="5"/>
        <v>2019</v>
      </c>
      <c r="V32" t="str" cm="1">
        <f t="array" ref="V32">_xlfn.IFS(D32&lt;1000,"&lt;1000",D32&lt;5000,"1000 to 4999",D32&lt;10000,"5000 to 9999",D32&lt;15000,"10000 to 14999",D32&lt;20000,"15000 to 19999",D32&lt;25000,"20000 to 24999",D32&lt;30000,"25000 to 29999",D32&lt;35000,"30000 to 34999",D32&lt;40000,"35000 to 39999",D32&lt;45000,"40000 to 44999",D32&lt;50000,"45000 to 49999",D32&gt;50000,"Greater than 50000")</f>
        <v>5000 to 9999</v>
      </c>
    </row>
    <row r="33" spans="1:22" x14ac:dyDescent="0.25">
      <c r="A33">
        <v>31</v>
      </c>
      <c r="B33" t="s">
        <v>103</v>
      </c>
      <c r="C33" s="3" t="s">
        <v>104</v>
      </c>
      <c r="D33">
        <v>3500</v>
      </c>
      <c r="E33">
        <v>10850</v>
      </c>
      <c r="F33" t="s">
        <v>20</v>
      </c>
      <c r="G33">
        <v>226</v>
      </c>
      <c r="H33" t="s">
        <v>40</v>
      </c>
      <c r="I33" t="s">
        <v>41</v>
      </c>
      <c r="J33">
        <v>1451973600</v>
      </c>
      <c r="K33">
        <v>1454392800</v>
      </c>
      <c r="L33" t="b">
        <v>0</v>
      </c>
      <c r="M33" t="b">
        <v>0</v>
      </c>
      <c r="N33" t="s">
        <v>89</v>
      </c>
      <c r="O33" s="5" cm="1">
        <f t="array" ref="O33">_xlfn.IFS(INT(E33/D33)&gt;=2,2,INT(E33/D33)&lt;2,E33/D33)</f>
        <v>2</v>
      </c>
      <c r="P33" s="7">
        <f t="shared" si="0"/>
        <v>48.008849557522126</v>
      </c>
      <c r="Q33" s="6" t="str">
        <f t="shared" si="1"/>
        <v>games</v>
      </c>
      <c r="R33" s="6" t="str">
        <f t="shared" si="2"/>
        <v>video games</v>
      </c>
      <c r="S33" s="8">
        <f t="shared" si="3"/>
        <v>42374.25</v>
      </c>
      <c r="T33" s="8">
        <f t="shared" si="4"/>
        <v>42402.25</v>
      </c>
      <c r="U33" s="6">
        <f t="shared" si="5"/>
        <v>2016</v>
      </c>
      <c r="V33" t="str" cm="1">
        <f t="array" ref="V33">_xlfn.IFS(D33&lt;1000,"&lt;1000",D33&lt;5000,"1000 to 4999",D33&lt;10000,"5000 to 9999",D33&lt;15000,"10000 to 14999",D33&lt;20000,"15000 to 19999",D33&lt;25000,"20000 to 24999",D33&lt;30000,"25000 to 29999",D33&lt;35000,"30000 to 34999",D33&lt;40000,"35000 to 39999",D33&lt;45000,"40000 to 44999",D33&lt;50000,"45000 to 49999",D33&gt;50000,"Greater than 50000")</f>
        <v>1000 to 4999</v>
      </c>
    </row>
    <row r="34" spans="1:22" x14ac:dyDescent="0.25">
      <c r="A34">
        <v>32</v>
      </c>
      <c r="B34" t="s">
        <v>105</v>
      </c>
      <c r="C34" s="3" t="s">
        <v>106</v>
      </c>
      <c r="D34">
        <v>101000</v>
      </c>
      <c r="E34">
        <v>87676</v>
      </c>
      <c r="F34" t="s">
        <v>14</v>
      </c>
      <c r="G34">
        <v>2307</v>
      </c>
      <c r="H34" t="s">
        <v>107</v>
      </c>
      <c r="I34" t="s">
        <v>108</v>
      </c>
      <c r="J34">
        <v>1515564000</v>
      </c>
      <c r="K34">
        <v>1517896800</v>
      </c>
      <c r="L34" t="b">
        <v>0</v>
      </c>
      <c r="M34" t="b">
        <v>0</v>
      </c>
      <c r="N34" t="s">
        <v>42</v>
      </c>
      <c r="O34" s="5" cm="1">
        <f t="array" ref="O34">_xlfn.IFS(INT(E34/D34)&gt;=2,2,INT(E34/D34)&lt;2,E34/D34)</f>
        <v>0.86807920792079207</v>
      </c>
      <c r="P34" s="7">
        <f t="shared" si="0"/>
        <v>38.004334633723452</v>
      </c>
      <c r="Q34" s="6" t="str">
        <f t="shared" si="1"/>
        <v>film &amp; video</v>
      </c>
      <c r="R34" s="6" t="str">
        <f t="shared" si="2"/>
        <v>documentary</v>
      </c>
      <c r="S34" s="8">
        <f t="shared" si="3"/>
        <v>43110.25</v>
      </c>
      <c r="T34" s="8">
        <f t="shared" si="4"/>
        <v>43137.25</v>
      </c>
      <c r="U34" s="6">
        <f t="shared" si="5"/>
        <v>2018</v>
      </c>
      <c r="V34" t="str" cm="1">
        <f t="array" ref="V34">_xlfn.IFS(D34&lt;1000,"&lt;1000",D34&lt;5000,"1000 to 4999",D34&lt;10000,"5000 to 9999",D34&lt;15000,"10000 to 14999",D34&lt;20000,"15000 to 19999",D34&lt;25000,"20000 to 24999",D34&lt;30000,"25000 to 29999",D34&lt;35000,"30000 to 34999",D34&lt;40000,"35000 to 39999",D34&lt;45000,"40000 to 44999",D34&lt;50000,"45000 to 49999",D34&gt;50000,"Greater than 50000")</f>
        <v>Greater than 50000</v>
      </c>
    </row>
    <row r="35" spans="1:22" x14ac:dyDescent="0.25">
      <c r="A35">
        <v>33</v>
      </c>
      <c r="B35" t="s">
        <v>109</v>
      </c>
      <c r="C35" s="3" t="s">
        <v>110</v>
      </c>
      <c r="D35">
        <v>50200</v>
      </c>
      <c r="E35">
        <v>189666</v>
      </c>
      <c r="F35" t="s">
        <v>20</v>
      </c>
      <c r="G35">
        <v>5419</v>
      </c>
      <c r="H35" t="s">
        <v>21</v>
      </c>
      <c r="I35" t="s">
        <v>22</v>
      </c>
      <c r="J35">
        <v>1412485200</v>
      </c>
      <c r="K35">
        <v>1415685600</v>
      </c>
      <c r="L35" t="b">
        <v>0</v>
      </c>
      <c r="M35" t="b">
        <v>0</v>
      </c>
      <c r="N35" t="s">
        <v>33</v>
      </c>
      <c r="O35" s="5" cm="1">
        <f t="array" ref="O35">_xlfn.IFS(INT(E35/D35)&gt;=2,2,INT(E35/D35)&lt;2,E35/D35)</f>
        <v>2</v>
      </c>
      <c r="P35" s="7">
        <f t="shared" si="0"/>
        <v>35.000184535892231</v>
      </c>
      <c r="Q35" s="6" t="str">
        <f t="shared" si="1"/>
        <v>theater</v>
      </c>
      <c r="R35" s="6" t="str">
        <f t="shared" si="2"/>
        <v>plays</v>
      </c>
      <c r="S35" s="8">
        <f t="shared" si="3"/>
        <v>41917.208333333336</v>
      </c>
      <c r="T35" s="8">
        <f t="shared" si="4"/>
        <v>41954.25</v>
      </c>
      <c r="U35" s="6">
        <f t="shared" si="5"/>
        <v>2014</v>
      </c>
      <c r="V35" t="str" cm="1">
        <f t="array" ref="V35">_xlfn.IFS(D35&lt;1000,"&lt;1000",D35&lt;5000,"1000 to 4999",D35&lt;10000,"5000 to 9999",D35&lt;15000,"10000 to 14999",D35&lt;20000,"15000 to 19999",D35&lt;25000,"20000 to 24999",D35&lt;30000,"25000 to 29999",D35&lt;35000,"30000 to 34999",D35&lt;40000,"35000 to 39999",D35&lt;45000,"40000 to 44999",D35&lt;50000,"45000 to 49999",D35&gt;50000,"Greater than 50000")</f>
        <v>Greater than 50000</v>
      </c>
    </row>
    <row r="36" spans="1:22" ht="31.5" x14ac:dyDescent="0.25">
      <c r="A36">
        <v>34</v>
      </c>
      <c r="B36" t="s">
        <v>111</v>
      </c>
      <c r="C36" s="3" t="s">
        <v>112</v>
      </c>
      <c r="D36">
        <v>9300</v>
      </c>
      <c r="E36">
        <v>14025</v>
      </c>
      <c r="F36" t="s">
        <v>20</v>
      </c>
      <c r="G36">
        <v>165</v>
      </c>
      <c r="H36" t="s">
        <v>21</v>
      </c>
      <c r="I36" t="s">
        <v>22</v>
      </c>
      <c r="J36">
        <v>1490245200</v>
      </c>
      <c r="K36">
        <v>1490677200</v>
      </c>
      <c r="L36" t="b">
        <v>0</v>
      </c>
      <c r="M36" t="b">
        <v>0</v>
      </c>
      <c r="N36" t="s">
        <v>42</v>
      </c>
      <c r="O36" s="5" cm="1">
        <f t="array" ref="O36">_xlfn.IFS(INT(E36/D36)&gt;=2,2,INT(E36/D36)&lt;2,E36/D36)</f>
        <v>1.5080645161290323</v>
      </c>
      <c r="P36" s="7">
        <f t="shared" si="0"/>
        <v>85</v>
      </c>
      <c r="Q36" s="6" t="str">
        <f t="shared" si="1"/>
        <v>film &amp; video</v>
      </c>
      <c r="R36" s="6" t="str">
        <f t="shared" si="2"/>
        <v>documentary</v>
      </c>
      <c r="S36" s="8">
        <f t="shared" si="3"/>
        <v>42817.208333333328</v>
      </c>
      <c r="T36" s="8">
        <f t="shared" si="4"/>
        <v>42822.208333333328</v>
      </c>
      <c r="U36" s="6">
        <f t="shared" si="5"/>
        <v>2017</v>
      </c>
      <c r="V36" t="str" cm="1">
        <f t="array" ref="V36">_xlfn.IFS(D36&lt;1000,"&lt;1000",D36&lt;5000,"1000 to 4999",D36&lt;10000,"5000 to 9999",D36&lt;15000,"10000 to 14999",D36&lt;20000,"15000 to 19999",D36&lt;25000,"20000 to 24999",D36&lt;30000,"25000 to 29999",D36&lt;35000,"30000 to 34999",D36&lt;40000,"35000 to 39999",D36&lt;45000,"40000 to 44999",D36&lt;50000,"45000 to 49999",D36&gt;50000,"Greater than 50000")</f>
        <v>5000 to 9999</v>
      </c>
    </row>
    <row r="37" spans="1:22" x14ac:dyDescent="0.25">
      <c r="A37">
        <v>35</v>
      </c>
      <c r="B37" t="s">
        <v>113</v>
      </c>
      <c r="C37" s="3" t="s">
        <v>114</v>
      </c>
      <c r="D37">
        <v>125500</v>
      </c>
      <c r="E37">
        <v>188628</v>
      </c>
      <c r="F37" t="s">
        <v>20</v>
      </c>
      <c r="G37">
        <v>1965</v>
      </c>
      <c r="H37" t="s">
        <v>36</v>
      </c>
      <c r="I37" t="s">
        <v>37</v>
      </c>
      <c r="J37">
        <v>1547877600</v>
      </c>
      <c r="K37">
        <v>1551506400</v>
      </c>
      <c r="L37" t="b">
        <v>0</v>
      </c>
      <c r="M37" t="b">
        <v>1</v>
      </c>
      <c r="N37" t="s">
        <v>53</v>
      </c>
      <c r="O37" s="5" cm="1">
        <f t="array" ref="O37">_xlfn.IFS(INT(E37/D37)&gt;=2,2,INT(E37/D37)&lt;2,E37/D37)</f>
        <v>1.5030119521912351</v>
      </c>
      <c r="P37" s="7">
        <f t="shared" si="0"/>
        <v>95.993893129770996</v>
      </c>
      <c r="Q37" s="6" t="str">
        <f t="shared" si="1"/>
        <v>film &amp; video</v>
      </c>
      <c r="R37" s="6" t="str">
        <f t="shared" si="2"/>
        <v>drama</v>
      </c>
      <c r="S37" s="8">
        <f t="shared" si="3"/>
        <v>43484.25</v>
      </c>
      <c r="T37" s="8">
        <f t="shared" si="4"/>
        <v>43526.25</v>
      </c>
      <c r="U37" s="6">
        <f t="shared" si="5"/>
        <v>2019</v>
      </c>
      <c r="V37" t="str" cm="1">
        <f t="array" ref="V37">_xlfn.IFS(D37&lt;1000,"&lt;1000",D37&lt;5000,"1000 to 4999",D37&lt;10000,"5000 to 9999",D37&lt;15000,"10000 to 14999",D37&lt;20000,"15000 to 19999",D37&lt;25000,"20000 to 24999",D37&lt;30000,"25000 to 29999",D37&lt;35000,"30000 to 34999",D37&lt;40000,"35000 to 39999",D37&lt;45000,"40000 to 44999",D37&lt;50000,"45000 to 49999",D37&gt;50000,"Greater than 50000")</f>
        <v>Greater than 50000</v>
      </c>
    </row>
    <row r="38" spans="1:22" x14ac:dyDescent="0.25">
      <c r="A38">
        <v>36</v>
      </c>
      <c r="B38" t="s">
        <v>115</v>
      </c>
      <c r="C38" s="3" t="s">
        <v>116</v>
      </c>
      <c r="D38">
        <v>700</v>
      </c>
      <c r="E38">
        <v>1101</v>
      </c>
      <c r="F38" t="s">
        <v>20</v>
      </c>
      <c r="G38">
        <v>16</v>
      </c>
      <c r="H38" t="s">
        <v>21</v>
      </c>
      <c r="I38" t="s">
        <v>22</v>
      </c>
      <c r="J38">
        <v>1298700000</v>
      </c>
      <c r="K38">
        <v>1300856400</v>
      </c>
      <c r="L38" t="b">
        <v>0</v>
      </c>
      <c r="M38" t="b">
        <v>0</v>
      </c>
      <c r="N38" t="s">
        <v>33</v>
      </c>
      <c r="O38" s="5" cm="1">
        <f t="array" ref="O38">_xlfn.IFS(INT(E38/D38)&gt;=2,2,INT(E38/D38)&lt;2,E38/D38)</f>
        <v>1.572857142857143</v>
      </c>
      <c r="P38" s="7">
        <f t="shared" si="0"/>
        <v>68.8125</v>
      </c>
      <c r="Q38" s="6" t="str">
        <f t="shared" si="1"/>
        <v>theater</v>
      </c>
      <c r="R38" s="6" t="str">
        <f t="shared" si="2"/>
        <v>plays</v>
      </c>
      <c r="S38" s="8">
        <f t="shared" si="3"/>
        <v>40600.25</v>
      </c>
      <c r="T38" s="8">
        <f t="shared" si="4"/>
        <v>40625.208333333336</v>
      </c>
      <c r="U38" s="6">
        <f t="shared" si="5"/>
        <v>2011</v>
      </c>
      <c r="V38" t="str" cm="1">
        <f t="array" ref="V38">_xlfn.IFS(D38&lt;1000,"&lt;1000",D38&lt;5000,"1000 to 4999",D38&lt;10000,"5000 to 9999",D38&lt;15000,"10000 to 14999",D38&lt;20000,"15000 to 19999",D38&lt;25000,"20000 to 24999",D38&lt;30000,"25000 to 29999",D38&lt;35000,"30000 to 34999",D38&lt;40000,"35000 to 39999",D38&lt;45000,"40000 to 44999",D38&lt;50000,"45000 to 49999",D38&gt;50000,"Greater than 50000")</f>
        <v>&lt;1000</v>
      </c>
    </row>
    <row r="39" spans="1:22" ht="31.5" x14ac:dyDescent="0.25">
      <c r="A39">
        <v>37</v>
      </c>
      <c r="B39" t="s">
        <v>117</v>
      </c>
      <c r="C39" s="3" t="s">
        <v>118</v>
      </c>
      <c r="D39">
        <v>8100</v>
      </c>
      <c r="E39">
        <v>11339</v>
      </c>
      <c r="F39" t="s">
        <v>20</v>
      </c>
      <c r="G39">
        <v>107</v>
      </c>
      <c r="H39" t="s">
        <v>21</v>
      </c>
      <c r="I39" t="s">
        <v>22</v>
      </c>
      <c r="J39">
        <v>1570338000</v>
      </c>
      <c r="K39">
        <v>1573192800</v>
      </c>
      <c r="L39" t="b">
        <v>0</v>
      </c>
      <c r="M39" t="b">
        <v>1</v>
      </c>
      <c r="N39" t="s">
        <v>119</v>
      </c>
      <c r="O39" s="5" cm="1">
        <f t="array" ref="O39">_xlfn.IFS(INT(E39/D39)&gt;=2,2,INT(E39/D39)&lt;2,E39/D39)</f>
        <v>1.3998765432098765</v>
      </c>
      <c r="P39" s="7">
        <f t="shared" si="0"/>
        <v>105.97196261682242</v>
      </c>
      <c r="Q39" s="6" t="str">
        <f t="shared" si="1"/>
        <v>publishing</v>
      </c>
      <c r="R39" s="6" t="str">
        <f t="shared" si="2"/>
        <v>fiction</v>
      </c>
      <c r="S39" s="8">
        <f t="shared" si="3"/>
        <v>43744.208333333328</v>
      </c>
      <c r="T39" s="8">
        <f t="shared" si="4"/>
        <v>43777.25</v>
      </c>
      <c r="U39" s="6">
        <f t="shared" si="5"/>
        <v>2019</v>
      </c>
      <c r="V39" t="str" cm="1">
        <f t="array" ref="V39">_xlfn.IFS(D39&lt;1000,"&lt;1000",D39&lt;5000,"1000 to 4999",D39&lt;10000,"5000 to 9999",D39&lt;15000,"10000 to 14999",D39&lt;20000,"15000 to 19999",D39&lt;25000,"20000 to 24999",D39&lt;30000,"25000 to 29999",D39&lt;35000,"30000 to 34999",D39&lt;40000,"35000 to 39999",D39&lt;45000,"40000 to 44999",D39&lt;50000,"45000 to 49999",D39&gt;50000,"Greater than 50000")</f>
        <v>5000 to 9999</v>
      </c>
    </row>
    <row r="40" spans="1:22" x14ac:dyDescent="0.25">
      <c r="A40">
        <v>38</v>
      </c>
      <c r="B40" t="s">
        <v>120</v>
      </c>
      <c r="C40" s="3" t="s">
        <v>121</v>
      </c>
      <c r="D40">
        <v>3100</v>
      </c>
      <c r="E40">
        <v>10085</v>
      </c>
      <c r="F40" t="s">
        <v>20</v>
      </c>
      <c r="G40">
        <v>134</v>
      </c>
      <c r="H40" t="s">
        <v>21</v>
      </c>
      <c r="I40" t="s">
        <v>22</v>
      </c>
      <c r="J40">
        <v>1287378000</v>
      </c>
      <c r="K40">
        <v>1287810000</v>
      </c>
      <c r="L40" t="b">
        <v>0</v>
      </c>
      <c r="M40" t="b">
        <v>0</v>
      </c>
      <c r="N40" t="s">
        <v>122</v>
      </c>
      <c r="O40" s="5" cm="1">
        <f t="array" ref="O40">_xlfn.IFS(INT(E40/D40)&gt;=2,2,INT(E40/D40)&lt;2,E40/D40)</f>
        <v>2</v>
      </c>
      <c r="P40" s="7">
        <f t="shared" si="0"/>
        <v>75.261194029850742</v>
      </c>
      <c r="Q40" s="6" t="str">
        <f t="shared" si="1"/>
        <v>photography</v>
      </c>
      <c r="R40" s="6" t="str">
        <f t="shared" si="2"/>
        <v>photography books</v>
      </c>
      <c r="S40" s="8">
        <f t="shared" si="3"/>
        <v>40469.208333333336</v>
      </c>
      <c r="T40" s="8">
        <f t="shared" si="4"/>
        <v>40474.208333333336</v>
      </c>
      <c r="U40" s="6">
        <f t="shared" si="5"/>
        <v>2010</v>
      </c>
      <c r="V40" t="str" cm="1">
        <f t="array" ref="V40">_xlfn.IFS(D40&lt;1000,"&lt;1000",D40&lt;5000,"1000 to 4999",D40&lt;10000,"5000 to 9999",D40&lt;15000,"10000 to 14999",D40&lt;20000,"15000 to 19999",D40&lt;25000,"20000 to 24999",D40&lt;30000,"25000 to 29999",D40&lt;35000,"30000 to 34999",D40&lt;40000,"35000 to 39999",D40&lt;45000,"40000 to 44999",D40&lt;50000,"45000 to 49999",D40&gt;50000,"Greater than 50000")</f>
        <v>1000 to 4999</v>
      </c>
    </row>
    <row r="41" spans="1:22" x14ac:dyDescent="0.25">
      <c r="A41">
        <v>39</v>
      </c>
      <c r="B41" t="s">
        <v>123</v>
      </c>
      <c r="C41" s="3" t="s">
        <v>124</v>
      </c>
      <c r="D41">
        <v>9900</v>
      </c>
      <c r="E41">
        <v>5027</v>
      </c>
      <c r="F41" t="s">
        <v>14</v>
      </c>
      <c r="G41">
        <v>88</v>
      </c>
      <c r="H41" t="s">
        <v>36</v>
      </c>
      <c r="I41" t="s">
        <v>37</v>
      </c>
      <c r="J41">
        <v>1361772000</v>
      </c>
      <c r="K41">
        <v>1362978000</v>
      </c>
      <c r="L41" t="b">
        <v>0</v>
      </c>
      <c r="M41" t="b">
        <v>0</v>
      </c>
      <c r="N41" t="s">
        <v>33</v>
      </c>
      <c r="O41" s="5" cm="1">
        <f t="array" ref="O41">_xlfn.IFS(INT(E41/D41)&gt;=2,2,INT(E41/D41)&lt;2,E41/D41)</f>
        <v>0.50777777777777777</v>
      </c>
      <c r="P41" s="7">
        <f t="shared" si="0"/>
        <v>57.125</v>
      </c>
      <c r="Q41" s="6" t="str">
        <f t="shared" si="1"/>
        <v>theater</v>
      </c>
      <c r="R41" s="6" t="str">
        <f t="shared" si="2"/>
        <v>plays</v>
      </c>
      <c r="S41" s="8">
        <f t="shared" si="3"/>
        <v>41330.25</v>
      </c>
      <c r="T41" s="8">
        <f t="shared" si="4"/>
        <v>41344.208333333336</v>
      </c>
      <c r="U41" s="6">
        <f t="shared" si="5"/>
        <v>2013</v>
      </c>
      <c r="V41" t="str" cm="1">
        <f t="array" ref="V41">_xlfn.IFS(D41&lt;1000,"&lt;1000",D41&lt;5000,"1000 to 4999",D41&lt;10000,"5000 to 9999",D41&lt;15000,"10000 to 14999",D41&lt;20000,"15000 to 19999",D41&lt;25000,"20000 to 24999",D41&lt;30000,"25000 to 29999",D41&lt;35000,"30000 to 34999",D41&lt;40000,"35000 to 39999",D41&lt;45000,"40000 to 44999",D41&lt;50000,"45000 to 49999",D41&gt;50000,"Greater than 50000")</f>
        <v>5000 to 9999</v>
      </c>
    </row>
    <row r="42" spans="1:22" x14ac:dyDescent="0.25">
      <c r="A42">
        <v>40</v>
      </c>
      <c r="B42" t="s">
        <v>125</v>
      </c>
      <c r="C42" s="3" t="s">
        <v>126</v>
      </c>
      <c r="D42">
        <v>8800</v>
      </c>
      <c r="E42">
        <v>14878</v>
      </c>
      <c r="F42" t="s">
        <v>20</v>
      </c>
      <c r="G42">
        <v>198</v>
      </c>
      <c r="H42" t="s">
        <v>21</v>
      </c>
      <c r="I42" t="s">
        <v>22</v>
      </c>
      <c r="J42">
        <v>1275714000</v>
      </c>
      <c r="K42">
        <v>1277355600</v>
      </c>
      <c r="L42" t="b">
        <v>0</v>
      </c>
      <c r="M42" t="b">
        <v>1</v>
      </c>
      <c r="N42" t="s">
        <v>65</v>
      </c>
      <c r="O42" s="5" cm="1">
        <f t="array" ref="O42">_xlfn.IFS(INT(E42/D42)&gt;=2,2,INT(E42/D42)&lt;2,E42/D42)</f>
        <v>1.6906818181818182</v>
      </c>
      <c r="P42" s="7">
        <f t="shared" si="0"/>
        <v>75.141414141414145</v>
      </c>
      <c r="Q42" s="6" t="str">
        <f t="shared" si="1"/>
        <v>technology</v>
      </c>
      <c r="R42" s="6" t="str">
        <f t="shared" si="2"/>
        <v>wearables</v>
      </c>
      <c r="S42" s="8">
        <f t="shared" si="3"/>
        <v>40334.208333333336</v>
      </c>
      <c r="T42" s="8">
        <f t="shared" si="4"/>
        <v>40353.208333333336</v>
      </c>
      <c r="U42" s="6">
        <f t="shared" si="5"/>
        <v>2010</v>
      </c>
      <c r="V42" t="str" cm="1">
        <f t="array" ref="V42">_xlfn.IFS(D42&lt;1000,"&lt;1000",D42&lt;5000,"1000 to 4999",D42&lt;10000,"5000 to 9999",D42&lt;15000,"10000 to 14999",D42&lt;20000,"15000 to 19999",D42&lt;25000,"20000 to 24999",D42&lt;30000,"25000 to 29999",D42&lt;35000,"30000 to 34999",D42&lt;40000,"35000 to 39999",D42&lt;45000,"40000 to 44999",D42&lt;50000,"45000 to 49999",D42&gt;50000,"Greater than 50000")</f>
        <v>5000 to 9999</v>
      </c>
    </row>
    <row r="43" spans="1:22" x14ac:dyDescent="0.25">
      <c r="A43">
        <v>41</v>
      </c>
      <c r="B43" t="s">
        <v>127</v>
      </c>
      <c r="C43" s="3" t="s">
        <v>128</v>
      </c>
      <c r="D43">
        <v>5600</v>
      </c>
      <c r="E43">
        <v>11924</v>
      </c>
      <c r="F43" t="s">
        <v>20</v>
      </c>
      <c r="G43">
        <v>111</v>
      </c>
      <c r="H43" t="s">
        <v>107</v>
      </c>
      <c r="I43" t="s">
        <v>108</v>
      </c>
      <c r="J43">
        <v>1346734800</v>
      </c>
      <c r="K43">
        <v>1348981200</v>
      </c>
      <c r="L43" t="b">
        <v>0</v>
      </c>
      <c r="M43" t="b">
        <v>1</v>
      </c>
      <c r="N43" t="s">
        <v>23</v>
      </c>
      <c r="O43" s="5" cm="1">
        <f t="array" ref="O43">_xlfn.IFS(INT(E43/D43)&gt;=2,2,INT(E43/D43)&lt;2,E43/D43)</f>
        <v>2</v>
      </c>
      <c r="P43" s="7">
        <f t="shared" si="0"/>
        <v>107.42342342342343</v>
      </c>
      <c r="Q43" s="6" t="str">
        <f t="shared" si="1"/>
        <v>music</v>
      </c>
      <c r="R43" s="6" t="str">
        <f t="shared" si="2"/>
        <v>rock</v>
      </c>
      <c r="S43" s="8">
        <f t="shared" si="3"/>
        <v>41156.208333333336</v>
      </c>
      <c r="T43" s="8">
        <f t="shared" si="4"/>
        <v>41182.208333333336</v>
      </c>
      <c r="U43" s="6">
        <f t="shared" si="5"/>
        <v>2012</v>
      </c>
      <c r="V43" t="str" cm="1">
        <f t="array" ref="V43">_xlfn.IFS(D43&lt;1000,"&lt;1000",D43&lt;5000,"1000 to 4999",D43&lt;10000,"5000 to 9999",D43&lt;15000,"10000 to 14999",D43&lt;20000,"15000 to 19999",D43&lt;25000,"20000 to 24999",D43&lt;30000,"25000 to 29999",D43&lt;35000,"30000 to 34999",D43&lt;40000,"35000 to 39999",D43&lt;45000,"40000 to 44999",D43&lt;50000,"45000 to 49999",D43&gt;50000,"Greater than 50000")</f>
        <v>5000 to 9999</v>
      </c>
    </row>
    <row r="44" spans="1:22" x14ac:dyDescent="0.25">
      <c r="A44">
        <v>42</v>
      </c>
      <c r="B44" t="s">
        <v>129</v>
      </c>
      <c r="C44" s="3" t="s">
        <v>130</v>
      </c>
      <c r="D44">
        <v>1800</v>
      </c>
      <c r="E44">
        <v>7991</v>
      </c>
      <c r="F44" t="s">
        <v>20</v>
      </c>
      <c r="G44">
        <v>222</v>
      </c>
      <c r="H44" t="s">
        <v>21</v>
      </c>
      <c r="I44" t="s">
        <v>22</v>
      </c>
      <c r="J44">
        <v>1309755600</v>
      </c>
      <c r="K44">
        <v>1310533200</v>
      </c>
      <c r="L44" t="b">
        <v>0</v>
      </c>
      <c r="M44" t="b">
        <v>0</v>
      </c>
      <c r="N44" t="s">
        <v>17</v>
      </c>
      <c r="O44" s="5" cm="1">
        <f t="array" ref="O44">_xlfn.IFS(INT(E44/D44)&gt;=2,2,INT(E44/D44)&lt;2,E44/D44)</f>
        <v>2</v>
      </c>
      <c r="P44" s="7">
        <f t="shared" si="0"/>
        <v>35.995495495495497</v>
      </c>
      <c r="Q44" s="6" t="str">
        <f t="shared" si="1"/>
        <v>food</v>
      </c>
      <c r="R44" s="6" t="str">
        <f t="shared" si="2"/>
        <v>food trucks</v>
      </c>
      <c r="S44" s="8">
        <f t="shared" si="3"/>
        <v>40728.208333333336</v>
      </c>
      <c r="T44" s="8">
        <f t="shared" si="4"/>
        <v>40737.208333333336</v>
      </c>
      <c r="U44" s="6">
        <f t="shared" si="5"/>
        <v>2011</v>
      </c>
      <c r="V44" t="str" cm="1">
        <f t="array" ref="V44">_xlfn.IFS(D44&lt;1000,"&lt;1000",D44&lt;5000,"1000 to 4999",D44&lt;10000,"5000 to 9999",D44&lt;15000,"10000 to 14999",D44&lt;20000,"15000 to 19999",D44&lt;25000,"20000 to 24999",D44&lt;30000,"25000 to 29999",D44&lt;35000,"30000 to 34999",D44&lt;40000,"35000 to 39999",D44&lt;45000,"40000 to 44999",D44&lt;50000,"45000 to 49999",D44&gt;50000,"Greater than 50000")</f>
        <v>1000 to 4999</v>
      </c>
    </row>
    <row r="45" spans="1:22" x14ac:dyDescent="0.25">
      <c r="A45">
        <v>43</v>
      </c>
      <c r="B45" t="s">
        <v>131</v>
      </c>
      <c r="C45" s="3" t="s">
        <v>132</v>
      </c>
      <c r="D45">
        <v>90200</v>
      </c>
      <c r="E45">
        <v>167717</v>
      </c>
      <c r="F45" t="s">
        <v>20</v>
      </c>
      <c r="G45">
        <v>6212</v>
      </c>
      <c r="H45" t="s">
        <v>21</v>
      </c>
      <c r="I45" t="s">
        <v>22</v>
      </c>
      <c r="J45">
        <v>1406178000</v>
      </c>
      <c r="K45">
        <v>1407560400</v>
      </c>
      <c r="L45" t="b">
        <v>0</v>
      </c>
      <c r="M45" t="b">
        <v>0</v>
      </c>
      <c r="N45" t="s">
        <v>133</v>
      </c>
      <c r="O45" s="5" cm="1">
        <f t="array" ref="O45">_xlfn.IFS(INT(E45/D45)&gt;=2,2,INT(E45/D45)&lt;2,E45/D45)</f>
        <v>1.859390243902439</v>
      </c>
      <c r="P45" s="7">
        <f t="shared" si="0"/>
        <v>26.998873148744366</v>
      </c>
      <c r="Q45" s="6" t="str">
        <f t="shared" si="1"/>
        <v>publishing</v>
      </c>
      <c r="R45" s="6" t="str">
        <f t="shared" si="2"/>
        <v>radio &amp; podcasts</v>
      </c>
      <c r="S45" s="8">
        <f t="shared" si="3"/>
        <v>41844.208333333336</v>
      </c>
      <c r="T45" s="8">
        <f t="shared" si="4"/>
        <v>41860.208333333336</v>
      </c>
      <c r="U45" s="6">
        <f t="shared" si="5"/>
        <v>2014</v>
      </c>
      <c r="V45" t="str" cm="1">
        <f t="array" ref="V45">_xlfn.IFS(D45&lt;1000,"&lt;1000",D45&lt;5000,"1000 to 4999",D45&lt;10000,"5000 to 9999",D45&lt;15000,"10000 to 14999",D45&lt;20000,"15000 to 19999",D45&lt;25000,"20000 to 24999",D45&lt;30000,"25000 to 29999",D45&lt;35000,"30000 to 34999",D45&lt;40000,"35000 to 39999",D45&lt;45000,"40000 to 44999",D45&lt;50000,"45000 to 49999",D45&gt;50000,"Greater than 50000")</f>
        <v>Greater than 50000</v>
      </c>
    </row>
    <row r="46" spans="1:22" x14ac:dyDescent="0.25">
      <c r="A46">
        <v>44</v>
      </c>
      <c r="B46" t="s">
        <v>134</v>
      </c>
      <c r="C46" s="3" t="s">
        <v>135</v>
      </c>
      <c r="D46">
        <v>1600</v>
      </c>
      <c r="E46">
        <v>10541</v>
      </c>
      <c r="F46" t="s">
        <v>20</v>
      </c>
      <c r="G46">
        <v>98</v>
      </c>
      <c r="H46" t="s">
        <v>36</v>
      </c>
      <c r="I46" t="s">
        <v>37</v>
      </c>
      <c r="J46">
        <v>1552798800</v>
      </c>
      <c r="K46">
        <v>1552885200</v>
      </c>
      <c r="L46" t="b">
        <v>0</v>
      </c>
      <c r="M46" t="b">
        <v>0</v>
      </c>
      <c r="N46" t="s">
        <v>119</v>
      </c>
      <c r="O46" s="5" cm="1">
        <f t="array" ref="O46">_xlfn.IFS(INT(E46/D46)&gt;=2,2,INT(E46/D46)&lt;2,E46/D46)</f>
        <v>2</v>
      </c>
      <c r="P46" s="7">
        <f t="shared" si="0"/>
        <v>107.56122448979592</v>
      </c>
      <c r="Q46" s="6" t="str">
        <f t="shared" si="1"/>
        <v>publishing</v>
      </c>
      <c r="R46" s="6" t="str">
        <f t="shared" si="2"/>
        <v>fiction</v>
      </c>
      <c r="S46" s="8">
        <f t="shared" si="3"/>
        <v>43541.208333333328</v>
      </c>
      <c r="T46" s="8">
        <f t="shared" si="4"/>
        <v>43542.208333333328</v>
      </c>
      <c r="U46" s="6">
        <f t="shared" si="5"/>
        <v>2019</v>
      </c>
      <c r="V46" t="str" cm="1">
        <f t="array" ref="V46">_xlfn.IFS(D46&lt;1000,"&lt;1000",D46&lt;5000,"1000 to 4999",D46&lt;10000,"5000 to 9999",D46&lt;15000,"10000 to 14999",D46&lt;20000,"15000 to 19999",D46&lt;25000,"20000 to 24999",D46&lt;30000,"25000 to 29999",D46&lt;35000,"30000 to 34999",D46&lt;40000,"35000 to 39999",D46&lt;45000,"40000 to 44999",D46&lt;50000,"45000 to 49999",D46&gt;50000,"Greater than 50000")</f>
        <v>1000 to 4999</v>
      </c>
    </row>
    <row r="47" spans="1:22" ht="31.5" x14ac:dyDescent="0.25">
      <c r="A47">
        <v>45</v>
      </c>
      <c r="B47" t="s">
        <v>136</v>
      </c>
      <c r="C47" s="3" t="s">
        <v>137</v>
      </c>
      <c r="D47">
        <v>9500</v>
      </c>
      <c r="E47">
        <v>4530</v>
      </c>
      <c r="F47" t="s">
        <v>14</v>
      </c>
      <c r="G47">
        <v>48</v>
      </c>
      <c r="H47" t="s">
        <v>21</v>
      </c>
      <c r="I47" t="s">
        <v>22</v>
      </c>
      <c r="J47">
        <v>1478062800</v>
      </c>
      <c r="K47">
        <v>1479362400</v>
      </c>
      <c r="L47" t="b">
        <v>0</v>
      </c>
      <c r="M47" t="b">
        <v>1</v>
      </c>
      <c r="N47" t="s">
        <v>33</v>
      </c>
      <c r="O47" s="5" cm="1">
        <f t="array" ref="O47">_xlfn.IFS(INT(E47/D47)&gt;=2,2,INT(E47/D47)&lt;2,E47/D47)</f>
        <v>0.4768421052631579</v>
      </c>
      <c r="P47" s="7">
        <f t="shared" si="0"/>
        <v>94.375</v>
      </c>
      <c r="Q47" s="6" t="str">
        <f t="shared" si="1"/>
        <v>theater</v>
      </c>
      <c r="R47" s="6" t="str">
        <f t="shared" si="2"/>
        <v>plays</v>
      </c>
      <c r="S47" s="8">
        <f t="shared" si="3"/>
        <v>42676.208333333328</v>
      </c>
      <c r="T47" s="8">
        <f t="shared" si="4"/>
        <v>42691.25</v>
      </c>
      <c r="U47" s="6">
        <f t="shared" si="5"/>
        <v>2016</v>
      </c>
      <c r="V47" t="str" cm="1">
        <f t="array" ref="V47">_xlfn.IFS(D47&lt;1000,"&lt;1000",D47&lt;5000,"1000 to 4999",D47&lt;10000,"5000 to 9999",D47&lt;15000,"10000 to 14999",D47&lt;20000,"15000 to 19999",D47&lt;25000,"20000 to 24999",D47&lt;30000,"25000 to 29999",D47&lt;35000,"30000 to 34999",D47&lt;40000,"35000 to 39999",D47&lt;45000,"40000 to 44999",D47&lt;50000,"45000 to 49999",D47&gt;50000,"Greater than 50000")</f>
        <v>5000 to 9999</v>
      </c>
    </row>
    <row r="48" spans="1:22" x14ac:dyDescent="0.25">
      <c r="A48">
        <v>46</v>
      </c>
      <c r="B48" t="s">
        <v>138</v>
      </c>
      <c r="C48" s="3" t="s">
        <v>139</v>
      </c>
      <c r="D48">
        <v>3700</v>
      </c>
      <c r="E48">
        <v>4247</v>
      </c>
      <c r="F48" t="s">
        <v>20</v>
      </c>
      <c r="G48">
        <v>92</v>
      </c>
      <c r="H48" t="s">
        <v>21</v>
      </c>
      <c r="I48" t="s">
        <v>22</v>
      </c>
      <c r="J48">
        <v>1278565200</v>
      </c>
      <c r="K48">
        <v>1280552400</v>
      </c>
      <c r="L48" t="b">
        <v>0</v>
      </c>
      <c r="M48" t="b">
        <v>0</v>
      </c>
      <c r="N48" t="s">
        <v>23</v>
      </c>
      <c r="O48" s="5" cm="1">
        <f t="array" ref="O48">_xlfn.IFS(INT(E48/D48)&gt;=2,2,INT(E48/D48)&lt;2,E48/D48)</f>
        <v>1.1478378378378378</v>
      </c>
      <c r="P48" s="7">
        <f t="shared" si="0"/>
        <v>46.163043478260867</v>
      </c>
      <c r="Q48" s="6" t="str">
        <f t="shared" si="1"/>
        <v>music</v>
      </c>
      <c r="R48" s="6" t="str">
        <f t="shared" si="2"/>
        <v>rock</v>
      </c>
      <c r="S48" s="8">
        <f t="shared" si="3"/>
        <v>40367.208333333336</v>
      </c>
      <c r="T48" s="8">
        <f t="shared" si="4"/>
        <v>40390.208333333336</v>
      </c>
      <c r="U48" s="6">
        <f t="shared" si="5"/>
        <v>2010</v>
      </c>
      <c r="V48" t="str" cm="1">
        <f t="array" ref="V48">_xlfn.IFS(D48&lt;1000,"&lt;1000",D48&lt;5000,"1000 to 4999",D48&lt;10000,"5000 to 9999",D48&lt;15000,"10000 to 14999",D48&lt;20000,"15000 to 19999",D48&lt;25000,"20000 to 24999",D48&lt;30000,"25000 to 29999",D48&lt;35000,"30000 to 34999",D48&lt;40000,"35000 to 39999",D48&lt;45000,"40000 to 44999",D48&lt;50000,"45000 to 49999",D48&gt;50000,"Greater than 50000")</f>
        <v>1000 to 4999</v>
      </c>
    </row>
    <row r="49" spans="1:22" x14ac:dyDescent="0.25">
      <c r="A49">
        <v>47</v>
      </c>
      <c r="B49" t="s">
        <v>140</v>
      </c>
      <c r="C49" s="3" t="s">
        <v>141</v>
      </c>
      <c r="D49">
        <v>1500</v>
      </c>
      <c r="E49">
        <v>7129</v>
      </c>
      <c r="F49" t="s">
        <v>20</v>
      </c>
      <c r="G49">
        <v>149</v>
      </c>
      <c r="H49" t="s">
        <v>21</v>
      </c>
      <c r="I49" t="s">
        <v>22</v>
      </c>
      <c r="J49">
        <v>1396069200</v>
      </c>
      <c r="K49">
        <v>1398661200</v>
      </c>
      <c r="L49" t="b">
        <v>0</v>
      </c>
      <c r="M49" t="b">
        <v>0</v>
      </c>
      <c r="N49" t="s">
        <v>33</v>
      </c>
      <c r="O49" s="5" cm="1">
        <f t="array" ref="O49">_xlfn.IFS(INT(E49/D49)&gt;=2,2,INT(E49/D49)&lt;2,E49/D49)</f>
        <v>2</v>
      </c>
      <c r="P49" s="7">
        <f t="shared" si="0"/>
        <v>47.845637583892618</v>
      </c>
      <c r="Q49" s="6" t="str">
        <f t="shared" si="1"/>
        <v>theater</v>
      </c>
      <c r="R49" s="6" t="str">
        <f t="shared" si="2"/>
        <v>plays</v>
      </c>
      <c r="S49" s="8">
        <f t="shared" si="3"/>
        <v>41727.208333333336</v>
      </c>
      <c r="T49" s="8">
        <f t="shared" si="4"/>
        <v>41757.208333333336</v>
      </c>
      <c r="U49" s="6">
        <f t="shared" si="5"/>
        <v>2014</v>
      </c>
      <c r="V49" t="str" cm="1">
        <f t="array" ref="V49">_xlfn.IFS(D49&lt;1000,"&lt;1000",D49&lt;5000,"1000 to 4999",D49&lt;10000,"5000 to 9999",D49&lt;15000,"10000 to 14999",D49&lt;20000,"15000 to 19999",D49&lt;25000,"20000 to 24999",D49&lt;30000,"25000 to 29999",D49&lt;35000,"30000 to 34999",D49&lt;40000,"35000 to 39999",D49&lt;45000,"40000 to 44999",D49&lt;50000,"45000 to 49999",D49&gt;50000,"Greater than 50000")</f>
        <v>1000 to 4999</v>
      </c>
    </row>
    <row r="50" spans="1:22" x14ac:dyDescent="0.25">
      <c r="A50">
        <v>48</v>
      </c>
      <c r="B50" t="s">
        <v>142</v>
      </c>
      <c r="C50" s="3" t="s">
        <v>143</v>
      </c>
      <c r="D50">
        <v>33300</v>
      </c>
      <c r="E50">
        <v>128862</v>
      </c>
      <c r="F50" t="s">
        <v>20</v>
      </c>
      <c r="G50">
        <v>2431</v>
      </c>
      <c r="H50" t="s">
        <v>21</v>
      </c>
      <c r="I50" t="s">
        <v>22</v>
      </c>
      <c r="J50">
        <v>1435208400</v>
      </c>
      <c r="K50">
        <v>1436245200</v>
      </c>
      <c r="L50" t="b">
        <v>0</v>
      </c>
      <c r="M50" t="b">
        <v>0</v>
      </c>
      <c r="N50" t="s">
        <v>33</v>
      </c>
      <c r="O50" s="5" cm="1">
        <f t="array" ref="O50">_xlfn.IFS(INT(E50/D50)&gt;=2,2,INT(E50/D50)&lt;2,E50/D50)</f>
        <v>2</v>
      </c>
      <c r="P50" s="7">
        <f t="shared" si="0"/>
        <v>53.007815713698065</v>
      </c>
      <c r="Q50" s="6" t="str">
        <f t="shared" si="1"/>
        <v>theater</v>
      </c>
      <c r="R50" s="6" t="str">
        <f t="shared" si="2"/>
        <v>plays</v>
      </c>
      <c r="S50" s="8">
        <f t="shared" si="3"/>
        <v>42180.208333333328</v>
      </c>
      <c r="T50" s="8">
        <f t="shared" si="4"/>
        <v>42192.208333333328</v>
      </c>
      <c r="U50" s="6">
        <f t="shared" si="5"/>
        <v>2015</v>
      </c>
      <c r="V50" t="str" cm="1">
        <f t="array" ref="V50">_xlfn.IFS(D50&lt;1000,"&lt;1000",D50&lt;5000,"1000 to 4999",D50&lt;10000,"5000 to 9999",D50&lt;15000,"10000 to 14999",D50&lt;20000,"15000 to 19999",D50&lt;25000,"20000 to 24999",D50&lt;30000,"25000 to 29999",D50&lt;35000,"30000 to 34999",D50&lt;40000,"35000 to 39999",D50&lt;45000,"40000 to 44999",D50&lt;50000,"45000 to 49999",D50&gt;50000,"Greater than 50000")</f>
        <v>30000 to 34999</v>
      </c>
    </row>
    <row r="51" spans="1:22" x14ac:dyDescent="0.25">
      <c r="A51">
        <v>49</v>
      </c>
      <c r="B51" t="s">
        <v>144</v>
      </c>
      <c r="C51" s="3" t="s">
        <v>145</v>
      </c>
      <c r="D51">
        <v>7200</v>
      </c>
      <c r="E51">
        <v>13653</v>
      </c>
      <c r="F51" t="s">
        <v>20</v>
      </c>
      <c r="G51">
        <v>303</v>
      </c>
      <c r="H51" t="s">
        <v>21</v>
      </c>
      <c r="I51" t="s">
        <v>22</v>
      </c>
      <c r="J51">
        <v>1571547600</v>
      </c>
      <c r="K51">
        <v>1575439200</v>
      </c>
      <c r="L51" t="b">
        <v>0</v>
      </c>
      <c r="M51" t="b">
        <v>0</v>
      </c>
      <c r="N51" t="s">
        <v>23</v>
      </c>
      <c r="O51" s="5" cm="1">
        <f t="array" ref="O51">_xlfn.IFS(INT(E51/D51)&gt;=2,2,INT(E51/D51)&lt;2,E51/D51)</f>
        <v>1.89625</v>
      </c>
      <c r="P51" s="7">
        <f t="shared" si="0"/>
        <v>45.059405940594061</v>
      </c>
      <c r="Q51" s="6" t="str">
        <f t="shared" si="1"/>
        <v>music</v>
      </c>
      <c r="R51" s="6" t="str">
        <f t="shared" si="2"/>
        <v>rock</v>
      </c>
      <c r="S51" s="8">
        <f t="shared" si="3"/>
        <v>43758.208333333328</v>
      </c>
      <c r="T51" s="8">
        <f t="shared" si="4"/>
        <v>43803.25</v>
      </c>
      <c r="U51" s="6">
        <f t="shared" si="5"/>
        <v>2019</v>
      </c>
      <c r="V51" t="str" cm="1">
        <f t="array" ref="V51">_xlfn.IFS(D51&lt;1000,"&lt;1000",D51&lt;5000,"1000 to 4999",D51&lt;10000,"5000 to 9999",D51&lt;15000,"10000 to 14999",D51&lt;20000,"15000 to 19999",D51&lt;25000,"20000 to 24999",D51&lt;30000,"25000 to 29999",D51&lt;35000,"30000 to 34999",D51&lt;40000,"35000 to 39999",D51&lt;45000,"40000 to 44999",D51&lt;50000,"45000 to 49999",D51&gt;50000,"Greater than 50000")</f>
        <v>5000 to 9999</v>
      </c>
    </row>
    <row r="52" spans="1:22" ht="31.5" x14ac:dyDescent="0.25">
      <c r="A52">
        <v>50</v>
      </c>
      <c r="B52" t="s">
        <v>146</v>
      </c>
      <c r="C52" s="3" t="s">
        <v>147</v>
      </c>
      <c r="D52">
        <v>100</v>
      </c>
      <c r="E52">
        <v>2</v>
      </c>
      <c r="F52" t="s">
        <v>14</v>
      </c>
      <c r="G52">
        <v>1</v>
      </c>
      <c r="H52" t="s">
        <v>107</v>
      </c>
      <c r="I52" t="s">
        <v>108</v>
      </c>
      <c r="J52">
        <v>1375333200</v>
      </c>
      <c r="K52">
        <v>1377752400</v>
      </c>
      <c r="L52" t="b">
        <v>0</v>
      </c>
      <c r="M52" t="b">
        <v>0</v>
      </c>
      <c r="N52" t="s">
        <v>148</v>
      </c>
      <c r="O52" s="5" cm="1">
        <f t="array" ref="O52">_xlfn.IFS(INT(E52/D52)&gt;=2,2,INT(E52/D52)&lt;2,E52/D52)</f>
        <v>0.02</v>
      </c>
      <c r="P52" s="7">
        <f t="shared" si="0"/>
        <v>2</v>
      </c>
      <c r="Q52" s="6" t="str">
        <f t="shared" si="1"/>
        <v>music</v>
      </c>
      <c r="R52" s="6" t="str">
        <f t="shared" si="2"/>
        <v>metal</v>
      </c>
      <c r="S52" s="8">
        <f t="shared" si="3"/>
        <v>41487.208333333336</v>
      </c>
      <c r="T52" s="8">
        <f t="shared" si="4"/>
        <v>41515.208333333336</v>
      </c>
      <c r="U52" s="6">
        <f t="shared" si="5"/>
        <v>2013</v>
      </c>
      <c r="V52" t="str" cm="1">
        <f t="array" ref="V52">_xlfn.IFS(D52&lt;1000,"&lt;1000",D52&lt;5000,"1000 to 4999",D52&lt;10000,"5000 to 9999",D52&lt;15000,"10000 to 14999",D52&lt;20000,"15000 to 19999",D52&lt;25000,"20000 to 24999",D52&lt;30000,"25000 to 29999",D52&lt;35000,"30000 to 34999",D52&lt;40000,"35000 to 39999",D52&lt;45000,"40000 to 44999",D52&lt;50000,"45000 to 49999",D52&gt;50000,"Greater than 50000")</f>
        <v>&lt;1000</v>
      </c>
    </row>
    <row r="53" spans="1:22" x14ac:dyDescent="0.25">
      <c r="A53">
        <v>51</v>
      </c>
      <c r="B53" t="s">
        <v>149</v>
      </c>
      <c r="C53" s="3" t="s">
        <v>150</v>
      </c>
      <c r="D53">
        <v>158100</v>
      </c>
      <c r="E53">
        <v>145243</v>
      </c>
      <c r="F53" t="s">
        <v>14</v>
      </c>
      <c r="G53">
        <v>1467</v>
      </c>
      <c r="H53" t="s">
        <v>40</v>
      </c>
      <c r="I53" t="s">
        <v>41</v>
      </c>
      <c r="J53">
        <v>1332824400</v>
      </c>
      <c r="K53">
        <v>1334206800</v>
      </c>
      <c r="L53" t="b">
        <v>0</v>
      </c>
      <c r="M53" t="b">
        <v>1</v>
      </c>
      <c r="N53" t="s">
        <v>65</v>
      </c>
      <c r="O53" s="5" cm="1">
        <f t="array" ref="O53">_xlfn.IFS(INT(E53/D53)&gt;=2,2,INT(E53/D53)&lt;2,E53/D53)</f>
        <v>0.91867805186590767</v>
      </c>
      <c r="P53" s="7">
        <f t="shared" si="0"/>
        <v>99.006816632583508</v>
      </c>
      <c r="Q53" s="6" t="str">
        <f t="shared" si="1"/>
        <v>technology</v>
      </c>
      <c r="R53" s="6" t="str">
        <f t="shared" si="2"/>
        <v>wearables</v>
      </c>
      <c r="S53" s="8">
        <f t="shared" si="3"/>
        <v>40995.208333333336</v>
      </c>
      <c r="T53" s="8">
        <f t="shared" si="4"/>
        <v>41011.208333333336</v>
      </c>
      <c r="U53" s="6">
        <f t="shared" si="5"/>
        <v>2012</v>
      </c>
      <c r="V53" t="str" cm="1">
        <f t="array" ref="V53">_xlfn.IFS(D53&lt;1000,"&lt;1000",D53&lt;5000,"1000 to 4999",D53&lt;10000,"5000 to 9999",D53&lt;15000,"10000 to 14999",D53&lt;20000,"15000 to 19999",D53&lt;25000,"20000 to 24999",D53&lt;30000,"25000 to 29999",D53&lt;35000,"30000 to 34999",D53&lt;40000,"35000 to 39999",D53&lt;45000,"40000 to 44999",D53&lt;50000,"45000 to 49999",D53&gt;50000,"Greater than 50000")</f>
        <v>Greater than 50000</v>
      </c>
    </row>
    <row r="54" spans="1:22" x14ac:dyDescent="0.25">
      <c r="A54">
        <v>52</v>
      </c>
      <c r="B54" t="s">
        <v>151</v>
      </c>
      <c r="C54" s="3" t="s">
        <v>152</v>
      </c>
      <c r="D54">
        <v>7200</v>
      </c>
      <c r="E54">
        <v>2459</v>
      </c>
      <c r="F54" t="s">
        <v>14</v>
      </c>
      <c r="G54">
        <v>75</v>
      </c>
      <c r="H54" t="s">
        <v>21</v>
      </c>
      <c r="I54" t="s">
        <v>22</v>
      </c>
      <c r="J54">
        <v>1284526800</v>
      </c>
      <c r="K54">
        <v>1284872400</v>
      </c>
      <c r="L54" t="b">
        <v>0</v>
      </c>
      <c r="M54" t="b">
        <v>0</v>
      </c>
      <c r="N54" t="s">
        <v>33</v>
      </c>
      <c r="O54" s="5" cm="1">
        <f t="array" ref="O54">_xlfn.IFS(INT(E54/D54)&gt;=2,2,INT(E54/D54)&lt;2,E54/D54)</f>
        <v>0.34152777777777776</v>
      </c>
      <c r="P54" s="7">
        <f t="shared" si="0"/>
        <v>32.786666666666669</v>
      </c>
      <c r="Q54" s="6" t="str">
        <f t="shared" si="1"/>
        <v>theater</v>
      </c>
      <c r="R54" s="6" t="str">
        <f t="shared" si="2"/>
        <v>plays</v>
      </c>
      <c r="S54" s="8">
        <f t="shared" si="3"/>
        <v>40436.208333333336</v>
      </c>
      <c r="T54" s="8">
        <f t="shared" si="4"/>
        <v>40440.208333333336</v>
      </c>
      <c r="U54" s="6">
        <f t="shared" si="5"/>
        <v>2010</v>
      </c>
      <c r="V54" t="str" cm="1">
        <f t="array" ref="V54">_xlfn.IFS(D54&lt;1000,"&lt;1000",D54&lt;5000,"1000 to 4999",D54&lt;10000,"5000 to 9999",D54&lt;15000,"10000 to 14999",D54&lt;20000,"15000 to 19999",D54&lt;25000,"20000 to 24999",D54&lt;30000,"25000 to 29999",D54&lt;35000,"30000 to 34999",D54&lt;40000,"35000 to 39999",D54&lt;45000,"40000 to 44999",D54&lt;50000,"45000 to 49999",D54&gt;50000,"Greater than 50000")</f>
        <v>5000 to 9999</v>
      </c>
    </row>
    <row r="55" spans="1:22" x14ac:dyDescent="0.25">
      <c r="A55">
        <v>53</v>
      </c>
      <c r="B55" t="s">
        <v>153</v>
      </c>
      <c r="C55" s="3" t="s">
        <v>154</v>
      </c>
      <c r="D55">
        <v>8800</v>
      </c>
      <c r="E55">
        <v>12356</v>
      </c>
      <c r="F55" t="s">
        <v>20</v>
      </c>
      <c r="G55">
        <v>209</v>
      </c>
      <c r="H55" t="s">
        <v>21</v>
      </c>
      <c r="I55" t="s">
        <v>22</v>
      </c>
      <c r="J55">
        <v>1400562000</v>
      </c>
      <c r="K55">
        <v>1403931600</v>
      </c>
      <c r="L55" t="b">
        <v>0</v>
      </c>
      <c r="M55" t="b">
        <v>0</v>
      </c>
      <c r="N55" t="s">
        <v>53</v>
      </c>
      <c r="O55" s="5" cm="1">
        <f t="array" ref="O55">_xlfn.IFS(INT(E55/D55)&gt;=2,2,INT(E55/D55)&lt;2,E55/D55)</f>
        <v>1.4040909090909091</v>
      </c>
      <c r="P55" s="7">
        <f t="shared" si="0"/>
        <v>59.119617224880386</v>
      </c>
      <c r="Q55" s="6" t="str">
        <f t="shared" si="1"/>
        <v>film &amp; video</v>
      </c>
      <c r="R55" s="6" t="str">
        <f t="shared" si="2"/>
        <v>drama</v>
      </c>
      <c r="S55" s="8">
        <f t="shared" si="3"/>
        <v>41779.208333333336</v>
      </c>
      <c r="T55" s="8">
        <f t="shared" si="4"/>
        <v>41818.208333333336</v>
      </c>
      <c r="U55" s="6">
        <f t="shared" si="5"/>
        <v>2014</v>
      </c>
      <c r="V55" t="str" cm="1">
        <f t="array" ref="V55">_xlfn.IFS(D55&lt;1000,"&lt;1000",D55&lt;5000,"1000 to 4999",D55&lt;10000,"5000 to 9999",D55&lt;15000,"10000 to 14999",D55&lt;20000,"15000 to 19999",D55&lt;25000,"20000 to 24999",D55&lt;30000,"25000 to 29999",D55&lt;35000,"30000 to 34999",D55&lt;40000,"35000 to 39999",D55&lt;45000,"40000 to 44999",D55&lt;50000,"45000 to 49999",D55&gt;50000,"Greater than 50000")</f>
        <v>5000 to 9999</v>
      </c>
    </row>
    <row r="56" spans="1:22" ht="31.5" x14ac:dyDescent="0.25">
      <c r="A56">
        <v>54</v>
      </c>
      <c r="B56" t="s">
        <v>155</v>
      </c>
      <c r="C56" s="3" t="s">
        <v>156</v>
      </c>
      <c r="D56">
        <v>6000</v>
      </c>
      <c r="E56">
        <v>5392</v>
      </c>
      <c r="F56" t="s">
        <v>14</v>
      </c>
      <c r="G56">
        <v>120</v>
      </c>
      <c r="H56" t="s">
        <v>21</v>
      </c>
      <c r="I56" t="s">
        <v>22</v>
      </c>
      <c r="J56">
        <v>1520748000</v>
      </c>
      <c r="K56">
        <v>1521262800</v>
      </c>
      <c r="L56" t="b">
        <v>0</v>
      </c>
      <c r="M56" t="b">
        <v>0</v>
      </c>
      <c r="N56" t="s">
        <v>65</v>
      </c>
      <c r="O56" s="5" cm="1">
        <f t="array" ref="O56">_xlfn.IFS(INT(E56/D56)&gt;=2,2,INT(E56/D56)&lt;2,E56/D56)</f>
        <v>0.89866666666666661</v>
      </c>
      <c r="P56" s="7">
        <f t="shared" si="0"/>
        <v>44.93333333333333</v>
      </c>
      <c r="Q56" s="6" t="str">
        <f t="shared" si="1"/>
        <v>technology</v>
      </c>
      <c r="R56" s="6" t="str">
        <f t="shared" si="2"/>
        <v>wearables</v>
      </c>
      <c r="S56" s="8">
        <f t="shared" si="3"/>
        <v>43170.25</v>
      </c>
      <c r="T56" s="8">
        <f t="shared" si="4"/>
        <v>43176.208333333328</v>
      </c>
      <c r="U56" s="6">
        <f t="shared" si="5"/>
        <v>2018</v>
      </c>
      <c r="V56" t="str" cm="1">
        <f t="array" ref="V56">_xlfn.IFS(D56&lt;1000,"&lt;1000",D56&lt;5000,"1000 to 4999",D56&lt;10000,"5000 to 9999",D56&lt;15000,"10000 to 14999",D56&lt;20000,"15000 to 19999",D56&lt;25000,"20000 to 24999",D56&lt;30000,"25000 to 29999",D56&lt;35000,"30000 to 34999",D56&lt;40000,"35000 to 39999",D56&lt;45000,"40000 to 44999",D56&lt;50000,"45000 to 49999",D56&gt;50000,"Greater than 50000")</f>
        <v>5000 to 9999</v>
      </c>
    </row>
    <row r="57" spans="1:22" ht="31.5" x14ac:dyDescent="0.25">
      <c r="A57">
        <v>55</v>
      </c>
      <c r="B57" t="s">
        <v>157</v>
      </c>
      <c r="C57" s="3" t="s">
        <v>158</v>
      </c>
      <c r="D57">
        <v>6600</v>
      </c>
      <c r="E57">
        <v>11746</v>
      </c>
      <c r="F57" t="s">
        <v>20</v>
      </c>
      <c r="G57">
        <v>131</v>
      </c>
      <c r="H57" t="s">
        <v>21</v>
      </c>
      <c r="I57" t="s">
        <v>22</v>
      </c>
      <c r="J57">
        <v>1532926800</v>
      </c>
      <c r="K57">
        <v>1533358800</v>
      </c>
      <c r="L57" t="b">
        <v>0</v>
      </c>
      <c r="M57" t="b">
        <v>0</v>
      </c>
      <c r="N57" t="s">
        <v>159</v>
      </c>
      <c r="O57" s="5" cm="1">
        <f t="array" ref="O57">_xlfn.IFS(INT(E57/D57)&gt;=2,2,INT(E57/D57)&lt;2,E57/D57)</f>
        <v>1.7796969696969698</v>
      </c>
      <c r="P57" s="7">
        <f t="shared" si="0"/>
        <v>89.664122137404576</v>
      </c>
      <c r="Q57" s="6" t="str">
        <f t="shared" si="1"/>
        <v>music</v>
      </c>
      <c r="R57" s="6" t="str">
        <f t="shared" si="2"/>
        <v>jazz</v>
      </c>
      <c r="S57" s="8">
        <f t="shared" si="3"/>
        <v>43311.208333333328</v>
      </c>
      <c r="T57" s="8">
        <f t="shared" si="4"/>
        <v>43316.208333333328</v>
      </c>
      <c r="U57" s="6">
        <f t="shared" si="5"/>
        <v>2018</v>
      </c>
      <c r="V57" t="str" cm="1">
        <f t="array" ref="V57">_xlfn.IFS(D57&lt;1000,"&lt;1000",D57&lt;5000,"1000 to 4999",D57&lt;10000,"5000 to 9999",D57&lt;15000,"10000 to 14999",D57&lt;20000,"15000 to 19999",D57&lt;25000,"20000 to 24999",D57&lt;30000,"25000 to 29999",D57&lt;35000,"30000 to 34999",D57&lt;40000,"35000 to 39999",D57&lt;45000,"40000 to 44999",D57&lt;50000,"45000 to 49999",D57&gt;50000,"Greater than 50000")</f>
        <v>5000 to 9999</v>
      </c>
    </row>
    <row r="58" spans="1:22" ht="31.5" x14ac:dyDescent="0.25">
      <c r="A58">
        <v>56</v>
      </c>
      <c r="B58" t="s">
        <v>160</v>
      </c>
      <c r="C58" s="3" t="s">
        <v>161</v>
      </c>
      <c r="D58">
        <v>8000</v>
      </c>
      <c r="E58">
        <v>11493</v>
      </c>
      <c r="F58" t="s">
        <v>20</v>
      </c>
      <c r="G58">
        <v>164</v>
      </c>
      <c r="H58" t="s">
        <v>21</v>
      </c>
      <c r="I58" t="s">
        <v>22</v>
      </c>
      <c r="J58">
        <v>1420869600</v>
      </c>
      <c r="K58">
        <v>1421474400</v>
      </c>
      <c r="L58" t="b">
        <v>0</v>
      </c>
      <c r="M58" t="b">
        <v>0</v>
      </c>
      <c r="N58" t="s">
        <v>65</v>
      </c>
      <c r="O58" s="5" cm="1">
        <f t="array" ref="O58">_xlfn.IFS(INT(E58/D58)&gt;=2,2,INT(E58/D58)&lt;2,E58/D58)</f>
        <v>1.436625</v>
      </c>
      <c r="P58" s="7">
        <f t="shared" si="0"/>
        <v>70.079268292682926</v>
      </c>
      <c r="Q58" s="6" t="str">
        <f t="shared" si="1"/>
        <v>technology</v>
      </c>
      <c r="R58" s="6" t="str">
        <f t="shared" si="2"/>
        <v>wearables</v>
      </c>
      <c r="S58" s="8">
        <f t="shared" si="3"/>
        <v>42014.25</v>
      </c>
      <c r="T58" s="8">
        <f t="shared" si="4"/>
        <v>42021.25</v>
      </c>
      <c r="U58" s="6">
        <f t="shared" si="5"/>
        <v>2015</v>
      </c>
      <c r="V58" t="str" cm="1">
        <f t="array" ref="V58">_xlfn.IFS(D58&lt;1000,"&lt;1000",D58&lt;5000,"1000 to 4999",D58&lt;10000,"5000 to 9999",D58&lt;15000,"10000 to 14999",D58&lt;20000,"15000 to 19999",D58&lt;25000,"20000 to 24999",D58&lt;30000,"25000 to 29999",D58&lt;35000,"30000 to 34999",D58&lt;40000,"35000 to 39999",D58&lt;45000,"40000 to 44999",D58&lt;50000,"45000 to 49999",D58&gt;50000,"Greater than 50000")</f>
        <v>5000 to 9999</v>
      </c>
    </row>
    <row r="59" spans="1:22" x14ac:dyDescent="0.25">
      <c r="A59">
        <v>57</v>
      </c>
      <c r="B59" t="s">
        <v>162</v>
      </c>
      <c r="C59" s="3" t="s">
        <v>163</v>
      </c>
      <c r="D59">
        <v>2900</v>
      </c>
      <c r="E59">
        <v>6243</v>
      </c>
      <c r="F59" t="s">
        <v>20</v>
      </c>
      <c r="G59">
        <v>201</v>
      </c>
      <c r="H59" t="s">
        <v>21</v>
      </c>
      <c r="I59" t="s">
        <v>22</v>
      </c>
      <c r="J59">
        <v>1504242000</v>
      </c>
      <c r="K59">
        <v>1505278800</v>
      </c>
      <c r="L59" t="b">
        <v>0</v>
      </c>
      <c r="M59" t="b">
        <v>0</v>
      </c>
      <c r="N59" t="s">
        <v>89</v>
      </c>
      <c r="O59" s="5" cm="1">
        <f t="array" ref="O59">_xlfn.IFS(INT(E59/D59)&gt;=2,2,INT(E59/D59)&lt;2,E59/D59)</f>
        <v>2</v>
      </c>
      <c r="P59" s="7">
        <f t="shared" si="0"/>
        <v>31.059701492537314</v>
      </c>
      <c r="Q59" s="6" t="str">
        <f t="shared" si="1"/>
        <v>games</v>
      </c>
      <c r="R59" s="6" t="str">
        <f t="shared" si="2"/>
        <v>video games</v>
      </c>
      <c r="S59" s="8">
        <f t="shared" si="3"/>
        <v>42979.208333333328</v>
      </c>
      <c r="T59" s="8">
        <f t="shared" si="4"/>
        <v>42991.208333333328</v>
      </c>
      <c r="U59" s="6">
        <f t="shared" si="5"/>
        <v>2017</v>
      </c>
      <c r="V59" t="str" cm="1">
        <f t="array" ref="V59">_xlfn.IFS(D59&lt;1000,"&lt;1000",D59&lt;5000,"1000 to 4999",D59&lt;10000,"5000 to 9999",D59&lt;15000,"10000 to 14999",D59&lt;20000,"15000 to 19999",D59&lt;25000,"20000 to 24999",D59&lt;30000,"25000 to 29999",D59&lt;35000,"30000 to 34999",D59&lt;40000,"35000 to 39999",D59&lt;45000,"40000 to 44999",D59&lt;50000,"45000 to 49999",D59&gt;50000,"Greater than 50000")</f>
        <v>1000 to 4999</v>
      </c>
    </row>
    <row r="60" spans="1:22" x14ac:dyDescent="0.25">
      <c r="A60">
        <v>58</v>
      </c>
      <c r="B60" t="s">
        <v>164</v>
      </c>
      <c r="C60" s="3" t="s">
        <v>165</v>
      </c>
      <c r="D60">
        <v>2700</v>
      </c>
      <c r="E60">
        <v>6132</v>
      </c>
      <c r="F60" t="s">
        <v>20</v>
      </c>
      <c r="G60">
        <v>211</v>
      </c>
      <c r="H60" t="s">
        <v>21</v>
      </c>
      <c r="I60" t="s">
        <v>22</v>
      </c>
      <c r="J60">
        <v>1442811600</v>
      </c>
      <c r="K60">
        <v>1443934800</v>
      </c>
      <c r="L60" t="b">
        <v>0</v>
      </c>
      <c r="M60" t="b">
        <v>0</v>
      </c>
      <c r="N60" t="s">
        <v>33</v>
      </c>
      <c r="O60" s="5" cm="1">
        <f t="array" ref="O60">_xlfn.IFS(INT(E60/D60)&gt;=2,2,INT(E60/D60)&lt;2,E60/D60)</f>
        <v>2</v>
      </c>
      <c r="P60" s="7">
        <f t="shared" si="0"/>
        <v>29.061611374407583</v>
      </c>
      <c r="Q60" s="6" t="str">
        <f t="shared" si="1"/>
        <v>theater</v>
      </c>
      <c r="R60" s="6" t="str">
        <f t="shared" si="2"/>
        <v>plays</v>
      </c>
      <c r="S60" s="8">
        <f t="shared" si="3"/>
        <v>42268.208333333328</v>
      </c>
      <c r="T60" s="8">
        <f t="shared" si="4"/>
        <v>42281.208333333328</v>
      </c>
      <c r="U60" s="6">
        <f t="shared" si="5"/>
        <v>2015</v>
      </c>
      <c r="V60" t="str" cm="1">
        <f t="array" ref="V60">_xlfn.IFS(D60&lt;1000,"&lt;1000",D60&lt;5000,"1000 to 4999",D60&lt;10000,"5000 to 9999",D60&lt;15000,"10000 to 14999",D60&lt;20000,"15000 to 19999",D60&lt;25000,"20000 to 24999",D60&lt;30000,"25000 to 29999",D60&lt;35000,"30000 to 34999",D60&lt;40000,"35000 to 39999",D60&lt;45000,"40000 to 44999",D60&lt;50000,"45000 to 49999",D60&gt;50000,"Greater than 50000")</f>
        <v>1000 to 4999</v>
      </c>
    </row>
    <row r="61" spans="1:22" x14ac:dyDescent="0.25">
      <c r="A61">
        <v>59</v>
      </c>
      <c r="B61" t="s">
        <v>166</v>
      </c>
      <c r="C61" s="3" t="s">
        <v>167</v>
      </c>
      <c r="D61">
        <v>1400</v>
      </c>
      <c r="E61">
        <v>3851</v>
      </c>
      <c r="F61" t="s">
        <v>20</v>
      </c>
      <c r="G61">
        <v>128</v>
      </c>
      <c r="H61" t="s">
        <v>21</v>
      </c>
      <c r="I61" t="s">
        <v>22</v>
      </c>
      <c r="J61">
        <v>1497243600</v>
      </c>
      <c r="K61">
        <v>1498539600</v>
      </c>
      <c r="L61" t="b">
        <v>0</v>
      </c>
      <c r="M61" t="b">
        <v>1</v>
      </c>
      <c r="N61" t="s">
        <v>33</v>
      </c>
      <c r="O61" s="5" cm="1">
        <f t="array" ref="O61">_xlfn.IFS(INT(E61/D61)&gt;=2,2,INT(E61/D61)&lt;2,E61/D61)</f>
        <v>2</v>
      </c>
      <c r="P61" s="7">
        <f t="shared" si="0"/>
        <v>30.0859375</v>
      </c>
      <c r="Q61" s="6" t="str">
        <f t="shared" si="1"/>
        <v>theater</v>
      </c>
      <c r="R61" s="6" t="str">
        <f t="shared" si="2"/>
        <v>plays</v>
      </c>
      <c r="S61" s="8">
        <f t="shared" si="3"/>
        <v>42898.208333333328</v>
      </c>
      <c r="T61" s="8">
        <f t="shared" si="4"/>
        <v>42913.208333333328</v>
      </c>
      <c r="U61" s="6">
        <f t="shared" si="5"/>
        <v>2017</v>
      </c>
      <c r="V61" t="str" cm="1">
        <f t="array" ref="V61">_xlfn.IFS(D61&lt;1000,"&lt;1000",D61&lt;5000,"1000 to 4999",D61&lt;10000,"5000 to 9999",D61&lt;15000,"10000 to 14999",D61&lt;20000,"15000 to 19999",D61&lt;25000,"20000 to 24999",D61&lt;30000,"25000 to 29999",D61&lt;35000,"30000 to 34999",D61&lt;40000,"35000 to 39999",D61&lt;45000,"40000 to 44999",D61&lt;50000,"45000 to 49999",D61&gt;50000,"Greater than 50000")</f>
        <v>1000 to 4999</v>
      </c>
    </row>
    <row r="62" spans="1:22" x14ac:dyDescent="0.25">
      <c r="A62">
        <v>60</v>
      </c>
      <c r="B62" t="s">
        <v>168</v>
      </c>
      <c r="C62" s="3" t="s">
        <v>169</v>
      </c>
      <c r="D62">
        <v>94200</v>
      </c>
      <c r="E62">
        <v>135997</v>
      </c>
      <c r="F62" t="s">
        <v>20</v>
      </c>
      <c r="G62">
        <v>1600</v>
      </c>
      <c r="H62" t="s">
        <v>15</v>
      </c>
      <c r="I62" t="s">
        <v>16</v>
      </c>
      <c r="J62">
        <v>1342501200</v>
      </c>
      <c r="K62">
        <v>1342760400</v>
      </c>
      <c r="L62" t="b">
        <v>0</v>
      </c>
      <c r="M62" t="b">
        <v>0</v>
      </c>
      <c r="N62" t="s">
        <v>33</v>
      </c>
      <c r="O62" s="5" cm="1">
        <f t="array" ref="O62">_xlfn.IFS(INT(E62/D62)&gt;=2,2,INT(E62/D62)&lt;2,E62/D62)</f>
        <v>1.4437048832271762</v>
      </c>
      <c r="P62" s="7">
        <f t="shared" si="0"/>
        <v>84.998125000000002</v>
      </c>
      <c r="Q62" s="6" t="str">
        <f t="shared" si="1"/>
        <v>theater</v>
      </c>
      <c r="R62" s="6" t="str">
        <f t="shared" si="2"/>
        <v>plays</v>
      </c>
      <c r="S62" s="8">
        <f t="shared" si="3"/>
        <v>41107.208333333336</v>
      </c>
      <c r="T62" s="8">
        <f t="shared" si="4"/>
        <v>41110.208333333336</v>
      </c>
      <c r="U62" s="6">
        <f t="shared" si="5"/>
        <v>2012</v>
      </c>
      <c r="V62" t="str" cm="1">
        <f t="array" ref="V62">_xlfn.IFS(D62&lt;1000,"&lt;1000",D62&lt;5000,"1000 to 4999",D62&lt;10000,"5000 to 9999",D62&lt;15000,"10000 to 14999",D62&lt;20000,"15000 to 19999",D62&lt;25000,"20000 to 24999",D62&lt;30000,"25000 to 29999",D62&lt;35000,"30000 to 34999",D62&lt;40000,"35000 to 39999",D62&lt;45000,"40000 to 44999",D62&lt;50000,"45000 to 49999",D62&gt;50000,"Greater than 50000")</f>
        <v>Greater than 50000</v>
      </c>
    </row>
    <row r="63" spans="1:22"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5" cm="1">
        <f t="array" ref="O63">_xlfn.IFS(INT(E63/D63)&gt;=2,2,INT(E63/D63)&lt;2,E63/D63)</f>
        <v>0.92745983935742971</v>
      </c>
      <c r="P63" s="7">
        <f t="shared" si="0"/>
        <v>82.001775410563695</v>
      </c>
      <c r="Q63" s="6" t="str">
        <f t="shared" si="1"/>
        <v>theater</v>
      </c>
      <c r="R63" s="6" t="str">
        <f t="shared" si="2"/>
        <v>plays</v>
      </c>
      <c r="S63" s="8">
        <f t="shared" si="3"/>
        <v>40595.25</v>
      </c>
      <c r="T63" s="8">
        <f t="shared" si="4"/>
        <v>40635.208333333336</v>
      </c>
      <c r="U63" s="6">
        <f t="shared" si="5"/>
        <v>2011</v>
      </c>
      <c r="V63" t="str" cm="1">
        <f t="array" ref="V63">_xlfn.IFS(D63&lt;1000,"&lt;1000",D63&lt;5000,"1000 to 4999",D63&lt;10000,"5000 to 9999",D63&lt;15000,"10000 to 14999",D63&lt;20000,"15000 to 19999",D63&lt;25000,"20000 to 24999",D63&lt;30000,"25000 to 29999",D63&lt;35000,"30000 to 34999",D63&lt;40000,"35000 to 39999",D63&lt;45000,"40000 to 44999",D63&lt;50000,"45000 to 49999",D63&gt;50000,"Greater than 50000")</f>
        <v>Greater than 50000</v>
      </c>
    </row>
    <row r="64" spans="1:22" x14ac:dyDescent="0.25">
      <c r="A64">
        <v>62</v>
      </c>
      <c r="B64" t="s">
        <v>172</v>
      </c>
      <c r="C64" s="3" t="s">
        <v>173</v>
      </c>
      <c r="D64">
        <v>2000</v>
      </c>
      <c r="E64">
        <v>14452</v>
      </c>
      <c r="F64" t="s">
        <v>20</v>
      </c>
      <c r="G64">
        <v>249</v>
      </c>
      <c r="H64" t="s">
        <v>21</v>
      </c>
      <c r="I64" t="s">
        <v>22</v>
      </c>
      <c r="J64">
        <v>1433480400</v>
      </c>
      <c r="K64">
        <v>1433566800</v>
      </c>
      <c r="L64" t="b">
        <v>0</v>
      </c>
      <c r="M64" t="b">
        <v>0</v>
      </c>
      <c r="N64" t="s">
        <v>28</v>
      </c>
      <c r="O64" s="5" cm="1">
        <f t="array" ref="O64">_xlfn.IFS(INT(E64/D64)&gt;=2,2,INT(E64/D64)&lt;2,E64/D64)</f>
        <v>2</v>
      </c>
      <c r="P64" s="7">
        <f t="shared" si="0"/>
        <v>58.040160642570278</v>
      </c>
      <c r="Q64" s="6" t="str">
        <f t="shared" si="1"/>
        <v>technology</v>
      </c>
      <c r="R64" s="6" t="str">
        <f t="shared" si="2"/>
        <v>web</v>
      </c>
      <c r="S64" s="8">
        <f t="shared" si="3"/>
        <v>42160.208333333328</v>
      </c>
      <c r="T64" s="8">
        <f t="shared" si="4"/>
        <v>42161.208333333328</v>
      </c>
      <c r="U64" s="6">
        <f t="shared" si="5"/>
        <v>2015</v>
      </c>
      <c r="V64" t="str" cm="1">
        <f t="array" ref="V64">_xlfn.IFS(D64&lt;1000,"&lt;1000",D64&lt;5000,"1000 to 4999",D64&lt;10000,"5000 to 9999",D64&lt;15000,"10000 to 14999",D64&lt;20000,"15000 to 19999",D64&lt;25000,"20000 to 24999",D64&lt;30000,"25000 to 29999",D64&lt;35000,"30000 to 34999",D64&lt;40000,"35000 to 39999",D64&lt;45000,"40000 to 44999",D64&lt;50000,"45000 to 49999",D64&gt;50000,"Greater than 50000")</f>
        <v>1000 to 4999</v>
      </c>
    </row>
    <row r="65" spans="1:22" x14ac:dyDescent="0.25">
      <c r="A65">
        <v>63</v>
      </c>
      <c r="B65" t="s">
        <v>174</v>
      </c>
      <c r="C65" s="3" t="s">
        <v>175</v>
      </c>
      <c r="D65">
        <v>4700</v>
      </c>
      <c r="E65">
        <v>557</v>
      </c>
      <c r="F65" t="s">
        <v>14</v>
      </c>
      <c r="G65">
        <v>5</v>
      </c>
      <c r="H65" t="s">
        <v>21</v>
      </c>
      <c r="I65" t="s">
        <v>22</v>
      </c>
      <c r="J65">
        <v>1493355600</v>
      </c>
      <c r="K65">
        <v>1493874000</v>
      </c>
      <c r="L65" t="b">
        <v>0</v>
      </c>
      <c r="M65" t="b">
        <v>0</v>
      </c>
      <c r="N65" t="s">
        <v>33</v>
      </c>
      <c r="O65" s="5" cm="1">
        <f t="array" ref="O65">_xlfn.IFS(INT(E65/D65)&gt;=2,2,INT(E65/D65)&lt;2,E65/D65)</f>
        <v>0.11851063829787234</v>
      </c>
      <c r="P65" s="7">
        <f t="shared" si="0"/>
        <v>111.4</v>
      </c>
      <c r="Q65" s="6" t="str">
        <f t="shared" si="1"/>
        <v>theater</v>
      </c>
      <c r="R65" s="6" t="str">
        <f t="shared" si="2"/>
        <v>plays</v>
      </c>
      <c r="S65" s="8">
        <f t="shared" si="3"/>
        <v>42853.208333333328</v>
      </c>
      <c r="T65" s="8">
        <f t="shared" si="4"/>
        <v>42859.208333333328</v>
      </c>
      <c r="U65" s="6">
        <f t="shared" si="5"/>
        <v>2017</v>
      </c>
      <c r="V65" t="str" cm="1">
        <f t="array" ref="V65">_xlfn.IFS(D65&lt;1000,"&lt;1000",D65&lt;5000,"1000 to 4999",D65&lt;10000,"5000 to 9999",D65&lt;15000,"10000 to 14999",D65&lt;20000,"15000 to 19999",D65&lt;25000,"20000 to 24999",D65&lt;30000,"25000 to 29999",D65&lt;35000,"30000 to 34999",D65&lt;40000,"35000 to 39999",D65&lt;45000,"40000 to 44999",D65&lt;50000,"45000 to 49999",D65&gt;50000,"Greater than 50000")</f>
        <v>1000 to 4999</v>
      </c>
    </row>
    <row r="66" spans="1:22" x14ac:dyDescent="0.25">
      <c r="A66">
        <v>64</v>
      </c>
      <c r="B66" t="s">
        <v>176</v>
      </c>
      <c r="C66" s="3" t="s">
        <v>177</v>
      </c>
      <c r="D66">
        <v>2800</v>
      </c>
      <c r="E66">
        <v>2734</v>
      </c>
      <c r="F66" t="s">
        <v>14</v>
      </c>
      <c r="G66">
        <v>38</v>
      </c>
      <c r="H66" t="s">
        <v>21</v>
      </c>
      <c r="I66" t="s">
        <v>22</v>
      </c>
      <c r="J66">
        <v>1530507600</v>
      </c>
      <c r="K66">
        <v>1531803600</v>
      </c>
      <c r="L66" t="b">
        <v>0</v>
      </c>
      <c r="M66" t="b">
        <v>1</v>
      </c>
      <c r="N66" t="s">
        <v>28</v>
      </c>
      <c r="O66" s="5" cm="1">
        <f t="array" ref="O66">_xlfn.IFS(INT(E66/D66)&gt;=2,2,INT(E66/D66)&lt;2,E66/D66)</f>
        <v>0.97642857142857142</v>
      </c>
      <c r="P66" s="7">
        <f t="shared" si="0"/>
        <v>71.94736842105263</v>
      </c>
      <c r="Q66" s="6" t="str">
        <f t="shared" si="1"/>
        <v>technology</v>
      </c>
      <c r="R66" s="6" t="str">
        <f t="shared" si="2"/>
        <v>web</v>
      </c>
      <c r="S66" s="8">
        <f t="shared" si="3"/>
        <v>43283.208333333328</v>
      </c>
      <c r="T66" s="8">
        <f t="shared" si="4"/>
        <v>43298.208333333328</v>
      </c>
      <c r="U66" s="6">
        <f t="shared" si="5"/>
        <v>2018</v>
      </c>
      <c r="V66" t="str" cm="1">
        <f t="array" ref="V66">_xlfn.IFS(D66&lt;1000,"&lt;1000",D66&lt;5000,"1000 to 4999",D66&lt;10000,"5000 to 9999",D66&lt;15000,"10000 to 14999",D66&lt;20000,"15000 to 19999",D66&lt;25000,"20000 to 24999",D66&lt;30000,"25000 to 29999",D66&lt;35000,"30000 to 34999",D66&lt;40000,"35000 to 39999",D66&lt;45000,"40000 to 44999",D66&lt;50000,"45000 to 49999",D66&gt;50000,"Greater than 50000")</f>
        <v>1000 to 4999</v>
      </c>
    </row>
    <row r="67" spans="1:22" x14ac:dyDescent="0.25">
      <c r="A67">
        <v>65</v>
      </c>
      <c r="B67" t="s">
        <v>178</v>
      </c>
      <c r="C67" s="3" t="s">
        <v>179</v>
      </c>
      <c r="D67">
        <v>6100</v>
      </c>
      <c r="E67">
        <v>14405</v>
      </c>
      <c r="F67" t="s">
        <v>20</v>
      </c>
      <c r="G67">
        <v>236</v>
      </c>
      <c r="H67" t="s">
        <v>21</v>
      </c>
      <c r="I67" t="s">
        <v>22</v>
      </c>
      <c r="J67">
        <v>1296108000</v>
      </c>
      <c r="K67">
        <v>1296712800</v>
      </c>
      <c r="L67" t="b">
        <v>0</v>
      </c>
      <c r="M67" t="b">
        <v>0</v>
      </c>
      <c r="N67" t="s">
        <v>33</v>
      </c>
      <c r="O67" s="5" cm="1">
        <f t="array" ref="O67">_xlfn.IFS(INT(E67/D67)&gt;=2,2,INT(E67/D67)&lt;2,E67/D67)</f>
        <v>2</v>
      </c>
      <c r="P67" s="7">
        <f t="shared" ref="P67:P130" si="6">IF(G67&lt;&gt;0,E67/G67,0)</f>
        <v>61.038135593220339</v>
      </c>
      <c r="Q67" s="6" t="str">
        <f t="shared" ref="Q67:Q130" si="7">LEFT(N67,FIND("/",N67)-1)</f>
        <v>theater</v>
      </c>
      <c r="R67" s="6" t="str">
        <f t="shared" ref="R67:R130" si="8">RIGHT(N67,LEN(N67)-FIND("/",N67))</f>
        <v>plays</v>
      </c>
      <c r="S67" s="8">
        <f t="shared" ref="S67:S130" si="9">(J67/86400)+DATE(1970,1,1)</f>
        <v>40570.25</v>
      </c>
      <c r="T67" s="8">
        <f t="shared" ref="T67:T130" si="10">(K67/86400)+DATE(1970,1,1)</f>
        <v>40577.25</v>
      </c>
      <c r="U67" s="6">
        <f t="shared" ref="U67:U130" si="11">YEAR(S67)</f>
        <v>2011</v>
      </c>
      <c r="V67" t="str" cm="1">
        <f t="array" ref="V67">_xlfn.IFS(D67&lt;1000,"&lt;1000",D67&lt;5000,"1000 to 4999",D67&lt;10000,"5000 to 9999",D67&lt;15000,"10000 to 14999",D67&lt;20000,"15000 to 19999",D67&lt;25000,"20000 to 24999",D67&lt;30000,"25000 to 29999",D67&lt;35000,"30000 to 34999",D67&lt;40000,"35000 to 39999",D67&lt;45000,"40000 to 44999",D67&lt;50000,"45000 to 49999",D67&gt;50000,"Greater than 50000")</f>
        <v>5000 to 9999</v>
      </c>
    </row>
    <row r="68" spans="1:22" x14ac:dyDescent="0.25">
      <c r="A68">
        <v>66</v>
      </c>
      <c r="B68" t="s">
        <v>180</v>
      </c>
      <c r="C68" s="3" t="s">
        <v>181</v>
      </c>
      <c r="D68">
        <v>2900</v>
      </c>
      <c r="E68">
        <v>1307</v>
      </c>
      <c r="F68" t="s">
        <v>14</v>
      </c>
      <c r="G68">
        <v>12</v>
      </c>
      <c r="H68" t="s">
        <v>21</v>
      </c>
      <c r="I68" t="s">
        <v>22</v>
      </c>
      <c r="J68">
        <v>1428469200</v>
      </c>
      <c r="K68">
        <v>1428901200</v>
      </c>
      <c r="L68" t="b">
        <v>0</v>
      </c>
      <c r="M68" t="b">
        <v>1</v>
      </c>
      <c r="N68" t="s">
        <v>33</v>
      </c>
      <c r="O68" s="5" cm="1">
        <f t="array" ref="O68">_xlfn.IFS(INT(E68/D68)&gt;=2,2,INT(E68/D68)&lt;2,E68/D68)</f>
        <v>0.45068965517241377</v>
      </c>
      <c r="P68" s="7">
        <f t="shared" si="6"/>
        <v>108.91666666666667</v>
      </c>
      <c r="Q68" s="6" t="str">
        <f t="shared" si="7"/>
        <v>theater</v>
      </c>
      <c r="R68" s="6" t="str">
        <f t="shared" si="8"/>
        <v>plays</v>
      </c>
      <c r="S68" s="8">
        <f t="shared" si="9"/>
        <v>42102.208333333328</v>
      </c>
      <c r="T68" s="8">
        <f t="shared" si="10"/>
        <v>42107.208333333328</v>
      </c>
      <c r="U68" s="6">
        <f t="shared" si="11"/>
        <v>2015</v>
      </c>
      <c r="V68" t="str" cm="1">
        <f t="array" ref="V68">_xlfn.IFS(D68&lt;1000,"&lt;1000",D68&lt;5000,"1000 to 4999",D68&lt;10000,"5000 to 9999",D68&lt;15000,"10000 to 14999",D68&lt;20000,"15000 to 19999",D68&lt;25000,"20000 to 24999",D68&lt;30000,"25000 to 29999",D68&lt;35000,"30000 to 34999",D68&lt;40000,"35000 to 39999",D68&lt;45000,"40000 to 44999",D68&lt;50000,"45000 to 49999",D68&gt;50000,"Greater than 50000")</f>
        <v>1000 to 4999</v>
      </c>
    </row>
    <row r="69" spans="1:22"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5" cm="1">
        <f t="array" ref="O69">_xlfn.IFS(INT(E69/D69)&gt;=2,2,INT(E69/D69)&lt;2,E69/D69)</f>
        <v>1.6238567493112948</v>
      </c>
      <c r="P69" s="7">
        <f t="shared" si="6"/>
        <v>29.001722017220171</v>
      </c>
      <c r="Q69" s="6" t="str">
        <f t="shared" si="7"/>
        <v>technology</v>
      </c>
      <c r="R69" s="6" t="str">
        <f t="shared" si="8"/>
        <v>wearables</v>
      </c>
      <c r="S69" s="8">
        <f t="shared" si="9"/>
        <v>40203.25</v>
      </c>
      <c r="T69" s="8">
        <f t="shared" si="10"/>
        <v>40208.25</v>
      </c>
      <c r="U69" s="6">
        <f t="shared" si="11"/>
        <v>2010</v>
      </c>
      <c r="V69" t="str" cm="1">
        <f t="array" ref="V69">_xlfn.IFS(D69&lt;1000,"&lt;1000",D69&lt;5000,"1000 to 4999",D69&lt;10000,"5000 to 9999",D69&lt;15000,"10000 to 14999",D69&lt;20000,"15000 to 19999",D69&lt;25000,"20000 to 24999",D69&lt;30000,"25000 to 29999",D69&lt;35000,"30000 to 34999",D69&lt;40000,"35000 to 39999",D69&lt;45000,"40000 to 44999",D69&lt;50000,"45000 to 49999",D69&gt;50000,"Greater than 50000")</f>
        <v>Greater than 50000</v>
      </c>
    </row>
    <row r="70" spans="1:22" x14ac:dyDescent="0.25">
      <c r="A70">
        <v>68</v>
      </c>
      <c r="B70" t="s">
        <v>184</v>
      </c>
      <c r="C70" s="3" t="s">
        <v>185</v>
      </c>
      <c r="D70">
        <v>5700</v>
      </c>
      <c r="E70">
        <v>14508</v>
      </c>
      <c r="F70" t="s">
        <v>20</v>
      </c>
      <c r="G70">
        <v>246</v>
      </c>
      <c r="H70" t="s">
        <v>107</v>
      </c>
      <c r="I70" t="s">
        <v>108</v>
      </c>
      <c r="J70">
        <v>1501131600</v>
      </c>
      <c r="K70">
        <v>1505192400</v>
      </c>
      <c r="L70" t="b">
        <v>0</v>
      </c>
      <c r="M70" t="b">
        <v>1</v>
      </c>
      <c r="N70" t="s">
        <v>33</v>
      </c>
      <c r="O70" s="5" cm="1">
        <f t="array" ref="O70">_xlfn.IFS(INT(E70/D70)&gt;=2,2,INT(E70/D70)&lt;2,E70/D70)</f>
        <v>2</v>
      </c>
      <c r="P70" s="7">
        <f t="shared" si="6"/>
        <v>58.975609756097562</v>
      </c>
      <c r="Q70" s="6" t="str">
        <f t="shared" si="7"/>
        <v>theater</v>
      </c>
      <c r="R70" s="6" t="str">
        <f t="shared" si="8"/>
        <v>plays</v>
      </c>
      <c r="S70" s="8">
        <f t="shared" si="9"/>
        <v>42943.208333333328</v>
      </c>
      <c r="T70" s="8">
        <f t="shared" si="10"/>
        <v>42990.208333333328</v>
      </c>
      <c r="U70" s="6">
        <f t="shared" si="11"/>
        <v>2017</v>
      </c>
      <c r="V70" t="str" cm="1">
        <f t="array" ref="V70">_xlfn.IFS(D70&lt;1000,"&lt;1000",D70&lt;5000,"1000 to 4999",D70&lt;10000,"5000 to 9999",D70&lt;15000,"10000 to 14999",D70&lt;20000,"15000 to 19999",D70&lt;25000,"20000 to 24999",D70&lt;30000,"25000 to 29999",D70&lt;35000,"30000 to 34999",D70&lt;40000,"35000 to 39999",D70&lt;45000,"40000 to 44999",D70&lt;50000,"45000 to 49999",D70&gt;50000,"Greater than 50000")</f>
        <v>5000 to 9999</v>
      </c>
    </row>
    <row r="71" spans="1:22" x14ac:dyDescent="0.25">
      <c r="A71">
        <v>69</v>
      </c>
      <c r="B71" t="s">
        <v>186</v>
      </c>
      <c r="C71" s="3" t="s">
        <v>187</v>
      </c>
      <c r="D71">
        <v>7900</v>
      </c>
      <c r="E71">
        <v>1901</v>
      </c>
      <c r="F71" t="s">
        <v>74</v>
      </c>
      <c r="G71">
        <v>17</v>
      </c>
      <c r="H71" t="s">
        <v>21</v>
      </c>
      <c r="I71" t="s">
        <v>22</v>
      </c>
      <c r="J71">
        <v>1292738400</v>
      </c>
      <c r="K71">
        <v>1295676000</v>
      </c>
      <c r="L71" t="b">
        <v>0</v>
      </c>
      <c r="M71" t="b">
        <v>0</v>
      </c>
      <c r="N71" t="s">
        <v>33</v>
      </c>
      <c r="O71" s="5" cm="1">
        <f t="array" ref="O71">_xlfn.IFS(INT(E71/D71)&gt;=2,2,INT(E71/D71)&lt;2,E71/D71)</f>
        <v>0.24063291139240506</v>
      </c>
      <c r="P71" s="7">
        <f t="shared" si="6"/>
        <v>111.82352941176471</v>
      </c>
      <c r="Q71" s="6" t="str">
        <f t="shared" si="7"/>
        <v>theater</v>
      </c>
      <c r="R71" s="6" t="str">
        <f t="shared" si="8"/>
        <v>plays</v>
      </c>
      <c r="S71" s="8">
        <f t="shared" si="9"/>
        <v>40531.25</v>
      </c>
      <c r="T71" s="8">
        <f t="shared" si="10"/>
        <v>40565.25</v>
      </c>
      <c r="U71" s="6">
        <f t="shared" si="11"/>
        <v>2010</v>
      </c>
      <c r="V71" t="str" cm="1">
        <f t="array" ref="V71">_xlfn.IFS(D71&lt;1000,"&lt;1000",D71&lt;5000,"1000 to 4999",D71&lt;10000,"5000 to 9999",D71&lt;15000,"10000 to 14999",D71&lt;20000,"15000 to 19999",D71&lt;25000,"20000 to 24999",D71&lt;30000,"25000 to 29999",D71&lt;35000,"30000 to 34999",D71&lt;40000,"35000 to 39999",D71&lt;45000,"40000 to 44999",D71&lt;50000,"45000 to 49999",D71&gt;50000,"Greater than 50000")</f>
        <v>5000 to 9999</v>
      </c>
    </row>
    <row r="72" spans="1:22" x14ac:dyDescent="0.25">
      <c r="A72">
        <v>70</v>
      </c>
      <c r="B72" t="s">
        <v>188</v>
      </c>
      <c r="C72" s="3" t="s">
        <v>189</v>
      </c>
      <c r="D72">
        <v>128000</v>
      </c>
      <c r="E72">
        <v>158389</v>
      </c>
      <c r="F72" t="s">
        <v>20</v>
      </c>
      <c r="G72">
        <v>2475</v>
      </c>
      <c r="H72" t="s">
        <v>107</v>
      </c>
      <c r="I72" t="s">
        <v>108</v>
      </c>
      <c r="J72">
        <v>1288674000</v>
      </c>
      <c r="K72">
        <v>1292911200</v>
      </c>
      <c r="L72" t="b">
        <v>0</v>
      </c>
      <c r="M72" t="b">
        <v>1</v>
      </c>
      <c r="N72" t="s">
        <v>33</v>
      </c>
      <c r="O72" s="5" cm="1">
        <f t="array" ref="O72">_xlfn.IFS(INT(E72/D72)&gt;=2,2,INT(E72/D72)&lt;2,E72/D72)</f>
        <v>1.2374140625000001</v>
      </c>
      <c r="P72" s="7">
        <f t="shared" si="6"/>
        <v>63.995555555555555</v>
      </c>
      <c r="Q72" s="6" t="str">
        <f t="shared" si="7"/>
        <v>theater</v>
      </c>
      <c r="R72" s="6" t="str">
        <f t="shared" si="8"/>
        <v>plays</v>
      </c>
      <c r="S72" s="8">
        <f t="shared" si="9"/>
        <v>40484.208333333336</v>
      </c>
      <c r="T72" s="8">
        <f t="shared" si="10"/>
        <v>40533.25</v>
      </c>
      <c r="U72" s="6">
        <f t="shared" si="11"/>
        <v>2010</v>
      </c>
      <c r="V72" t="str" cm="1">
        <f t="array" ref="V72">_xlfn.IFS(D72&lt;1000,"&lt;1000",D72&lt;5000,"1000 to 4999",D72&lt;10000,"5000 to 9999",D72&lt;15000,"10000 to 14999",D72&lt;20000,"15000 to 19999",D72&lt;25000,"20000 to 24999",D72&lt;30000,"25000 to 29999",D72&lt;35000,"30000 to 34999",D72&lt;40000,"35000 to 39999",D72&lt;45000,"40000 to 44999",D72&lt;50000,"45000 to 49999",D72&gt;50000,"Greater than 50000")</f>
        <v>Greater than 50000</v>
      </c>
    </row>
    <row r="73" spans="1:22" ht="31.5" x14ac:dyDescent="0.25">
      <c r="A73">
        <v>71</v>
      </c>
      <c r="B73" t="s">
        <v>190</v>
      </c>
      <c r="C73" s="3" t="s">
        <v>191</v>
      </c>
      <c r="D73">
        <v>6000</v>
      </c>
      <c r="E73">
        <v>6484</v>
      </c>
      <c r="F73" t="s">
        <v>20</v>
      </c>
      <c r="G73">
        <v>76</v>
      </c>
      <c r="H73" t="s">
        <v>21</v>
      </c>
      <c r="I73" t="s">
        <v>22</v>
      </c>
      <c r="J73">
        <v>1575093600</v>
      </c>
      <c r="K73">
        <v>1575439200</v>
      </c>
      <c r="L73" t="b">
        <v>0</v>
      </c>
      <c r="M73" t="b">
        <v>0</v>
      </c>
      <c r="N73" t="s">
        <v>33</v>
      </c>
      <c r="O73" s="5" cm="1">
        <f t="array" ref="O73">_xlfn.IFS(INT(E73/D73)&gt;=2,2,INT(E73/D73)&lt;2,E73/D73)</f>
        <v>1.0806666666666667</v>
      </c>
      <c r="P73" s="7">
        <f t="shared" si="6"/>
        <v>85.315789473684205</v>
      </c>
      <c r="Q73" s="6" t="str">
        <f t="shared" si="7"/>
        <v>theater</v>
      </c>
      <c r="R73" s="6" t="str">
        <f t="shared" si="8"/>
        <v>plays</v>
      </c>
      <c r="S73" s="8">
        <f t="shared" si="9"/>
        <v>43799.25</v>
      </c>
      <c r="T73" s="8">
        <f t="shared" si="10"/>
        <v>43803.25</v>
      </c>
      <c r="U73" s="6">
        <f t="shared" si="11"/>
        <v>2019</v>
      </c>
      <c r="V73" t="str" cm="1">
        <f t="array" ref="V73">_xlfn.IFS(D73&lt;1000,"&lt;1000",D73&lt;5000,"1000 to 4999",D73&lt;10000,"5000 to 9999",D73&lt;15000,"10000 to 14999",D73&lt;20000,"15000 to 19999",D73&lt;25000,"20000 to 24999",D73&lt;30000,"25000 to 29999",D73&lt;35000,"30000 to 34999",D73&lt;40000,"35000 to 39999",D73&lt;45000,"40000 to 44999",D73&lt;50000,"45000 to 49999",D73&gt;50000,"Greater than 50000")</f>
        <v>5000 to 9999</v>
      </c>
    </row>
    <row r="74" spans="1:22" x14ac:dyDescent="0.25">
      <c r="A74">
        <v>72</v>
      </c>
      <c r="B74" t="s">
        <v>192</v>
      </c>
      <c r="C74" s="3" t="s">
        <v>193</v>
      </c>
      <c r="D74">
        <v>600</v>
      </c>
      <c r="E74">
        <v>4022</v>
      </c>
      <c r="F74" t="s">
        <v>20</v>
      </c>
      <c r="G74">
        <v>54</v>
      </c>
      <c r="H74" t="s">
        <v>21</v>
      </c>
      <c r="I74" t="s">
        <v>22</v>
      </c>
      <c r="J74">
        <v>1435726800</v>
      </c>
      <c r="K74">
        <v>1438837200</v>
      </c>
      <c r="L74" t="b">
        <v>0</v>
      </c>
      <c r="M74" t="b">
        <v>0</v>
      </c>
      <c r="N74" t="s">
        <v>71</v>
      </c>
      <c r="O74" s="5" cm="1">
        <f t="array" ref="O74">_xlfn.IFS(INT(E74/D74)&gt;=2,2,INT(E74/D74)&lt;2,E74/D74)</f>
        <v>2</v>
      </c>
      <c r="P74" s="7">
        <f t="shared" si="6"/>
        <v>74.481481481481481</v>
      </c>
      <c r="Q74" s="6" t="str">
        <f t="shared" si="7"/>
        <v>film &amp; video</v>
      </c>
      <c r="R74" s="6" t="str">
        <f t="shared" si="8"/>
        <v>animation</v>
      </c>
      <c r="S74" s="8">
        <f t="shared" si="9"/>
        <v>42186.208333333328</v>
      </c>
      <c r="T74" s="8">
        <f t="shared" si="10"/>
        <v>42222.208333333328</v>
      </c>
      <c r="U74" s="6">
        <f t="shared" si="11"/>
        <v>2015</v>
      </c>
      <c r="V74" t="str" cm="1">
        <f t="array" ref="V74">_xlfn.IFS(D74&lt;1000,"&lt;1000",D74&lt;5000,"1000 to 4999",D74&lt;10000,"5000 to 9999",D74&lt;15000,"10000 to 14999",D74&lt;20000,"15000 to 19999",D74&lt;25000,"20000 to 24999",D74&lt;30000,"25000 to 29999",D74&lt;35000,"30000 to 34999",D74&lt;40000,"35000 to 39999",D74&lt;45000,"40000 to 44999",D74&lt;50000,"45000 to 49999",D74&gt;50000,"Greater than 50000")</f>
        <v>&lt;1000</v>
      </c>
    </row>
    <row r="75" spans="1:22" x14ac:dyDescent="0.25">
      <c r="A75">
        <v>73</v>
      </c>
      <c r="B75" t="s">
        <v>194</v>
      </c>
      <c r="C75" s="3" t="s">
        <v>195</v>
      </c>
      <c r="D75">
        <v>1400</v>
      </c>
      <c r="E75">
        <v>9253</v>
      </c>
      <c r="F75" t="s">
        <v>20</v>
      </c>
      <c r="G75">
        <v>88</v>
      </c>
      <c r="H75" t="s">
        <v>21</v>
      </c>
      <c r="I75" t="s">
        <v>22</v>
      </c>
      <c r="J75">
        <v>1480226400</v>
      </c>
      <c r="K75">
        <v>1480485600</v>
      </c>
      <c r="L75" t="b">
        <v>0</v>
      </c>
      <c r="M75" t="b">
        <v>0</v>
      </c>
      <c r="N75" t="s">
        <v>159</v>
      </c>
      <c r="O75" s="5" cm="1">
        <f t="array" ref="O75">_xlfn.IFS(INT(E75/D75)&gt;=2,2,INT(E75/D75)&lt;2,E75/D75)</f>
        <v>2</v>
      </c>
      <c r="P75" s="7">
        <f t="shared" si="6"/>
        <v>105.14772727272727</v>
      </c>
      <c r="Q75" s="6" t="str">
        <f t="shared" si="7"/>
        <v>music</v>
      </c>
      <c r="R75" s="6" t="str">
        <f t="shared" si="8"/>
        <v>jazz</v>
      </c>
      <c r="S75" s="8">
        <f t="shared" si="9"/>
        <v>42701.25</v>
      </c>
      <c r="T75" s="8">
        <f t="shared" si="10"/>
        <v>42704.25</v>
      </c>
      <c r="U75" s="6">
        <f t="shared" si="11"/>
        <v>2016</v>
      </c>
      <c r="V75" t="str" cm="1">
        <f t="array" ref="V75">_xlfn.IFS(D75&lt;1000,"&lt;1000",D75&lt;5000,"1000 to 4999",D75&lt;10000,"5000 to 9999",D75&lt;15000,"10000 to 14999",D75&lt;20000,"15000 to 19999",D75&lt;25000,"20000 to 24999",D75&lt;30000,"25000 to 29999",D75&lt;35000,"30000 to 34999",D75&lt;40000,"35000 to 39999",D75&lt;45000,"40000 to 44999",D75&lt;50000,"45000 to 49999",D75&gt;50000,"Greater than 50000")</f>
        <v>1000 to 4999</v>
      </c>
    </row>
    <row r="76" spans="1:22" x14ac:dyDescent="0.25">
      <c r="A76">
        <v>74</v>
      </c>
      <c r="B76" t="s">
        <v>196</v>
      </c>
      <c r="C76" s="3" t="s">
        <v>197</v>
      </c>
      <c r="D76">
        <v>3900</v>
      </c>
      <c r="E76">
        <v>4776</v>
      </c>
      <c r="F76" t="s">
        <v>20</v>
      </c>
      <c r="G76">
        <v>85</v>
      </c>
      <c r="H76" t="s">
        <v>40</v>
      </c>
      <c r="I76" t="s">
        <v>41</v>
      </c>
      <c r="J76">
        <v>1459054800</v>
      </c>
      <c r="K76">
        <v>1459141200</v>
      </c>
      <c r="L76" t="b">
        <v>0</v>
      </c>
      <c r="M76" t="b">
        <v>0</v>
      </c>
      <c r="N76" t="s">
        <v>148</v>
      </c>
      <c r="O76" s="5" cm="1">
        <f t="array" ref="O76">_xlfn.IFS(INT(E76/D76)&gt;=2,2,INT(E76/D76)&lt;2,E76/D76)</f>
        <v>1.2246153846153847</v>
      </c>
      <c r="P76" s="7">
        <f t="shared" si="6"/>
        <v>56.188235294117646</v>
      </c>
      <c r="Q76" s="6" t="str">
        <f t="shared" si="7"/>
        <v>music</v>
      </c>
      <c r="R76" s="6" t="str">
        <f t="shared" si="8"/>
        <v>metal</v>
      </c>
      <c r="S76" s="8">
        <f t="shared" si="9"/>
        <v>42456.208333333328</v>
      </c>
      <c r="T76" s="8">
        <f t="shared" si="10"/>
        <v>42457.208333333328</v>
      </c>
      <c r="U76" s="6">
        <f t="shared" si="11"/>
        <v>2016</v>
      </c>
      <c r="V76" t="str" cm="1">
        <f t="array" ref="V76">_xlfn.IFS(D76&lt;1000,"&lt;1000",D76&lt;5000,"1000 to 4999",D76&lt;10000,"5000 to 9999",D76&lt;15000,"10000 to 14999",D76&lt;20000,"15000 to 19999",D76&lt;25000,"20000 to 24999",D76&lt;30000,"25000 to 29999",D76&lt;35000,"30000 to 34999",D76&lt;40000,"35000 to 39999",D76&lt;45000,"40000 to 44999",D76&lt;50000,"45000 to 49999",D76&gt;50000,"Greater than 50000")</f>
        <v>1000 to 4999</v>
      </c>
    </row>
    <row r="77" spans="1:22" x14ac:dyDescent="0.25">
      <c r="A77">
        <v>75</v>
      </c>
      <c r="B77" t="s">
        <v>198</v>
      </c>
      <c r="C77" s="3" t="s">
        <v>199</v>
      </c>
      <c r="D77">
        <v>9700</v>
      </c>
      <c r="E77">
        <v>14606</v>
      </c>
      <c r="F77" t="s">
        <v>20</v>
      </c>
      <c r="G77">
        <v>170</v>
      </c>
      <c r="H77" t="s">
        <v>21</v>
      </c>
      <c r="I77" t="s">
        <v>22</v>
      </c>
      <c r="J77">
        <v>1531630800</v>
      </c>
      <c r="K77">
        <v>1532322000</v>
      </c>
      <c r="L77" t="b">
        <v>0</v>
      </c>
      <c r="M77" t="b">
        <v>0</v>
      </c>
      <c r="N77" t="s">
        <v>122</v>
      </c>
      <c r="O77" s="5" cm="1">
        <f t="array" ref="O77">_xlfn.IFS(INT(E77/D77)&gt;=2,2,INT(E77/D77)&lt;2,E77/D77)</f>
        <v>1.5057731958762886</v>
      </c>
      <c r="P77" s="7">
        <f t="shared" si="6"/>
        <v>85.917647058823533</v>
      </c>
      <c r="Q77" s="6" t="str">
        <f t="shared" si="7"/>
        <v>photography</v>
      </c>
      <c r="R77" s="6" t="str">
        <f t="shared" si="8"/>
        <v>photography books</v>
      </c>
      <c r="S77" s="8">
        <f t="shared" si="9"/>
        <v>43296.208333333328</v>
      </c>
      <c r="T77" s="8">
        <f t="shared" si="10"/>
        <v>43304.208333333328</v>
      </c>
      <c r="U77" s="6">
        <f t="shared" si="11"/>
        <v>2018</v>
      </c>
      <c r="V77" t="str" cm="1">
        <f t="array" ref="V77">_xlfn.IFS(D77&lt;1000,"&lt;1000",D77&lt;5000,"1000 to 4999",D77&lt;10000,"5000 to 9999",D77&lt;15000,"10000 to 14999",D77&lt;20000,"15000 to 19999",D77&lt;25000,"20000 to 24999",D77&lt;30000,"25000 to 29999",D77&lt;35000,"30000 to 34999",D77&lt;40000,"35000 to 39999",D77&lt;45000,"40000 to 44999",D77&lt;50000,"45000 to 49999",D77&gt;50000,"Greater than 50000")</f>
        <v>5000 to 9999</v>
      </c>
    </row>
    <row r="78" spans="1:22" x14ac:dyDescent="0.25">
      <c r="A78">
        <v>76</v>
      </c>
      <c r="B78" t="s">
        <v>200</v>
      </c>
      <c r="C78" s="3" t="s">
        <v>201</v>
      </c>
      <c r="D78">
        <v>122900</v>
      </c>
      <c r="E78">
        <v>95993</v>
      </c>
      <c r="F78" t="s">
        <v>14</v>
      </c>
      <c r="G78">
        <v>1684</v>
      </c>
      <c r="H78" t="s">
        <v>21</v>
      </c>
      <c r="I78" t="s">
        <v>22</v>
      </c>
      <c r="J78">
        <v>1421992800</v>
      </c>
      <c r="K78">
        <v>1426222800</v>
      </c>
      <c r="L78" t="b">
        <v>1</v>
      </c>
      <c r="M78" t="b">
        <v>1</v>
      </c>
      <c r="N78" t="s">
        <v>33</v>
      </c>
      <c r="O78" s="5" cm="1">
        <f t="array" ref="O78">_xlfn.IFS(INT(E78/D78)&gt;=2,2,INT(E78/D78)&lt;2,E78/D78)</f>
        <v>0.78106590724165992</v>
      </c>
      <c r="P78" s="7">
        <f t="shared" si="6"/>
        <v>57.00296912114014</v>
      </c>
      <c r="Q78" s="6" t="str">
        <f t="shared" si="7"/>
        <v>theater</v>
      </c>
      <c r="R78" s="6" t="str">
        <f t="shared" si="8"/>
        <v>plays</v>
      </c>
      <c r="S78" s="8">
        <f t="shared" si="9"/>
        <v>42027.25</v>
      </c>
      <c r="T78" s="8">
        <f t="shared" si="10"/>
        <v>42076.208333333328</v>
      </c>
      <c r="U78" s="6">
        <f t="shared" si="11"/>
        <v>2015</v>
      </c>
      <c r="V78" t="str" cm="1">
        <f t="array" ref="V78">_xlfn.IFS(D78&lt;1000,"&lt;1000",D78&lt;5000,"1000 to 4999",D78&lt;10000,"5000 to 9999",D78&lt;15000,"10000 to 14999",D78&lt;20000,"15000 to 19999",D78&lt;25000,"20000 to 24999",D78&lt;30000,"25000 to 29999",D78&lt;35000,"30000 to 34999",D78&lt;40000,"35000 to 39999",D78&lt;45000,"40000 to 44999",D78&lt;50000,"45000 to 49999",D78&gt;50000,"Greater than 50000")</f>
        <v>Greater than 50000</v>
      </c>
    </row>
    <row r="79" spans="1:22" x14ac:dyDescent="0.25">
      <c r="A79">
        <v>77</v>
      </c>
      <c r="B79" t="s">
        <v>202</v>
      </c>
      <c r="C79" s="3" t="s">
        <v>203</v>
      </c>
      <c r="D79">
        <v>9500</v>
      </c>
      <c r="E79">
        <v>4460</v>
      </c>
      <c r="F79" t="s">
        <v>14</v>
      </c>
      <c r="G79">
        <v>56</v>
      </c>
      <c r="H79" t="s">
        <v>21</v>
      </c>
      <c r="I79" t="s">
        <v>22</v>
      </c>
      <c r="J79">
        <v>1285563600</v>
      </c>
      <c r="K79">
        <v>1286773200</v>
      </c>
      <c r="L79" t="b">
        <v>0</v>
      </c>
      <c r="M79" t="b">
        <v>1</v>
      </c>
      <c r="N79" t="s">
        <v>71</v>
      </c>
      <c r="O79" s="5" cm="1">
        <f t="array" ref="O79">_xlfn.IFS(INT(E79/D79)&gt;=2,2,INT(E79/D79)&lt;2,E79/D79)</f>
        <v>0.46947368421052632</v>
      </c>
      <c r="P79" s="7">
        <f t="shared" si="6"/>
        <v>79.642857142857139</v>
      </c>
      <c r="Q79" s="6" t="str">
        <f t="shared" si="7"/>
        <v>film &amp; video</v>
      </c>
      <c r="R79" s="6" t="str">
        <f t="shared" si="8"/>
        <v>animation</v>
      </c>
      <c r="S79" s="8">
        <f t="shared" si="9"/>
        <v>40448.208333333336</v>
      </c>
      <c r="T79" s="8">
        <f t="shared" si="10"/>
        <v>40462.208333333336</v>
      </c>
      <c r="U79" s="6">
        <f t="shared" si="11"/>
        <v>2010</v>
      </c>
      <c r="V79" t="str" cm="1">
        <f t="array" ref="V79">_xlfn.IFS(D79&lt;1000,"&lt;1000",D79&lt;5000,"1000 to 4999",D79&lt;10000,"5000 to 9999",D79&lt;15000,"10000 to 14999",D79&lt;20000,"15000 to 19999",D79&lt;25000,"20000 to 24999",D79&lt;30000,"25000 to 29999",D79&lt;35000,"30000 to 34999",D79&lt;40000,"35000 to 39999",D79&lt;45000,"40000 to 44999",D79&lt;50000,"45000 to 49999",D79&gt;50000,"Greater than 50000")</f>
        <v>5000 to 9999</v>
      </c>
    </row>
    <row r="80" spans="1:22" x14ac:dyDescent="0.25">
      <c r="A80">
        <v>78</v>
      </c>
      <c r="B80" t="s">
        <v>204</v>
      </c>
      <c r="C80" s="3" t="s">
        <v>205</v>
      </c>
      <c r="D80">
        <v>4500</v>
      </c>
      <c r="E80">
        <v>13536</v>
      </c>
      <c r="F80" t="s">
        <v>20</v>
      </c>
      <c r="G80">
        <v>330</v>
      </c>
      <c r="H80" t="s">
        <v>21</v>
      </c>
      <c r="I80" t="s">
        <v>22</v>
      </c>
      <c r="J80">
        <v>1523854800</v>
      </c>
      <c r="K80">
        <v>1523941200</v>
      </c>
      <c r="L80" t="b">
        <v>0</v>
      </c>
      <c r="M80" t="b">
        <v>0</v>
      </c>
      <c r="N80" t="s">
        <v>206</v>
      </c>
      <c r="O80" s="5" cm="1">
        <f t="array" ref="O80">_xlfn.IFS(INT(E80/D80)&gt;=2,2,INT(E80/D80)&lt;2,E80/D80)</f>
        <v>2</v>
      </c>
      <c r="P80" s="7">
        <f t="shared" si="6"/>
        <v>41.018181818181816</v>
      </c>
      <c r="Q80" s="6" t="str">
        <f t="shared" si="7"/>
        <v>publishing</v>
      </c>
      <c r="R80" s="6" t="str">
        <f t="shared" si="8"/>
        <v>translations</v>
      </c>
      <c r="S80" s="8">
        <f t="shared" si="9"/>
        <v>43206.208333333328</v>
      </c>
      <c r="T80" s="8">
        <f t="shared" si="10"/>
        <v>43207.208333333328</v>
      </c>
      <c r="U80" s="6">
        <f t="shared" si="11"/>
        <v>2018</v>
      </c>
      <c r="V80" t="str" cm="1">
        <f t="array" ref="V80">_xlfn.IFS(D80&lt;1000,"&lt;1000",D80&lt;5000,"1000 to 4999",D80&lt;10000,"5000 to 9999",D80&lt;15000,"10000 to 14999",D80&lt;20000,"15000 to 19999",D80&lt;25000,"20000 to 24999",D80&lt;30000,"25000 to 29999",D80&lt;35000,"30000 to 34999",D80&lt;40000,"35000 to 39999",D80&lt;45000,"40000 to 44999",D80&lt;50000,"45000 to 49999",D80&gt;50000,"Greater than 50000")</f>
        <v>1000 to 4999</v>
      </c>
    </row>
    <row r="81" spans="1:22" x14ac:dyDescent="0.25">
      <c r="A81">
        <v>79</v>
      </c>
      <c r="B81" t="s">
        <v>207</v>
      </c>
      <c r="C81" s="3" t="s">
        <v>208</v>
      </c>
      <c r="D81">
        <v>57800</v>
      </c>
      <c r="E81">
        <v>40228</v>
      </c>
      <c r="F81" t="s">
        <v>14</v>
      </c>
      <c r="G81">
        <v>838</v>
      </c>
      <c r="H81" t="s">
        <v>21</v>
      </c>
      <c r="I81" t="s">
        <v>22</v>
      </c>
      <c r="J81">
        <v>1529125200</v>
      </c>
      <c r="K81">
        <v>1529557200</v>
      </c>
      <c r="L81" t="b">
        <v>0</v>
      </c>
      <c r="M81" t="b">
        <v>0</v>
      </c>
      <c r="N81" t="s">
        <v>33</v>
      </c>
      <c r="O81" s="5" cm="1">
        <f t="array" ref="O81">_xlfn.IFS(INT(E81/D81)&gt;=2,2,INT(E81/D81)&lt;2,E81/D81)</f>
        <v>0.6959861591695502</v>
      </c>
      <c r="P81" s="7">
        <f t="shared" si="6"/>
        <v>48.004773269689736</v>
      </c>
      <c r="Q81" s="6" t="str">
        <f t="shared" si="7"/>
        <v>theater</v>
      </c>
      <c r="R81" s="6" t="str">
        <f t="shared" si="8"/>
        <v>plays</v>
      </c>
      <c r="S81" s="8">
        <f t="shared" si="9"/>
        <v>43267.208333333328</v>
      </c>
      <c r="T81" s="8">
        <f t="shared" si="10"/>
        <v>43272.208333333328</v>
      </c>
      <c r="U81" s="6">
        <f t="shared" si="11"/>
        <v>2018</v>
      </c>
      <c r="V81" t="str" cm="1">
        <f t="array" ref="V81">_xlfn.IFS(D81&lt;1000,"&lt;1000",D81&lt;5000,"1000 to 4999",D81&lt;10000,"5000 to 9999",D81&lt;15000,"10000 to 14999",D81&lt;20000,"15000 to 19999",D81&lt;25000,"20000 to 24999",D81&lt;30000,"25000 to 29999",D81&lt;35000,"30000 to 34999",D81&lt;40000,"35000 to 39999",D81&lt;45000,"40000 to 44999",D81&lt;50000,"45000 to 49999",D81&gt;50000,"Greater than 50000")</f>
        <v>Greater than 50000</v>
      </c>
    </row>
    <row r="82" spans="1:22" x14ac:dyDescent="0.25">
      <c r="A82">
        <v>80</v>
      </c>
      <c r="B82" t="s">
        <v>209</v>
      </c>
      <c r="C82" s="3" t="s">
        <v>210</v>
      </c>
      <c r="D82">
        <v>1100</v>
      </c>
      <c r="E82">
        <v>7012</v>
      </c>
      <c r="F82" t="s">
        <v>20</v>
      </c>
      <c r="G82">
        <v>127</v>
      </c>
      <c r="H82" t="s">
        <v>21</v>
      </c>
      <c r="I82" t="s">
        <v>22</v>
      </c>
      <c r="J82">
        <v>1503982800</v>
      </c>
      <c r="K82">
        <v>1506574800</v>
      </c>
      <c r="L82" t="b">
        <v>0</v>
      </c>
      <c r="M82" t="b">
        <v>0</v>
      </c>
      <c r="N82" t="s">
        <v>89</v>
      </c>
      <c r="O82" s="5" cm="1">
        <f t="array" ref="O82">_xlfn.IFS(INT(E82/D82)&gt;=2,2,INT(E82/D82)&lt;2,E82/D82)</f>
        <v>2</v>
      </c>
      <c r="P82" s="7">
        <f t="shared" si="6"/>
        <v>55.212598425196852</v>
      </c>
      <c r="Q82" s="6" t="str">
        <f t="shared" si="7"/>
        <v>games</v>
      </c>
      <c r="R82" s="6" t="str">
        <f t="shared" si="8"/>
        <v>video games</v>
      </c>
      <c r="S82" s="8">
        <f t="shared" si="9"/>
        <v>42976.208333333328</v>
      </c>
      <c r="T82" s="8">
        <f t="shared" si="10"/>
        <v>43006.208333333328</v>
      </c>
      <c r="U82" s="6">
        <f t="shared" si="11"/>
        <v>2017</v>
      </c>
      <c r="V82" t="str" cm="1">
        <f t="array" ref="V82">_xlfn.IFS(D82&lt;1000,"&lt;1000",D82&lt;5000,"1000 to 4999",D82&lt;10000,"5000 to 9999",D82&lt;15000,"10000 to 14999",D82&lt;20000,"15000 to 19999",D82&lt;25000,"20000 to 24999",D82&lt;30000,"25000 to 29999",D82&lt;35000,"30000 to 34999",D82&lt;40000,"35000 to 39999",D82&lt;45000,"40000 to 44999",D82&lt;50000,"45000 to 49999",D82&gt;50000,"Greater than 50000")</f>
        <v>1000 to 4999</v>
      </c>
    </row>
    <row r="83" spans="1:22" x14ac:dyDescent="0.25">
      <c r="A83">
        <v>81</v>
      </c>
      <c r="B83" t="s">
        <v>211</v>
      </c>
      <c r="C83" s="3" t="s">
        <v>212</v>
      </c>
      <c r="D83">
        <v>16800</v>
      </c>
      <c r="E83">
        <v>37857</v>
      </c>
      <c r="F83" t="s">
        <v>20</v>
      </c>
      <c r="G83">
        <v>411</v>
      </c>
      <c r="H83" t="s">
        <v>21</v>
      </c>
      <c r="I83" t="s">
        <v>22</v>
      </c>
      <c r="J83">
        <v>1511416800</v>
      </c>
      <c r="K83">
        <v>1513576800</v>
      </c>
      <c r="L83" t="b">
        <v>0</v>
      </c>
      <c r="M83" t="b">
        <v>0</v>
      </c>
      <c r="N83" t="s">
        <v>23</v>
      </c>
      <c r="O83" s="5" cm="1">
        <f t="array" ref="O83">_xlfn.IFS(INT(E83/D83)&gt;=2,2,INT(E83/D83)&lt;2,E83/D83)</f>
        <v>2</v>
      </c>
      <c r="P83" s="7">
        <f t="shared" si="6"/>
        <v>92.109489051094897</v>
      </c>
      <c r="Q83" s="6" t="str">
        <f t="shared" si="7"/>
        <v>music</v>
      </c>
      <c r="R83" s="6" t="str">
        <f t="shared" si="8"/>
        <v>rock</v>
      </c>
      <c r="S83" s="8">
        <f t="shared" si="9"/>
        <v>43062.25</v>
      </c>
      <c r="T83" s="8">
        <f t="shared" si="10"/>
        <v>43087.25</v>
      </c>
      <c r="U83" s="6">
        <f t="shared" si="11"/>
        <v>2017</v>
      </c>
      <c r="V83" t="str" cm="1">
        <f t="array" ref="V83">_xlfn.IFS(D83&lt;1000,"&lt;1000",D83&lt;5000,"1000 to 4999",D83&lt;10000,"5000 to 9999",D83&lt;15000,"10000 to 14999",D83&lt;20000,"15000 to 19999",D83&lt;25000,"20000 to 24999",D83&lt;30000,"25000 to 29999",D83&lt;35000,"30000 to 34999",D83&lt;40000,"35000 to 39999",D83&lt;45000,"40000 to 44999",D83&lt;50000,"45000 to 49999",D83&gt;50000,"Greater than 50000")</f>
        <v>15000 to 19999</v>
      </c>
    </row>
    <row r="84" spans="1:22" x14ac:dyDescent="0.25">
      <c r="A84">
        <v>82</v>
      </c>
      <c r="B84" t="s">
        <v>213</v>
      </c>
      <c r="C84" s="3" t="s">
        <v>214</v>
      </c>
      <c r="D84">
        <v>1000</v>
      </c>
      <c r="E84">
        <v>14973</v>
      </c>
      <c r="F84" t="s">
        <v>20</v>
      </c>
      <c r="G84">
        <v>180</v>
      </c>
      <c r="H84" t="s">
        <v>40</v>
      </c>
      <c r="I84" t="s">
        <v>41</v>
      </c>
      <c r="J84">
        <v>1547704800</v>
      </c>
      <c r="K84">
        <v>1548309600</v>
      </c>
      <c r="L84" t="b">
        <v>0</v>
      </c>
      <c r="M84" t="b">
        <v>1</v>
      </c>
      <c r="N84" t="s">
        <v>89</v>
      </c>
      <c r="O84" s="5" cm="1">
        <f t="array" ref="O84">_xlfn.IFS(INT(E84/D84)&gt;=2,2,INT(E84/D84)&lt;2,E84/D84)</f>
        <v>2</v>
      </c>
      <c r="P84" s="7">
        <f t="shared" si="6"/>
        <v>83.183333333333337</v>
      </c>
      <c r="Q84" s="6" t="str">
        <f t="shared" si="7"/>
        <v>games</v>
      </c>
      <c r="R84" s="6" t="str">
        <f t="shared" si="8"/>
        <v>video games</v>
      </c>
      <c r="S84" s="8">
        <f t="shared" si="9"/>
        <v>43482.25</v>
      </c>
      <c r="T84" s="8">
        <f t="shared" si="10"/>
        <v>43489.25</v>
      </c>
      <c r="U84" s="6">
        <f t="shared" si="11"/>
        <v>2019</v>
      </c>
      <c r="V84" t="str" cm="1">
        <f t="array" ref="V84">_xlfn.IFS(D84&lt;1000,"&lt;1000",D84&lt;5000,"1000 to 4999",D84&lt;10000,"5000 to 9999",D84&lt;15000,"10000 to 14999",D84&lt;20000,"15000 to 19999",D84&lt;25000,"20000 to 24999",D84&lt;30000,"25000 to 29999",D84&lt;35000,"30000 to 34999",D84&lt;40000,"35000 to 39999",D84&lt;45000,"40000 to 44999",D84&lt;50000,"45000 to 49999",D84&gt;50000,"Greater than 50000")</f>
        <v>1000 to 4999</v>
      </c>
    </row>
    <row r="85" spans="1:22" x14ac:dyDescent="0.25">
      <c r="A85">
        <v>83</v>
      </c>
      <c r="B85" t="s">
        <v>215</v>
      </c>
      <c r="C85" s="3" t="s">
        <v>216</v>
      </c>
      <c r="D85">
        <v>106400</v>
      </c>
      <c r="E85">
        <v>39996</v>
      </c>
      <c r="F85" t="s">
        <v>14</v>
      </c>
      <c r="G85">
        <v>1000</v>
      </c>
      <c r="H85" t="s">
        <v>21</v>
      </c>
      <c r="I85" t="s">
        <v>22</v>
      </c>
      <c r="J85">
        <v>1469682000</v>
      </c>
      <c r="K85">
        <v>1471582800</v>
      </c>
      <c r="L85" t="b">
        <v>0</v>
      </c>
      <c r="M85" t="b">
        <v>0</v>
      </c>
      <c r="N85" t="s">
        <v>50</v>
      </c>
      <c r="O85" s="5" cm="1">
        <f t="array" ref="O85">_xlfn.IFS(INT(E85/D85)&gt;=2,2,INT(E85/D85)&lt;2,E85/D85)</f>
        <v>0.37590225563909774</v>
      </c>
      <c r="P85" s="7">
        <f t="shared" si="6"/>
        <v>39.996000000000002</v>
      </c>
      <c r="Q85" s="6" t="str">
        <f t="shared" si="7"/>
        <v>music</v>
      </c>
      <c r="R85" s="6" t="str">
        <f t="shared" si="8"/>
        <v>electric music</v>
      </c>
      <c r="S85" s="8">
        <f t="shared" si="9"/>
        <v>42579.208333333328</v>
      </c>
      <c r="T85" s="8">
        <f t="shared" si="10"/>
        <v>42601.208333333328</v>
      </c>
      <c r="U85" s="6">
        <f t="shared" si="11"/>
        <v>2016</v>
      </c>
      <c r="V85" t="str" cm="1">
        <f t="array" ref="V85">_xlfn.IFS(D85&lt;1000,"&lt;1000",D85&lt;5000,"1000 to 4999",D85&lt;10000,"5000 to 9999",D85&lt;15000,"10000 to 14999",D85&lt;20000,"15000 to 19999",D85&lt;25000,"20000 to 24999",D85&lt;30000,"25000 to 29999",D85&lt;35000,"30000 to 34999",D85&lt;40000,"35000 to 39999",D85&lt;45000,"40000 to 44999",D85&lt;50000,"45000 to 49999",D85&gt;50000,"Greater than 50000")</f>
        <v>Greater than 50000</v>
      </c>
    </row>
    <row r="86" spans="1:22" x14ac:dyDescent="0.25">
      <c r="A86">
        <v>84</v>
      </c>
      <c r="B86" t="s">
        <v>217</v>
      </c>
      <c r="C86" s="3" t="s">
        <v>218</v>
      </c>
      <c r="D86">
        <v>31400</v>
      </c>
      <c r="E86">
        <v>41564</v>
      </c>
      <c r="F86" t="s">
        <v>20</v>
      </c>
      <c r="G86">
        <v>374</v>
      </c>
      <c r="H86" t="s">
        <v>21</v>
      </c>
      <c r="I86" t="s">
        <v>22</v>
      </c>
      <c r="J86">
        <v>1343451600</v>
      </c>
      <c r="K86">
        <v>1344315600</v>
      </c>
      <c r="L86" t="b">
        <v>0</v>
      </c>
      <c r="M86" t="b">
        <v>0</v>
      </c>
      <c r="N86" t="s">
        <v>65</v>
      </c>
      <c r="O86" s="5" cm="1">
        <f t="array" ref="O86">_xlfn.IFS(INT(E86/D86)&gt;=2,2,INT(E86/D86)&lt;2,E86/D86)</f>
        <v>1.3236942675159236</v>
      </c>
      <c r="P86" s="7">
        <f t="shared" si="6"/>
        <v>111.1336898395722</v>
      </c>
      <c r="Q86" s="6" t="str">
        <f t="shared" si="7"/>
        <v>technology</v>
      </c>
      <c r="R86" s="6" t="str">
        <f t="shared" si="8"/>
        <v>wearables</v>
      </c>
      <c r="S86" s="8">
        <f t="shared" si="9"/>
        <v>41118.208333333336</v>
      </c>
      <c r="T86" s="8">
        <f t="shared" si="10"/>
        <v>41128.208333333336</v>
      </c>
      <c r="U86" s="6">
        <f t="shared" si="11"/>
        <v>2012</v>
      </c>
      <c r="V86" t="str" cm="1">
        <f t="array" ref="V86">_xlfn.IFS(D86&lt;1000,"&lt;1000",D86&lt;5000,"1000 to 4999",D86&lt;10000,"5000 to 9999",D86&lt;15000,"10000 to 14999",D86&lt;20000,"15000 to 19999",D86&lt;25000,"20000 to 24999",D86&lt;30000,"25000 to 29999",D86&lt;35000,"30000 to 34999",D86&lt;40000,"35000 to 39999",D86&lt;45000,"40000 to 44999",D86&lt;50000,"45000 to 49999",D86&gt;50000,"Greater than 50000")</f>
        <v>30000 to 34999</v>
      </c>
    </row>
    <row r="87" spans="1:22" x14ac:dyDescent="0.25">
      <c r="A87">
        <v>85</v>
      </c>
      <c r="B87" t="s">
        <v>219</v>
      </c>
      <c r="C87" s="3" t="s">
        <v>220</v>
      </c>
      <c r="D87">
        <v>4900</v>
      </c>
      <c r="E87">
        <v>6430</v>
      </c>
      <c r="F87" t="s">
        <v>20</v>
      </c>
      <c r="G87">
        <v>71</v>
      </c>
      <c r="H87" t="s">
        <v>26</v>
      </c>
      <c r="I87" t="s">
        <v>27</v>
      </c>
      <c r="J87">
        <v>1315717200</v>
      </c>
      <c r="K87">
        <v>1316408400</v>
      </c>
      <c r="L87" t="b">
        <v>0</v>
      </c>
      <c r="M87" t="b">
        <v>0</v>
      </c>
      <c r="N87" t="s">
        <v>60</v>
      </c>
      <c r="O87" s="5" cm="1">
        <f t="array" ref="O87">_xlfn.IFS(INT(E87/D87)&gt;=2,2,INT(E87/D87)&lt;2,E87/D87)</f>
        <v>1.3122448979591836</v>
      </c>
      <c r="P87" s="7">
        <f t="shared" si="6"/>
        <v>90.563380281690144</v>
      </c>
      <c r="Q87" s="6" t="str">
        <f t="shared" si="7"/>
        <v>music</v>
      </c>
      <c r="R87" s="6" t="str">
        <f t="shared" si="8"/>
        <v>indie rock</v>
      </c>
      <c r="S87" s="8">
        <f t="shared" si="9"/>
        <v>40797.208333333336</v>
      </c>
      <c r="T87" s="8">
        <f t="shared" si="10"/>
        <v>40805.208333333336</v>
      </c>
      <c r="U87" s="6">
        <f t="shared" si="11"/>
        <v>2011</v>
      </c>
      <c r="V87" t="str" cm="1">
        <f t="array" ref="V87">_xlfn.IFS(D87&lt;1000,"&lt;1000",D87&lt;5000,"1000 to 4999",D87&lt;10000,"5000 to 9999",D87&lt;15000,"10000 to 14999",D87&lt;20000,"15000 to 19999",D87&lt;25000,"20000 to 24999",D87&lt;30000,"25000 to 29999",D87&lt;35000,"30000 to 34999",D87&lt;40000,"35000 to 39999",D87&lt;45000,"40000 to 44999",D87&lt;50000,"45000 to 49999",D87&gt;50000,"Greater than 50000")</f>
        <v>1000 to 4999</v>
      </c>
    </row>
    <row r="88" spans="1:22" x14ac:dyDescent="0.25">
      <c r="A88">
        <v>86</v>
      </c>
      <c r="B88" t="s">
        <v>221</v>
      </c>
      <c r="C88" s="3" t="s">
        <v>222</v>
      </c>
      <c r="D88">
        <v>7400</v>
      </c>
      <c r="E88">
        <v>12405</v>
      </c>
      <c r="F88" t="s">
        <v>20</v>
      </c>
      <c r="G88">
        <v>203</v>
      </c>
      <c r="H88" t="s">
        <v>21</v>
      </c>
      <c r="I88" t="s">
        <v>22</v>
      </c>
      <c r="J88">
        <v>1430715600</v>
      </c>
      <c r="K88">
        <v>1431838800</v>
      </c>
      <c r="L88" t="b">
        <v>1</v>
      </c>
      <c r="M88" t="b">
        <v>0</v>
      </c>
      <c r="N88" t="s">
        <v>33</v>
      </c>
      <c r="O88" s="5" cm="1">
        <f t="array" ref="O88">_xlfn.IFS(INT(E88/D88)&gt;=2,2,INT(E88/D88)&lt;2,E88/D88)</f>
        <v>1.6763513513513513</v>
      </c>
      <c r="P88" s="7">
        <f t="shared" si="6"/>
        <v>61.108374384236456</v>
      </c>
      <c r="Q88" s="6" t="str">
        <f t="shared" si="7"/>
        <v>theater</v>
      </c>
      <c r="R88" s="6" t="str">
        <f t="shared" si="8"/>
        <v>plays</v>
      </c>
      <c r="S88" s="8">
        <f t="shared" si="9"/>
        <v>42128.208333333328</v>
      </c>
      <c r="T88" s="8">
        <f t="shared" si="10"/>
        <v>42141.208333333328</v>
      </c>
      <c r="U88" s="6">
        <f t="shared" si="11"/>
        <v>2015</v>
      </c>
      <c r="V88" t="str" cm="1">
        <f t="array" ref="V88">_xlfn.IFS(D88&lt;1000,"&lt;1000",D88&lt;5000,"1000 to 4999",D88&lt;10000,"5000 to 9999",D88&lt;15000,"10000 to 14999",D88&lt;20000,"15000 to 19999",D88&lt;25000,"20000 to 24999",D88&lt;30000,"25000 to 29999",D88&lt;35000,"30000 to 34999",D88&lt;40000,"35000 to 39999",D88&lt;45000,"40000 to 44999",D88&lt;50000,"45000 to 49999",D88&gt;50000,"Greater than 50000")</f>
        <v>5000 to 9999</v>
      </c>
    </row>
    <row r="89" spans="1:22"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5" cm="1">
        <f t="array" ref="O89">_xlfn.IFS(INT(E89/D89)&gt;=2,2,INT(E89/D89)&lt;2,E89/D89)</f>
        <v>0.6198488664987406</v>
      </c>
      <c r="P89" s="7">
        <f t="shared" si="6"/>
        <v>83.022941970310384</v>
      </c>
      <c r="Q89" s="6" t="str">
        <f t="shared" si="7"/>
        <v>music</v>
      </c>
      <c r="R89" s="6" t="str">
        <f t="shared" si="8"/>
        <v>rock</v>
      </c>
      <c r="S89" s="8">
        <f t="shared" si="9"/>
        <v>40610.25</v>
      </c>
      <c r="T89" s="8">
        <f t="shared" si="10"/>
        <v>40621.208333333336</v>
      </c>
      <c r="U89" s="6">
        <f t="shared" si="11"/>
        <v>2011</v>
      </c>
      <c r="V89" t="str" cm="1">
        <f t="array" ref="V89">_xlfn.IFS(D89&lt;1000,"&lt;1000",D89&lt;5000,"1000 to 4999",D89&lt;10000,"5000 to 9999",D89&lt;15000,"10000 to 14999",D89&lt;20000,"15000 to 19999",D89&lt;25000,"20000 to 24999",D89&lt;30000,"25000 to 29999",D89&lt;35000,"30000 to 34999",D89&lt;40000,"35000 to 39999",D89&lt;45000,"40000 to 44999",D89&lt;50000,"45000 to 49999",D89&gt;50000,"Greater than 50000")</f>
        <v>Greater than 50000</v>
      </c>
    </row>
    <row r="90" spans="1:22" x14ac:dyDescent="0.25">
      <c r="A90">
        <v>88</v>
      </c>
      <c r="B90" t="s">
        <v>225</v>
      </c>
      <c r="C90" s="3" t="s">
        <v>226</v>
      </c>
      <c r="D90">
        <v>4800</v>
      </c>
      <c r="E90">
        <v>12516</v>
      </c>
      <c r="F90" t="s">
        <v>20</v>
      </c>
      <c r="G90">
        <v>113</v>
      </c>
      <c r="H90" t="s">
        <v>21</v>
      </c>
      <c r="I90" t="s">
        <v>22</v>
      </c>
      <c r="J90">
        <v>1429160400</v>
      </c>
      <c r="K90">
        <v>1431061200</v>
      </c>
      <c r="L90" t="b">
        <v>0</v>
      </c>
      <c r="M90" t="b">
        <v>0</v>
      </c>
      <c r="N90" t="s">
        <v>206</v>
      </c>
      <c r="O90" s="5" cm="1">
        <f t="array" ref="O90">_xlfn.IFS(INT(E90/D90)&gt;=2,2,INT(E90/D90)&lt;2,E90/D90)</f>
        <v>2</v>
      </c>
      <c r="P90" s="7">
        <f t="shared" si="6"/>
        <v>110.76106194690266</v>
      </c>
      <c r="Q90" s="6" t="str">
        <f t="shared" si="7"/>
        <v>publishing</v>
      </c>
      <c r="R90" s="6" t="str">
        <f t="shared" si="8"/>
        <v>translations</v>
      </c>
      <c r="S90" s="8">
        <f t="shared" si="9"/>
        <v>42110.208333333328</v>
      </c>
      <c r="T90" s="8">
        <f t="shared" si="10"/>
        <v>42132.208333333328</v>
      </c>
      <c r="U90" s="6">
        <f t="shared" si="11"/>
        <v>2015</v>
      </c>
      <c r="V90" t="str" cm="1">
        <f t="array" ref="V90">_xlfn.IFS(D90&lt;1000,"&lt;1000",D90&lt;5000,"1000 to 4999",D90&lt;10000,"5000 to 9999",D90&lt;15000,"10000 to 14999",D90&lt;20000,"15000 to 19999",D90&lt;25000,"20000 to 24999",D90&lt;30000,"25000 to 29999",D90&lt;35000,"30000 to 34999",D90&lt;40000,"35000 to 39999",D90&lt;45000,"40000 to 44999",D90&lt;50000,"45000 to 49999",D90&gt;50000,"Greater than 50000")</f>
        <v>1000 to 4999</v>
      </c>
    </row>
    <row r="91" spans="1:22" x14ac:dyDescent="0.25">
      <c r="A91">
        <v>89</v>
      </c>
      <c r="B91" t="s">
        <v>227</v>
      </c>
      <c r="C91" s="3" t="s">
        <v>228</v>
      </c>
      <c r="D91">
        <v>3400</v>
      </c>
      <c r="E91">
        <v>8588</v>
      </c>
      <c r="F91" t="s">
        <v>20</v>
      </c>
      <c r="G91">
        <v>96</v>
      </c>
      <c r="H91" t="s">
        <v>21</v>
      </c>
      <c r="I91" t="s">
        <v>22</v>
      </c>
      <c r="J91">
        <v>1271307600</v>
      </c>
      <c r="K91">
        <v>1271480400</v>
      </c>
      <c r="L91" t="b">
        <v>0</v>
      </c>
      <c r="M91" t="b">
        <v>0</v>
      </c>
      <c r="N91" t="s">
        <v>33</v>
      </c>
      <c r="O91" s="5" cm="1">
        <f t="array" ref="O91">_xlfn.IFS(INT(E91/D91)&gt;=2,2,INT(E91/D91)&lt;2,E91/D91)</f>
        <v>2</v>
      </c>
      <c r="P91" s="7">
        <f t="shared" si="6"/>
        <v>89.458333333333329</v>
      </c>
      <c r="Q91" s="6" t="str">
        <f t="shared" si="7"/>
        <v>theater</v>
      </c>
      <c r="R91" s="6" t="str">
        <f t="shared" si="8"/>
        <v>plays</v>
      </c>
      <c r="S91" s="8">
        <f t="shared" si="9"/>
        <v>40283.208333333336</v>
      </c>
      <c r="T91" s="8">
        <f t="shared" si="10"/>
        <v>40285.208333333336</v>
      </c>
      <c r="U91" s="6">
        <f t="shared" si="11"/>
        <v>2010</v>
      </c>
      <c r="V91" t="str" cm="1">
        <f t="array" ref="V91">_xlfn.IFS(D91&lt;1000,"&lt;1000",D91&lt;5000,"1000 to 4999",D91&lt;10000,"5000 to 9999",D91&lt;15000,"10000 to 14999",D91&lt;20000,"15000 to 19999",D91&lt;25000,"20000 to 24999",D91&lt;30000,"25000 to 29999",D91&lt;35000,"30000 to 34999",D91&lt;40000,"35000 to 39999",D91&lt;45000,"40000 to 44999",D91&lt;50000,"45000 to 49999",D91&gt;50000,"Greater than 50000")</f>
        <v>1000 to 4999</v>
      </c>
    </row>
    <row r="92" spans="1:22" x14ac:dyDescent="0.25">
      <c r="A92">
        <v>90</v>
      </c>
      <c r="B92" t="s">
        <v>229</v>
      </c>
      <c r="C92" s="3" t="s">
        <v>230</v>
      </c>
      <c r="D92">
        <v>7800</v>
      </c>
      <c r="E92">
        <v>6132</v>
      </c>
      <c r="F92" t="s">
        <v>14</v>
      </c>
      <c r="G92">
        <v>106</v>
      </c>
      <c r="H92" t="s">
        <v>21</v>
      </c>
      <c r="I92" t="s">
        <v>22</v>
      </c>
      <c r="J92">
        <v>1456380000</v>
      </c>
      <c r="K92">
        <v>1456380000</v>
      </c>
      <c r="L92" t="b">
        <v>0</v>
      </c>
      <c r="M92" t="b">
        <v>1</v>
      </c>
      <c r="N92" t="s">
        <v>33</v>
      </c>
      <c r="O92" s="5" cm="1">
        <f t="array" ref="O92">_xlfn.IFS(INT(E92/D92)&gt;=2,2,INT(E92/D92)&lt;2,E92/D92)</f>
        <v>0.7861538461538462</v>
      </c>
      <c r="P92" s="7">
        <f t="shared" si="6"/>
        <v>57.849056603773583</v>
      </c>
      <c r="Q92" s="6" t="str">
        <f t="shared" si="7"/>
        <v>theater</v>
      </c>
      <c r="R92" s="6" t="str">
        <f t="shared" si="8"/>
        <v>plays</v>
      </c>
      <c r="S92" s="8">
        <f t="shared" si="9"/>
        <v>42425.25</v>
      </c>
      <c r="T92" s="8">
        <f t="shared" si="10"/>
        <v>42425.25</v>
      </c>
      <c r="U92" s="6">
        <f t="shared" si="11"/>
        <v>2016</v>
      </c>
      <c r="V92" t="str" cm="1">
        <f t="array" ref="V92">_xlfn.IFS(D92&lt;1000,"&lt;1000",D92&lt;5000,"1000 to 4999",D92&lt;10000,"5000 to 9999",D92&lt;15000,"10000 to 14999",D92&lt;20000,"15000 to 19999",D92&lt;25000,"20000 to 24999",D92&lt;30000,"25000 to 29999",D92&lt;35000,"30000 to 34999",D92&lt;40000,"35000 to 39999",D92&lt;45000,"40000 to 44999",D92&lt;50000,"45000 to 49999",D92&gt;50000,"Greater than 50000")</f>
        <v>5000 to 9999</v>
      </c>
    </row>
    <row r="93" spans="1:22" x14ac:dyDescent="0.25">
      <c r="A93">
        <v>91</v>
      </c>
      <c r="B93" t="s">
        <v>231</v>
      </c>
      <c r="C93" s="3" t="s">
        <v>232</v>
      </c>
      <c r="D93">
        <v>154300</v>
      </c>
      <c r="E93">
        <v>74688</v>
      </c>
      <c r="F93" t="s">
        <v>14</v>
      </c>
      <c r="G93">
        <v>679</v>
      </c>
      <c r="H93" t="s">
        <v>107</v>
      </c>
      <c r="I93" t="s">
        <v>108</v>
      </c>
      <c r="J93">
        <v>1470459600</v>
      </c>
      <c r="K93">
        <v>1472878800</v>
      </c>
      <c r="L93" t="b">
        <v>0</v>
      </c>
      <c r="M93" t="b">
        <v>0</v>
      </c>
      <c r="N93" t="s">
        <v>206</v>
      </c>
      <c r="O93" s="5" cm="1">
        <f t="array" ref="O93">_xlfn.IFS(INT(E93/D93)&gt;=2,2,INT(E93/D93)&lt;2,E93/D93)</f>
        <v>0.48404406999351912</v>
      </c>
      <c r="P93" s="7">
        <f t="shared" si="6"/>
        <v>109.99705449189985</v>
      </c>
      <c r="Q93" s="6" t="str">
        <f t="shared" si="7"/>
        <v>publishing</v>
      </c>
      <c r="R93" s="6" t="str">
        <f t="shared" si="8"/>
        <v>translations</v>
      </c>
      <c r="S93" s="8">
        <f t="shared" si="9"/>
        <v>42588.208333333328</v>
      </c>
      <c r="T93" s="8">
        <f t="shared" si="10"/>
        <v>42616.208333333328</v>
      </c>
      <c r="U93" s="6">
        <f t="shared" si="11"/>
        <v>2016</v>
      </c>
      <c r="V93" t="str" cm="1">
        <f t="array" ref="V93">_xlfn.IFS(D93&lt;1000,"&lt;1000",D93&lt;5000,"1000 to 4999",D93&lt;10000,"5000 to 9999",D93&lt;15000,"10000 to 14999",D93&lt;20000,"15000 to 19999",D93&lt;25000,"20000 to 24999",D93&lt;30000,"25000 to 29999",D93&lt;35000,"30000 to 34999",D93&lt;40000,"35000 to 39999",D93&lt;45000,"40000 to 44999",D93&lt;50000,"45000 to 49999",D93&gt;50000,"Greater than 50000")</f>
        <v>Greater than 50000</v>
      </c>
    </row>
    <row r="94" spans="1:22" ht="31.5" x14ac:dyDescent="0.25">
      <c r="A94">
        <v>92</v>
      </c>
      <c r="B94" t="s">
        <v>233</v>
      </c>
      <c r="C94" s="3" t="s">
        <v>234</v>
      </c>
      <c r="D94">
        <v>20000</v>
      </c>
      <c r="E94">
        <v>51775</v>
      </c>
      <c r="F94" t="s">
        <v>20</v>
      </c>
      <c r="G94">
        <v>498</v>
      </c>
      <c r="H94" t="s">
        <v>98</v>
      </c>
      <c r="I94" t="s">
        <v>99</v>
      </c>
      <c r="J94">
        <v>1277269200</v>
      </c>
      <c r="K94">
        <v>1277355600</v>
      </c>
      <c r="L94" t="b">
        <v>0</v>
      </c>
      <c r="M94" t="b">
        <v>1</v>
      </c>
      <c r="N94" t="s">
        <v>89</v>
      </c>
      <c r="O94" s="5" cm="1">
        <f t="array" ref="O94">_xlfn.IFS(INT(E94/D94)&gt;=2,2,INT(E94/D94)&lt;2,E94/D94)</f>
        <v>2</v>
      </c>
      <c r="P94" s="7">
        <f t="shared" si="6"/>
        <v>103.96586345381526</v>
      </c>
      <c r="Q94" s="6" t="str">
        <f t="shared" si="7"/>
        <v>games</v>
      </c>
      <c r="R94" s="6" t="str">
        <f t="shared" si="8"/>
        <v>video games</v>
      </c>
      <c r="S94" s="8">
        <f t="shared" si="9"/>
        <v>40352.208333333336</v>
      </c>
      <c r="T94" s="8">
        <f t="shared" si="10"/>
        <v>40353.208333333336</v>
      </c>
      <c r="U94" s="6">
        <f t="shared" si="11"/>
        <v>2010</v>
      </c>
      <c r="V94" t="str" cm="1">
        <f t="array" ref="V94">_xlfn.IFS(D94&lt;1000,"&lt;1000",D94&lt;5000,"1000 to 4999",D94&lt;10000,"5000 to 9999",D94&lt;15000,"10000 to 14999",D94&lt;20000,"15000 to 19999",D94&lt;25000,"20000 to 24999",D94&lt;30000,"25000 to 29999",D94&lt;35000,"30000 to 34999",D94&lt;40000,"35000 to 39999",D94&lt;45000,"40000 to 44999",D94&lt;50000,"45000 to 49999",D94&gt;50000,"Greater than 50000")</f>
        <v>20000 to 24999</v>
      </c>
    </row>
    <row r="95" spans="1:22" x14ac:dyDescent="0.25">
      <c r="A95">
        <v>93</v>
      </c>
      <c r="B95" t="s">
        <v>235</v>
      </c>
      <c r="C95" s="3" t="s">
        <v>236</v>
      </c>
      <c r="D95">
        <v>108800</v>
      </c>
      <c r="E95">
        <v>65877</v>
      </c>
      <c r="F95" t="s">
        <v>74</v>
      </c>
      <c r="G95">
        <v>610</v>
      </c>
      <c r="H95" t="s">
        <v>21</v>
      </c>
      <c r="I95" t="s">
        <v>22</v>
      </c>
      <c r="J95">
        <v>1350709200</v>
      </c>
      <c r="K95">
        <v>1351054800</v>
      </c>
      <c r="L95" t="b">
        <v>0</v>
      </c>
      <c r="M95" t="b">
        <v>1</v>
      </c>
      <c r="N95" t="s">
        <v>33</v>
      </c>
      <c r="O95" s="5" cm="1">
        <f t="array" ref="O95">_xlfn.IFS(INT(E95/D95)&gt;=2,2,INT(E95/D95)&lt;2,E95/D95)</f>
        <v>0.60548713235294116</v>
      </c>
      <c r="P95" s="7">
        <f t="shared" si="6"/>
        <v>107.99508196721311</v>
      </c>
      <c r="Q95" s="6" t="str">
        <f t="shared" si="7"/>
        <v>theater</v>
      </c>
      <c r="R95" s="6" t="str">
        <f t="shared" si="8"/>
        <v>plays</v>
      </c>
      <c r="S95" s="8">
        <f t="shared" si="9"/>
        <v>41202.208333333336</v>
      </c>
      <c r="T95" s="8">
        <f t="shared" si="10"/>
        <v>41206.208333333336</v>
      </c>
      <c r="U95" s="6">
        <f t="shared" si="11"/>
        <v>2012</v>
      </c>
      <c r="V95" t="str" cm="1">
        <f t="array" ref="V95">_xlfn.IFS(D95&lt;1000,"&lt;1000",D95&lt;5000,"1000 to 4999",D95&lt;10000,"5000 to 9999",D95&lt;15000,"10000 to 14999",D95&lt;20000,"15000 to 19999",D95&lt;25000,"20000 to 24999",D95&lt;30000,"25000 to 29999",D95&lt;35000,"30000 to 34999",D95&lt;40000,"35000 to 39999",D95&lt;45000,"40000 to 44999",D95&lt;50000,"45000 to 49999",D95&gt;50000,"Greater than 50000")</f>
        <v>Greater than 50000</v>
      </c>
    </row>
    <row r="96" spans="1:22" x14ac:dyDescent="0.25">
      <c r="A96">
        <v>94</v>
      </c>
      <c r="B96" t="s">
        <v>237</v>
      </c>
      <c r="C96" s="3" t="s">
        <v>238</v>
      </c>
      <c r="D96">
        <v>2900</v>
      </c>
      <c r="E96">
        <v>8807</v>
      </c>
      <c r="F96" t="s">
        <v>20</v>
      </c>
      <c r="G96">
        <v>180</v>
      </c>
      <c r="H96" t="s">
        <v>40</v>
      </c>
      <c r="I96" t="s">
        <v>41</v>
      </c>
      <c r="J96">
        <v>1554613200</v>
      </c>
      <c r="K96">
        <v>1555563600</v>
      </c>
      <c r="L96" t="b">
        <v>0</v>
      </c>
      <c r="M96" t="b">
        <v>0</v>
      </c>
      <c r="N96" t="s">
        <v>28</v>
      </c>
      <c r="O96" s="5" cm="1">
        <f t="array" ref="O96">_xlfn.IFS(INT(E96/D96)&gt;=2,2,INT(E96/D96)&lt;2,E96/D96)</f>
        <v>2</v>
      </c>
      <c r="P96" s="7">
        <f t="shared" si="6"/>
        <v>48.927777777777777</v>
      </c>
      <c r="Q96" s="6" t="str">
        <f t="shared" si="7"/>
        <v>technology</v>
      </c>
      <c r="R96" s="6" t="str">
        <f t="shared" si="8"/>
        <v>web</v>
      </c>
      <c r="S96" s="8">
        <f t="shared" si="9"/>
        <v>43562.208333333328</v>
      </c>
      <c r="T96" s="8">
        <f t="shared" si="10"/>
        <v>43573.208333333328</v>
      </c>
      <c r="U96" s="6">
        <f t="shared" si="11"/>
        <v>2019</v>
      </c>
      <c r="V96" t="str" cm="1">
        <f t="array" ref="V96">_xlfn.IFS(D96&lt;1000,"&lt;1000",D96&lt;5000,"1000 to 4999",D96&lt;10000,"5000 to 9999",D96&lt;15000,"10000 to 14999",D96&lt;20000,"15000 to 19999",D96&lt;25000,"20000 to 24999",D96&lt;30000,"25000 to 29999",D96&lt;35000,"30000 to 34999",D96&lt;40000,"35000 to 39999",D96&lt;45000,"40000 to 44999",D96&lt;50000,"45000 to 49999",D96&gt;50000,"Greater than 50000")</f>
        <v>1000 to 4999</v>
      </c>
    </row>
    <row r="97" spans="1:22" ht="31.5" x14ac:dyDescent="0.25">
      <c r="A97">
        <v>95</v>
      </c>
      <c r="B97" t="s">
        <v>239</v>
      </c>
      <c r="C97" s="3" t="s">
        <v>240</v>
      </c>
      <c r="D97">
        <v>900</v>
      </c>
      <c r="E97">
        <v>1017</v>
      </c>
      <c r="F97" t="s">
        <v>20</v>
      </c>
      <c r="G97">
        <v>27</v>
      </c>
      <c r="H97" t="s">
        <v>21</v>
      </c>
      <c r="I97" t="s">
        <v>22</v>
      </c>
      <c r="J97">
        <v>1571029200</v>
      </c>
      <c r="K97">
        <v>1571634000</v>
      </c>
      <c r="L97" t="b">
        <v>0</v>
      </c>
      <c r="M97" t="b">
        <v>0</v>
      </c>
      <c r="N97" t="s">
        <v>42</v>
      </c>
      <c r="O97" s="5" cm="1">
        <f t="array" ref="O97">_xlfn.IFS(INT(E97/D97)&gt;=2,2,INT(E97/D97)&lt;2,E97/D97)</f>
        <v>1.1299999999999999</v>
      </c>
      <c r="P97" s="7">
        <f t="shared" si="6"/>
        <v>37.666666666666664</v>
      </c>
      <c r="Q97" s="6" t="str">
        <f t="shared" si="7"/>
        <v>film &amp; video</v>
      </c>
      <c r="R97" s="6" t="str">
        <f t="shared" si="8"/>
        <v>documentary</v>
      </c>
      <c r="S97" s="8">
        <f t="shared" si="9"/>
        <v>43752.208333333328</v>
      </c>
      <c r="T97" s="8">
        <f t="shared" si="10"/>
        <v>43759.208333333328</v>
      </c>
      <c r="U97" s="6">
        <f t="shared" si="11"/>
        <v>2019</v>
      </c>
      <c r="V97" t="str" cm="1">
        <f t="array" ref="V97">_xlfn.IFS(D97&lt;1000,"&lt;1000",D97&lt;5000,"1000 to 4999",D97&lt;10000,"5000 to 9999",D97&lt;15000,"10000 to 14999",D97&lt;20000,"15000 to 19999",D97&lt;25000,"20000 to 24999",D97&lt;30000,"25000 to 29999",D97&lt;35000,"30000 to 34999",D97&lt;40000,"35000 to 39999",D97&lt;45000,"40000 to 44999",D97&lt;50000,"45000 to 49999",D97&gt;50000,"Greater than 50000")</f>
        <v>&lt;1000</v>
      </c>
    </row>
    <row r="98" spans="1:22" x14ac:dyDescent="0.25">
      <c r="A98">
        <v>96</v>
      </c>
      <c r="B98" t="s">
        <v>241</v>
      </c>
      <c r="C98" s="3" t="s">
        <v>242</v>
      </c>
      <c r="D98">
        <v>69700</v>
      </c>
      <c r="E98">
        <v>151513</v>
      </c>
      <c r="F98" t="s">
        <v>20</v>
      </c>
      <c r="G98">
        <v>2331</v>
      </c>
      <c r="H98" t="s">
        <v>21</v>
      </c>
      <c r="I98" t="s">
        <v>22</v>
      </c>
      <c r="J98">
        <v>1299736800</v>
      </c>
      <c r="K98">
        <v>1300856400</v>
      </c>
      <c r="L98" t="b">
        <v>0</v>
      </c>
      <c r="M98" t="b">
        <v>0</v>
      </c>
      <c r="N98" t="s">
        <v>33</v>
      </c>
      <c r="O98" s="5" cm="1">
        <f t="array" ref="O98">_xlfn.IFS(INT(E98/D98)&gt;=2,2,INT(E98/D98)&lt;2,E98/D98)</f>
        <v>2</v>
      </c>
      <c r="P98" s="7">
        <f t="shared" si="6"/>
        <v>64.999141999141997</v>
      </c>
      <c r="Q98" s="6" t="str">
        <f t="shared" si="7"/>
        <v>theater</v>
      </c>
      <c r="R98" s="6" t="str">
        <f t="shared" si="8"/>
        <v>plays</v>
      </c>
      <c r="S98" s="8">
        <f t="shared" si="9"/>
        <v>40612.25</v>
      </c>
      <c r="T98" s="8">
        <f t="shared" si="10"/>
        <v>40625.208333333336</v>
      </c>
      <c r="U98" s="6">
        <f t="shared" si="11"/>
        <v>2011</v>
      </c>
      <c r="V98" t="str" cm="1">
        <f t="array" ref="V98">_xlfn.IFS(D98&lt;1000,"&lt;1000",D98&lt;5000,"1000 to 4999",D98&lt;10000,"5000 to 9999",D98&lt;15000,"10000 to 14999",D98&lt;20000,"15000 to 19999",D98&lt;25000,"20000 to 24999",D98&lt;30000,"25000 to 29999",D98&lt;35000,"30000 to 34999",D98&lt;40000,"35000 to 39999",D98&lt;45000,"40000 to 44999",D98&lt;50000,"45000 to 49999",D98&gt;50000,"Greater than 50000")</f>
        <v>Greater than 50000</v>
      </c>
    </row>
    <row r="99" spans="1:22" x14ac:dyDescent="0.25">
      <c r="A99">
        <v>97</v>
      </c>
      <c r="B99" t="s">
        <v>243</v>
      </c>
      <c r="C99" s="3" t="s">
        <v>244</v>
      </c>
      <c r="D99">
        <v>1300</v>
      </c>
      <c r="E99">
        <v>12047</v>
      </c>
      <c r="F99" t="s">
        <v>20</v>
      </c>
      <c r="G99">
        <v>113</v>
      </c>
      <c r="H99" t="s">
        <v>21</v>
      </c>
      <c r="I99" t="s">
        <v>22</v>
      </c>
      <c r="J99">
        <v>1435208400</v>
      </c>
      <c r="K99">
        <v>1439874000</v>
      </c>
      <c r="L99" t="b">
        <v>0</v>
      </c>
      <c r="M99" t="b">
        <v>0</v>
      </c>
      <c r="N99" t="s">
        <v>17</v>
      </c>
      <c r="O99" s="5" cm="1">
        <f t="array" ref="O99">_xlfn.IFS(INT(E99/D99)&gt;=2,2,INT(E99/D99)&lt;2,E99/D99)</f>
        <v>2</v>
      </c>
      <c r="P99" s="7">
        <f t="shared" si="6"/>
        <v>106.61061946902655</v>
      </c>
      <c r="Q99" s="6" t="str">
        <f t="shared" si="7"/>
        <v>food</v>
      </c>
      <c r="R99" s="6" t="str">
        <f t="shared" si="8"/>
        <v>food trucks</v>
      </c>
      <c r="S99" s="8">
        <f t="shared" si="9"/>
        <v>42180.208333333328</v>
      </c>
      <c r="T99" s="8">
        <f t="shared" si="10"/>
        <v>42234.208333333328</v>
      </c>
      <c r="U99" s="6">
        <f t="shared" si="11"/>
        <v>2015</v>
      </c>
      <c r="V99" t="str" cm="1">
        <f t="array" ref="V99">_xlfn.IFS(D99&lt;1000,"&lt;1000",D99&lt;5000,"1000 to 4999",D99&lt;10000,"5000 to 9999",D99&lt;15000,"10000 to 14999",D99&lt;20000,"15000 to 19999",D99&lt;25000,"20000 to 24999",D99&lt;30000,"25000 to 29999",D99&lt;35000,"30000 to 34999",D99&lt;40000,"35000 to 39999",D99&lt;45000,"40000 to 44999",D99&lt;50000,"45000 to 49999",D99&gt;50000,"Greater than 50000")</f>
        <v>1000 to 4999</v>
      </c>
    </row>
    <row r="100" spans="1:22"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5" cm="1">
        <f t="array" ref="O100">_xlfn.IFS(INT(E100/D100)&gt;=2,2,INT(E100/D100)&lt;2,E100/D100)</f>
        <v>0.33692229038854804</v>
      </c>
      <c r="P100" s="7">
        <f t="shared" si="6"/>
        <v>27.009016393442622</v>
      </c>
      <c r="Q100" s="6" t="str">
        <f t="shared" si="7"/>
        <v>games</v>
      </c>
      <c r="R100" s="6" t="str">
        <f t="shared" si="8"/>
        <v>video games</v>
      </c>
      <c r="S100" s="8">
        <f t="shared" si="9"/>
        <v>42212.208333333328</v>
      </c>
      <c r="T100" s="8">
        <f t="shared" si="10"/>
        <v>42216.208333333328</v>
      </c>
      <c r="U100" s="6">
        <f t="shared" si="11"/>
        <v>2015</v>
      </c>
      <c r="V100" t="str" cm="1">
        <f t="array" ref="V100">_xlfn.IFS(D100&lt;1000,"&lt;1000",D100&lt;5000,"1000 to 4999",D100&lt;10000,"5000 to 9999",D100&lt;15000,"10000 to 14999",D100&lt;20000,"15000 to 19999",D100&lt;25000,"20000 to 24999",D100&lt;30000,"25000 to 29999",D100&lt;35000,"30000 to 34999",D100&lt;40000,"35000 to 39999",D100&lt;45000,"40000 to 44999",D100&lt;50000,"45000 to 49999",D100&gt;50000,"Greater than 50000")</f>
        <v>Greater than 50000</v>
      </c>
    </row>
    <row r="101" spans="1:22"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5" cm="1">
        <f t="array" ref="O101">_xlfn.IFS(INT(E101/D101)&gt;=2,2,INT(E101/D101)&lt;2,E101/D101)</f>
        <v>1.9672368421052631</v>
      </c>
      <c r="P101" s="7">
        <f t="shared" si="6"/>
        <v>91.16463414634147</v>
      </c>
      <c r="Q101" s="6" t="str">
        <f t="shared" si="7"/>
        <v>theater</v>
      </c>
      <c r="R101" s="6" t="str">
        <f t="shared" si="8"/>
        <v>plays</v>
      </c>
      <c r="S101" s="8">
        <f t="shared" si="9"/>
        <v>41968.25</v>
      </c>
      <c r="T101" s="8">
        <f t="shared" si="10"/>
        <v>41997.25</v>
      </c>
      <c r="U101" s="6">
        <f t="shared" si="11"/>
        <v>2014</v>
      </c>
      <c r="V101" t="str" cm="1">
        <f t="array" ref="V101">_xlfn.IFS(D101&lt;1000,"&lt;1000",D101&lt;5000,"1000 to 4999",D101&lt;10000,"5000 to 9999",D101&lt;15000,"10000 to 14999",D101&lt;20000,"15000 to 19999",D101&lt;25000,"20000 to 24999",D101&lt;30000,"25000 to 29999",D101&lt;35000,"30000 to 34999",D101&lt;40000,"35000 to 39999",D101&lt;45000,"40000 to 44999",D101&lt;50000,"45000 to 49999",D101&gt;50000,"Greater than 50000")</f>
        <v>5000 to 9999</v>
      </c>
    </row>
    <row r="102" spans="1:22"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5" cm="1">
        <f t="array" ref="O102">_xlfn.IFS(INT(E102/D102)&gt;=2,2,INT(E102/D102)&lt;2,E102/D102)</f>
        <v>0.01</v>
      </c>
      <c r="P102" s="7">
        <f t="shared" si="6"/>
        <v>1</v>
      </c>
      <c r="Q102" s="6" t="str">
        <f t="shared" si="7"/>
        <v>theater</v>
      </c>
      <c r="R102" s="6" t="str">
        <f t="shared" si="8"/>
        <v>plays</v>
      </c>
      <c r="S102" s="8">
        <f t="shared" si="9"/>
        <v>40835.208333333336</v>
      </c>
      <c r="T102" s="8">
        <f t="shared" si="10"/>
        <v>40853.208333333336</v>
      </c>
      <c r="U102" s="6">
        <f t="shared" si="11"/>
        <v>2011</v>
      </c>
      <c r="V102" t="str" cm="1">
        <f t="array" ref="V102">_xlfn.IFS(D102&lt;1000,"&lt;1000",D102&lt;5000,"1000 to 4999",D102&lt;10000,"5000 to 9999",D102&lt;15000,"10000 to 14999",D102&lt;20000,"15000 to 19999",D102&lt;25000,"20000 to 24999",D102&lt;30000,"25000 to 29999",D102&lt;35000,"30000 to 34999",D102&lt;40000,"35000 to 39999",D102&lt;45000,"40000 to 44999",D102&lt;50000,"45000 to 49999",D102&gt;50000,"Greater than 50000")</f>
        <v>&lt;1000</v>
      </c>
    </row>
    <row r="103" spans="1:22"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5" cm="1">
        <f t="array" ref="O103">_xlfn.IFS(INT(E103/D103)&gt;=2,2,INT(E103/D103)&lt;2,E103/D103)</f>
        <v>2</v>
      </c>
      <c r="P103" s="7">
        <f t="shared" si="6"/>
        <v>56.054878048780488</v>
      </c>
      <c r="Q103" s="6" t="str">
        <f t="shared" si="7"/>
        <v>music</v>
      </c>
      <c r="R103" s="6" t="str">
        <f t="shared" si="8"/>
        <v>electric music</v>
      </c>
      <c r="S103" s="8">
        <f t="shared" si="9"/>
        <v>42056.25</v>
      </c>
      <c r="T103" s="8">
        <f t="shared" si="10"/>
        <v>42063.25</v>
      </c>
      <c r="U103" s="6">
        <f t="shared" si="11"/>
        <v>2015</v>
      </c>
      <c r="V103" t="str" cm="1">
        <f t="array" ref="V103">_xlfn.IFS(D103&lt;1000,"&lt;1000",D103&lt;5000,"1000 to 4999",D103&lt;10000,"5000 to 9999",D103&lt;15000,"10000 to 14999",D103&lt;20000,"15000 to 19999",D103&lt;25000,"20000 to 24999",D103&lt;30000,"25000 to 29999",D103&lt;35000,"30000 to 34999",D103&lt;40000,"35000 to 39999",D103&lt;45000,"40000 to 44999",D103&lt;50000,"45000 to 49999",D103&gt;50000,"Greater than 50000")</f>
        <v>&lt;1000</v>
      </c>
    </row>
    <row r="104" spans="1:22"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5" cm="1">
        <f t="array" ref="O104">_xlfn.IFS(INT(E104/D104)&gt;=2,2,INT(E104/D104)&lt;2,E104/D104)</f>
        <v>2</v>
      </c>
      <c r="P104" s="7">
        <f t="shared" si="6"/>
        <v>31.017857142857142</v>
      </c>
      <c r="Q104" s="6" t="str">
        <f t="shared" si="7"/>
        <v>technology</v>
      </c>
      <c r="R104" s="6" t="str">
        <f t="shared" si="8"/>
        <v>wearables</v>
      </c>
      <c r="S104" s="8">
        <f t="shared" si="9"/>
        <v>43234.208333333328</v>
      </c>
      <c r="T104" s="8">
        <f t="shared" si="10"/>
        <v>43241.208333333328</v>
      </c>
      <c r="U104" s="6">
        <f t="shared" si="11"/>
        <v>2018</v>
      </c>
      <c r="V104" t="str" cm="1">
        <f t="array" ref="V104">_xlfn.IFS(D104&lt;1000,"&lt;1000",D104&lt;5000,"1000 to 4999",D104&lt;10000,"5000 to 9999",D104&lt;15000,"10000 to 14999",D104&lt;20000,"15000 to 19999",D104&lt;25000,"20000 to 24999",D104&lt;30000,"25000 to 29999",D104&lt;35000,"30000 to 34999",D104&lt;40000,"35000 to 39999",D104&lt;45000,"40000 to 44999",D104&lt;50000,"45000 to 49999",D104&gt;50000,"Greater than 50000")</f>
        <v>1000 to 4999</v>
      </c>
    </row>
    <row r="105" spans="1:22"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5" cm="1">
        <f t="array" ref="O105">_xlfn.IFS(INT(E105/D105)&gt;=2,2,INT(E105/D105)&lt;2,E105/D105)</f>
        <v>0.24610000000000001</v>
      </c>
      <c r="P105" s="7">
        <f t="shared" si="6"/>
        <v>66.513513513513516</v>
      </c>
      <c r="Q105" s="6" t="str">
        <f t="shared" si="7"/>
        <v>music</v>
      </c>
      <c r="R105" s="6" t="str">
        <f t="shared" si="8"/>
        <v>electric music</v>
      </c>
      <c r="S105" s="8">
        <f t="shared" si="9"/>
        <v>40475.208333333336</v>
      </c>
      <c r="T105" s="8">
        <f t="shared" si="10"/>
        <v>40484.208333333336</v>
      </c>
      <c r="U105" s="6">
        <f t="shared" si="11"/>
        <v>2010</v>
      </c>
      <c r="V105" t="str" cm="1">
        <f t="array" ref="V105">_xlfn.IFS(D105&lt;1000,"&lt;1000",D105&lt;5000,"1000 to 4999",D105&lt;10000,"5000 to 9999",D105&lt;15000,"10000 to 14999",D105&lt;20000,"15000 to 19999",D105&lt;25000,"20000 to 24999",D105&lt;30000,"25000 to 29999",D105&lt;35000,"30000 to 34999",D105&lt;40000,"35000 to 39999",D105&lt;45000,"40000 to 44999",D105&lt;50000,"45000 to 49999",D105&gt;50000,"Greater than 50000")</f>
        <v>10000 to 14999</v>
      </c>
    </row>
    <row r="106" spans="1:22"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5" cm="1">
        <f t="array" ref="O106">_xlfn.IFS(INT(E106/D106)&gt;=2,2,INT(E106/D106)&lt;2,E106/D106)</f>
        <v>1.4314010067114094</v>
      </c>
      <c r="P106" s="7">
        <f t="shared" si="6"/>
        <v>89.005216484089729</v>
      </c>
      <c r="Q106" s="6" t="str">
        <f t="shared" si="7"/>
        <v>music</v>
      </c>
      <c r="R106" s="6" t="str">
        <f t="shared" si="8"/>
        <v>indie rock</v>
      </c>
      <c r="S106" s="8">
        <f t="shared" si="9"/>
        <v>42878.208333333328</v>
      </c>
      <c r="T106" s="8">
        <f t="shared" si="10"/>
        <v>42879.208333333328</v>
      </c>
      <c r="U106" s="6">
        <f t="shared" si="11"/>
        <v>2017</v>
      </c>
      <c r="V106" t="str" cm="1">
        <f t="array" ref="V106">_xlfn.IFS(D106&lt;1000,"&lt;1000",D106&lt;5000,"1000 to 4999",D106&lt;10000,"5000 to 9999",D106&lt;15000,"10000 to 14999",D106&lt;20000,"15000 to 19999",D106&lt;25000,"20000 to 24999",D106&lt;30000,"25000 to 29999",D106&lt;35000,"30000 to 34999",D106&lt;40000,"35000 to 39999",D106&lt;45000,"40000 to 44999",D106&lt;50000,"45000 to 49999",D106&gt;50000,"Greater than 50000")</f>
        <v>Greater than 50000</v>
      </c>
    </row>
    <row r="107" spans="1:22"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5" cm="1">
        <f t="array" ref="O107">_xlfn.IFS(INT(E107/D107)&gt;=2,2,INT(E107/D107)&lt;2,E107/D107)</f>
        <v>1.4454411764705883</v>
      </c>
      <c r="P107" s="7">
        <f t="shared" si="6"/>
        <v>103.46315789473684</v>
      </c>
      <c r="Q107" s="6" t="str">
        <f t="shared" si="7"/>
        <v>technology</v>
      </c>
      <c r="R107" s="6" t="str">
        <f t="shared" si="8"/>
        <v>web</v>
      </c>
      <c r="S107" s="8">
        <f t="shared" si="9"/>
        <v>41366.208333333336</v>
      </c>
      <c r="T107" s="8">
        <f t="shared" si="10"/>
        <v>41384.208333333336</v>
      </c>
      <c r="U107" s="6">
        <f t="shared" si="11"/>
        <v>2013</v>
      </c>
      <c r="V107" t="str" cm="1">
        <f t="array" ref="V107">_xlfn.IFS(D107&lt;1000,"&lt;1000",D107&lt;5000,"1000 to 4999",D107&lt;10000,"5000 to 9999",D107&lt;15000,"10000 to 14999",D107&lt;20000,"15000 to 19999",D107&lt;25000,"20000 to 24999",D107&lt;30000,"25000 to 29999",D107&lt;35000,"30000 to 34999",D107&lt;40000,"35000 to 39999",D107&lt;45000,"40000 to 44999",D107&lt;50000,"45000 to 49999",D107&gt;50000,"Greater than 50000")</f>
        <v>5000 to 9999</v>
      </c>
    </row>
    <row r="108" spans="1:22"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5" cm="1">
        <f t="array" ref="O108">_xlfn.IFS(INT(E108/D108)&gt;=2,2,INT(E108/D108)&lt;2,E108/D108)</f>
        <v>2</v>
      </c>
      <c r="P108" s="7">
        <f t="shared" si="6"/>
        <v>95.278911564625844</v>
      </c>
      <c r="Q108" s="6" t="str">
        <f t="shared" si="7"/>
        <v>theater</v>
      </c>
      <c r="R108" s="6" t="str">
        <f t="shared" si="8"/>
        <v>plays</v>
      </c>
      <c r="S108" s="8">
        <f t="shared" si="9"/>
        <v>43716.208333333328</v>
      </c>
      <c r="T108" s="8">
        <f t="shared" si="10"/>
        <v>43721.208333333328</v>
      </c>
      <c r="U108" s="6">
        <f t="shared" si="11"/>
        <v>2019</v>
      </c>
      <c r="V108" t="str" cm="1">
        <f t="array" ref="V108">_xlfn.IFS(D108&lt;1000,"&lt;1000",D108&lt;5000,"1000 to 4999",D108&lt;10000,"5000 to 9999",D108&lt;15000,"10000 to 14999",D108&lt;20000,"15000 to 19999",D108&lt;25000,"20000 to 24999",D108&lt;30000,"25000 to 29999",D108&lt;35000,"30000 to 34999",D108&lt;40000,"35000 to 39999",D108&lt;45000,"40000 to 44999",D108&lt;50000,"45000 to 49999",D108&gt;50000,"Greater than 50000")</f>
        <v>1000 to 4999</v>
      </c>
    </row>
    <row r="109" spans="1:22"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5" cm="1">
        <f t="array" ref="O109">_xlfn.IFS(INT(E109/D109)&gt;=2,2,INT(E109/D109)&lt;2,E109/D109)</f>
        <v>1.8648571428571428</v>
      </c>
      <c r="P109" s="7">
        <f t="shared" si="6"/>
        <v>75.895348837209298</v>
      </c>
      <c r="Q109" s="6" t="str">
        <f t="shared" si="7"/>
        <v>theater</v>
      </c>
      <c r="R109" s="6" t="str">
        <f t="shared" si="8"/>
        <v>plays</v>
      </c>
      <c r="S109" s="8">
        <f t="shared" si="9"/>
        <v>43213.208333333328</v>
      </c>
      <c r="T109" s="8">
        <f t="shared" si="10"/>
        <v>43230.208333333328</v>
      </c>
      <c r="U109" s="6">
        <f t="shared" si="11"/>
        <v>2018</v>
      </c>
      <c r="V109" t="str" cm="1">
        <f t="array" ref="V109">_xlfn.IFS(D109&lt;1000,"&lt;1000",D109&lt;5000,"1000 to 4999",D109&lt;10000,"5000 to 9999",D109&lt;15000,"10000 to 14999",D109&lt;20000,"15000 to 19999",D109&lt;25000,"20000 to 24999",D109&lt;30000,"25000 to 29999",D109&lt;35000,"30000 to 34999",D109&lt;40000,"35000 to 39999",D109&lt;45000,"40000 to 44999",D109&lt;50000,"45000 to 49999",D109&gt;50000,"Greater than 50000")</f>
        <v>1000 to 4999</v>
      </c>
    </row>
    <row r="110" spans="1:22"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5" cm="1">
        <f t="array" ref="O110">_xlfn.IFS(INT(E110/D110)&gt;=2,2,INT(E110/D110)&lt;2,E110/D110)</f>
        <v>2</v>
      </c>
      <c r="P110" s="7">
        <f t="shared" si="6"/>
        <v>107.57831325301204</v>
      </c>
      <c r="Q110" s="6" t="str">
        <f t="shared" si="7"/>
        <v>film &amp; video</v>
      </c>
      <c r="R110" s="6" t="str">
        <f t="shared" si="8"/>
        <v>documentary</v>
      </c>
      <c r="S110" s="8">
        <f t="shared" si="9"/>
        <v>41005.208333333336</v>
      </c>
      <c r="T110" s="8">
        <f t="shared" si="10"/>
        <v>41042.208333333336</v>
      </c>
      <c r="U110" s="6">
        <f t="shared" si="11"/>
        <v>2012</v>
      </c>
      <c r="V110" t="str" cm="1">
        <f t="array" ref="V110">_xlfn.IFS(D110&lt;1000,"&lt;1000",D110&lt;5000,"1000 to 4999",D110&lt;10000,"5000 to 9999",D110&lt;15000,"10000 to 14999",D110&lt;20000,"15000 to 19999",D110&lt;25000,"20000 to 24999",D110&lt;30000,"25000 to 29999",D110&lt;35000,"30000 to 34999",D110&lt;40000,"35000 to 39999",D110&lt;45000,"40000 to 44999",D110&lt;50000,"45000 to 49999",D110&gt;50000,"Greater than 50000")</f>
        <v>1000 to 4999</v>
      </c>
    </row>
    <row r="111" spans="1:22"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5" cm="1">
        <f t="array" ref="O111">_xlfn.IFS(INT(E111/D111)&gt;=2,2,INT(E111/D111)&lt;2,E111/D111)</f>
        <v>0.5921153846153846</v>
      </c>
      <c r="P111" s="7">
        <f t="shared" si="6"/>
        <v>51.31666666666667</v>
      </c>
      <c r="Q111" s="6" t="str">
        <f t="shared" si="7"/>
        <v>film &amp; video</v>
      </c>
      <c r="R111" s="6" t="str">
        <f t="shared" si="8"/>
        <v>television</v>
      </c>
      <c r="S111" s="8">
        <f t="shared" si="9"/>
        <v>41651.25</v>
      </c>
      <c r="T111" s="8">
        <f t="shared" si="10"/>
        <v>41653.25</v>
      </c>
      <c r="U111" s="6">
        <f t="shared" si="11"/>
        <v>2014</v>
      </c>
      <c r="V111" t="str" cm="1">
        <f t="array" ref="V111">_xlfn.IFS(D111&lt;1000,"&lt;1000",D111&lt;5000,"1000 to 4999",D111&lt;10000,"5000 to 9999",D111&lt;15000,"10000 to 14999",D111&lt;20000,"15000 to 19999",D111&lt;25000,"20000 to 24999",D111&lt;30000,"25000 to 29999",D111&lt;35000,"30000 to 34999",D111&lt;40000,"35000 to 39999",D111&lt;45000,"40000 to 44999",D111&lt;50000,"45000 to 49999",D111&gt;50000,"Greater than 50000")</f>
        <v>5000 to 9999</v>
      </c>
    </row>
    <row r="112" spans="1:22"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5" cm="1">
        <f t="array" ref="O112">_xlfn.IFS(INT(E112/D112)&gt;=2,2,INT(E112/D112)&lt;2,E112/D112)</f>
        <v>0.14962780898876404</v>
      </c>
      <c r="P112" s="7">
        <f t="shared" si="6"/>
        <v>71.983108108108112</v>
      </c>
      <c r="Q112" s="6" t="str">
        <f t="shared" si="7"/>
        <v>food</v>
      </c>
      <c r="R112" s="6" t="str">
        <f t="shared" si="8"/>
        <v>food trucks</v>
      </c>
      <c r="S112" s="8">
        <f t="shared" si="9"/>
        <v>43354.208333333328</v>
      </c>
      <c r="T112" s="8">
        <f t="shared" si="10"/>
        <v>43373.208333333328</v>
      </c>
      <c r="U112" s="6">
        <f t="shared" si="11"/>
        <v>2018</v>
      </c>
      <c r="V112" t="str" cm="1">
        <f t="array" ref="V112">_xlfn.IFS(D112&lt;1000,"&lt;1000",D112&lt;5000,"1000 to 4999",D112&lt;10000,"5000 to 9999",D112&lt;15000,"10000 to 14999",D112&lt;20000,"15000 to 19999",D112&lt;25000,"20000 to 24999",D112&lt;30000,"25000 to 29999",D112&lt;35000,"30000 to 34999",D112&lt;40000,"35000 to 39999",D112&lt;45000,"40000 to 44999",D112&lt;50000,"45000 to 49999",D112&gt;50000,"Greater than 50000")</f>
        <v>Greater than 50000</v>
      </c>
    </row>
    <row r="113" spans="1:22"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5" cm="1">
        <f t="array" ref="O113">_xlfn.IFS(INT(E113/D113)&gt;=2,2,INT(E113/D113)&lt;2,E113/D113)</f>
        <v>1.1995602605863191</v>
      </c>
      <c r="P113" s="7">
        <f t="shared" si="6"/>
        <v>108.95414201183432</v>
      </c>
      <c r="Q113" s="6" t="str">
        <f t="shared" si="7"/>
        <v>publishing</v>
      </c>
      <c r="R113" s="6" t="str">
        <f t="shared" si="8"/>
        <v>radio &amp; podcasts</v>
      </c>
      <c r="S113" s="8">
        <f t="shared" si="9"/>
        <v>41174.208333333336</v>
      </c>
      <c r="T113" s="8">
        <f t="shared" si="10"/>
        <v>41180.208333333336</v>
      </c>
      <c r="U113" s="6">
        <f t="shared" si="11"/>
        <v>2012</v>
      </c>
      <c r="V113" t="str" cm="1">
        <f t="array" ref="V113">_xlfn.IFS(D113&lt;1000,"&lt;1000",D113&lt;5000,"1000 to 4999",D113&lt;10000,"5000 to 9999",D113&lt;15000,"10000 to 14999",D113&lt;20000,"15000 to 19999",D113&lt;25000,"20000 to 24999",D113&lt;30000,"25000 to 29999",D113&lt;35000,"30000 to 34999",D113&lt;40000,"35000 to 39999",D113&lt;45000,"40000 to 44999",D113&lt;50000,"45000 to 49999",D113&gt;50000,"Greater than 50000")</f>
        <v>Greater than 50000</v>
      </c>
    </row>
    <row r="114" spans="1:22"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5" cm="1">
        <f t="array" ref="O114">_xlfn.IFS(INT(E114/D114)&gt;=2,2,INT(E114/D114)&lt;2,E114/D114)</f>
        <v>2</v>
      </c>
      <c r="P114" s="7">
        <f t="shared" si="6"/>
        <v>35</v>
      </c>
      <c r="Q114" s="6" t="str">
        <f t="shared" si="7"/>
        <v>technology</v>
      </c>
      <c r="R114" s="6" t="str">
        <f t="shared" si="8"/>
        <v>web</v>
      </c>
      <c r="S114" s="8">
        <f t="shared" si="9"/>
        <v>41875.208333333336</v>
      </c>
      <c r="T114" s="8">
        <f t="shared" si="10"/>
        <v>41890.208333333336</v>
      </c>
      <c r="U114" s="6">
        <f t="shared" si="11"/>
        <v>2014</v>
      </c>
      <c r="V114" t="str" cm="1">
        <f t="array" ref="V114">_xlfn.IFS(D114&lt;1000,"&lt;1000",D114&lt;5000,"1000 to 4999",D114&lt;10000,"5000 to 9999",D114&lt;15000,"10000 to 14999",D114&lt;20000,"15000 to 19999",D114&lt;25000,"20000 to 24999",D114&lt;30000,"25000 to 29999",D114&lt;35000,"30000 to 34999",D114&lt;40000,"35000 to 39999",D114&lt;45000,"40000 to 44999",D114&lt;50000,"45000 to 49999",D114&gt;50000,"Greater than 50000")</f>
        <v>1000 to 4999</v>
      </c>
    </row>
    <row r="115" spans="1:22"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5" cm="1">
        <f t="array" ref="O115">_xlfn.IFS(INT(E115/D115)&gt;=2,2,INT(E115/D115)&lt;2,E115/D115)</f>
        <v>2</v>
      </c>
      <c r="P115" s="7">
        <f t="shared" si="6"/>
        <v>94.938931297709928</v>
      </c>
      <c r="Q115" s="6" t="str">
        <f t="shared" si="7"/>
        <v>food</v>
      </c>
      <c r="R115" s="6" t="str">
        <f t="shared" si="8"/>
        <v>food trucks</v>
      </c>
      <c r="S115" s="8">
        <f t="shared" si="9"/>
        <v>42990.208333333328</v>
      </c>
      <c r="T115" s="8">
        <f t="shared" si="10"/>
        <v>42997.208333333328</v>
      </c>
      <c r="U115" s="6">
        <f t="shared" si="11"/>
        <v>2017</v>
      </c>
      <c r="V115" t="str" cm="1">
        <f t="array" ref="V115">_xlfn.IFS(D115&lt;1000,"&lt;1000",D115&lt;5000,"1000 to 4999",D115&lt;10000,"5000 to 9999",D115&lt;15000,"10000 to 14999",D115&lt;20000,"15000 to 19999",D115&lt;25000,"20000 to 24999",D115&lt;30000,"25000 to 29999",D115&lt;35000,"30000 to 34999",D115&lt;40000,"35000 to 39999",D115&lt;45000,"40000 to 44999",D115&lt;50000,"45000 to 49999",D115&gt;50000,"Greater than 50000")</f>
        <v>1000 to 4999</v>
      </c>
    </row>
    <row r="116" spans="1:22"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5" cm="1">
        <f t="array" ref="O116">_xlfn.IFS(INT(E116/D116)&gt;=2,2,INT(E116/D116)&lt;2,E116/D116)</f>
        <v>2</v>
      </c>
      <c r="P116" s="7">
        <f t="shared" si="6"/>
        <v>109.65079365079364</v>
      </c>
      <c r="Q116" s="6" t="str">
        <f t="shared" si="7"/>
        <v>technology</v>
      </c>
      <c r="R116" s="6" t="str">
        <f t="shared" si="8"/>
        <v>wearables</v>
      </c>
      <c r="S116" s="8">
        <f t="shared" si="9"/>
        <v>43564.208333333328</v>
      </c>
      <c r="T116" s="8">
        <f t="shared" si="10"/>
        <v>43565.208333333328</v>
      </c>
      <c r="U116" s="6">
        <f t="shared" si="11"/>
        <v>2019</v>
      </c>
      <c r="V116" t="str" cm="1">
        <f t="array" ref="V116">_xlfn.IFS(D116&lt;1000,"&lt;1000",D116&lt;5000,"1000 to 4999",D116&lt;10000,"5000 to 9999",D116&lt;15000,"10000 to 14999",D116&lt;20000,"15000 to 19999",D116&lt;25000,"20000 to 24999",D116&lt;30000,"25000 to 29999",D116&lt;35000,"30000 to 34999",D116&lt;40000,"35000 to 39999",D116&lt;45000,"40000 to 44999",D116&lt;50000,"45000 to 49999",D116&gt;50000,"Greater than 50000")</f>
        <v>1000 to 4999</v>
      </c>
    </row>
    <row r="117" spans="1:22"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5" cm="1">
        <f t="array" ref="O117">_xlfn.IFS(INT(E117/D117)&gt;=2,2,INT(E117/D117)&lt;2,E117/D117)</f>
        <v>0.87211757648470301</v>
      </c>
      <c r="P117" s="7">
        <f t="shared" si="6"/>
        <v>44.001815980629537</v>
      </c>
      <c r="Q117" s="6" t="str">
        <f t="shared" si="7"/>
        <v>publishing</v>
      </c>
      <c r="R117" s="6" t="str">
        <f t="shared" si="8"/>
        <v>fiction</v>
      </c>
      <c r="S117" s="8">
        <f t="shared" si="9"/>
        <v>43056.25</v>
      </c>
      <c r="T117" s="8">
        <f t="shared" si="10"/>
        <v>43091.25</v>
      </c>
      <c r="U117" s="6">
        <f t="shared" si="11"/>
        <v>2017</v>
      </c>
      <c r="V117" t="str" cm="1">
        <f t="array" ref="V117">_xlfn.IFS(D117&lt;1000,"&lt;1000",D117&lt;5000,"1000 to 4999",D117&lt;10000,"5000 to 9999",D117&lt;15000,"10000 to 14999",D117&lt;20000,"15000 to 19999",D117&lt;25000,"20000 to 24999",D117&lt;30000,"25000 to 29999",D117&lt;35000,"30000 to 34999",D117&lt;40000,"35000 to 39999",D117&lt;45000,"40000 to 44999",D117&lt;50000,"45000 to 49999",D117&gt;50000,"Greater than 50000")</f>
        <v>Greater than 50000</v>
      </c>
    </row>
    <row r="118" spans="1:22"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5" cm="1">
        <f t="array" ref="O118">_xlfn.IFS(INT(E118/D118)&gt;=2,2,INT(E118/D118)&lt;2,E118/D118)</f>
        <v>0.88</v>
      </c>
      <c r="P118" s="7">
        <f t="shared" si="6"/>
        <v>86.794520547945211</v>
      </c>
      <c r="Q118" s="6" t="str">
        <f t="shared" si="7"/>
        <v>theater</v>
      </c>
      <c r="R118" s="6" t="str">
        <f t="shared" si="8"/>
        <v>plays</v>
      </c>
      <c r="S118" s="8">
        <f t="shared" si="9"/>
        <v>42265.208333333328</v>
      </c>
      <c r="T118" s="8">
        <f t="shared" si="10"/>
        <v>42266.208333333328</v>
      </c>
      <c r="U118" s="6">
        <f t="shared" si="11"/>
        <v>2015</v>
      </c>
      <c r="V118" t="str" cm="1">
        <f t="array" ref="V118">_xlfn.IFS(D118&lt;1000,"&lt;1000",D118&lt;5000,"1000 to 4999",D118&lt;10000,"5000 to 9999",D118&lt;15000,"10000 to 14999",D118&lt;20000,"15000 to 19999",D118&lt;25000,"20000 to 24999",D118&lt;30000,"25000 to 29999",D118&lt;35000,"30000 to 34999",D118&lt;40000,"35000 to 39999",D118&lt;45000,"40000 to 44999",D118&lt;50000,"45000 to 49999",D118&gt;50000,"Greater than 50000")</f>
        <v>5000 to 9999</v>
      </c>
    </row>
    <row r="119" spans="1:22"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5" cm="1">
        <f t="array" ref="O119">_xlfn.IFS(INT(E119/D119)&gt;=2,2,INT(E119/D119)&lt;2,E119/D119)</f>
        <v>1.7393877551020409</v>
      </c>
      <c r="P119" s="7">
        <f t="shared" si="6"/>
        <v>30.992727272727272</v>
      </c>
      <c r="Q119" s="6" t="str">
        <f t="shared" si="7"/>
        <v>film &amp; video</v>
      </c>
      <c r="R119" s="6" t="str">
        <f t="shared" si="8"/>
        <v>television</v>
      </c>
      <c r="S119" s="8">
        <f t="shared" si="9"/>
        <v>40808.208333333336</v>
      </c>
      <c r="T119" s="8">
        <f t="shared" si="10"/>
        <v>40814.208333333336</v>
      </c>
      <c r="U119" s="6">
        <f t="shared" si="11"/>
        <v>2011</v>
      </c>
      <c r="V119" t="str" cm="1">
        <f t="array" ref="V119">_xlfn.IFS(D119&lt;1000,"&lt;1000",D119&lt;5000,"1000 to 4999",D119&lt;10000,"5000 to 9999",D119&lt;15000,"10000 to 14999",D119&lt;20000,"15000 to 19999",D119&lt;25000,"20000 to 24999",D119&lt;30000,"25000 to 29999",D119&lt;35000,"30000 to 34999",D119&lt;40000,"35000 to 39999",D119&lt;45000,"40000 to 44999",D119&lt;50000,"45000 to 49999",D119&gt;50000,"Greater than 50000")</f>
        <v>1000 to 4999</v>
      </c>
    </row>
    <row r="120" spans="1:22"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5" cm="1">
        <f t="array" ref="O120">_xlfn.IFS(INT(E120/D120)&gt;=2,2,INT(E120/D120)&lt;2,E120/D120)</f>
        <v>1.1761111111111111</v>
      </c>
      <c r="P120" s="7">
        <f t="shared" si="6"/>
        <v>94.791044776119406</v>
      </c>
      <c r="Q120" s="6" t="str">
        <f t="shared" si="7"/>
        <v>photography</v>
      </c>
      <c r="R120" s="6" t="str">
        <f t="shared" si="8"/>
        <v>photography books</v>
      </c>
      <c r="S120" s="8">
        <f t="shared" si="9"/>
        <v>41665.25</v>
      </c>
      <c r="T120" s="8">
        <f t="shared" si="10"/>
        <v>41671.25</v>
      </c>
      <c r="U120" s="6">
        <f t="shared" si="11"/>
        <v>2014</v>
      </c>
      <c r="V120" t="str" cm="1">
        <f t="array" ref="V120">_xlfn.IFS(D120&lt;1000,"&lt;1000",D120&lt;5000,"1000 to 4999",D120&lt;10000,"5000 to 9999",D120&lt;15000,"10000 to 14999",D120&lt;20000,"15000 to 19999",D120&lt;25000,"20000 to 24999",D120&lt;30000,"25000 to 29999",D120&lt;35000,"30000 to 34999",D120&lt;40000,"35000 to 39999",D120&lt;45000,"40000 to 44999",D120&lt;50000,"45000 to 49999",D120&gt;50000,"Greater than 50000")</f>
        <v>5000 to 9999</v>
      </c>
    </row>
    <row r="121" spans="1:22"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5" cm="1">
        <f t="array" ref="O121">_xlfn.IFS(INT(E121/D121)&gt;=2,2,INT(E121/D121)&lt;2,E121/D121)</f>
        <v>2</v>
      </c>
      <c r="P121" s="7">
        <f t="shared" si="6"/>
        <v>69.79220779220779</v>
      </c>
      <c r="Q121" s="6" t="str">
        <f t="shared" si="7"/>
        <v>film &amp; video</v>
      </c>
      <c r="R121" s="6" t="str">
        <f t="shared" si="8"/>
        <v>documentary</v>
      </c>
      <c r="S121" s="8">
        <f t="shared" si="9"/>
        <v>41806.208333333336</v>
      </c>
      <c r="T121" s="8">
        <f t="shared" si="10"/>
        <v>41823.208333333336</v>
      </c>
      <c r="U121" s="6">
        <f t="shared" si="11"/>
        <v>2014</v>
      </c>
      <c r="V121" t="str" cm="1">
        <f t="array" ref="V121">_xlfn.IFS(D121&lt;1000,"&lt;1000",D121&lt;5000,"1000 to 4999",D121&lt;10000,"5000 to 9999",D121&lt;15000,"10000 to 14999",D121&lt;20000,"15000 to 19999",D121&lt;25000,"20000 to 24999",D121&lt;30000,"25000 to 29999",D121&lt;35000,"30000 to 34999",D121&lt;40000,"35000 to 39999",D121&lt;45000,"40000 to 44999",D121&lt;50000,"45000 to 49999",D121&gt;50000,"Greater than 50000")</f>
        <v>5000 to 9999</v>
      </c>
    </row>
    <row r="122" spans="1:22"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5" cm="1">
        <f t="array" ref="O122">_xlfn.IFS(INT(E122/D122)&gt;=2,2,INT(E122/D122)&lt;2,E122/D122)</f>
        <v>1.4949667110519307</v>
      </c>
      <c r="P122" s="7">
        <f t="shared" si="6"/>
        <v>63.003367003367003</v>
      </c>
      <c r="Q122" s="6" t="str">
        <f t="shared" si="7"/>
        <v>games</v>
      </c>
      <c r="R122" s="6" t="str">
        <f t="shared" si="8"/>
        <v>mobile games</v>
      </c>
      <c r="S122" s="8">
        <f t="shared" si="9"/>
        <v>42111.208333333328</v>
      </c>
      <c r="T122" s="8">
        <f t="shared" si="10"/>
        <v>42115.208333333328</v>
      </c>
      <c r="U122" s="6">
        <f t="shared" si="11"/>
        <v>2015</v>
      </c>
      <c r="V122" t="str" cm="1">
        <f t="array" ref="V122">_xlfn.IFS(D122&lt;1000,"&lt;1000",D122&lt;5000,"1000 to 4999",D122&lt;10000,"5000 to 9999",D122&lt;15000,"10000 to 14999",D122&lt;20000,"15000 to 19999",D122&lt;25000,"20000 to 24999",D122&lt;30000,"25000 to 29999",D122&lt;35000,"30000 to 34999",D122&lt;40000,"35000 to 39999",D122&lt;45000,"40000 to 44999",D122&lt;50000,"45000 to 49999",D122&gt;50000,"Greater than 50000")</f>
        <v>Greater than 50000</v>
      </c>
    </row>
    <row r="123" spans="1:22"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5" cm="1">
        <f t="array" ref="O123">_xlfn.IFS(INT(E123/D123)&gt;=2,2,INT(E123/D123)&lt;2,E123/D123)</f>
        <v>2</v>
      </c>
      <c r="P123" s="7">
        <f t="shared" si="6"/>
        <v>110.0343300110742</v>
      </c>
      <c r="Q123" s="6" t="str">
        <f t="shared" si="7"/>
        <v>games</v>
      </c>
      <c r="R123" s="6" t="str">
        <f t="shared" si="8"/>
        <v>video games</v>
      </c>
      <c r="S123" s="8">
        <f t="shared" si="9"/>
        <v>41917.208333333336</v>
      </c>
      <c r="T123" s="8">
        <f t="shared" si="10"/>
        <v>41930.208333333336</v>
      </c>
      <c r="U123" s="6">
        <f t="shared" si="11"/>
        <v>2014</v>
      </c>
      <c r="V123" t="str" cm="1">
        <f t="array" ref="V123">_xlfn.IFS(D123&lt;1000,"&lt;1000",D123&lt;5000,"1000 to 4999",D123&lt;10000,"5000 to 9999",D123&lt;15000,"10000 to 14999",D123&lt;20000,"15000 to 19999",D123&lt;25000,"20000 to 24999",D123&lt;30000,"25000 to 29999",D123&lt;35000,"30000 to 34999",D123&lt;40000,"35000 to 39999",D123&lt;45000,"40000 to 44999",D123&lt;50000,"45000 to 49999",D123&gt;50000,"Greater than 50000")</f>
        <v>45000 to 49999</v>
      </c>
    </row>
    <row r="124" spans="1:22"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5" cm="1">
        <f t="array" ref="O124">_xlfn.IFS(INT(E124/D124)&gt;=2,2,INT(E124/D124)&lt;2,E124/D124)</f>
        <v>0.64367690058479532</v>
      </c>
      <c r="P124" s="7">
        <f t="shared" si="6"/>
        <v>25.997933274284026</v>
      </c>
      <c r="Q124" s="6" t="str">
        <f t="shared" si="7"/>
        <v>publishing</v>
      </c>
      <c r="R124" s="6" t="str">
        <f t="shared" si="8"/>
        <v>fiction</v>
      </c>
      <c r="S124" s="8">
        <f t="shared" si="9"/>
        <v>41970.25</v>
      </c>
      <c r="T124" s="8">
        <f t="shared" si="10"/>
        <v>41997.25</v>
      </c>
      <c r="U124" s="6">
        <f t="shared" si="11"/>
        <v>2014</v>
      </c>
      <c r="V124" t="str" cm="1">
        <f t="array" ref="V124">_xlfn.IFS(D124&lt;1000,"&lt;1000",D124&lt;5000,"1000 to 4999",D124&lt;10000,"5000 to 9999",D124&lt;15000,"10000 to 14999",D124&lt;20000,"15000 to 19999",D124&lt;25000,"20000 to 24999",D124&lt;30000,"25000 to 29999",D124&lt;35000,"30000 to 34999",D124&lt;40000,"35000 to 39999",D124&lt;45000,"40000 to 44999",D124&lt;50000,"45000 to 49999",D124&gt;50000,"Greater than 50000")</f>
        <v>Greater than 50000</v>
      </c>
    </row>
    <row r="125" spans="1:22"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5" cm="1">
        <f t="array" ref="O125">_xlfn.IFS(INT(E125/D125)&gt;=2,2,INT(E125/D125)&lt;2,E125/D125)</f>
        <v>0.18622397298818233</v>
      </c>
      <c r="P125" s="7">
        <f t="shared" si="6"/>
        <v>49.987915407854985</v>
      </c>
      <c r="Q125" s="6" t="str">
        <f t="shared" si="7"/>
        <v>theater</v>
      </c>
      <c r="R125" s="6" t="str">
        <f t="shared" si="8"/>
        <v>plays</v>
      </c>
      <c r="S125" s="8">
        <f t="shared" si="9"/>
        <v>42332.25</v>
      </c>
      <c r="T125" s="8">
        <f t="shared" si="10"/>
        <v>42335.25</v>
      </c>
      <c r="U125" s="6">
        <f t="shared" si="11"/>
        <v>2015</v>
      </c>
      <c r="V125" t="str" cm="1">
        <f t="array" ref="V125">_xlfn.IFS(D125&lt;1000,"&lt;1000",D125&lt;5000,"1000 to 4999",D125&lt;10000,"5000 to 9999",D125&lt;15000,"10000 to 14999",D125&lt;20000,"15000 to 19999",D125&lt;25000,"20000 to 24999",D125&lt;30000,"25000 to 29999",D125&lt;35000,"30000 to 34999",D125&lt;40000,"35000 to 39999",D125&lt;45000,"40000 to 44999",D125&lt;50000,"45000 to 49999",D125&gt;50000,"Greater than 50000")</f>
        <v>Greater than 50000</v>
      </c>
    </row>
    <row r="126" spans="1:22"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5" cm="1">
        <f t="array" ref="O126">_xlfn.IFS(INT(E126/D126)&gt;=2,2,INT(E126/D126)&lt;2,E126/D126)</f>
        <v>2</v>
      </c>
      <c r="P126" s="7">
        <f t="shared" si="6"/>
        <v>101.72340425531915</v>
      </c>
      <c r="Q126" s="6" t="str">
        <f t="shared" si="7"/>
        <v>photography</v>
      </c>
      <c r="R126" s="6" t="str">
        <f t="shared" si="8"/>
        <v>photography books</v>
      </c>
      <c r="S126" s="8">
        <f t="shared" si="9"/>
        <v>43598.208333333328</v>
      </c>
      <c r="T126" s="8">
        <f t="shared" si="10"/>
        <v>43651.208333333328</v>
      </c>
      <c r="U126" s="6">
        <f t="shared" si="11"/>
        <v>2019</v>
      </c>
      <c r="V126" t="str" cm="1">
        <f t="array" ref="V126">_xlfn.IFS(D126&lt;1000,"&lt;1000",D126&lt;5000,"1000 to 4999",D126&lt;10000,"5000 to 9999",D126&lt;15000,"10000 to 14999",D126&lt;20000,"15000 to 19999",D126&lt;25000,"20000 to 24999",D126&lt;30000,"25000 to 29999",D126&lt;35000,"30000 to 34999",D126&lt;40000,"35000 to 39999",D126&lt;45000,"40000 to 44999",D126&lt;50000,"45000 to 49999",D126&gt;50000,"Greater than 50000")</f>
        <v>1000 to 4999</v>
      </c>
    </row>
    <row r="127" spans="1:22"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5" cm="1">
        <f t="array" ref="O127">_xlfn.IFS(INT(E127/D127)&gt;=2,2,INT(E127/D127)&lt;2,E127/D127)</f>
        <v>1.5990566037735849</v>
      </c>
      <c r="P127" s="7">
        <f t="shared" si="6"/>
        <v>47.083333333333336</v>
      </c>
      <c r="Q127" s="6" t="str">
        <f t="shared" si="7"/>
        <v>theater</v>
      </c>
      <c r="R127" s="6" t="str">
        <f t="shared" si="8"/>
        <v>plays</v>
      </c>
      <c r="S127" s="8">
        <f t="shared" si="9"/>
        <v>43362.208333333328</v>
      </c>
      <c r="T127" s="8">
        <f t="shared" si="10"/>
        <v>43366.208333333328</v>
      </c>
      <c r="U127" s="6">
        <f t="shared" si="11"/>
        <v>2018</v>
      </c>
      <c r="V127" t="str" cm="1">
        <f t="array" ref="V127">_xlfn.IFS(D127&lt;1000,"&lt;1000",D127&lt;5000,"1000 to 4999",D127&lt;10000,"5000 to 9999",D127&lt;15000,"10000 to 14999",D127&lt;20000,"15000 to 19999",D127&lt;25000,"20000 to 24999",D127&lt;30000,"25000 to 29999",D127&lt;35000,"30000 to 34999",D127&lt;40000,"35000 to 39999",D127&lt;45000,"40000 to 44999",D127&lt;50000,"45000 to 49999",D127&gt;50000,"Greater than 50000")</f>
        <v>5000 to 9999</v>
      </c>
    </row>
    <row r="128" spans="1:22"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5" cm="1">
        <f t="array" ref="O128">_xlfn.IFS(INT(E128/D128)&gt;=2,2,INT(E128/D128)&lt;2,E128/D128)</f>
        <v>0.38633185349611543</v>
      </c>
      <c r="P128" s="7">
        <f t="shared" si="6"/>
        <v>89.944444444444443</v>
      </c>
      <c r="Q128" s="6" t="str">
        <f t="shared" si="7"/>
        <v>theater</v>
      </c>
      <c r="R128" s="6" t="str">
        <f t="shared" si="8"/>
        <v>plays</v>
      </c>
      <c r="S128" s="8">
        <f t="shared" si="9"/>
        <v>42596.208333333328</v>
      </c>
      <c r="T128" s="8">
        <f t="shared" si="10"/>
        <v>42624.208333333328</v>
      </c>
      <c r="U128" s="6">
        <f t="shared" si="11"/>
        <v>2016</v>
      </c>
      <c r="V128" t="str" cm="1">
        <f t="array" ref="V128">_xlfn.IFS(D128&lt;1000,"&lt;1000",D128&lt;5000,"1000 to 4999",D128&lt;10000,"5000 to 9999",D128&lt;15000,"10000 to 14999",D128&lt;20000,"15000 to 19999",D128&lt;25000,"20000 to 24999",D128&lt;30000,"25000 to 29999",D128&lt;35000,"30000 to 34999",D128&lt;40000,"35000 to 39999",D128&lt;45000,"40000 to 44999",D128&lt;50000,"45000 to 49999",D128&gt;50000,"Greater than 50000")</f>
        <v>Greater than 50000</v>
      </c>
    </row>
    <row r="129" spans="1:22"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5" cm="1">
        <f t="array" ref="O129">_xlfn.IFS(INT(E129/D129)&gt;=2,2,INT(E129/D129)&lt;2,E129/D129)</f>
        <v>0.51421511627906979</v>
      </c>
      <c r="P129" s="7">
        <f t="shared" si="6"/>
        <v>78.96875</v>
      </c>
      <c r="Q129" s="6" t="str">
        <f t="shared" si="7"/>
        <v>theater</v>
      </c>
      <c r="R129" s="6" t="str">
        <f t="shared" si="8"/>
        <v>plays</v>
      </c>
      <c r="S129" s="8">
        <f t="shared" si="9"/>
        <v>40310.208333333336</v>
      </c>
      <c r="T129" s="8">
        <f t="shared" si="10"/>
        <v>40313.208333333336</v>
      </c>
      <c r="U129" s="6">
        <f t="shared" si="11"/>
        <v>2010</v>
      </c>
      <c r="V129" t="str" cm="1">
        <f t="array" ref="V129">_xlfn.IFS(D129&lt;1000,"&lt;1000",D129&lt;5000,"1000 to 4999",D129&lt;10000,"5000 to 9999",D129&lt;15000,"10000 to 14999",D129&lt;20000,"15000 to 19999",D129&lt;25000,"20000 to 24999",D129&lt;30000,"25000 to 29999",D129&lt;35000,"30000 to 34999",D129&lt;40000,"35000 to 39999",D129&lt;45000,"40000 to 44999",D129&lt;50000,"45000 to 49999",D129&gt;50000,"Greater than 50000")</f>
        <v>Greater than 50000</v>
      </c>
    </row>
    <row r="130" spans="1:22"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5" cm="1">
        <f t="array" ref="O130">_xlfn.IFS(INT(E130/D130)&gt;=2,2,INT(E130/D130)&lt;2,E130/D130)</f>
        <v>0.60334277620396604</v>
      </c>
      <c r="P130" s="7">
        <f t="shared" si="6"/>
        <v>80.067669172932327</v>
      </c>
      <c r="Q130" s="6" t="str">
        <f t="shared" si="7"/>
        <v>music</v>
      </c>
      <c r="R130" s="6" t="str">
        <f t="shared" si="8"/>
        <v>rock</v>
      </c>
      <c r="S130" s="8">
        <f t="shared" si="9"/>
        <v>40417.208333333336</v>
      </c>
      <c r="T130" s="8">
        <f t="shared" si="10"/>
        <v>40430.208333333336</v>
      </c>
      <c r="U130" s="6">
        <f t="shared" si="11"/>
        <v>2010</v>
      </c>
      <c r="V130" t="str" cm="1">
        <f t="array" ref="V130">_xlfn.IFS(D130&lt;1000,"&lt;1000",D130&lt;5000,"1000 to 4999",D130&lt;10000,"5000 to 9999",D130&lt;15000,"10000 to 14999",D130&lt;20000,"15000 to 19999",D130&lt;25000,"20000 to 24999",D130&lt;30000,"25000 to 29999",D130&lt;35000,"30000 to 34999",D130&lt;40000,"35000 to 39999",D130&lt;45000,"40000 to 44999",D130&lt;50000,"45000 to 49999",D130&gt;50000,"Greater than 50000")</f>
        <v>Greater than 50000</v>
      </c>
    </row>
    <row r="131" spans="1:22"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5" cm="1">
        <f t="array" ref="O131">_xlfn.IFS(INT(E131/D131)&gt;=2,2,INT(E131/D131)&lt;2,E131/D131)</f>
        <v>3.2026936026936029E-2</v>
      </c>
      <c r="P131" s="7">
        <f t="shared" ref="P131:P194" si="12">IF(G131&lt;&gt;0,E131/G131,0)</f>
        <v>86.472727272727269</v>
      </c>
      <c r="Q131" s="6" t="str">
        <f t="shared" ref="Q131:Q194" si="13">LEFT(N131,FIND("/",N131)-1)</f>
        <v>food</v>
      </c>
      <c r="R131" s="6" t="str">
        <f t="shared" ref="R131:R194" si="14">RIGHT(N131,LEN(N131)-FIND("/",N131))</f>
        <v>food trucks</v>
      </c>
      <c r="S131" s="8">
        <f t="shared" ref="S131:S194" si="15">(J131/86400)+DATE(1970,1,1)</f>
        <v>42038.25</v>
      </c>
      <c r="T131" s="8">
        <f t="shared" ref="T131:T194" si="16">(K131/86400)+DATE(1970,1,1)</f>
        <v>42063.25</v>
      </c>
      <c r="U131" s="6">
        <f t="shared" ref="U131:U194" si="17">YEAR(S131)</f>
        <v>2015</v>
      </c>
      <c r="V131" t="str" cm="1">
        <f t="array" ref="V131">_xlfn.IFS(D131&lt;1000,"&lt;1000",D131&lt;5000,"1000 to 4999",D131&lt;10000,"5000 to 9999",D131&lt;15000,"10000 to 14999",D131&lt;20000,"15000 to 19999",D131&lt;25000,"20000 to 24999",D131&lt;30000,"25000 to 29999",D131&lt;35000,"30000 to 34999",D131&lt;40000,"35000 to 39999",D131&lt;45000,"40000 to 44999",D131&lt;50000,"45000 to 49999",D131&gt;50000,"Greater than 50000")</f>
        <v>Greater than 50000</v>
      </c>
    </row>
    <row r="132" spans="1:22"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5" cm="1">
        <f t="array" ref="O132">_xlfn.IFS(INT(E132/D132)&gt;=2,2,INT(E132/D132)&lt;2,E132/D132)</f>
        <v>1.5546875</v>
      </c>
      <c r="P132" s="7">
        <f t="shared" si="12"/>
        <v>28.001876172607879</v>
      </c>
      <c r="Q132" s="6" t="str">
        <f t="shared" si="13"/>
        <v>film &amp; video</v>
      </c>
      <c r="R132" s="6" t="str">
        <f t="shared" si="14"/>
        <v>drama</v>
      </c>
      <c r="S132" s="8">
        <f t="shared" si="15"/>
        <v>40842.208333333336</v>
      </c>
      <c r="T132" s="8">
        <f t="shared" si="16"/>
        <v>40858.25</v>
      </c>
      <c r="U132" s="6">
        <f t="shared" si="17"/>
        <v>2011</v>
      </c>
      <c r="V132" t="str" cm="1">
        <f t="array" ref="V132">_xlfn.IFS(D132&lt;1000,"&lt;1000",D132&lt;5000,"1000 to 4999",D132&lt;10000,"5000 to 9999",D132&lt;15000,"10000 to 14999",D132&lt;20000,"15000 to 19999",D132&lt;25000,"20000 to 24999",D132&lt;30000,"25000 to 29999",D132&lt;35000,"30000 to 34999",D132&lt;40000,"35000 to 39999",D132&lt;45000,"40000 to 44999",D132&lt;50000,"45000 to 49999",D132&gt;50000,"Greater than 50000")</f>
        <v>5000 to 9999</v>
      </c>
    </row>
    <row r="133" spans="1:22"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5" cm="1">
        <f t="array" ref="O133">_xlfn.IFS(INT(E133/D133)&gt;=2,2,INT(E133/D133)&lt;2,E133/D133)</f>
        <v>1.0085974499089254</v>
      </c>
      <c r="P133" s="7">
        <f t="shared" si="12"/>
        <v>67.996725337699544</v>
      </c>
      <c r="Q133" s="6" t="str">
        <f t="shared" si="13"/>
        <v>technology</v>
      </c>
      <c r="R133" s="6" t="str">
        <f t="shared" si="14"/>
        <v>web</v>
      </c>
      <c r="S133" s="8">
        <f t="shared" si="15"/>
        <v>41607.25</v>
      </c>
      <c r="T133" s="8">
        <f t="shared" si="16"/>
        <v>41620.25</v>
      </c>
      <c r="U133" s="6">
        <f t="shared" si="17"/>
        <v>2013</v>
      </c>
      <c r="V133" t="str" cm="1">
        <f t="array" ref="V133">_xlfn.IFS(D133&lt;1000,"&lt;1000",D133&lt;5000,"1000 to 4999",D133&lt;10000,"5000 to 9999",D133&lt;15000,"10000 to 14999",D133&lt;20000,"15000 to 19999",D133&lt;25000,"20000 to 24999",D133&lt;30000,"25000 to 29999",D133&lt;35000,"30000 to 34999",D133&lt;40000,"35000 to 39999",D133&lt;45000,"40000 to 44999",D133&lt;50000,"45000 to 49999",D133&gt;50000,"Greater than 50000")</f>
        <v>Greater than 50000</v>
      </c>
    </row>
    <row r="134" spans="1:22"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5" cm="1">
        <f t="array" ref="O134">_xlfn.IFS(INT(E134/D134)&gt;=2,2,INT(E134/D134)&lt;2,E134/D134)</f>
        <v>1.1618181818181819</v>
      </c>
      <c r="P134" s="7">
        <f t="shared" si="12"/>
        <v>43.078651685393261</v>
      </c>
      <c r="Q134" s="6" t="str">
        <f t="shared" si="13"/>
        <v>theater</v>
      </c>
      <c r="R134" s="6" t="str">
        <f t="shared" si="14"/>
        <v>plays</v>
      </c>
      <c r="S134" s="8">
        <f t="shared" si="15"/>
        <v>43112.25</v>
      </c>
      <c r="T134" s="8">
        <f t="shared" si="16"/>
        <v>43128.25</v>
      </c>
      <c r="U134" s="6">
        <f t="shared" si="17"/>
        <v>2018</v>
      </c>
      <c r="V134" t="str" cm="1">
        <f t="array" ref="V134">_xlfn.IFS(D134&lt;1000,"&lt;1000",D134&lt;5000,"1000 to 4999",D134&lt;10000,"5000 to 9999",D134&lt;15000,"10000 to 14999",D134&lt;20000,"15000 to 19999",D134&lt;25000,"20000 to 24999",D134&lt;30000,"25000 to 29999",D134&lt;35000,"30000 to 34999",D134&lt;40000,"35000 to 39999",D134&lt;45000,"40000 to 44999",D134&lt;50000,"45000 to 49999",D134&gt;50000,"Greater than 50000")</f>
        <v>1000 to 4999</v>
      </c>
    </row>
    <row r="135" spans="1:22"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5" cm="1">
        <f t="array" ref="O135">_xlfn.IFS(INT(E135/D135)&gt;=2,2,INT(E135/D135)&lt;2,E135/D135)</f>
        <v>2</v>
      </c>
      <c r="P135" s="7">
        <f t="shared" si="12"/>
        <v>87.95597484276729</v>
      </c>
      <c r="Q135" s="6" t="str">
        <f t="shared" si="13"/>
        <v>music</v>
      </c>
      <c r="R135" s="6" t="str">
        <f t="shared" si="14"/>
        <v>world music</v>
      </c>
      <c r="S135" s="8">
        <f t="shared" si="15"/>
        <v>40767.208333333336</v>
      </c>
      <c r="T135" s="8">
        <f t="shared" si="16"/>
        <v>40789.208333333336</v>
      </c>
      <c r="U135" s="6">
        <f t="shared" si="17"/>
        <v>2011</v>
      </c>
      <c r="V135" t="str" cm="1">
        <f t="array" ref="V135">_xlfn.IFS(D135&lt;1000,"&lt;1000",D135&lt;5000,"1000 to 4999",D135&lt;10000,"5000 to 9999",D135&lt;15000,"10000 to 14999",D135&lt;20000,"15000 to 19999",D135&lt;25000,"20000 to 24999",D135&lt;30000,"25000 to 29999",D135&lt;35000,"30000 to 34999",D135&lt;40000,"35000 to 39999",D135&lt;45000,"40000 to 44999",D135&lt;50000,"45000 to 49999",D135&gt;50000,"Greater than 50000")</f>
        <v>1000 to 4999</v>
      </c>
    </row>
    <row r="136" spans="1:22"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5" cm="1">
        <f t="array" ref="O136">_xlfn.IFS(INT(E136/D136)&gt;=2,2,INT(E136/D136)&lt;2,E136/D136)</f>
        <v>0.89736683417085428</v>
      </c>
      <c r="P136" s="7">
        <f t="shared" si="12"/>
        <v>94.987234042553197</v>
      </c>
      <c r="Q136" s="6" t="str">
        <f t="shared" si="13"/>
        <v>film &amp; video</v>
      </c>
      <c r="R136" s="6" t="str">
        <f t="shared" si="14"/>
        <v>documentary</v>
      </c>
      <c r="S136" s="8">
        <f t="shared" si="15"/>
        <v>40713.208333333336</v>
      </c>
      <c r="T136" s="8">
        <f t="shared" si="16"/>
        <v>40762.208333333336</v>
      </c>
      <c r="U136" s="6">
        <f t="shared" si="17"/>
        <v>2011</v>
      </c>
      <c r="V136" t="str" cm="1">
        <f t="array" ref="V136">_xlfn.IFS(D136&lt;1000,"&lt;1000",D136&lt;5000,"1000 to 4999",D136&lt;10000,"5000 to 9999",D136&lt;15000,"10000 to 14999",D136&lt;20000,"15000 to 19999",D136&lt;25000,"20000 to 24999",D136&lt;30000,"25000 to 29999",D136&lt;35000,"30000 to 34999",D136&lt;40000,"35000 to 39999",D136&lt;45000,"40000 to 44999",D136&lt;50000,"45000 to 49999",D136&gt;50000,"Greater than 50000")</f>
        <v>Greater than 50000</v>
      </c>
    </row>
    <row r="137" spans="1:22"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5" cm="1">
        <f t="array" ref="O137">_xlfn.IFS(INT(E137/D137)&gt;=2,2,INT(E137/D137)&lt;2,E137/D137)</f>
        <v>0.71272727272727276</v>
      </c>
      <c r="P137" s="7">
        <f t="shared" si="12"/>
        <v>46.905982905982903</v>
      </c>
      <c r="Q137" s="6" t="str">
        <f t="shared" si="13"/>
        <v>theater</v>
      </c>
      <c r="R137" s="6" t="str">
        <f t="shared" si="14"/>
        <v>plays</v>
      </c>
      <c r="S137" s="8">
        <f t="shared" si="15"/>
        <v>41340.25</v>
      </c>
      <c r="T137" s="8">
        <f t="shared" si="16"/>
        <v>41345.208333333336</v>
      </c>
      <c r="U137" s="6">
        <f t="shared" si="17"/>
        <v>2013</v>
      </c>
      <c r="V137" t="str" cm="1">
        <f t="array" ref="V137">_xlfn.IFS(D137&lt;1000,"&lt;1000",D137&lt;5000,"1000 to 4999",D137&lt;10000,"5000 to 9999",D137&lt;15000,"10000 to 14999",D137&lt;20000,"15000 to 19999",D137&lt;25000,"20000 to 24999",D137&lt;30000,"25000 to 29999",D137&lt;35000,"30000 to 34999",D137&lt;40000,"35000 to 39999",D137&lt;45000,"40000 to 44999",D137&lt;50000,"45000 to 49999",D137&gt;50000,"Greater than 50000")</f>
        <v>5000 to 9999</v>
      </c>
    </row>
    <row r="138" spans="1:22"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5" cm="1">
        <f t="array" ref="O138">_xlfn.IFS(INT(E138/D138)&gt;=2,2,INT(E138/D138)&lt;2,E138/D138)</f>
        <v>3.2862318840579711E-2</v>
      </c>
      <c r="P138" s="7">
        <f t="shared" si="12"/>
        <v>46.913793103448278</v>
      </c>
      <c r="Q138" s="6" t="str">
        <f t="shared" si="13"/>
        <v>film &amp; video</v>
      </c>
      <c r="R138" s="6" t="str">
        <f t="shared" si="14"/>
        <v>drama</v>
      </c>
      <c r="S138" s="8">
        <f t="shared" si="15"/>
        <v>41797.208333333336</v>
      </c>
      <c r="T138" s="8">
        <f t="shared" si="16"/>
        <v>41809.208333333336</v>
      </c>
      <c r="U138" s="6">
        <f t="shared" si="17"/>
        <v>2014</v>
      </c>
      <c r="V138" t="str" cm="1">
        <f t="array" ref="V138">_xlfn.IFS(D138&lt;1000,"&lt;1000",D138&lt;5000,"1000 to 4999",D138&lt;10000,"5000 to 9999",D138&lt;15000,"10000 to 14999",D138&lt;20000,"15000 to 19999",D138&lt;25000,"20000 to 24999",D138&lt;30000,"25000 to 29999",D138&lt;35000,"30000 to 34999",D138&lt;40000,"35000 to 39999",D138&lt;45000,"40000 to 44999",D138&lt;50000,"45000 to 49999",D138&gt;50000,"Greater than 50000")</f>
        <v>Greater than 50000</v>
      </c>
    </row>
    <row r="139" spans="1:22"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5" cm="1">
        <f t="array" ref="O139">_xlfn.IFS(INT(E139/D139)&gt;=2,2,INT(E139/D139)&lt;2,E139/D139)</f>
        <v>2</v>
      </c>
      <c r="P139" s="7">
        <f t="shared" si="12"/>
        <v>94.24</v>
      </c>
      <c r="Q139" s="6" t="str">
        <f t="shared" si="13"/>
        <v>publishing</v>
      </c>
      <c r="R139" s="6" t="str">
        <f t="shared" si="14"/>
        <v>nonfiction</v>
      </c>
      <c r="S139" s="8">
        <f t="shared" si="15"/>
        <v>40457.208333333336</v>
      </c>
      <c r="T139" s="8">
        <f t="shared" si="16"/>
        <v>40463.208333333336</v>
      </c>
      <c r="U139" s="6">
        <f t="shared" si="17"/>
        <v>2010</v>
      </c>
      <c r="V139" t="str" cm="1">
        <f t="array" ref="V139">_xlfn.IFS(D139&lt;1000,"&lt;1000",D139&lt;5000,"1000 to 4999",D139&lt;10000,"5000 to 9999",D139&lt;15000,"10000 to 14999",D139&lt;20000,"15000 to 19999",D139&lt;25000,"20000 to 24999",D139&lt;30000,"25000 to 29999",D139&lt;35000,"30000 to 34999",D139&lt;40000,"35000 to 39999",D139&lt;45000,"40000 to 44999",D139&lt;50000,"45000 to 49999",D139&gt;50000,"Greater than 50000")</f>
        <v>1000 to 4999</v>
      </c>
    </row>
    <row r="140" spans="1:22"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5" cm="1">
        <f t="array" ref="O140">_xlfn.IFS(INT(E140/D140)&gt;=2,2,INT(E140/D140)&lt;2,E140/D140)</f>
        <v>0.96</v>
      </c>
      <c r="P140" s="7">
        <f t="shared" si="12"/>
        <v>80.139130434782615</v>
      </c>
      <c r="Q140" s="6" t="str">
        <f t="shared" si="13"/>
        <v>games</v>
      </c>
      <c r="R140" s="6" t="str">
        <f t="shared" si="14"/>
        <v>mobile games</v>
      </c>
      <c r="S140" s="8">
        <f t="shared" si="15"/>
        <v>41180.208333333336</v>
      </c>
      <c r="T140" s="8">
        <f t="shared" si="16"/>
        <v>41186.208333333336</v>
      </c>
      <c r="U140" s="6">
        <f t="shared" si="17"/>
        <v>2012</v>
      </c>
      <c r="V140" t="str" cm="1">
        <f t="array" ref="V140">_xlfn.IFS(D140&lt;1000,"&lt;1000",D140&lt;5000,"1000 to 4999",D140&lt;10000,"5000 to 9999",D140&lt;15000,"10000 to 14999",D140&lt;20000,"15000 to 19999",D140&lt;25000,"20000 to 24999",D140&lt;30000,"25000 to 29999",D140&lt;35000,"30000 to 34999",D140&lt;40000,"35000 to 39999",D140&lt;45000,"40000 to 44999",D140&lt;50000,"45000 to 49999",D140&gt;50000,"Greater than 50000")</f>
        <v>5000 to 9999</v>
      </c>
    </row>
    <row r="141" spans="1:22"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5" cm="1">
        <f t="array" ref="O141">_xlfn.IFS(INT(E141/D141)&gt;=2,2,INT(E141/D141)&lt;2,E141/D141)</f>
        <v>0.20896851248642778</v>
      </c>
      <c r="P141" s="7">
        <f t="shared" si="12"/>
        <v>59.036809815950917</v>
      </c>
      <c r="Q141" s="6" t="str">
        <f t="shared" si="13"/>
        <v>technology</v>
      </c>
      <c r="R141" s="6" t="str">
        <f t="shared" si="14"/>
        <v>wearables</v>
      </c>
      <c r="S141" s="8">
        <f t="shared" si="15"/>
        <v>42115.208333333328</v>
      </c>
      <c r="T141" s="8">
        <f t="shared" si="16"/>
        <v>42131.208333333328</v>
      </c>
      <c r="U141" s="6">
        <f t="shared" si="17"/>
        <v>2015</v>
      </c>
      <c r="V141" t="str" cm="1">
        <f t="array" ref="V141">_xlfn.IFS(D141&lt;1000,"&lt;1000",D141&lt;5000,"1000 to 4999",D141&lt;10000,"5000 to 9999",D141&lt;15000,"10000 to 14999",D141&lt;20000,"15000 to 19999",D141&lt;25000,"20000 to 24999",D141&lt;30000,"25000 to 29999",D141&lt;35000,"30000 to 34999",D141&lt;40000,"35000 to 39999",D141&lt;45000,"40000 to 44999",D141&lt;50000,"45000 to 49999",D141&gt;50000,"Greater than 50000")</f>
        <v>Greater than 50000</v>
      </c>
    </row>
    <row r="142" spans="1:22"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5" cm="1">
        <f t="array" ref="O142">_xlfn.IFS(INT(E142/D142)&gt;=2,2,INT(E142/D142)&lt;2,E142/D142)</f>
        <v>2</v>
      </c>
      <c r="P142" s="7">
        <f t="shared" si="12"/>
        <v>65.989247311827953</v>
      </c>
      <c r="Q142" s="6" t="str">
        <f t="shared" si="13"/>
        <v>film &amp; video</v>
      </c>
      <c r="R142" s="6" t="str">
        <f t="shared" si="14"/>
        <v>documentary</v>
      </c>
      <c r="S142" s="8">
        <f t="shared" si="15"/>
        <v>43156.25</v>
      </c>
      <c r="T142" s="8">
        <f t="shared" si="16"/>
        <v>43161.25</v>
      </c>
      <c r="U142" s="6">
        <f t="shared" si="17"/>
        <v>2018</v>
      </c>
      <c r="V142" t="str" cm="1">
        <f t="array" ref="V142">_xlfn.IFS(D142&lt;1000,"&lt;1000",D142&lt;5000,"1000 to 4999",D142&lt;10000,"5000 to 9999",D142&lt;15000,"10000 to 14999",D142&lt;20000,"15000 to 19999",D142&lt;25000,"20000 to 24999",D142&lt;30000,"25000 to 29999",D142&lt;35000,"30000 to 34999",D142&lt;40000,"35000 to 39999",D142&lt;45000,"40000 to 44999",D142&lt;50000,"45000 to 49999",D142&gt;50000,"Greater than 50000")</f>
        <v>5000 to 9999</v>
      </c>
    </row>
    <row r="143" spans="1:22"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5" cm="1">
        <f t="array" ref="O143">_xlfn.IFS(INT(E143/D143)&gt;=2,2,INT(E143/D143)&lt;2,E143/D143)</f>
        <v>1.0159097978227061</v>
      </c>
      <c r="P143" s="7">
        <f t="shared" si="12"/>
        <v>60.992530345471522</v>
      </c>
      <c r="Q143" s="6" t="str">
        <f t="shared" si="13"/>
        <v>technology</v>
      </c>
      <c r="R143" s="6" t="str">
        <f t="shared" si="14"/>
        <v>web</v>
      </c>
      <c r="S143" s="8">
        <f t="shared" si="15"/>
        <v>42167.208333333328</v>
      </c>
      <c r="T143" s="8">
        <f t="shared" si="16"/>
        <v>42173.208333333328</v>
      </c>
      <c r="U143" s="6">
        <f t="shared" si="17"/>
        <v>2015</v>
      </c>
      <c r="V143" t="str" cm="1">
        <f t="array" ref="V143">_xlfn.IFS(D143&lt;1000,"&lt;1000",D143&lt;5000,"1000 to 4999",D143&lt;10000,"5000 to 9999",D143&lt;15000,"10000 to 14999",D143&lt;20000,"15000 to 19999",D143&lt;25000,"20000 to 24999",D143&lt;30000,"25000 to 29999",D143&lt;35000,"30000 to 34999",D143&lt;40000,"35000 to 39999",D143&lt;45000,"40000 to 44999",D143&lt;50000,"45000 to 49999",D143&gt;50000,"Greater than 50000")</f>
        <v>Greater than 50000</v>
      </c>
    </row>
    <row r="144" spans="1:22"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5" cm="1">
        <f t="array" ref="O144">_xlfn.IFS(INT(E144/D144)&gt;=2,2,INT(E144/D144)&lt;2,E144/D144)</f>
        <v>2</v>
      </c>
      <c r="P144" s="7">
        <f t="shared" si="12"/>
        <v>98.307692307692307</v>
      </c>
      <c r="Q144" s="6" t="str">
        <f t="shared" si="13"/>
        <v>technology</v>
      </c>
      <c r="R144" s="6" t="str">
        <f t="shared" si="14"/>
        <v>web</v>
      </c>
      <c r="S144" s="8">
        <f t="shared" si="15"/>
        <v>41005.208333333336</v>
      </c>
      <c r="T144" s="8">
        <f t="shared" si="16"/>
        <v>41046.208333333336</v>
      </c>
      <c r="U144" s="6">
        <f t="shared" si="17"/>
        <v>2012</v>
      </c>
      <c r="V144" t="str" cm="1">
        <f t="array" ref="V144">_xlfn.IFS(D144&lt;1000,"&lt;1000",D144&lt;5000,"1000 to 4999",D144&lt;10000,"5000 to 9999",D144&lt;15000,"10000 to 14999",D144&lt;20000,"15000 to 19999",D144&lt;25000,"20000 to 24999",D144&lt;30000,"25000 to 29999",D144&lt;35000,"30000 to 34999",D144&lt;40000,"35000 to 39999",D144&lt;45000,"40000 to 44999",D144&lt;50000,"45000 to 49999",D144&gt;50000,"Greater than 50000")</f>
        <v>5000 to 9999</v>
      </c>
    </row>
    <row r="145" spans="1:22"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5" cm="1">
        <f t="array" ref="O145">_xlfn.IFS(INT(E145/D145)&gt;=2,2,INT(E145/D145)&lt;2,E145/D145)</f>
        <v>1.355925925925926</v>
      </c>
      <c r="P145" s="7">
        <f t="shared" si="12"/>
        <v>104.6</v>
      </c>
      <c r="Q145" s="6" t="str">
        <f t="shared" si="13"/>
        <v>music</v>
      </c>
      <c r="R145" s="6" t="str">
        <f t="shared" si="14"/>
        <v>indie rock</v>
      </c>
      <c r="S145" s="8">
        <f t="shared" si="15"/>
        <v>40357.208333333336</v>
      </c>
      <c r="T145" s="8">
        <f t="shared" si="16"/>
        <v>40377.208333333336</v>
      </c>
      <c r="U145" s="6">
        <f t="shared" si="17"/>
        <v>2010</v>
      </c>
      <c r="V145" t="str" cm="1">
        <f t="array" ref="V145">_xlfn.IFS(D145&lt;1000,"&lt;1000",D145&lt;5000,"1000 to 4999",D145&lt;10000,"5000 to 9999",D145&lt;15000,"10000 to 14999",D145&lt;20000,"15000 to 19999",D145&lt;25000,"20000 to 24999",D145&lt;30000,"25000 to 29999",D145&lt;35000,"30000 to 34999",D145&lt;40000,"35000 to 39999",D145&lt;45000,"40000 to 44999",D145&lt;50000,"45000 to 49999",D145&gt;50000,"Greater than 50000")</f>
        <v>5000 to 9999</v>
      </c>
    </row>
    <row r="146" spans="1:22"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5" cm="1">
        <f t="array" ref="O146">_xlfn.IFS(INT(E146/D146)&gt;=2,2,INT(E146/D146)&lt;2,E146/D146)</f>
        <v>1.2909999999999999</v>
      </c>
      <c r="P146" s="7">
        <f t="shared" si="12"/>
        <v>86.066666666666663</v>
      </c>
      <c r="Q146" s="6" t="str">
        <f t="shared" si="13"/>
        <v>theater</v>
      </c>
      <c r="R146" s="6" t="str">
        <f t="shared" si="14"/>
        <v>plays</v>
      </c>
      <c r="S146" s="8">
        <f t="shared" si="15"/>
        <v>43633.208333333328</v>
      </c>
      <c r="T146" s="8">
        <f t="shared" si="16"/>
        <v>43641.208333333328</v>
      </c>
      <c r="U146" s="6">
        <f t="shared" si="17"/>
        <v>2019</v>
      </c>
      <c r="V146" t="str" cm="1">
        <f t="array" ref="V146">_xlfn.IFS(D146&lt;1000,"&lt;1000",D146&lt;5000,"1000 to 4999",D146&lt;10000,"5000 to 9999",D146&lt;15000,"10000 to 14999",D146&lt;20000,"15000 to 19999",D146&lt;25000,"20000 to 24999",D146&lt;30000,"25000 to 29999",D146&lt;35000,"30000 to 34999",D146&lt;40000,"35000 to 39999",D146&lt;45000,"40000 to 44999",D146&lt;50000,"45000 to 49999",D146&gt;50000,"Greater than 50000")</f>
        <v>5000 to 9999</v>
      </c>
    </row>
    <row r="147" spans="1:22"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5" cm="1">
        <f t="array" ref="O147">_xlfn.IFS(INT(E147/D147)&gt;=2,2,INT(E147/D147)&lt;2,E147/D147)</f>
        <v>2</v>
      </c>
      <c r="P147" s="7">
        <f t="shared" si="12"/>
        <v>76.989583333333329</v>
      </c>
      <c r="Q147" s="6" t="str">
        <f t="shared" si="13"/>
        <v>technology</v>
      </c>
      <c r="R147" s="6" t="str">
        <f t="shared" si="14"/>
        <v>wearables</v>
      </c>
      <c r="S147" s="8">
        <f t="shared" si="15"/>
        <v>41889.208333333336</v>
      </c>
      <c r="T147" s="8">
        <f t="shared" si="16"/>
        <v>41894.208333333336</v>
      </c>
      <c r="U147" s="6">
        <f t="shared" si="17"/>
        <v>2014</v>
      </c>
      <c r="V147" t="str" cm="1">
        <f t="array" ref="V147">_xlfn.IFS(D147&lt;1000,"&lt;1000",D147&lt;5000,"1000 to 4999",D147&lt;10000,"5000 to 9999",D147&lt;15000,"10000 to 14999",D147&lt;20000,"15000 to 19999",D147&lt;25000,"20000 to 24999",D147&lt;30000,"25000 to 29999",D147&lt;35000,"30000 to 34999",D147&lt;40000,"35000 to 39999",D147&lt;45000,"40000 to 44999",D147&lt;50000,"45000 to 49999",D147&gt;50000,"Greater than 50000")</f>
        <v>25000 to 29999</v>
      </c>
    </row>
    <row r="148" spans="1:22"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5" cm="1">
        <f t="array" ref="O148">_xlfn.IFS(INT(E148/D148)&gt;=2,2,INT(E148/D148)&lt;2,E148/D148)</f>
        <v>0.17249999999999999</v>
      </c>
      <c r="P148" s="7">
        <f t="shared" si="12"/>
        <v>29.764705882352942</v>
      </c>
      <c r="Q148" s="6" t="str">
        <f t="shared" si="13"/>
        <v>theater</v>
      </c>
      <c r="R148" s="6" t="str">
        <f t="shared" si="14"/>
        <v>plays</v>
      </c>
      <c r="S148" s="8">
        <f t="shared" si="15"/>
        <v>40855.25</v>
      </c>
      <c r="T148" s="8">
        <f t="shared" si="16"/>
        <v>40875.25</v>
      </c>
      <c r="U148" s="6">
        <f t="shared" si="17"/>
        <v>2011</v>
      </c>
      <c r="V148" t="str" cm="1">
        <f t="array" ref="V148">_xlfn.IFS(D148&lt;1000,"&lt;1000",D148&lt;5000,"1000 to 4999",D148&lt;10000,"5000 to 9999",D148&lt;15000,"10000 to 14999",D148&lt;20000,"15000 to 19999",D148&lt;25000,"20000 to 24999",D148&lt;30000,"25000 to 29999",D148&lt;35000,"30000 to 34999",D148&lt;40000,"35000 to 39999",D148&lt;45000,"40000 to 44999",D148&lt;50000,"45000 to 49999",D148&gt;50000,"Greater than 50000")</f>
        <v>5000 to 9999</v>
      </c>
    </row>
    <row r="149" spans="1:22"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5" cm="1">
        <f t="array" ref="O149">_xlfn.IFS(INT(E149/D149)&gt;=2,2,INT(E149/D149)&lt;2,E149/D149)</f>
        <v>1.1249397590361445</v>
      </c>
      <c r="P149" s="7">
        <f t="shared" si="12"/>
        <v>46.91959798994975</v>
      </c>
      <c r="Q149" s="6" t="str">
        <f t="shared" si="13"/>
        <v>theater</v>
      </c>
      <c r="R149" s="6" t="str">
        <f t="shared" si="14"/>
        <v>plays</v>
      </c>
      <c r="S149" s="8">
        <f t="shared" si="15"/>
        <v>42534.208333333328</v>
      </c>
      <c r="T149" s="8">
        <f t="shared" si="16"/>
        <v>42540.208333333328</v>
      </c>
      <c r="U149" s="6">
        <f t="shared" si="17"/>
        <v>2016</v>
      </c>
      <c r="V149" t="str" cm="1">
        <f t="array" ref="V149">_xlfn.IFS(D149&lt;1000,"&lt;1000",D149&lt;5000,"1000 to 4999",D149&lt;10000,"5000 to 9999",D149&lt;15000,"10000 to 14999",D149&lt;20000,"15000 to 19999",D149&lt;25000,"20000 to 24999",D149&lt;30000,"25000 to 29999",D149&lt;35000,"30000 to 34999",D149&lt;40000,"35000 to 39999",D149&lt;45000,"40000 to 44999",D149&lt;50000,"45000 to 49999",D149&gt;50000,"Greater than 50000")</f>
        <v>5000 to 9999</v>
      </c>
    </row>
    <row r="150" spans="1:22"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5" cm="1">
        <f t="array" ref="O150">_xlfn.IFS(INT(E150/D150)&gt;=2,2,INT(E150/D150)&lt;2,E150/D150)</f>
        <v>1.2102150537634409</v>
      </c>
      <c r="P150" s="7">
        <f t="shared" si="12"/>
        <v>105.18691588785046</v>
      </c>
      <c r="Q150" s="6" t="str">
        <f t="shared" si="13"/>
        <v>technology</v>
      </c>
      <c r="R150" s="6" t="str">
        <f t="shared" si="14"/>
        <v>wearables</v>
      </c>
      <c r="S150" s="8">
        <f t="shared" si="15"/>
        <v>42941.208333333328</v>
      </c>
      <c r="T150" s="8">
        <f t="shared" si="16"/>
        <v>42950.208333333328</v>
      </c>
      <c r="U150" s="6">
        <f t="shared" si="17"/>
        <v>2017</v>
      </c>
      <c r="V150" t="str" cm="1">
        <f t="array" ref="V150">_xlfn.IFS(D150&lt;1000,"&lt;1000",D150&lt;5000,"1000 to 4999",D150&lt;10000,"5000 to 9999",D150&lt;15000,"10000 to 14999",D150&lt;20000,"15000 to 19999",D150&lt;25000,"20000 to 24999",D150&lt;30000,"25000 to 29999",D150&lt;35000,"30000 to 34999",D150&lt;40000,"35000 to 39999",D150&lt;45000,"40000 to 44999",D150&lt;50000,"45000 to 49999",D150&gt;50000,"Greater than 50000")</f>
        <v>5000 to 9999</v>
      </c>
    </row>
    <row r="151" spans="1:22"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5" cm="1">
        <f t="array" ref="O151">_xlfn.IFS(INT(E151/D151)&gt;=2,2,INT(E151/D151)&lt;2,E151/D151)</f>
        <v>2</v>
      </c>
      <c r="P151" s="7">
        <f t="shared" si="12"/>
        <v>69.907692307692301</v>
      </c>
      <c r="Q151" s="6" t="str">
        <f t="shared" si="13"/>
        <v>music</v>
      </c>
      <c r="R151" s="6" t="str">
        <f t="shared" si="14"/>
        <v>indie rock</v>
      </c>
      <c r="S151" s="8">
        <f t="shared" si="15"/>
        <v>41275.25</v>
      </c>
      <c r="T151" s="8">
        <f t="shared" si="16"/>
        <v>41327.25</v>
      </c>
      <c r="U151" s="6">
        <f t="shared" si="17"/>
        <v>2013</v>
      </c>
      <c r="V151" t="str" cm="1">
        <f t="array" ref="V151">_xlfn.IFS(D151&lt;1000,"&lt;1000",D151&lt;5000,"1000 to 4999",D151&lt;10000,"5000 to 9999",D151&lt;15000,"10000 to 14999",D151&lt;20000,"15000 to 19999",D151&lt;25000,"20000 to 24999",D151&lt;30000,"25000 to 29999",D151&lt;35000,"30000 to 34999",D151&lt;40000,"35000 to 39999",D151&lt;45000,"40000 to 44999",D151&lt;50000,"45000 to 49999",D151&gt;50000,"Greater than 50000")</f>
        <v>5000 to 9999</v>
      </c>
    </row>
    <row r="152" spans="1:22"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5" cm="1">
        <f t="array" ref="O152">_xlfn.IFS(INT(E152/D152)&gt;=2,2,INT(E152/D152)&lt;2,E152/D152)</f>
        <v>0.01</v>
      </c>
      <c r="P152" s="7">
        <f t="shared" si="12"/>
        <v>1</v>
      </c>
      <c r="Q152" s="6" t="str">
        <f t="shared" si="13"/>
        <v>music</v>
      </c>
      <c r="R152" s="6" t="str">
        <f t="shared" si="14"/>
        <v>rock</v>
      </c>
      <c r="S152" s="8">
        <f t="shared" si="15"/>
        <v>43450.25</v>
      </c>
      <c r="T152" s="8">
        <f t="shared" si="16"/>
        <v>43451.25</v>
      </c>
      <c r="U152" s="6">
        <f t="shared" si="17"/>
        <v>2018</v>
      </c>
      <c r="V152" t="str" cm="1">
        <f t="array" ref="V152">_xlfn.IFS(D152&lt;1000,"&lt;1000",D152&lt;5000,"1000 to 4999",D152&lt;10000,"5000 to 9999",D152&lt;15000,"10000 to 14999",D152&lt;20000,"15000 to 19999",D152&lt;25000,"20000 to 24999",D152&lt;30000,"25000 to 29999",D152&lt;35000,"30000 to 34999",D152&lt;40000,"35000 to 39999",D152&lt;45000,"40000 to 44999",D152&lt;50000,"45000 to 49999",D152&gt;50000,"Greater than 50000")</f>
        <v>&lt;1000</v>
      </c>
    </row>
    <row r="153" spans="1:22"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5" cm="1">
        <f t="array" ref="O153">_xlfn.IFS(INT(E153/D153)&gt;=2,2,INT(E153/D153)&lt;2,E153/D153)</f>
        <v>0.64166909620991253</v>
      </c>
      <c r="P153" s="7">
        <f t="shared" si="12"/>
        <v>60.011588275391958</v>
      </c>
      <c r="Q153" s="6" t="str">
        <f t="shared" si="13"/>
        <v>music</v>
      </c>
      <c r="R153" s="6" t="str">
        <f t="shared" si="14"/>
        <v>electric music</v>
      </c>
      <c r="S153" s="8">
        <f t="shared" si="15"/>
        <v>41799.208333333336</v>
      </c>
      <c r="T153" s="8">
        <f t="shared" si="16"/>
        <v>41850.208333333336</v>
      </c>
      <c r="U153" s="6">
        <f t="shared" si="17"/>
        <v>2014</v>
      </c>
      <c r="V153" t="str" cm="1">
        <f t="array" ref="V153">_xlfn.IFS(D153&lt;1000,"&lt;1000",D153&lt;5000,"1000 to 4999",D153&lt;10000,"5000 to 9999",D153&lt;15000,"10000 to 14999",D153&lt;20000,"15000 to 19999",D153&lt;25000,"20000 to 24999",D153&lt;30000,"25000 to 29999",D153&lt;35000,"30000 to 34999",D153&lt;40000,"35000 to 39999",D153&lt;45000,"40000 to 44999",D153&lt;50000,"45000 to 49999",D153&gt;50000,"Greater than 50000")</f>
        <v>Greater than 50000</v>
      </c>
    </row>
    <row r="154" spans="1:22"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5" cm="1">
        <f t="array" ref="O154">_xlfn.IFS(INT(E154/D154)&gt;=2,2,INT(E154/D154)&lt;2,E154/D154)</f>
        <v>2</v>
      </c>
      <c r="P154" s="7">
        <f t="shared" si="12"/>
        <v>52.006220379146917</v>
      </c>
      <c r="Q154" s="6" t="str">
        <f t="shared" si="13"/>
        <v>music</v>
      </c>
      <c r="R154" s="6" t="str">
        <f t="shared" si="14"/>
        <v>indie rock</v>
      </c>
      <c r="S154" s="8">
        <f t="shared" si="15"/>
        <v>42783.25</v>
      </c>
      <c r="T154" s="8">
        <f t="shared" si="16"/>
        <v>42790.25</v>
      </c>
      <c r="U154" s="6">
        <f t="shared" si="17"/>
        <v>2017</v>
      </c>
      <c r="V154" t="str" cm="1">
        <f t="array" ref="V154">_xlfn.IFS(D154&lt;1000,"&lt;1000",D154&lt;5000,"1000 to 4999",D154&lt;10000,"5000 to 9999",D154&lt;15000,"10000 to 14999",D154&lt;20000,"15000 to 19999",D154&lt;25000,"20000 to 24999",D154&lt;30000,"25000 to 29999",D154&lt;35000,"30000 to 34999",D154&lt;40000,"35000 to 39999",D154&lt;45000,"40000 to 44999",D154&lt;50000,"45000 to 49999",D154&gt;50000,"Greater than 50000")</f>
        <v>40000 to 44999</v>
      </c>
    </row>
    <row r="155" spans="1:22"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5" cm="1">
        <f t="array" ref="O155">_xlfn.IFS(INT(E155/D155)&gt;=2,2,INT(E155/D155)&lt;2,E155/D155)</f>
        <v>0.92984160506863778</v>
      </c>
      <c r="P155" s="7">
        <f t="shared" si="12"/>
        <v>31.000176025347649</v>
      </c>
      <c r="Q155" s="6" t="str">
        <f t="shared" si="13"/>
        <v>theater</v>
      </c>
      <c r="R155" s="6" t="str">
        <f t="shared" si="14"/>
        <v>plays</v>
      </c>
      <c r="S155" s="8">
        <f t="shared" si="15"/>
        <v>41201.208333333336</v>
      </c>
      <c r="T155" s="8">
        <f t="shared" si="16"/>
        <v>41207.208333333336</v>
      </c>
      <c r="U155" s="6">
        <f t="shared" si="17"/>
        <v>2012</v>
      </c>
      <c r="V155" t="str" cm="1">
        <f t="array" ref="V155">_xlfn.IFS(D155&lt;1000,"&lt;1000",D155&lt;5000,"1000 to 4999",D155&lt;10000,"5000 to 9999",D155&lt;15000,"10000 to 14999",D155&lt;20000,"15000 to 19999",D155&lt;25000,"20000 to 24999",D155&lt;30000,"25000 to 29999",D155&lt;35000,"30000 to 34999",D155&lt;40000,"35000 to 39999",D155&lt;45000,"40000 to 44999",D155&lt;50000,"45000 to 49999",D155&gt;50000,"Greater than 50000")</f>
        <v>Greater than 50000</v>
      </c>
    </row>
    <row r="156" spans="1:22"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5" cm="1">
        <f t="array" ref="O156">_xlfn.IFS(INT(E156/D156)&gt;=2,2,INT(E156/D156)&lt;2,E156/D156)</f>
        <v>0.58756567425569173</v>
      </c>
      <c r="P156" s="7">
        <f t="shared" si="12"/>
        <v>95.042492917847028</v>
      </c>
      <c r="Q156" s="6" t="str">
        <f t="shared" si="13"/>
        <v>music</v>
      </c>
      <c r="R156" s="6" t="str">
        <f t="shared" si="14"/>
        <v>indie rock</v>
      </c>
      <c r="S156" s="8">
        <f t="shared" si="15"/>
        <v>42502.208333333328</v>
      </c>
      <c r="T156" s="8">
        <f t="shared" si="16"/>
        <v>42525.208333333328</v>
      </c>
      <c r="U156" s="6">
        <f t="shared" si="17"/>
        <v>2016</v>
      </c>
      <c r="V156" t="str" cm="1">
        <f t="array" ref="V156">_xlfn.IFS(D156&lt;1000,"&lt;1000",D156&lt;5000,"1000 to 4999",D156&lt;10000,"5000 to 9999",D156&lt;15000,"10000 to 14999",D156&lt;20000,"15000 to 19999",D156&lt;25000,"20000 to 24999",D156&lt;30000,"25000 to 29999",D156&lt;35000,"30000 to 34999",D156&lt;40000,"35000 to 39999",D156&lt;45000,"40000 to 44999",D156&lt;50000,"45000 to 49999",D156&gt;50000,"Greater than 50000")</f>
        <v>Greater than 50000</v>
      </c>
    </row>
    <row r="157" spans="1:22"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5" cm="1">
        <f t="array" ref="O157">_xlfn.IFS(INT(E157/D157)&gt;=2,2,INT(E157/D157)&lt;2,E157/D157)</f>
        <v>0.65022222222222226</v>
      </c>
      <c r="P157" s="7">
        <f t="shared" si="12"/>
        <v>75.968174204355108</v>
      </c>
      <c r="Q157" s="6" t="str">
        <f t="shared" si="13"/>
        <v>theater</v>
      </c>
      <c r="R157" s="6" t="str">
        <f t="shared" si="14"/>
        <v>plays</v>
      </c>
      <c r="S157" s="8">
        <f t="shared" si="15"/>
        <v>40262.208333333336</v>
      </c>
      <c r="T157" s="8">
        <f t="shared" si="16"/>
        <v>40277.208333333336</v>
      </c>
      <c r="U157" s="6">
        <f t="shared" si="17"/>
        <v>2010</v>
      </c>
      <c r="V157" t="str" cm="1">
        <f t="array" ref="V157">_xlfn.IFS(D157&lt;1000,"&lt;1000",D157&lt;5000,"1000 to 4999",D157&lt;10000,"5000 to 9999",D157&lt;15000,"10000 to 14999",D157&lt;20000,"15000 to 19999",D157&lt;25000,"20000 to 24999",D157&lt;30000,"25000 to 29999",D157&lt;35000,"30000 to 34999",D157&lt;40000,"35000 to 39999",D157&lt;45000,"40000 to 44999",D157&lt;50000,"45000 to 49999",D157&gt;50000,"Greater than 50000")</f>
        <v>Greater than 50000</v>
      </c>
    </row>
    <row r="158" spans="1:22"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5" cm="1">
        <f t="array" ref="O158">_xlfn.IFS(INT(E158/D158)&gt;=2,2,INT(E158/D158)&lt;2,E158/D158)</f>
        <v>0.73939560439560437</v>
      </c>
      <c r="P158" s="7">
        <f t="shared" si="12"/>
        <v>71.013192612137203</v>
      </c>
      <c r="Q158" s="6" t="str">
        <f t="shared" si="13"/>
        <v>music</v>
      </c>
      <c r="R158" s="6" t="str">
        <f t="shared" si="14"/>
        <v>rock</v>
      </c>
      <c r="S158" s="8">
        <f t="shared" si="15"/>
        <v>43743.208333333328</v>
      </c>
      <c r="T158" s="8">
        <f t="shared" si="16"/>
        <v>43767.208333333328</v>
      </c>
      <c r="U158" s="6">
        <f t="shared" si="17"/>
        <v>2019</v>
      </c>
      <c r="V158" t="str" cm="1">
        <f t="array" ref="V158">_xlfn.IFS(D158&lt;1000,"&lt;1000",D158&lt;5000,"1000 to 4999",D158&lt;10000,"5000 to 9999",D158&lt;15000,"10000 to 14999",D158&lt;20000,"15000 to 19999",D158&lt;25000,"20000 to 24999",D158&lt;30000,"25000 to 29999",D158&lt;35000,"30000 to 34999",D158&lt;40000,"35000 to 39999",D158&lt;45000,"40000 to 44999",D158&lt;50000,"45000 to 49999",D158&gt;50000,"Greater than 50000")</f>
        <v>35000 to 39999</v>
      </c>
    </row>
    <row r="159" spans="1:22"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5" cm="1">
        <f t="array" ref="O159">_xlfn.IFS(INT(E159/D159)&gt;=2,2,INT(E159/D159)&lt;2,E159/D159)</f>
        <v>0.52666666666666662</v>
      </c>
      <c r="P159" s="7">
        <f t="shared" si="12"/>
        <v>73.733333333333334</v>
      </c>
      <c r="Q159" s="6" t="str">
        <f t="shared" si="13"/>
        <v>photography</v>
      </c>
      <c r="R159" s="6" t="str">
        <f t="shared" si="14"/>
        <v>photography books</v>
      </c>
      <c r="S159" s="8">
        <f t="shared" si="15"/>
        <v>41638.25</v>
      </c>
      <c r="T159" s="8">
        <f t="shared" si="16"/>
        <v>41650.25</v>
      </c>
      <c r="U159" s="6">
        <f t="shared" si="17"/>
        <v>2013</v>
      </c>
      <c r="V159" t="str" cm="1">
        <f t="array" ref="V159">_xlfn.IFS(D159&lt;1000,"&lt;1000",D159&lt;5000,"1000 to 4999",D159&lt;10000,"5000 to 9999",D159&lt;15000,"10000 to 14999",D159&lt;20000,"15000 to 19999",D159&lt;25000,"20000 to 24999",D159&lt;30000,"25000 to 29999",D159&lt;35000,"30000 to 34999",D159&lt;40000,"35000 to 39999",D159&lt;45000,"40000 to 44999",D159&lt;50000,"45000 to 49999",D159&gt;50000,"Greater than 50000")</f>
        <v>1000 to 4999</v>
      </c>
    </row>
    <row r="160" spans="1:22"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5" cm="1">
        <f t="array" ref="O160">_xlfn.IFS(INT(E160/D160)&gt;=2,2,INT(E160/D160)&lt;2,E160/D160)</f>
        <v>2</v>
      </c>
      <c r="P160" s="7">
        <f t="shared" si="12"/>
        <v>113.17073170731707</v>
      </c>
      <c r="Q160" s="6" t="str">
        <f t="shared" si="13"/>
        <v>music</v>
      </c>
      <c r="R160" s="6" t="str">
        <f t="shared" si="14"/>
        <v>rock</v>
      </c>
      <c r="S160" s="8">
        <f t="shared" si="15"/>
        <v>42346.25</v>
      </c>
      <c r="T160" s="8">
        <f t="shared" si="16"/>
        <v>42347.25</v>
      </c>
      <c r="U160" s="6">
        <f t="shared" si="17"/>
        <v>2015</v>
      </c>
      <c r="V160" t="str" cm="1">
        <f t="array" ref="V160">_xlfn.IFS(D160&lt;1000,"&lt;1000",D160&lt;5000,"1000 to 4999",D160&lt;10000,"5000 to 9999",D160&lt;15000,"10000 to 14999",D160&lt;20000,"15000 to 19999",D160&lt;25000,"20000 to 24999",D160&lt;30000,"25000 to 29999",D160&lt;35000,"30000 to 34999",D160&lt;40000,"35000 to 39999",D160&lt;45000,"40000 to 44999",D160&lt;50000,"45000 to 49999",D160&gt;50000,"Greater than 50000")</f>
        <v>1000 to 4999</v>
      </c>
    </row>
    <row r="161" spans="1:22"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5" cm="1">
        <f t="array" ref="O161">_xlfn.IFS(INT(E161/D161)&gt;=2,2,INT(E161/D161)&lt;2,E161/D161)</f>
        <v>1.0001150627615063</v>
      </c>
      <c r="P161" s="7">
        <f t="shared" si="12"/>
        <v>105.00933552992861</v>
      </c>
      <c r="Q161" s="6" t="str">
        <f t="shared" si="13"/>
        <v>theater</v>
      </c>
      <c r="R161" s="6" t="str">
        <f t="shared" si="14"/>
        <v>plays</v>
      </c>
      <c r="S161" s="8">
        <f t="shared" si="15"/>
        <v>43551.208333333328</v>
      </c>
      <c r="T161" s="8">
        <f t="shared" si="16"/>
        <v>43569.208333333328</v>
      </c>
      <c r="U161" s="6">
        <f t="shared" si="17"/>
        <v>2019</v>
      </c>
      <c r="V161" t="str" cm="1">
        <f t="array" ref="V161">_xlfn.IFS(D161&lt;1000,"&lt;1000",D161&lt;5000,"1000 to 4999",D161&lt;10000,"5000 to 9999",D161&lt;15000,"10000 to 14999",D161&lt;20000,"15000 to 19999",D161&lt;25000,"20000 to 24999",D161&lt;30000,"25000 to 29999",D161&lt;35000,"30000 to 34999",D161&lt;40000,"35000 to 39999",D161&lt;45000,"40000 to 44999",D161&lt;50000,"45000 to 49999",D161&gt;50000,"Greater than 50000")</f>
        <v>Greater than 50000</v>
      </c>
    </row>
    <row r="162" spans="1:22"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5" cm="1">
        <f t="array" ref="O162">_xlfn.IFS(INT(E162/D162)&gt;=2,2,INT(E162/D162)&lt;2,E162/D162)</f>
        <v>1.6231249999999999</v>
      </c>
      <c r="P162" s="7">
        <f t="shared" si="12"/>
        <v>79.176829268292678</v>
      </c>
      <c r="Q162" s="6" t="str">
        <f t="shared" si="13"/>
        <v>technology</v>
      </c>
      <c r="R162" s="6" t="str">
        <f t="shared" si="14"/>
        <v>wearables</v>
      </c>
      <c r="S162" s="8">
        <f t="shared" si="15"/>
        <v>43582.208333333328</v>
      </c>
      <c r="T162" s="8">
        <f t="shared" si="16"/>
        <v>43598.208333333328</v>
      </c>
      <c r="U162" s="6">
        <f t="shared" si="17"/>
        <v>2019</v>
      </c>
      <c r="V162" t="str" cm="1">
        <f t="array" ref="V162">_xlfn.IFS(D162&lt;1000,"&lt;1000",D162&lt;5000,"1000 to 4999",D162&lt;10000,"5000 to 9999",D162&lt;15000,"10000 to 14999",D162&lt;20000,"15000 to 19999",D162&lt;25000,"20000 to 24999",D162&lt;30000,"25000 to 29999",D162&lt;35000,"30000 to 34999",D162&lt;40000,"35000 to 39999",D162&lt;45000,"40000 to 44999",D162&lt;50000,"45000 to 49999",D162&gt;50000,"Greater than 50000")</f>
        <v>5000 to 9999</v>
      </c>
    </row>
    <row r="163" spans="1:22"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5" cm="1">
        <f t="array" ref="O163">_xlfn.IFS(INT(E163/D163)&gt;=2,2,INT(E163/D163)&lt;2,E163/D163)</f>
        <v>0.78181818181818186</v>
      </c>
      <c r="P163" s="7">
        <f t="shared" si="12"/>
        <v>57.333333333333336</v>
      </c>
      <c r="Q163" s="6" t="str">
        <f t="shared" si="13"/>
        <v>technology</v>
      </c>
      <c r="R163" s="6" t="str">
        <f t="shared" si="14"/>
        <v>web</v>
      </c>
      <c r="S163" s="8">
        <f t="shared" si="15"/>
        <v>42270.208333333328</v>
      </c>
      <c r="T163" s="8">
        <f t="shared" si="16"/>
        <v>42276.208333333328</v>
      </c>
      <c r="U163" s="6">
        <f t="shared" si="17"/>
        <v>2015</v>
      </c>
      <c r="V163" t="str" cm="1">
        <f t="array" ref="V163">_xlfn.IFS(D163&lt;1000,"&lt;1000",D163&lt;5000,"1000 to 4999",D163&lt;10000,"5000 to 9999",D163&lt;15000,"10000 to 14999",D163&lt;20000,"15000 to 19999",D163&lt;25000,"20000 to 24999",D163&lt;30000,"25000 to 29999",D163&lt;35000,"30000 to 34999",D163&lt;40000,"35000 to 39999",D163&lt;45000,"40000 to 44999",D163&lt;50000,"45000 to 49999",D163&gt;50000,"Greater than 50000")</f>
        <v>5000 to 9999</v>
      </c>
    </row>
    <row r="164" spans="1:22"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5" cm="1">
        <f t="array" ref="O164">_xlfn.IFS(INT(E164/D164)&gt;=2,2,INT(E164/D164)&lt;2,E164/D164)</f>
        <v>1.4973770491803278</v>
      </c>
      <c r="P164" s="7">
        <f t="shared" si="12"/>
        <v>58.178343949044589</v>
      </c>
      <c r="Q164" s="6" t="str">
        <f t="shared" si="13"/>
        <v>music</v>
      </c>
      <c r="R164" s="6" t="str">
        <f t="shared" si="14"/>
        <v>rock</v>
      </c>
      <c r="S164" s="8">
        <f t="shared" si="15"/>
        <v>43442.25</v>
      </c>
      <c r="T164" s="8">
        <f t="shared" si="16"/>
        <v>43472.25</v>
      </c>
      <c r="U164" s="6">
        <f t="shared" si="17"/>
        <v>2018</v>
      </c>
      <c r="V164" t="str" cm="1">
        <f t="array" ref="V164">_xlfn.IFS(D164&lt;1000,"&lt;1000",D164&lt;5000,"1000 to 4999",D164&lt;10000,"5000 to 9999",D164&lt;15000,"10000 to 14999",D164&lt;20000,"15000 to 19999",D164&lt;25000,"20000 to 24999",D164&lt;30000,"25000 to 29999",D164&lt;35000,"30000 to 34999",D164&lt;40000,"35000 to 39999",D164&lt;45000,"40000 to 44999",D164&lt;50000,"45000 to 49999",D164&gt;50000,"Greater than 50000")</f>
        <v>5000 to 9999</v>
      </c>
    </row>
    <row r="165" spans="1:22"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5" cm="1">
        <f t="array" ref="O165">_xlfn.IFS(INT(E165/D165)&gt;=2,2,INT(E165/D165)&lt;2,E165/D165)</f>
        <v>2</v>
      </c>
      <c r="P165" s="7">
        <f t="shared" si="12"/>
        <v>36.032520325203251</v>
      </c>
      <c r="Q165" s="6" t="str">
        <f t="shared" si="13"/>
        <v>photography</v>
      </c>
      <c r="R165" s="6" t="str">
        <f t="shared" si="14"/>
        <v>photography books</v>
      </c>
      <c r="S165" s="8">
        <f t="shared" si="15"/>
        <v>43028.208333333328</v>
      </c>
      <c r="T165" s="8">
        <f t="shared" si="16"/>
        <v>43077.25</v>
      </c>
      <c r="U165" s="6">
        <f t="shared" si="17"/>
        <v>2017</v>
      </c>
      <c r="V165" t="str" cm="1">
        <f t="array" ref="V165">_xlfn.IFS(D165&lt;1000,"&lt;1000",D165&lt;5000,"1000 to 4999",D165&lt;10000,"5000 to 9999",D165&lt;15000,"10000 to 14999",D165&lt;20000,"15000 to 19999",D165&lt;25000,"20000 to 24999",D165&lt;30000,"25000 to 29999",D165&lt;35000,"30000 to 34999",D165&lt;40000,"35000 to 39999",D165&lt;45000,"40000 to 44999",D165&lt;50000,"45000 to 49999",D165&gt;50000,"Greater than 50000")</f>
        <v>1000 to 4999</v>
      </c>
    </row>
    <row r="166" spans="1:22"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5" cm="1">
        <f t="array" ref="O166">_xlfn.IFS(INT(E166/D166)&gt;=2,2,INT(E166/D166)&lt;2,E166/D166)</f>
        <v>1.0016943521594683</v>
      </c>
      <c r="P166" s="7">
        <f t="shared" si="12"/>
        <v>107.99068767908309</v>
      </c>
      <c r="Q166" s="6" t="str">
        <f t="shared" si="13"/>
        <v>theater</v>
      </c>
      <c r="R166" s="6" t="str">
        <f t="shared" si="14"/>
        <v>plays</v>
      </c>
      <c r="S166" s="8">
        <f t="shared" si="15"/>
        <v>43016.208333333328</v>
      </c>
      <c r="T166" s="8">
        <f t="shared" si="16"/>
        <v>43017.208333333328</v>
      </c>
      <c r="U166" s="6">
        <f t="shared" si="17"/>
        <v>2017</v>
      </c>
      <c r="V166" t="str" cm="1">
        <f t="array" ref="V166">_xlfn.IFS(D166&lt;1000,"&lt;1000",D166&lt;5000,"1000 to 4999",D166&lt;10000,"5000 to 9999",D166&lt;15000,"10000 to 14999",D166&lt;20000,"15000 to 19999",D166&lt;25000,"20000 to 24999",D166&lt;30000,"25000 to 29999",D166&lt;35000,"30000 to 34999",D166&lt;40000,"35000 to 39999",D166&lt;45000,"40000 to 44999",D166&lt;50000,"45000 to 49999",D166&gt;50000,"Greater than 50000")</f>
        <v>Greater than 50000</v>
      </c>
    </row>
    <row r="167" spans="1:22"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5" cm="1">
        <f t="array" ref="O167">_xlfn.IFS(INT(E167/D167)&gt;=2,2,INT(E167/D167)&lt;2,E167/D167)</f>
        <v>1.2199004424778761</v>
      </c>
      <c r="P167" s="7">
        <f t="shared" si="12"/>
        <v>44.005985634477256</v>
      </c>
      <c r="Q167" s="6" t="str">
        <f t="shared" si="13"/>
        <v>technology</v>
      </c>
      <c r="R167" s="6" t="str">
        <f t="shared" si="14"/>
        <v>web</v>
      </c>
      <c r="S167" s="8">
        <f t="shared" si="15"/>
        <v>42948.208333333328</v>
      </c>
      <c r="T167" s="8">
        <f t="shared" si="16"/>
        <v>42980.208333333328</v>
      </c>
      <c r="U167" s="6">
        <f t="shared" si="17"/>
        <v>2017</v>
      </c>
      <c r="V167" t="str" cm="1">
        <f t="array" ref="V167">_xlfn.IFS(D167&lt;1000,"&lt;1000",D167&lt;5000,"1000 to 4999",D167&lt;10000,"5000 to 9999",D167&lt;15000,"10000 to 14999",D167&lt;20000,"15000 to 19999",D167&lt;25000,"20000 to 24999",D167&lt;30000,"25000 to 29999",D167&lt;35000,"30000 to 34999",D167&lt;40000,"35000 to 39999",D167&lt;45000,"40000 to 44999",D167&lt;50000,"45000 to 49999",D167&gt;50000,"Greater than 50000")</f>
        <v>Greater than 50000</v>
      </c>
    </row>
    <row r="168" spans="1:22"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5" cm="1">
        <f t="array" ref="O168">_xlfn.IFS(INT(E168/D168)&gt;=2,2,INT(E168/D168)&lt;2,E168/D168)</f>
        <v>1.3713265306122449</v>
      </c>
      <c r="P168" s="7">
        <f t="shared" si="12"/>
        <v>55.077868852459019</v>
      </c>
      <c r="Q168" s="6" t="str">
        <f t="shared" si="13"/>
        <v>photography</v>
      </c>
      <c r="R168" s="6" t="str">
        <f t="shared" si="14"/>
        <v>photography books</v>
      </c>
      <c r="S168" s="8">
        <f t="shared" si="15"/>
        <v>40534.25</v>
      </c>
      <c r="T168" s="8">
        <f t="shared" si="16"/>
        <v>40538.25</v>
      </c>
      <c r="U168" s="6">
        <f t="shared" si="17"/>
        <v>2010</v>
      </c>
      <c r="V168" t="str" cm="1">
        <f t="array" ref="V168">_xlfn.IFS(D168&lt;1000,"&lt;1000",D168&lt;5000,"1000 to 4999",D168&lt;10000,"5000 to 9999",D168&lt;15000,"10000 to 14999",D168&lt;20000,"15000 to 19999",D168&lt;25000,"20000 to 24999",D168&lt;30000,"25000 to 29999",D168&lt;35000,"30000 to 34999",D168&lt;40000,"35000 to 39999",D168&lt;45000,"40000 to 44999",D168&lt;50000,"45000 to 49999",D168&gt;50000,"Greater than 50000")</f>
        <v>5000 to 9999</v>
      </c>
    </row>
    <row r="169" spans="1:22"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5" cm="1">
        <f t="array" ref="O169">_xlfn.IFS(INT(E169/D169)&gt;=2,2,INT(E169/D169)&lt;2,E169/D169)</f>
        <v>2</v>
      </c>
      <c r="P169" s="7">
        <f t="shared" si="12"/>
        <v>74</v>
      </c>
      <c r="Q169" s="6" t="str">
        <f t="shared" si="13"/>
        <v>theater</v>
      </c>
      <c r="R169" s="6" t="str">
        <f t="shared" si="14"/>
        <v>plays</v>
      </c>
      <c r="S169" s="8">
        <f t="shared" si="15"/>
        <v>41435.208333333336</v>
      </c>
      <c r="T169" s="8">
        <f t="shared" si="16"/>
        <v>41445.208333333336</v>
      </c>
      <c r="U169" s="6">
        <f t="shared" si="17"/>
        <v>2013</v>
      </c>
      <c r="V169" t="str" cm="1">
        <f t="array" ref="V169">_xlfn.IFS(D169&lt;1000,"&lt;1000",D169&lt;5000,"1000 to 4999",D169&lt;10000,"5000 to 9999",D169&lt;15000,"10000 to 14999",D169&lt;20000,"15000 to 19999",D169&lt;25000,"20000 to 24999",D169&lt;30000,"25000 to 29999",D169&lt;35000,"30000 to 34999",D169&lt;40000,"35000 to 39999",D169&lt;45000,"40000 to 44999",D169&lt;50000,"45000 to 49999",D169&gt;50000,"Greater than 50000")</f>
        <v>1000 to 4999</v>
      </c>
    </row>
    <row r="170" spans="1:22"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5" cm="1">
        <f t="array" ref="O170">_xlfn.IFS(INT(E170/D170)&gt;=2,2,INT(E170/D170)&lt;2,E170/D170)</f>
        <v>0.3130913348946136</v>
      </c>
      <c r="P170" s="7">
        <f t="shared" si="12"/>
        <v>41.996858638743454</v>
      </c>
      <c r="Q170" s="6" t="str">
        <f t="shared" si="13"/>
        <v>music</v>
      </c>
      <c r="R170" s="6" t="str">
        <f t="shared" si="14"/>
        <v>indie rock</v>
      </c>
      <c r="S170" s="8">
        <f t="shared" si="15"/>
        <v>43518.25</v>
      </c>
      <c r="T170" s="8">
        <f t="shared" si="16"/>
        <v>43541.208333333328</v>
      </c>
      <c r="U170" s="6">
        <f t="shared" si="17"/>
        <v>2019</v>
      </c>
      <c r="V170" t="str" cm="1">
        <f t="array" ref="V170">_xlfn.IFS(D170&lt;1000,"&lt;1000",D170&lt;5000,"1000 to 4999",D170&lt;10000,"5000 to 9999",D170&lt;15000,"10000 to 14999",D170&lt;20000,"15000 to 19999",D170&lt;25000,"20000 to 24999",D170&lt;30000,"25000 to 29999",D170&lt;35000,"30000 to 34999",D170&lt;40000,"35000 to 39999",D170&lt;45000,"40000 to 44999",D170&lt;50000,"45000 to 49999",D170&gt;50000,"Greater than 50000")</f>
        <v>Greater than 50000</v>
      </c>
    </row>
    <row r="171" spans="1:22"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5" cm="1">
        <f t="array" ref="O171">_xlfn.IFS(INT(E171/D171)&gt;=2,2,INT(E171/D171)&lt;2,E171/D171)</f>
        <v>2</v>
      </c>
      <c r="P171" s="7">
        <f t="shared" si="12"/>
        <v>77.988161010260455</v>
      </c>
      <c r="Q171" s="6" t="str">
        <f t="shared" si="13"/>
        <v>film &amp; video</v>
      </c>
      <c r="R171" s="6" t="str">
        <f t="shared" si="14"/>
        <v>shorts</v>
      </c>
      <c r="S171" s="8">
        <f t="shared" si="15"/>
        <v>41077.208333333336</v>
      </c>
      <c r="T171" s="8">
        <f t="shared" si="16"/>
        <v>41105.208333333336</v>
      </c>
      <c r="U171" s="6">
        <f t="shared" si="17"/>
        <v>2012</v>
      </c>
      <c r="V171" t="str" cm="1">
        <f t="array" ref="V171">_xlfn.IFS(D171&lt;1000,"&lt;1000",D171&lt;5000,"1000 to 4999",D171&lt;10000,"5000 to 9999",D171&lt;15000,"10000 to 14999",D171&lt;20000,"15000 to 19999",D171&lt;25000,"20000 to 24999",D171&lt;30000,"25000 to 29999",D171&lt;35000,"30000 to 34999",D171&lt;40000,"35000 to 39999",D171&lt;45000,"40000 to 44999",D171&lt;50000,"45000 to 49999",D171&gt;50000,"Greater than 50000")</f>
        <v>20000 to 24999</v>
      </c>
    </row>
    <row r="172" spans="1:22"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5" cm="1">
        <f t="array" ref="O172">_xlfn.IFS(INT(E172/D172)&gt;=2,2,INT(E172/D172)&lt;2,E172/D172)</f>
        <v>2.9388623072833599E-2</v>
      </c>
      <c r="P172" s="7">
        <f t="shared" si="12"/>
        <v>82.507462686567166</v>
      </c>
      <c r="Q172" s="6" t="str">
        <f t="shared" si="13"/>
        <v>music</v>
      </c>
      <c r="R172" s="6" t="str">
        <f t="shared" si="14"/>
        <v>indie rock</v>
      </c>
      <c r="S172" s="8">
        <f t="shared" si="15"/>
        <v>42950.208333333328</v>
      </c>
      <c r="T172" s="8">
        <f t="shared" si="16"/>
        <v>42957.208333333328</v>
      </c>
      <c r="U172" s="6">
        <f t="shared" si="17"/>
        <v>2017</v>
      </c>
      <c r="V172" t="str" cm="1">
        <f t="array" ref="V172">_xlfn.IFS(D172&lt;1000,"&lt;1000",D172&lt;5000,"1000 to 4999",D172&lt;10000,"5000 to 9999",D172&lt;15000,"10000 to 14999",D172&lt;20000,"15000 to 19999",D172&lt;25000,"20000 to 24999",D172&lt;30000,"25000 to 29999",D172&lt;35000,"30000 to 34999",D172&lt;40000,"35000 to 39999",D172&lt;45000,"40000 to 44999",D172&lt;50000,"45000 to 49999",D172&gt;50000,"Greater than 50000")</f>
        <v>Greater than 50000</v>
      </c>
    </row>
    <row r="173" spans="1:22"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5" cm="1">
        <f t="array" ref="O173">_xlfn.IFS(INT(E173/D173)&gt;=2,2,INT(E173/D173)&lt;2,E173/D173)</f>
        <v>0.1063265306122449</v>
      </c>
      <c r="P173" s="7">
        <f t="shared" si="12"/>
        <v>104.2</v>
      </c>
      <c r="Q173" s="6" t="str">
        <f t="shared" si="13"/>
        <v>publishing</v>
      </c>
      <c r="R173" s="6" t="str">
        <f t="shared" si="14"/>
        <v>translations</v>
      </c>
      <c r="S173" s="8">
        <f t="shared" si="15"/>
        <v>41718.208333333336</v>
      </c>
      <c r="T173" s="8">
        <f t="shared" si="16"/>
        <v>41740.208333333336</v>
      </c>
      <c r="U173" s="6">
        <f t="shared" si="17"/>
        <v>2014</v>
      </c>
      <c r="V173" t="str" cm="1">
        <f t="array" ref="V173">_xlfn.IFS(D173&lt;1000,"&lt;1000",D173&lt;5000,"1000 to 4999",D173&lt;10000,"5000 to 9999",D173&lt;15000,"10000 to 14999",D173&lt;20000,"15000 to 19999",D173&lt;25000,"20000 to 24999",D173&lt;30000,"25000 to 29999",D173&lt;35000,"30000 to 34999",D173&lt;40000,"35000 to 39999",D173&lt;45000,"40000 to 44999",D173&lt;50000,"45000 to 49999",D173&gt;50000,"Greater than 50000")</f>
        <v>1000 to 4999</v>
      </c>
    </row>
    <row r="174" spans="1:22"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5" cm="1">
        <f t="array" ref="O174">_xlfn.IFS(INT(E174/D174)&gt;=2,2,INT(E174/D174)&lt;2,E174/D174)</f>
        <v>0.82874999999999999</v>
      </c>
      <c r="P174" s="7">
        <f t="shared" si="12"/>
        <v>25.5</v>
      </c>
      <c r="Q174" s="6" t="str">
        <f t="shared" si="13"/>
        <v>film &amp; video</v>
      </c>
      <c r="R174" s="6" t="str">
        <f t="shared" si="14"/>
        <v>documentary</v>
      </c>
      <c r="S174" s="8">
        <f t="shared" si="15"/>
        <v>41839.208333333336</v>
      </c>
      <c r="T174" s="8">
        <f t="shared" si="16"/>
        <v>41854.208333333336</v>
      </c>
      <c r="U174" s="6">
        <f t="shared" si="17"/>
        <v>2014</v>
      </c>
      <c r="V174" t="str" cm="1">
        <f t="array" ref="V174">_xlfn.IFS(D174&lt;1000,"&lt;1000",D174&lt;5000,"1000 to 4999",D174&lt;10000,"5000 to 9999",D174&lt;15000,"10000 to 14999",D174&lt;20000,"15000 to 19999",D174&lt;25000,"20000 to 24999",D174&lt;30000,"25000 to 29999",D174&lt;35000,"30000 to 34999",D174&lt;40000,"35000 to 39999",D174&lt;45000,"40000 to 44999",D174&lt;50000,"45000 to 49999",D174&gt;50000,"Greater than 50000")</f>
        <v>&lt;1000</v>
      </c>
    </row>
    <row r="175" spans="1:22"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5" cm="1">
        <f t="array" ref="O175">_xlfn.IFS(INT(E175/D175)&gt;=2,2,INT(E175/D175)&lt;2,E175/D175)</f>
        <v>1.6301447776628748</v>
      </c>
      <c r="P175" s="7">
        <f t="shared" si="12"/>
        <v>100.98334401024984</v>
      </c>
      <c r="Q175" s="6" t="str">
        <f t="shared" si="13"/>
        <v>theater</v>
      </c>
      <c r="R175" s="6" t="str">
        <f t="shared" si="14"/>
        <v>plays</v>
      </c>
      <c r="S175" s="8">
        <f t="shared" si="15"/>
        <v>41412.208333333336</v>
      </c>
      <c r="T175" s="8">
        <f t="shared" si="16"/>
        <v>41418.208333333336</v>
      </c>
      <c r="U175" s="6">
        <f t="shared" si="17"/>
        <v>2013</v>
      </c>
      <c r="V175" t="str" cm="1">
        <f t="array" ref="V175">_xlfn.IFS(D175&lt;1000,"&lt;1000",D175&lt;5000,"1000 to 4999",D175&lt;10000,"5000 to 9999",D175&lt;15000,"10000 to 14999",D175&lt;20000,"15000 to 19999",D175&lt;25000,"20000 to 24999",D175&lt;30000,"25000 to 29999",D175&lt;35000,"30000 to 34999",D175&lt;40000,"35000 to 39999",D175&lt;45000,"40000 to 44999",D175&lt;50000,"45000 to 49999",D175&gt;50000,"Greater than 50000")</f>
        <v>Greater than 50000</v>
      </c>
    </row>
    <row r="176" spans="1:22"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5" cm="1">
        <f t="array" ref="O176">_xlfn.IFS(INT(E176/D176)&gt;=2,2,INT(E176/D176)&lt;2,E176/D176)</f>
        <v>2</v>
      </c>
      <c r="P176" s="7">
        <f t="shared" si="12"/>
        <v>111.83333333333333</v>
      </c>
      <c r="Q176" s="6" t="str">
        <f t="shared" si="13"/>
        <v>technology</v>
      </c>
      <c r="R176" s="6" t="str">
        <f t="shared" si="14"/>
        <v>wearables</v>
      </c>
      <c r="S176" s="8">
        <f t="shared" si="15"/>
        <v>42282.208333333328</v>
      </c>
      <c r="T176" s="8">
        <f t="shared" si="16"/>
        <v>42283.208333333328</v>
      </c>
      <c r="U176" s="6">
        <f t="shared" si="17"/>
        <v>2015</v>
      </c>
      <c r="V176" t="str" cm="1">
        <f t="array" ref="V176">_xlfn.IFS(D176&lt;1000,"&lt;1000",D176&lt;5000,"1000 to 4999",D176&lt;10000,"5000 to 9999",D176&lt;15000,"10000 to 14999",D176&lt;20000,"15000 to 19999",D176&lt;25000,"20000 to 24999",D176&lt;30000,"25000 to 29999",D176&lt;35000,"30000 to 34999",D176&lt;40000,"35000 to 39999",D176&lt;45000,"40000 to 44999",D176&lt;50000,"45000 to 49999",D176&gt;50000,"Greater than 50000")</f>
        <v>&lt;1000</v>
      </c>
    </row>
    <row r="177" spans="1:22"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5" cm="1">
        <f t="array" ref="O177">_xlfn.IFS(INT(E177/D177)&gt;=2,2,INT(E177/D177)&lt;2,E177/D177)</f>
        <v>0.26191501103752757</v>
      </c>
      <c r="P177" s="7">
        <f t="shared" si="12"/>
        <v>41.999115044247787</v>
      </c>
      <c r="Q177" s="6" t="str">
        <f t="shared" si="13"/>
        <v>theater</v>
      </c>
      <c r="R177" s="6" t="str">
        <f t="shared" si="14"/>
        <v>plays</v>
      </c>
      <c r="S177" s="8">
        <f t="shared" si="15"/>
        <v>42613.208333333328</v>
      </c>
      <c r="T177" s="8">
        <f t="shared" si="16"/>
        <v>42632.208333333328</v>
      </c>
      <c r="U177" s="6">
        <f t="shared" si="17"/>
        <v>2016</v>
      </c>
      <c r="V177" t="str" cm="1">
        <f t="array" ref="V177">_xlfn.IFS(D177&lt;1000,"&lt;1000",D177&lt;5000,"1000 to 4999",D177&lt;10000,"5000 to 9999",D177&lt;15000,"10000 to 14999",D177&lt;20000,"15000 to 19999",D177&lt;25000,"20000 to 24999",D177&lt;30000,"25000 to 29999",D177&lt;35000,"30000 to 34999",D177&lt;40000,"35000 to 39999",D177&lt;45000,"40000 to 44999",D177&lt;50000,"45000 to 49999",D177&gt;50000,"Greater than 50000")</f>
        <v>Greater than 50000</v>
      </c>
    </row>
    <row r="178" spans="1:22"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5" cm="1">
        <f t="array" ref="O178">_xlfn.IFS(INT(E178/D178)&gt;=2,2,INT(E178/D178)&lt;2,E178/D178)</f>
        <v>0.74834782608695649</v>
      </c>
      <c r="P178" s="7">
        <f t="shared" si="12"/>
        <v>110.05115089514067</v>
      </c>
      <c r="Q178" s="6" t="str">
        <f t="shared" si="13"/>
        <v>theater</v>
      </c>
      <c r="R178" s="6" t="str">
        <f t="shared" si="14"/>
        <v>plays</v>
      </c>
      <c r="S178" s="8">
        <f t="shared" si="15"/>
        <v>42616.208333333328</v>
      </c>
      <c r="T178" s="8">
        <f t="shared" si="16"/>
        <v>42625.208333333328</v>
      </c>
      <c r="U178" s="6">
        <f t="shared" si="17"/>
        <v>2016</v>
      </c>
      <c r="V178" t="str" cm="1">
        <f t="array" ref="V178">_xlfn.IFS(D178&lt;1000,"&lt;1000",D178&lt;5000,"1000 to 4999",D178&lt;10000,"5000 to 9999",D178&lt;15000,"10000 to 14999",D178&lt;20000,"15000 to 19999",D178&lt;25000,"20000 to 24999",D178&lt;30000,"25000 to 29999",D178&lt;35000,"30000 to 34999",D178&lt;40000,"35000 to 39999",D178&lt;45000,"40000 to 44999",D178&lt;50000,"45000 to 49999",D178&gt;50000,"Greater than 50000")</f>
        <v>Greater than 50000</v>
      </c>
    </row>
    <row r="179" spans="1:22"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5" cm="1">
        <f t="array" ref="O179">_xlfn.IFS(INT(E179/D179)&gt;=2,2,INT(E179/D179)&lt;2,E179/D179)</f>
        <v>2</v>
      </c>
      <c r="P179" s="7">
        <f t="shared" si="12"/>
        <v>58.997079225994888</v>
      </c>
      <c r="Q179" s="6" t="str">
        <f t="shared" si="13"/>
        <v>theater</v>
      </c>
      <c r="R179" s="6" t="str">
        <f t="shared" si="14"/>
        <v>plays</v>
      </c>
      <c r="S179" s="8">
        <f t="shared" si="15"/>
        <v>40497.25</v>
      </c>
      <c r="T179" s="8">
        <f t="shared" si="16"/>
        <v>40522.25</v>
      </c>
      <c r="U179" s="6">
        <f t="shared" si="17"/>
        <v>2010</v>
      </c>
      <c r="V179" t="str" cm="1">
        <f t="array" ref="V179">_xlfn.IFS(D179&lt;1000,"&lt;1000",D179&lt;5000,"1000 to 4999",D179&lt;10000,"5000 to 9999",D179&lt;15000,"10000 to 14999",D179&lt;20000,"15000 to 19999",D179&lt;25000,"20000 to 24999",D179&lt;30000,"25000 to 29999",D179&lt;35000,"30000 to 34999",D179&lt;40000,"35000 to 39999",D179&lt;45000,"40000 to 44999",D179&lt;50000,"45000 to 49999",D179&gt;50000,"Greater than 50000")</f>
        <v>35000 to 39999</v>
      </c>
    </row>
    <row r="180" spans="1:22"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5" cm="1">
        <f t="array" ref="O180">_xlfn.IFS(INT(E180/D180)&gt;=2,2,INT(E180/D180)&lt;2,E180/D180)</f>
        <v>0.96208333333333329</v>
      </c>
      <c r="P180" s="7">
        <f t="shared" si="12"/>
        <v>32.985714285714288</v>
      </c>
      <c r="Q180" s="6" t="str">
        <f t="shared" si="13"/>
        <v>food</v>
      </c>
      <c r="R180" s="6" t="str">
        <f t="shared" si="14"/>
        <v>food trucks</v>
      </c>
      <c r="S180" s="8">
        <f t="shared" si="15"/>
        <v>42999.208333333328</v>
      </c>
      <c r="T180" s="8">
        <f t="shared" si="16"/>
        <v>43008.208333333328</v>
      </c>
      <c r="U180" s="6">
        <f t="shared" si="17"/>
        <v>2017</v>
      </c>
      <c r="V180" t="str" cm="1">
        <f t="array" ref="V180">_xlfn.IFS(D180&lt;1000,"&lt;1000",D180&lt;5000,"1000 to 4999",D180&lt;10000,"5000 to 9999",D180&lt;15000,"10000 to 14999",D180&lt;20000,"15000 to 19999",D180&lt;25000,"20000 to 24999",D180&lt;30000,"25000 to 29999",D180&lt;35000,"30000 to 34999",D180&lt;40000,"35000 to 39999",D180&lt;45000,"40000 to 44999",D180&lt;50000,"45000 to 49999",D180&gt;50000,"Greater than 50000")</f>
        <v>5000 to 9999</v>
      </c>
    </row>
    <row r="181" spans="1:22"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5" cm="1">
        <f t="array" ref="O181">_xlfn.IFS(INT(E181/D181)&gt;=2,2,INT(E181/D181)&lt;2,E181/D181)</f>
        <v>2</v>
      </c>
      <c r="P181" s="7">
        <f t="shared" si="12"/>
        <v>45.005654509471306</v>
      </c>
      <c r="Q181" s="6" t="str">
        <f t="shared" si="13"/>
        <v>theater</v>
      </c>
      <c r="R181" s="6" t="str">
        <f t="shared" si="14"/>
        <v>plays</v>
      </c>
      <c r="S181" s="8">
        <f t="shared" si="15"/>
        <v>41350.208333333336</v>
      </c>
      <c r="T181" s="8">
        <f t="shared" si="16"/>
        <v>41351.208333333336</v>
      </c>
      <c r="U181" s="6">
        <f t="shared" si="17"/>
        <v>2013</v>
      </c>
      <c r="V181" t="str" cm="1">
        <f t="array" ref="V181">_xlfn.IFS(D181&lt;1000,"&lt;1000",D181&lt;5000,"1000 to 4999",D181&lt;10000,"5000 to 9999",D181&lt;15000,"10000 to 14999",D181&lt;20000,"15000 to 19999",D181&lt;25000,"20000 to 24999",D181&lt;30000,"25000 to 29999",D181&lt;35000,"30000 to 34999",D181&lt;40000,"35000 to 39999",D181&lt;45000,"40000 to 44999",D181&lt;50000,"45000 to 49999",D181&gt;50000,"Greater than 50000")</f>
        <v>40000 to 44999</v>
      </c>
    </row>
    <row r="182" spans="1:22"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5" cm="1">
        <f t="array" ref="O182">_xlfn.IFS(INT(E182/D182)&gt;=2,2,INT(E182/D182)&lt;2,E182/D182)</f>
        <v>2</v>
      </c>
      <c r="P182" s="7">
        <f t="shared" si="12"/>
        <v>81.98196487897485</v>
      </c>
      <c r="Q182" s="6" t="str">
        <f t="shared" si="13"/>
        <v>technology</v>
      </c>
      <c r="R182" s="6" t="str">
        <f t="shared" si="14"/>
        <v>wearables</v>
      </c>
      <c r="S182" s="8">
        <f t="shared" si="15"/>
        <v>40259.208333333336</v>
      </c>
      <c r="T182" s="8">
        <f t="shared" si="16"/>
        <v>40264.208333333336</v>
      </c>
      <c r="U182" s="6">
        <f t="shared" si="17"/>
        <v>2010</v>
      </c>
      <c r="V182" t="str" cm="1">
        <f t="array" ref="V182">_xlfn.IFS(D182&lt;1000,"&lt;1000",D182&lt;5000,"1000 to 4999",D182&lt;10000,"5000 to 9999",D182&lt;15000,"10000 to 14999",D182&lt;20000,"15000 to 19999",D182&lt;25000,"20000 to 24999",D182&lt;30000,"25000 to 29999",D182&lt;35000,"30000 to 34999",D182&lt;40000,"35000 to 39999",D182&lt;45000,"40000 to 44999",D182&lt;50000,"45000 to 49999",D182&gt;50000,"Greater than 50000")</f>
        <v>Greater than 50000</v>
      </c>
    </row>
    <row r="183" spans="1:22"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5" cm="1">
        <f t="array" ref="O183">_xlfn.IFS(INT(E183/D183)&gt;=2,2,INT(E183/D183)&lt;2,E183/D183)</f>
        <v>0.61802325581395345</v>
      </c>
      <c r="P183" s="7">
        <f t="shared" si="12"/>
        <v>39.080882352941174</v>
      </c>
      <c r="Q183" s="6" t="str">
        <f t="shared" si="13"/>
        <v>technology</v>
      </c>
      <c r="R183" s="6" t="str">
        <f t="shared" si="14"/>
        <v>web</v>
      </c>
      <c r="S183" s="8">
        <f t="shared" si="15"/>
        <v>43012.208333333328</v>
      </c>
      <c r="T183" s="8">
        <f t="shared" si="16"/>
        <v>43030.208333333328</v>
      </c>
      <c r="U183" s="6">
        <f t="shared" si="17"/>
        <v>2017</v>
      </c>
      <c r="V183" t="str" cm="1">
        <f t="array" ref="V183">_xlfn.IFS(D183&lt;1000,"&lt;1000",D183&lt;5000,"1000 to 4999",D183&lt;10000,"5000 to 9999",D183&lt;15000,"10000 to 14999",D183&lt;20000,"15000 to 19999",D183&lt;25000,"20000 to 24999",D183&lt;30000,"25000 to 29999",D183&lt;35000,"30000 to 34999",D183&lt;40000,"35000 to 39999",D183&lt;45000,"40000 to 44999",D183&lt;50000,"45000 to 49999",D183&gt;50000,"Greater than 50000")</f>
        <v>5000 to 9999</v>
      </c>
    </row>
    <row r="184" spans="1:22"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5" cm="1">
        <f t="array" ref="O184">_xlfn.IFS(INT(E184/D184)&gt;=2,2,INT(E184/D184)&lt;2,E184/D184)</f>
        <v>2</v>
      </c>
      <c r="P184" s="7">
        <f t="shared" si="12"/>
        <v>58.996383363471971</v>
      </c>
      <c r="Q184" s="6" t="str">
        <f t="shared" si="13"/>
        <v>theater</v>
      </c>
      <c r="R184" s="6" t="str">
        <f t="shared" si="14"/>
        <v>plays</v>
      </c>
      <c r="S184" s="8">
        <f t="shared" si="15"/>
        <v>43631.208333333328</v>
      </c>
      <c r="T184" s="8">
        <f t="shared" si="16"/>
        <v>43647.208333333328</v>
      </c>
      <c r="U184" s="6">
        <f t="shared" si="17"/>
        <v>2019</v>
      </c>
      <c r="V184" t="str" cm="1">
        <f t="array" ref="V184">_xlfn.IFS(D184&lt;1000,"&lt;1000",D184&lt;5000,"1000 to 4999",D184&lt;10000,"5000 to 9999",D184&lt;15000,"10000 to 14999",D184&lt;20000,"15000 to 19999",D184&lt;25000,"20000 to 24999",D184&lt;30000,"25000 to 29999",D184&lt;35000,"30000 to 34999",D184&lt;40000,"35000 to 39999",D184&lt;45000,"40000 to 44999",D184&lt;50000,"45000 to 49999",D184&gt;50000,"Greater than 50000")</f>
        <v>25000 to 29999</v>
      </c>
    </row>
    <row r="185" spans="1:22"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5" cm="1">
        <f t="array" ref="O185">_xlfn.IFS(INT(E185/D185)&gt;=2,2,INT(E185/D185)&lt;2,E185/D185)</f>
        <v>0.69117647058823528</v>
      </c>
      <c r="P185" s="7">
        <f t="shared" si="12"/>
        <v>40.988372093023258</v>
      </c>
      <c r="Q185" s="6" t="str">
        <f t="shared" si="13"/>
        <v>music</v>
      </c>
      <c r="R185" s="6" t="str">
        <f t="shared" si="14"/>
        <v>rock</v>
      </c>
      <c r="S185" s="8">
        <f t="shared" si="15"/>
        <v>40430.208333333336</v>
      </c>
      <c r="T185" s="8">
        <f t="shared" si="16"/>
        <v>40443.208333333336</v>
      </c>
      <c r="U185" s="6">
        <f t="shared" si="17"/>
        <v>2010</v>
      </c>
      <c r="V185" t="str" cm="1">
        <f t="array" ref="V185">_xlfn.IFS(D185&lt;1000,"&lt;1000",D185&lt;5000,"1000 to 4999",D185&lt;10000,"5000 to 9999",D185&lt;15000,"10000 to 14999",D185&lt;20000,"15000 to 19999",D185&lt;25000,"20000 to 24999",D185&lt;30000,"25000 to 29999",D185&lt;35000,"30000 to 34999",D185&lt;40000,"35000 to 39999",D185&lt;45000,"40000 to 44999",D185&lt;50000,"45000 to 49999",D185&gt;50000,"Greater than 50000")</f>
        <v>5000 to 9999</v>
      </c>
    </row>
    <row r="186" spans="1:22"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5" cm="1">
        <f t="array" ref="O186">_xlfn.IFS(INT(E186/D186)&gt;=2,2,INT(E186/D186)&lt;2,E186/D186)</f>
        <v>2</v>
      </c>
      <c r="P186" s="7">
        <f t="shared" si="12"/>
        <v>31.029411764705884</v>
      </c>
      <c r="Q186" s="6" t="str">
        <f t="shared" si="13"/>
        <v>theater</v>
      </c>
      <c r="R186" s="6" t="str">
        <f t="shared" si="14"/>
        <v>plays</v>
      </c>
      <c r="S186" s="8">
        <f t="shared" si="15"/>
        <v>43588.208333333328</v>
      </c>
      <c r="T186" s="8">
        <f t="shared" si="16"/>
        <v>43589.208333333328</v>
      </c>
      <c r="U186" s="6">
        <f t="shared" si="17"/>
        <v>2019</v>
      </c>
      <c r="V186" t="str" cm="1">
        <f t="array" ref="V186">_xlfn.IFS(D186&lt;1000,"&lt;1000",D186&lt;5000,"1000 to 4999",D186&lt;10000,"5000 to 9999",D186&lt;15000,"10000 to 14999",D186&lt;20000,"15000 to 19999",D186&lt;25000,"20000 to 24999",D186&lt;30000,"25000 to 29999",D186&lt;35000,"30000 to 34999",D186&lt;40000,"35000 to 39999",D186&lt;45000,"40000 to 44999",D186&lt;50000,"45000 to 49999",D186&gt;50000,"Greater than 50000")</f>
        <v>1000 to 4999</v>
      </c>
    </row>
    <row r="187" spans="1:22"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5" cm="1">
        <f t="array" ref="O187">_xlfn.IFS(INT(E187/D187)&gt;=2,2,INT(E187/D187)&lt;2,E187/D187)</f>
        <v>0.71799999999999997</v>
      </c>
      <c r="P187" s="7">
        <f t="shared" si="12"/>
        <v>37.789473684210527</v>
      </c>
      <c r="Q187" s="6" t="str">
        <f t="shared" si="13"/>
        <v>film &amp; video</v>
      </c>
      <c r="R187" s="6" t="str">
        <f t="shared" si="14"/>
        <v>television</v>
      </c>
      <c r="S187" s="8">
        <f t="shared" si="15"/>
        <v>43233.208333333328</v>
      </c>
      <c r="T187" s="8">
        <f t="shared" si="16"/>
        <v>43244.208333333328</v>
      </c>
      <c r="U187" s="6">
        <f t="shared" si="17"/>
        <v>2018</v>
      </c>
      <c r="V187" t="str" cm="1">
        <f t="array" ref="V187">_xlfn.IFS(D187&lt;1000,"&lt;1000",D187&lt;5000,"1000 to 4999",D187&lt;10000,"5000 to 9999",D187&lt;15000,"10000 to 14999",D187&lt;20000,"15000 to 19999",D187&lt;25000,"20000 to 24999",D187&lt;30000,"25000 to 29999",D187&lt;35000,"30000 to 34999",D187&lt;40000,"35000 to 39999",D187&lt;45000,"40000 to 44999",D187&lt;50000,"45000 to 49999",D187&gt;50000,"Greater than 50000")</f>
        <v>1000 to 4999</v>
      </c>
    </row>
    <row r="188" spans="1:22"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5" cm="1">
        <f t="array" ref="O188">_xlfn.IFS(INT(E188/D188)&gt;=2,2,INT(E188/D188)&lt;2,E188/D188)</f>
        <v>0.31934684684684683</v>
      </c>
      <c r="P188" s="7">
        <f t="shared" si="12"/>
        <v>32.006772009029348</v>
      </c>
      <c r="Q188" s="6" t="str">
        <f t="shared" si="13"/>
        <v>theater</v>
      </c>
      <c r="R188" s="6" t="str">
        <f t="shared" si="14"/>
        <v>plays</v>
      </c>
      <c r="S188" s="8">
        <f t="shared" si="15"/>
        <v>41782.208333333336</v>
      </c>
      <c r="T188" s="8">
        <f t="shared" si="16"/>
        <v>41797.208333333336</v>
      </c>
      <c r="U188" s="6">
        <f t="shared" si="17"/>
        <v>2014</v>
      </c>
      <c r="V188" t="str" cm="1">
        <f t="array" ref="V188">_xlfn.IFS(D188&lt;1000,"&lt;1000",D188&lt;5000,"1000 to 4999",D188&lt;10000,"5000 to 9999",D188&lt;15000,"10000 to 14999",D188&lt;20000,"15000 to 19999",D188&lt;25000,"20000 to 24999",D188&lt;30000,"25000 to 29999",D188&lt;35000,"30000 to 34999",D188&lt;40000,"35000 to 39999",D188&lt;45000,"40000 to 44999",D188&lt;50000,"45000 to 49999",D188&gt;50000,"Greater than 50000")</f>
        <v>Greater than 50000</v>
      </c>
    </row>
    <row r="189" spans="1:22"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5" cm="1">
        <f t="array" ref="O189">_xlfn.IFS(INT(E189/D189)&gt;=2,2,INT(E189/D189)&lt;2,E189/D189)</f>
        <v>2</v>
      </c>
      <c r="P189" s="7">
        <f t="shared" si="12"/>
        <v>95.966712898751737</v>
      </c>
      <c r="Q189" s="6" t="str">
        <f t="shared" si="13"/>
        <v>film &amp; video</v>
      </c>
      <c r="R189" s="6" t="str">
        <f t="shared" si="14"/>
        <v>shorts</v>
      </c>
      <c r="S189" s="8">
        <f t="shared" si="15"/>
        <v>41328.25</v>
      </c>
      <c r="T189" s="8">
        <f t="shared" si="16"/>
        <v>41356.208333333336</v>
      </c>
      <c r="U189" s="6">
        <f t="shared" si="17"/>
        <v>2013</v>
      </c>
      <c r="V189" t="str" cm="1">
        <f t="array" ref="V189">_xlfn.IFS(D189&lt;1000,"&lt;1000",D189&lt;5000,"1000 to 4999",D189&lt;10000,"5000 to 9999",D189&lt;15000,"10000 to 14999",D189&lt;20000,"15000 to 19999",D189&lt;25000,"20000 to 24999",D189&lt;30000,"25000 to 29999",D189&lt;35000,"30000 to 34999",D189&lt;40000,"35000 to 39999",D189&lt;45000,"40000 to 44999",D189&lt;50000,"45000 to 49999",D189&gt;50000,"Greater than 50000")</f>
        <v>Greater than 50000</v>
      </c>
    </row>
    <row r="190" spans="1:22"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5" cm="1">
        <f t="array" ref="O190">_xlfn.IFS(INT(E190/D190)&gt;=2,2,INT(E190/D190)&lt;2,E190/D190)</f>
        <v>0.3201219512195122</v>
      </c>
      <c r="P190" s="7">
        <f t="shared" si="12"/>
        <v>75</v>
      </c>
      <c r="Q190" s="6" t="str">
        <f t="shared" si="13"/>
        <v>theater</v>
      </c>
      <c r="R190" s="6" t="str">
        <f t="shared" si="14"/>
        <v>plays</v>
      </c>
      <c r="S190" s="8">
        <f t="shared" si="15"/>
        <v>41975.25</v>
      </c>
      <c r="T190" s="8">
        <f t="shared" si="16"/>
        <v>41976.25</v>
      </c>
      <c r="U190" s="6">
        <f t="shared" si="17"/>
        <v>2014</v>
      </c>
      <c r="V190" t="str" cm="1">
        <f t="array" ref="V190">_xlfn.IFS(D190&lt;1000,"&lt;1000",D190&lt;5000,"1000 to 4999",D190&lt;10000,"5000 to 9999",D190&lt;15000,"10000 to 14999",D190&lt;20000,"15000 to 19999",D190&lt;25000,"20000 to 24999",D190&lt;30000,"25000 to 29999",D190&lt;35000,"30000 to 34999",D190&lt;40000,"35000 to 39999",D190&lt;45000,"40000 to 44999",D190&lt;50000,"45000 to 49999",D190&gt;50000,"Greater than 50000")</f>
        <v>5000 to 9999</v>
      </c>
    </row>
    <row r="191" spans="1:22"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5" cm="1">
        <f t="array" ref="O191">_xlfn.IFS(INT(E191/D191)&gt;=2,2,INT(E191/D191)&lt;2,E191/D191)</f>
        <v>0.23525352848928385</v>
      </c>
      <c r="P191" s="7">
        <f t="shared" si="12"/>
        <v>102.0498866213152</v>
      </c>
      <c r="Q191" s="6" t="str">
        <f t="shared" si="13"/>
        <v>theater</v>
      </c>
      <c r="R191" s="6" t="str">
        <f t="shared" si="14"/>
        <v>plays</v>
      </c>
      <c r="S191" s="8">
        <f t="shared" si="15"/>
        <v>42433.25</v>
      </c>
      <c r="T191" s="8">
        <f t="shared" si="16"/>
        <v>42433.25</v>
      </c>
      <c r="U191" s="6">
        <f t="shared" si="17"/>
        <v>2016</v>
      </c>
      <c r="V191" t="str" cm="1">
        <f t="array" ref="V191">_xlfn.IFS(D191&lt;1000,"&lt;1000",D191&lt;5000,"1000 to 4999",D191&lt;10000,"5000 to 9999",D191&lt;15000,"10000 to 14999",D191&lt;20000,"15000 to 19999",D191&lt;25000,"20000 to 24999",D191&lt;30000,"25000 to 29999",D191&lt;35000,"30000 to 34999",D191&lt;40000,"35000 to 39999",D191&lt;45000,"40000 to 44999",D191&lt;50000,"45000 to 49999",D191&gt;50000,"Greater than 50000")</f>
        <v>Greater than 50000</v>
      </c>
    </row>
    <row r="192" spans="1:22"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5" cm="1">
        <f t="array" ref="O192">_xlfn.IFS(INT(E192/D192)&gt;=2,2,INT(E192/D192)&lt;2,E192/D192)</f>
        <v>0.68594594594594593</v>
      </c>
      <c r="P192" s="7">
        <f t="shared" si="12"/>
        <v>105.75</v>
      </c>
      <c r="Q192" s="6" t="str">
        <f t="shared" si="13"/>
        <v>theater</v>
      </c>
      <c r="R192" s="6" t="str">
        <f t="shared" si="14"/>
        <v>plays</v>
      </c>
      <c r="S192" s="8">
        <f t="shared" si="15"/>
        <v>41429.208333333336</v>
      </c>
      <c r="T192" s="8">
        <f t="shared" si="16"/>
        <v>41430.208333333336</v>
      </c>
      <c r="U192" s="6">
        <f t="shared" si="17"/>
        <v>2013</v>
      </c>
      <c r="V192" t="str" cm="1">
        <f t="array" ref="V192">_xlfn.IFS(D192&lt;1000,"&lt;1000",D192&lt;5000,"1000 to 4999",D192&lt;10000,"5000 to 9999",D192&lt;15000,"10000 to 14999",D192&lt;20000,"15000 to 19999",D192&lt;25000,"20000 to 24999",D192&lt;30000,"25000 to 29999",D192&lt;35000,"30000 to 34999",D192&lt;40000,"35000 to 39999",D192&lt;45000,"40000 to 44999",D192&lt;50000,"45000 to 49999",D192&gt;50000,"Greater than 50000")</f>
        <v>1000 to 4999</v>
      </c>
    </row>
    <row r="193" spans="1:22"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5" cm="1">
        <f t="array" ref="O193">_xlfn.IFS(INT(E193/D193)&gt;=2,2,INT(E193/D193)&lt;2,E193/D193)</f>
        <v>0.37952380952380954</v>
      </c>
      <c r="P193" s="7">
        <f t="shared" si="12"/>
        <v>37.069767441860463</v>
      </c>
      <c r="Q193" s="6" t="str">
        <f t="shared" si="13"/>
        <v>theater</v>
      </c>
      <c r="R193" s="6" t="str">
        <f t="shared" si="14"/>
        <v>plays</v>
      </c>
      <c r="S193" s="8">
        <f t="shared" si="15"/>
        <v>43536.208333333328</v>
      </c>
      <c r="T193" s="8">
        <f t="shared" si="16"/>
        <v>43539.208333333328</v>
      </c>
      <c r="U193" s="6">
        <f t="shared" si="17"/>
        <v>2019</v>
      </c>
      <c r="V193" t="str" cm="1">
        <f t="array" ref="V193">_xlfn.IFS(D193&lt;1000,"&lt;1000",D193&lt;5000,"1000 to 4999",D193&lt;10000,"5000 to 9999",D193&lt;15000,"10000 to 14999",D193&lt;20000,"15000 to 19999",D193&lt;25000,"20000 to 24999",D193&lt;30000,"25000 to 29999",D193&lt;35000,"30000 to 34999",D193&lt;40000,"35000 to 39999",D193&lt;45000,"40000 to 44999",D193&lt;50000,"45000 to 49999",D193&gt;50000,"Greater than 50000")</f>
        <v>5000 to 9999</v>
      </c>
    </row>
    <row r="194" spans="1:22"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5" cm="1">
        <f t="array" ref="O194">_xlfn.IFS(INT(E194/D194)&gt;=2,2,INT(E194/D194)&lt;2,E194/D194)</f>
        <v>0.19992957746478873</v>
      </c>
      <c r="P194" s="7">
        <f t="shared" si="12"/>
        <v>35.049382716049379</v>
      </c>
      <c r="Q194" s="6" t="str">
        <f t="shared" si="13"/>
        <v>music</v>
      </c>
      <c r="R194" s="6" t="str">
        <f t="shared" si="14"/>
        <v>rock</v>
      </c>
      <c r="S194" s="8">
        <f t="shared" si="15"/>
        <v>41817.208333333336</v>
      </c>
      <c r="T194" s="8">
        <f t="shared" si="16"/>
        <v>41821.208333333336</v>
      </c>
      <c r="U194" s="6">
        <f t="shared" si="17"/>
        <v>2014</v>
      </c>
      <c r="V194" t="str" cm="1">
        <f t="array" ref="V194">_xlfn.IFS(D194&lt;1000,"&lt;1000",D194&lt;5000,"1000 to 4999",D194&lt;10000,"5000 to 9999",D194&lt;15000,"10000 to 14999",D194&lt;20000,"15000 to 19999",D194&lt;25000,"20000 to 24999",D194&lt;30000,"25000 to 29999",D194&lt;35000,"30000 to 34999",D194&lt;40000,"35000 to 39999",D194&lt;45000,"40000 to 44999",D194&lt;50000,"45000 to 49999",D194&gt;50000,"Greater than 50000")</f>
        <v>40000 to 44999</v>
      </c>
    </row>
    <row r="195" spans="1:22"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5" cm="1">
        <f t="array" ref="O195">_xlfn.IFS(INT(E195/D195)&gt;=2,2,INT(E195/D195)&lt;2,E195/D195)</f>
        <v>0.45636363636363636</v>
      </c>
      <c r="P195" s="7">
        <f t="shared" ref="P195:P258" si="18">IF(G195&lt;&gt;0,E195/G195,0)</f>
        <v>46.338461538461537</v>
      </c>
      <c r="Q195" s="6" t="str">
        <f t="shared" ref="Q195:Q258" si="19">LEFT(N195,FIND("/",N195)-1)</f>
        <v>music</v>
      </c>
      <c r="R195" s="6" t="str">
        <f t="shared" ref="R195:R258" si="20">RIGHT(N195,LEN(N195)-FIND("/",N195))</f>
        <v>indie rock</v>
      </c>
      <c r="S195" s="8">
        <f t="shared" ref="S195:S258" si="21">(J195/86400)+DATE(1970,1,1)</f>
        <v>43198.208333333328</v>
      </c>
      <c r="T195" s="8">
        <f t="shared" ref="T195:T258" si="22">(K195/86400)+DATE(1970,1,1)</f>
        <v>43202.208333333328</v>
      </c>
      <c r="U195" s="6">
        <f t="shared" ref="U195:U258" si="23">YEAR(S195)</f>
        <v>2018</v>
      </c>
      <c r="V195" t="str" cm="1">
        <f t="array" ref="V195">_xlfn.IFS(D195&lt;1000,"&lt;1000",D195&lt;5000,"1000 to 4999",D195&lt;10000,"5000 to 9999",D195&lt;15000,"10000 to 14999",D195&lt;20000,"15000 to 19999",D195&lt;25000,"20000 to 24999",D195&lt;30000,"25000 to 29999",D195&lt;35000,"30000 to 34999",D195&lt;40000,"35000 to 39999",D195&lt;45000,"40000 to 44999",D195&lt;50000,"45000 to 49999",D195&gt;50000,"Greater than 50000")</f>
        <v>5000 to 9999</v>
      </c>
    </row>
    <row r="196" spans="1:22"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5" cm="1">
        <f t="array" ref="O196">_xlfn.IFS(INT(E196/D196)&gt;=2,2,INT(E196/D196)&lt;2,E196/D196)</f>
        <v>1.227605633802817</v>
      </c>
      <c r="P196" s="7">
        <f t="shared" si="18"/>
        <v>69.174603174603178</v>
      </c>
      <c r="Q196" s="6" t="str">
        <f t="shared" si="19"/>
        <v>music</v>
      </c>
      <c r="R196" s="6" t="str">
        <f t="shared" si="20"/>
        <v>metal</v>
      </c>
      <c r="S196" s="8">
        <f t="shared" si="21"/>
        <v>42261.208333333328</v>
      </c>
      <c r="T196" s="8">
        <f t="shared" si="22"/>
        <v>42277.208333333328</v>
      </c>
      <c r="U196" s="6">
        <f t="shared" si="23"/>
        <v>2015</v>
      </c>
      <c r="V196" t="str" cm="1">
        <f t="array" ref="V196">_xlfn.IFS(D196&lt;1000,"&lt;1000",D196&lt;5000,"1000 to 4999",D196&lt;10000,"5000 to 9999",D196&lt;15000,"10000 to 14999",D196&lt;20000,"15000 to 19999",D196&lt;25000,"20000 to 24999",D196&lt;30000,"25000 to 29999",D196&lt;35000,"30000 to 34999",D196&lt;40000,"35000 to 39999",D196&lt;45000,"40000 to 44999",D196&lt;50000,"45000 to 49999",D196&gt;50000,"Greater than 50000")</f>
        <v>5000 to 9999</v>
      </c>
    </row>
    <row r="197" spans="1:22"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5" cm="1">
        <f t="array" ref="O197">_xlfn.IFS(INT(E197/D197)&gt;=2,2,INT(E197/D197)&lt;2,E197/D197)</f>
        <v>2</v>
      </c>
      <c r="P197" s="7">
        <f t="shared" si="18"/>
        <v>109.07824427480917</v>
      </c>
      <c r="Q197" s="6" t="str">
        <f t="shared" si="19"/>
        <v>music</v>
      </c>
      <c r="R197" s="6" t="str">
        <f t="shared" si="20"/>
        <v>electric music</v>
      </c>
      <c r="S197" s="8">
        <f t="shared" si="21"/>
        <v>43310.208333333328</v>
      </c>
      <c r="T197" s="8">
        <f t="shared" si="22"/>
        <v>43317.208333333328</v>
      </c>
      <c r="U197" s="6">
        <f t="shared" si="23"/>
        <v>2018</v>
      </c>
      <c r="V197" t="str" cm="1">
        <f t="array" ref="V197">_xlfn.IFS(D197&lt;1000,"&lt;1000",D197&lt;5000,"1000 to 4999",D197&lt;10000,"5000 to 9999",D197&lt;15000,"10000 to 14999",D197&lt;20000,"15000 to 19999",D197&lt;25000,"20000 to 24999",D197&lt;30000,"25000 to 29999",D197&lt;35000,"30000 to 34999",D197&lt;40000,"35000 to 39999",D197&lt;45000,"40000 to 44999",D197&lt;50000,"45000 to 49999",D197&gt;50000,"Greater than 50000")</f>
        <v>15000 to 19999</v>
      </c>
    </row>
    <row r="198" spans="1:22"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5" cm="1">
        <f t="array" ref="O198">_xlfn.IFS(INT(E198/D198)&gt;=2,2,INT(E198/D198)&lt;2,E198/D198)</f>
        <v>0.63146341463414635</v>
      </c>
      <c r="P198" s="7">
        <f t="shared" si="18"/>
        <v>51.78</v>
      </c>
      <c r="Q198" s="6" t="str">
        <f t="shared" si="19"/>
        <v>technology</v>
      </c>
      <c r="R198" s="6" t="str">
        <f t="shared" si="20"/>
        <v>wearables</v>
      </c>
      <c r="S198" s="8">
        <f t="shared" si="21"/>
        <v>42616.208333333328</v>
      </c>
      <c r="T198" s="8">
        <f t="shared" si="22"/>
        <v>42635.208333333328</v>
      </c>
      <c r="U198" s="6">
        <f t="shared" si="23"/>
        <v>2016</v>
      </c>
      <c r="V198" t="str" cm="1">
        <f t="array" ref="V198">_xlfn.IFS(D198&lt;1000,"&lt;1000",D198&lt;5000,"1000 to 4999",D198&lt;10000,"5000 to 9999",D198&lt;15000,"10000 to 14999",D198&lt;20000,"15000 to 19999",D198&lt;25000,"20000 to 24999",D198&lt;30000,"25000 to 29999",D198&lt;35000,"30000 to 34999",D198&lt;40000,"35000 to 39999",D198&lt;45000,"40000 to 44999",D198&lt;50000,"45000 to 49999",D198&gt;50000,"Greater than 50000")</f>
        <v>5000 to 9999</v>
      </c>
    </row>
    <row r="199" spans="1:22"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5" cm="1">
        <f t="array" ref="O199">_xlfn.IFS(INT(E199/D199)&gt;=2,2,INT(E199/D199)&lt;2,E199/D199)</f>
        <v>2</v>
      </c>
      <c r="P199" s="7">
        <f t="shared" si="18"/>
        <v>82.010055304172951</v>
      </c>
      <c r="Q199" s="6" t="str">
        <f t="shared" si="19"/>
        <v>film &amp; video</v>
      </c>
      <c r="R199" s="6" t="str">
        <f t="shared" si="20"/>
        <v>drama</v>
      </c>
      <c r="S199" s="8">
        <f t="shared" si="21"/>
        <v>42909.208333333328</v>
      </c>
      <c r="T199" s="8">
        <f t="shared" si="22"/>
        <v>42923.208333333328</v>
      </c>
      <c r="U199" s="6">
        <f t="shared" si="23"/>
        <v>2017</v>
      </c>
      <c r="V199" t="str" cm="1">
        <f t="array" ref="V199">_xlfn.IFS(D199&lt;1000,"&lt;1000",D199&lt;5000,"1000 to 4999",D199&lt;10000,"5000 to 9999",D199&lt;15000,"10000 to 14999",D199&lt;20000,"15000 to 19999",D199&lt;25000,"20000 to 24999",D199&lt;30000,"25000 to 29999",D199&lt;35000,"30000 to 34999",D199&lt;40000,"35000 to 39999",D199&lt;45000,"40000 to 44999",D199&lt;50000,"45000 to 49999",D199&gt;50000,"Greater than 50000")</f>
        <v>Greater than 50000</v>
      </c>
    </row>
    <row r="200" spans="1:22"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5" cm="1">
        <f t="array" ref="O200">_xlfn.IFS(INT(E200/D200)&gt;=2,2,INT(E200/D200)&lt;2,E200/D200)</f>
        <v>9.5585443037974685E-2</v>
      </c>
      <c r="P200" s="7">
        <f t="shared" si="18"/>
        <v>35.958333333333336</v>
      </c>
      <c r="Q200" s="6" t="str">
        <f t="shared" si="19"/>
        <v>music</v>
      </c>
      <c r="R200" s="6" t="str">
        <f t="shared" si="20"/>
        <v>electric music</v>
      </c>
      <c r="S200" s="8">
        <f t="shared" si="21"/>
        <v>40396.208333333336</v>
      </c>
      <c r="T200" s="8">
        <f t="shared" si="22"/>
        <v>40425.208333333336</v>
      </c>
      <c r="U200" s="6">
        <f t="shared" si="23"/>
        <v>2010</v>
      </c>
      <c r="V200" t="str" cm="1">
        <f t="array" ref="V200">_xlfn.IFS(D200&lt;1000,"&lt;1000",D200&lt;5000,"1000 to 4999",D200&lt;10000,"5000 to 9999",D200&lt;15000,"10000 to 14999",D200&lt;20000,"15000 to 19999",D200&lt;25000,"20000 to 24999",D200&lt;30000,"25000 to 29999",D200&lt;35000,"30000 to 34999",D200&lt;40000,"35000 to 39999",D200&lt;45000,"40000 to 44999",D200&lt;50000,"45000 to 49999",D200&gt;50000,"Greater than 50000")</f>
        <v>Greater than 50000</v>
      </c>
    </row>
    <row r="201" spans="1:22"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5" cm="1">
        <f t="array" ref="O201">_xlfn.IFS(INT(E201/D201)&gt;=2,2,INT(E201/D201)&lt;2,E201/D201)</f>
        <v>0.5377777777777778</v>
      </c>
      <c r="P201" s="7">
        <f t="shared" si="18"/>
        <v>74.461538461538467</v>
      </c>
      <c r="Q201" s="6" t="str">
        <f t="shared" si="19"/>
        <v>music</v>
      </c>
      <c r="R201" s="6" t="str">
        <f t="shared" si="20"/>
        <v>rock</v>
      </c>
      <c r="S201" s="8">
        <f t="shared" si="21"/>
        <v>42192.208333333328</v>
      </c>
      <c r="T201" s="8">
        <f t="shared" si="22"/>
        <v>42196.208333333328</v>
      </c>
      <c r="U201" s="6">
        <f t="shared" si="23"/>
        <v>2015</v>
      </c>
      <c r="V201" t="str" cm="1">
        <f t="array" ref="V201">_xlfn.IFS(D201&lt;1000,"&lt;1000",D201&lt;5000,"1000 to 4999",D201&lt;10000,"5000 to 9999",D201&lt;15000,"10000 to 14999",D201&lt;20000,"15000 to 19999",D201&lt;25000,"20000 to 24999",D201&lt;30000,"25000 to 29999",D201&lt;35000,"30000 to 34999",D201&lt;40000,"35000 to 39999",D201&lt;45000,"40000 to 44999",D201&lt;50000,"45000 to 49999",D201&gt;50000,"Greater than 50000")</f>
        <v>1000 to 4999</v>
      </c>
    </row>
    <row r="202" spans="1:22"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5" cm="1">
        <f t="array" ref="O202">_xlfn.IFS(INT(E202/D202)&gt;=2,2,INT(E202/D202)&lt;2,E202/D202)</f>
        <v>0.02</v>
      </c>
      <c r="P202" s="7">
        <f t="shared" si="18"/>
        <v>2</v>
      </c>
      <c r="Q202" s="6" t="str">
        <f t="shared" si="19"/>
        <v>theater</v>
      </c>
      <c r="R202" s="6" t="str">
        <f t="shared" si="20"/>
        <v>plays</v>
      </c>
      <c r="S202" s="8">
        <f t="shared" si="21"/>
        <v>40262.208333333336</v>
      </c>
      <c r="T202" s="8">
        <f t="shared" si="22"/>
        <v>40273.208333333336</v>
      </c>
      <c r="U202" s="6">
        <f t="shared" si="23"/>
        <v>2010</v>
      </c>
      <c r="V202" t="str" cm="1">
        <f t="array" ref="V202">_xlfn.IFS(D202&lt;1000,"&lt;1000",D202&lt;5000,"1000 to 4999",D202&lt;10000,"5000 to 9999",D202&lt;15000,"10000 to 14999",D202&lt;20000,"15000 to 19999",D202&lt;25000,"20000 to 24999",D202&lt;30000,"25000 to 29999",D202&lt;35000,"30000 to 34999",D202&lt;40000,"35000 to 39999",D202&lt;45000,"40000 to 44999",D202&lt;50000,"45000 to 49999",D202&gt;50000,"Greater than 50000")</f>
        <v>&lt;1000</v>
      </c>
    </row>
    <row r="203" spans="1:22"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5" cm="1">
        <f t="array" ref="O203">_xlfn.IFS(INT(E203/D203)&gt;=2,2,INT(E203/D203)&lt;2,E203/D203)</f>
        <v>2</v>
      </c>
      <c r="P203" s="7">
        <f t="shared" si="18"/>
        <v>91.114649681528661</v>
      </c>
      <c r="Q203" s="6" t="str">
        <f t="shared" si="19"/>
        <v>technology</v>
      </c>
      <c r="R203" s="6" t="str">
        <f t="shared" si="20"/>
        <v>web</v>
      </c>
      <c r="S203" s="8">
        <f t="shared" si="21"/>
        <v>41845.208333333336</v>
      </c>
      <c r="T203" s="8">
        <f t="shared" si="22"/>
        <v>41863.208333333336</v>
      </c>
      <c r="U203" s="6">
        <f t="shared" si="23"/>
        <v>2014</v>
      </c>
      <c r="V203" t="str" cm="1">
        <f t="array" ref="V203">_xlfn.IFS(D203&lt;1000,"&lt;1000",D203&lt;5000,"1000 to 4999",D203&lt;10000,"5000 to 9999",D203&lt;15000,"10000 to 14999",D203&lt;20000,"15000 to 19999",D203&lt;25000,"20000 to 24999",D203&lt;30000,"25000 to 29999",D203&lt;35000,"30000 to 34999",D203&lt;40000,"35000 to 39999",D203&lt;45000,"40000 to 44999",D203&lt;50000,"45000 to 49999",D203&gt;50000,"Greater than 50000")</f>
        <v>1000 to 4999</v>
      </c>
    </row>
    <row r="204" spans="1:22"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5" cm="1">
        <f t="array" ref="O204">_xlfn.IFS(INT(E204/D204)&gt;=2,2,INT(E204/D204)&lt;2,E204/D204)</f>
        <v>0.78831325301204824</v>
      </c>
      <c r="P204" s="7">
        <f t="shared" si="18"/>
        <v>79.792682926829272</v>
      </c>
      <c r="Q204" s="6" t="str">
        <f t="shared" si="19"/>
        <v>food</v>
      </c>
      <c r="R204" s="6" t="str">
        <f t="shared" si="20"/>
        <v>food trucks</v>
      </c>
      <c r="S204" s="8">
        <f t="shared" si="21"/>
        <v>40818.208333333336</v>
      </c>
      <c r="T204" s="8">
        <f t="shared" si="22"/>
        <v>40822.208333333336</v>
      </c>
      <c r="U204" s="6">
        <f t="shared" si="23"/>
        <v>2011</v>
      </c>
      <c r="V204" t="str" cm="1">
        <f t="array" ref="V204">_xlfn.IFS(D204&lt;1000,"&lt;1000",D204&lt;5000,"1000 to 4999",D204&lt;10000,"5000 to 9999",D204&lt;15000,"10000 to 14999",D204&lt;20000,"15000 to 19999",D204&lt;25000,"20000 to 24999",D204&lt;30000,"25000 to 29999",D204&lt;35000,"30000 to 34999",D204&lt;40000,"35000 to 39999",D204&lt;45000,"40000 to 44999",D204&lt;50000,"45000 to 49999",D204&gt;50000,"Greater than 50000")</f>
        <v>5000 to 9999</v>
      </c>
    </row>
    <row r="205" spans="1:22"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5" cm="1">
        <f t="array" ref="O205">_xlfn.IFS(INT(E205/D205)&gt;=2,2,INT(E205/D205)&lt;2,E205/D205)</f>
        <v>1.3440792216817234</v>
      </c>
      <c r="P205" s="7">
        <f t="shared" si="18"/>
        <v>42.999777678968428</v>
      </c>
      <c r="Q205" s="6" t="str">
        <f t="shared" si="19"/>
        <v>theater</v>
      </c>
      <c r="R205" s="6" t="str">
        <f t="shared" si="20"/>
        <v>plays</v>
      </c>
      <c r="S205" s="8">
        <f t="shared" si="21"/>
        <v>42752.25</v>
      </c>
      <c r="T205" s="8">
        <f t="shared" si="22"/>
        <v>42754.25</v>
      </c>
      <c r="U205" s="6">
        <f t="shared" si="23"/>
        <v>2017</v>
      </c>
      <c r="V205" t="str" cm="1">
        <f t="array" ref="V205">_xlfn.IFS(D205&lt;1000,"&lt;1000",D205&lt;5000,"1000 to 4999",D205&lt;10000,"5000 to 9999",D205&lt;15000,"10000 to 14999",D205&lt;20000,"15000 to 19999",D205&lt;25000,"20000 to 24999",D205&lt;30000,"25000 to 29999",D205&lt;35000,"30000 to 34999",D205&lt;40000,"35000 to 39999",D205&lt;45000,"40000 to 44999",D205&lt;50000,"45000 to 49999",D205&gt;50000,"Greater than 50000")</f>
        <v>Greater than 50000</v>
      </c>
    </row>
    <row r="206" spans="1:22"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5" cm="1">
        <f t="array" ref="O206">_xlfn.IFS(INT(E206/D206)&gt;=2,2,INT(E206/D206)&lt;2,E206/D206)</f>
        <v>3.372E-2</v>
      </c>
      <c r="P206" s="7">
        <f t="shared" si="18"/>
        <v>63.225000000000001</v>
      </c>
      <c r="Q206" s="6" t="str">
        <f t="shared" si="19"/>
        <v>music</v>
      </c>
      <c r="R206" s="6" t="str">
        <f t="shared" si="20"/>
        <v>jazz</v>
      </c>
      <c r="S206" s="8">
        <f t="shared" si="21"/>
        <v>40636.208333333336</v>
      </c>
      <c r="T206" s="8">
        <f t="shared" si="22"/>
        <v>40646.208333333336</v>
      </c>
      <c r="U206" s="6">
        <f t="shared" si="23"/>
        <v>2011</v>
      </c>
      <c r="V206" t="str" cm="1">
        <f t="array" ref="V206">_xlfn.IFS(D206&lt;1000,"&lt;1000",D206&lt;5000,"1000 to 4999",D206&lt;10000,"5000 to 9999",D206&lt;15000,"10000 to 14999",D206&lt;20000,"15000 to 19999",D206&lt;25000,"20000 to 24999",D206&lt;30000,"25000 to 29999",D206&lt;35000,"30000 to 34999",D206&lt;40000,"35000 to 39999",D206&lt;45000,"40000 to 44999",D206&lt;50000,"45000 to 49999",D206&gt;50000,"Greater than 50000")</f>
        <v>Greater than 50000</v>
      </c>
    </row>
    <row r="207" spans="1:22"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5" cm="1">
        <f t="array" ref="O207">_xlfn.IFS(INT(E207/D207)&gt;=2,2,INT(E207/D207)&lt;2,E207/D207)</f>
        <v>2</v>
      </c>
      <c r="P207" s="7">
        <f t="shared" si="18"/>
        <v>70.174999999999997</v>
      </c>
      <c r="Q207" s="6" t="str">
        <f t="shared" si="19"/>
        <v>theater</v>
      </c>
      <c r="R207" s="6" t="str">
        <f t="shared" si="20"/>
        <v>plays</v>
      </c>
      <c r="S207" s="8">
        <f t="shared" si="21"/>
        <v>43390.208333333328</v>
      </c>
      <c r="T207" s="8">
        <f t="shared" si="22"/>
        <v>43402.208333333328</v>
      </c>
      <c r="U207" s="6">
        <f t="shared" si="23"/>
        <v>2018</v>
      </c>
      <c r="V207" t="str" cm="1">
        <f t="array" ref="V207">_xlfn.IFS(D207&lt;1000,"&lt;1000",D207&lt;5000,"1000 to 4999",D207&lt;10000,"5000 to 9999",D207&lt;15000,"10000 to 14999",D207&lt;20000,"15000 to 19999",D207&lt;25000,"20000 to 24999",D207&lt;30000,"25000 to 29999",D207&lt;35000,"30000 to 34999",D207&lt;40000,"35000 to 39999",D207&lt;45000,"40000 to 44999",D207&lt;50000,"45000 to 49999",D207&gt;50000,"Greater than 50000")</f>
        <v>1000 to 4999</v>
      </c>
    </row>
    <row r="208" spans="1:22"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5" cm="1">
        <f t="array" ref="O208">_xlfn.IFS(INT(E208/D208)&gt;=2,2,INT(E208/D208)&lt;2,E208/D208)</f>
        <v>0.38844444444444443</v>
      </c>
      <c r="P208" s="7">
        <f t="shared" si="18"/>
        <v>61.333333333333336</v>
      </c>
      <c r="Q208" s="6" t="str">
        <f t="shared" si="19"/>
        <v>publishing</v>
      </c>
      <c r="R208" s="6" t="str">
        <f t="shared" si="20"/>
        <v>fiction</v>
      </c>
      <c r="S208" s="8">
        <f t="shared" si="21"/>
        <v>40236.25</v>
      </c>
      <c r="T208" s="8">
        <f t="shared" si="22"/>
        <v>40245.25</v>
      </c>
      <c r="U208" s="6">
        <f t="shared" si="23"/>
        <v>2010</v>
      </c>
      <c r="V208" t="str" cm="1">
        <f t="array" ref="V208">_xlfn.IFS(D208&lt;1000,"&lt;1000",D208&lt;5000,"1000 to 4999",D208&lt;10000,"5000 to 9999",D208&lt;15000,"10000 to 14999",D208&lt;20000,"15000 to 19999",D208&lt;25000,"20000 to 24999",D208&lt;30000,"25000 to 29999",D208&lt;35000,"30000 to 34999",D208&lt;40000,"35000 to 39999",D208&lt;45000,"40000 to 44999",D208&lt;50000,"45000 to 49999",D208&gt;50000,"Greater than 50000")</f>
        <v>5000 to 9999</v>
      </c>
    </row>
    <row r="209" spans="1:22"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5" cm="1">
        <f t="array" ref="O209">_xlfn.IFS(INT(E209/D209)&gt;=2,2,INT(E209/D209)&lt;2,E209/D209)</f>
        <v>2</v>
      </c>
      <c r="P209" s="7">
        <f t="shared" si="18"/>
        <v>99</v>
      </c>
      <c r="Q209" s="6" t="str">
        <f t="shared" si="19"/>
        <v>music</v>
      </c>
      <c r="R209" s="6" t="str">
        <f t="shared" si="20"/>
        <v>rock</v>
      </c>
      <c r="S209" s="8">
        <f t="shared" si="21"/>
        <v>43340.208333333328</v>
      </c>
      <c r="T209" s="8">
        <f t="shared" si="22"/>
        <v>43360.208333333328</v>
      </c>
      <c r="U209" s="6">
        <f t="shared" si="23"/>
        <v>2018</v>
      </c>
      <c r="V209" t="str" cm="1">
        <f t="array" ref="V209">_xlfn.IFS(D209&lt;1000,"&lt;1000",D209&lt;5000,"1000 to 4999",D209&lt;10000,"5000 to 9999",D209&lt;15000,"10000 to 14999",D209&lt;20000,"15000 to 19999",D209&lt;25000,"20000 to 24999",D209&lt;30000,"25000 to 29999",D209&lt;35000,"30000 to 34999",D209&lt;40000,"35000 to 39999",D209&lt;45000,"40000 to 44999",D209&lt;50000,"45000 to 49999",D209&gt;50000,"Greater than 50000")</f>
        <v>1000 to 4999</v>
      </c>
    </row>
    <row r="210" spans="1:22"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5" cm="1">
        <f t="array" ref="O210">_xlfn.IFS(INT(E210/D210)&gt;=2,2,INT(E210/D210)&lt;2,E210/D210)</f>
        <v>1.0112239715591671</v>
      </c>
      <c r="P210" s="7">
        <f t="shared" si="18"/>
        <v>96.984900146127615</v>
      </c>
      <c r="Q210" s="6" t="str">
        <f t="shared" si="19"/>
        <v>film &amp; video</v>
      </c>
      <c r="R210" s="6" t="str">
        <f t="shared" si="20"/>
        <v>documentary</v>
      </c>
      <c r="S210" s="8">
        <f t="shared" si="21"/>
        <v>43048.25</v>
      </c>
      <c r="T210" s="8">
        <f t="shared" si="22"/>
        <v>43072.25</v>
      </c>
      <c r="U210" s="6">
        <f t="shared" si="23"/>
        <v>2017</v>
      </c>
      <c r="V210" t="str" cm="1">
        <f t="array" ref="V210">_xlfn.IFS(D210&lt;1000,"&lt;1000",D210&lt;5000,"1000 to 4999",D210&lt;10000,"5000 to 9999",D210&lt;15000,"10000 to 14999",D210&lt;20000,"15000 to 19999",D210&lt;25000,"20000 to 24999",D210&lt;30000,"25000 to 29999",D210&lt;35000,"30000 to 34999",D210&lt;40000,"35000 to 39999",D210&lt;45000,"40000 to 44999",D210&lt;50000,"45000 to 49999",D210&gt;50000,"Greater than 50000")</f>
        <v>Greater than 50000</v>
      </c>
    </row>
    <row r="211" spans="1:22"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5" cm="1">
        <f t="array" ref="O211">_xlfn.IFS(INT(E211/D211)&gt;=2,2,INT(E211/D211)&lt;2,E211/D211)</f>
        <v>0.21188688946015424</v>
      </c>
      <c r="P211" s="7">
        <f t="shared" si="18"/>
        <v>51.004950495049506</v>
      </c>
      <c r="Q211" s="6" t="str">
        <f t="shared" si="19"/>
        <v>film &amp; video</v>
      </c>
      <c r="R211" s="6" t="str">
        <f t="shared" si="20"/>
        <v>documentary</v>
      </c>
      <c r="S211" s="8">
        <f t="shared" si="21"/>
        <v>42496.208333333328</v>
      </c>
      <c r="T211" s="8">
        <f t="shared" si="22"/>
        <v>42503.208333333328</v>
      </c>
      <c r="U211" s="6">
        <f t="shared" si="23"/>
        <v>2016</v>
      </c>
      <c r="V211" t="str" cm="1">
        <f t="array" ref="V211">_xlfn.IFS(D211&lt;1000,"&lt;1000",D211&lt;5000,"1000 to 4999",D211&lt;10000,"5000 to 9999",D211&lt;15000,"10000 to 14999",D211&lt;20000,"15000 to 19999",D211&lt;25000,"20000 to 24999",D211&lt;30000,"25000 to 29999",D211&lt;35000,"30000 to 34999",D211&lt;40000,"35000 to 39999",D211&lt;45000,"40000 to 44999",D211&lt;50000,"45000 to 49999",D211&gt;50000,"Greater than 50000")</f>
        <v>Greater than 50000</v>
      </c>
    </row>
    <row r="212" spans="1:22"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5" cm="1">
        <f t="array" ref="O212">_xlfn.IFS(INT(E212/D212)&gt;=2,2,INT(E212/D212)&lt;2,E212/D212)</f>
        <v>0.67425531914893622</v>
      </c>
      <c r="P212" s="7">
        <f t="shared" si="18"/>
        <v>28.044247787610619</v>
      </c>
      <c r="Q212" s="6" t="str">
        <f t="shared" si="19"/>
        <v>film &amp; video</v>
      </c>
      <c r="R212" s="6" t="str">
        <f t="shared" si="20"/>
        <v>science fiction</v>
      </c>
      <c r="S212" s="8">
        <f t="shared" si="21"/>
        <v>42797.25</v>
      </c>
      <c r="T212" s="8">
        <f t="shared" si="22"/>
        <v>42824.208333333328</v>
      </c>
      <c r="U212" s="6">
        <f t="shared" si="23"/>
        <v>2017</v>
      </c>
      <c r="V212" t="str" cm="1">
        <f t="array" ref="V212">_xlfn.IFS(D212&lt;1000,"&lt;1000",D212&lt;5000,"1000 to 4999",D212&lt;10000,"5000 to 9999",D212&lt;15000,"10000 to 14999",D212&lt;20000,"15000 to 19999",D212&lt;25000,"20000 to 24999",D212&lt;30000,"25000 to 29999",D212&lt;35000,"30000 to 34999",D212&lt;40000,"35000 to 39999",D212&lt;45000,"40000 to 44999",D212&lt;50000,"45000 to 49999",D212&gt;50000,"Greater than 50000")</f>
        <v>5000 to 9999</v>
      </c>
    </row>
    <row r="213" spans="1:22"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5" cm="1">
        <f t="array" ref="O213">_xlfn.IFS(INT(E213/D213)&gt;=2,2,INT(E213/D213)&lt;2,E213/D213)</f>
        <v>0.9492337164750958</v>
      </c>
      <c r="P213" s="7">
        <f t="shared" si="18"/>
        <v>60.984615384615381</v>
      </c>
      <c r="Q213" s="6" t="str">
        <f t="shared" si="19"/>
        <v>theater</v>
      </c>
      <c r="R213" s="6" t="str">
        <f t="shared" si="20"/>
        <v>plays</v>
      </c>
      <c r="S213" s="8">
        <f t="shared" si="21"/>
        <v>41513.208333333336</v>
      </c>
      <c r="T213" s="8">
        <f t="shared" si="22"/>
        <v>41537.208333333336</v>
      </c>
      <c r="U213" s="6">
        <f t="shared" si="23"/>
        <v>2013</v>
      </c>
      <c r="V213" t="str" cm="1">
        <f t="array" ref="V213">_xlfn.IFS(D213&lt;1000,"&lt;1000",D213&lt;5000,"1000 to 4999",D213&lt;10000,"5000 to 9999",D213&lt;15000,"10000 to 14999",D213&lt;20000,"15000 to 19999",D213&lt;25000,"20000 to 24999",D213&lt;30000,"25000 to 29999",D213&lt;35000,"30000 to 34999",D213&lt;40000,"35000 to 39999",D213&lt;45000,"40000 to 44999",D213&lt;50000,"45000 to 49999",D213&gt;50000,"Greater than 50000")</f>
        <v>Greater than 50000</v>
      </c>
    </row>
    <row r="214" spans="1:22"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5" cm="1">
        <f t="array" ref="O214">_xlfn.IFS(INT(E214/D214)&gt;=2,2,INT(E214/D214)&lt;2,E214/D214)</f>
        <v>1.5185185185185186</v>
      </c>
      <c r="P214" s="7">
        <f t="shared" si="18"/>
        <v>73.214285714285708</v>
      </c>
      <c r="Q214" s="6" t="str">
        <f t="shared" si="19"/>
        <v>theater</v>
      </c>
      <c r="R214" s="6" t="str">
        <f t="shared" si="20"/>
        <v>plays</v>
      </c>
      <c r="S214" s="8">
        <f t="shared" si="21"/>
        <v>43814.25</v>
      </c>
      <c r="T214" s="8">
        <f t="shared" si="22"/>
        <v>43860.25</v>
      </c>
      <c r="U214" s="6">
        <f t="shared" si="23"/>
        <v>2019</v>
      </c>
      <c r="V214" t="str" cm="1">
        <f t="array" ref="V214">_xlfn.IFS(D214&lt;1000,"&lt;1000",D214&lt;5000,"1000 to 4999",D214&lt;10000,"5000 to 9999",D214&lt;15000,"10000 to 14999",D214&lt;20000,"15000 to 19999",D214&lt;25000,"20000 to 24999",D214&lt;30000,"25000 to 29999",D214&lt;35000,"30000 to 34999",D214&lt;40000,"35000 to 39999",D214&lt;45000,"40000 to 44999",D214&lt;50000,"45000 to 49999",D214&gt;50000,"Greater than 50000")</f>
        <v>5000 to 9999</v>
      </c>
    </row>
    <row r="215" spans="1:22"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5" cm="1">
        <f t="array" ref="O215">_xlfn.IFS(INT(E215/D215)&gt;=2,2,INT(E215/D215)&lt;2,E215/D215)</f>
        <v>1.9516382252559727</v>
      </c>
      <c r="P215" s="7">
        <f t="shared" si="18"/>
        <v>39.997435299603637</v>
      </c>
      <c r="Q215" s="6" t="str">
        <f t="shared" si="19"/>
        <v>music</v>
      </c>
      <c r="R215" s="6" t="str">
        <f t="shared" si="20"/>
        <v>indie rock</v>
      </c>
      <c r="S215" s="8">
        <f t="shared" si="21"/>
        <v>40488.208333333336</v>
      </c>
      <c r="T215" s="8">
        <f t="shared" si="22"/>
        <v>40496.25</v>
      </c>
      <c r="U215" s="6">
        <f t="shared" si="23"/>
        <v>2010</v>
      </c>
      <c r="V215" t="str" cm="1">
        <f t="array" ref="V215">_xlfn.IFS(D215&lt;1000,"&lt;1000",D215&lt;5000,"1000 to 4999",D215&lt;10000,"5000 to 9999",D215&lt;15000,"10000 to 14999",D215&lt;20000,"15000 to 19999",D215&lt;25000,"20000 to 24999",D215&lt;30000,"25000 to 29999",D215&lt;35000,"30000 to 34999",D215&lt;40000,"35000 to 39999",D215&lt;45000,"40000 to 44999",D215&lt;50000,"45000 to 49999",D215&gt;50000,"Greater than 50000")</f>
        <v>Greater than 50000</v>
      </c>
    </row>
    <row r="216" spans="1:22"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5" cm="1">
        <f t="array" ref="O216">_xlfn.IFS(INT(E216/D216)&gt;=2,2,INT(E216/D216)&lt;2,E216/D216)</f>
        <v>2</v>
      </c>
      <c r="P216" s="7">
        <f t="shared" si="18"/>
        <v>86.812121212121212</v>
      </c>
      <c r="Q216" s="6" t="str">
        <f t="shared" si="19"/>
        <v>music</v>
      </c>
      <c r="R216" s="6" t="str">
        <f t="shared" si="20"/>
        <v>rock</v>
      </c>
      <c r="S216" s="8">
        <f t="shared" si="21"/>
        <v>40409.208333333336</v>
      </c>
      <c r="T216" s="8">
        <f t="shared" si="22"/>
        <v>40415.208333333336</v>
      </c>
      <c r="U216" s="6">
        <f t="shared" si="23"/>
        <v>2010</v>
      </c>
      <c r="V216" t="str" cm="1">
        <f t="array" ref="V216">_xlfn.IFS(D216&lt;1000,"&lt;1000",D216&lt;5000,"1000 to 4999",D216&lt;10000,"5000 to 9999",D216&lt;15000,"10000 to 14999",D216&lt;20000,"15000 to 19999",D216&lt;25000,"20000 to 24999",D216&lt;30000,"25000 to 29999",D216&lt;35000,"30000 to 34999",D216&lt;40000,"35000 to 39999",D216&lt;45000,"40000 to 44999",D216&lt;50000,"45000 to 49999",D216&gt;50000,"Greater than 50000")</f>
        <v>1000 to 4999</v>
      </c>
    </row>
    <row r="217" spans="1:22"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5" cm="1">
        <f t="array" ref="O217">_xlfn.IFS(INT(E217/D217)&gt;=2,2,INT(E217/D217)&lt;2,E217/D217)</f>
        <v>3.8418367346938778E-2</v>
      </c>
      <c r="P217" s="7">
        <f t="shared" si="18"/>
        <v>42.125874125874127</v>
      </c>
      <c r="Q217" s="6" t="str">
        <f t="shared" si="19"/>
        <v>theater</v>
      </c>
      <c r="R217" s="6" t="str">
        <f t="shared" si="20"/>
        <v>plays</v>
      </c>
      <c r="S217" s="8">
        <f t="shared" si="21"/>
        <v>43509.25</v>
      </c>
      <c r="T217" s="8">
        <f t="shared" si="22"/>
        <v>43511.25</v>
      </c>
      <c r="U217" s="6">
        <f t="shared" si="23"/>
        <v>2019</v>
      </c>
      <c r="V217" t="str" cm="1">
        <f t="array" ref="V217">_xlfn.IFS(D217&lt;1000,"&lt;1000",D217&lt;5000,"1000 to 4999",D217&lt;10000,"5000 to 9999",D217&lt;15000,"10000 to 14999",D217&lt;20000,"15000 to 19999",D217&lt;25000,"20000 to 24999",D217&lt;30000,"25000 to 29999",D217&lt;35000,"30000 to 34999",D217&lt;40000,"35000 to 39999",D217&lt;45000,"40000 to 44999",D217&lt;50000,"45000 to 49999",D217&gt;50000,"Greater than 50000")</f>
        <v>Greater than 50000</v>
      </c>
    </row>
    <row r="218" spans="1:22"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5" cm="1">
        <f t="array" ref="O218">_xlfn.IFS(INT(E218/D218)&gt;=2,2,INT(E218/D218)&lt;2,E218/D218)</f>
        <v>1.5507066557107643</v>
      </c>
      <c r="P218" s="7">
        <f t="shared" si="18"/>
        <v>103.97851239669421</v>
      </c>
      <c r="Q218" s="6" t="str">
        <f t="shared" si="19"/>
        <v>theater</v>
      </c>
      <c r="R218" s="6" t="str">
        <f t="shared" si="20"/>
        <v>plays</v>
      </c>
      <c r="S218" s="8">
        <f t="shared" si="21"/>
        <v>40869.25</v>
      </c>
      <c r="T218" s="8">
        <f t="shared" si="22"/>
        <v>40871.25</v>
      </c>
      <c r="U218" s="6">
        <f t="shared" si="23"/>
        <v>2011</v>
      </c>
      <c r="V218" t="str" cm="1">
        <f t="array" ref="V218">_xlfn.IFS(D218&lt;1000,"&lt;1000",D218&lt;5000,"1000 to 4999",D218&lt;10000,"5000 to 9999",D218&lt;15000,"10000 to 14999",D218&lt;20000,"15000 to 19999",D218&lt;25000,"20000 to 24999",D218&lt;30000,"25000 to 29999",D218&lt;35000,"30000 to 34999",D218&lt;40000,"35000 to 39999",D218&lt;45000,"40000 to 44999",D218&lt;50000,"45000 to 49999",D218&gt;50000,"Greater than 50000")</f>
        <v>Greater than 50000</v>
      </c>
    </row>
    <row r="219" spans="1:22"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5" cm="1">
        <f t="array" ref="O219">_xlfn.IFS(INT(E219/D219)&gt;=2,2,INT(E219/D219)&lt;2,E219/D219)</f>
        <v>0.44753477588871715</v>
      </c>
      <c r="P219" s="7">
        <f t="shared" si="18"/>
        <v>62.003211991434689</v>
      </c>
      <c r="Q219" s="6" t="str">
        <f t="shared" si="19"/>
        <v>film &amp; video</v>
      </c>
      <c r="R219" s="6" t="str">
        <f t="shared" si="20"/>
        <v>science fiction</v>
      </c>
      <c r="S219" s="8">
        <f t="shared" si="21"/>
        <v>43583.208333333328</v>
      </c>
      <c r="T219" s="8">
        <f t="shared" si="22"/>
        <v>43592.208333333328</v>
      </c>
      <c r="U219" s="6">
        <f t="shared" si="23"/>
        <v>2019</v>
      </c>
      <c r="V219" t="str" cm="1">
        <f t="array" ref="V219">_xlfn.IFS(D219&lt;1000,"&lt;1000",D219&lt;5000,"1000 to 4999",D219&lt;10000,"5000 to 9999",D219&lt;15000,"10000 to 14999",D219&lt;20000,"15000 to 19999",D219&lt;25000,"20000 to 24999",D219&lt;30000,"25000 to 29999",D219&lt;35000,"30000 to 34999",D219&lt;40000,"35000 to 39999",D219&lt;45000,"40000 to 44999",D219&lt;50000,"45000 to 49999",D219&gt;50000,"Greater than 50000")</f>
        <v>Greater than 50000</v>
      </c>
    </row>
    <row r="220" spans="1:22"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5" cm="1">
        <f t="array" ref="O220">_xlfn.IFS(INT(E220/D220)&gt;=2,2,INT(E220/D220)&lt;2,E220/D220)</f>
        <v>2</v>
      </c>
      <c r="P220" s="7">
        <f t="shared" si="18"/>
        <v>31.005037783375315</v>
      </c>
      <c r="Q220" s="6" t="str">
        <f t="shared" si="19"/>
        <v>film &amp; video</v>
      </c>
      <c r="R220" s="6" t="str">
        <f t="shared" si="20"/>
        <v>shorts</v>
      </c>
      <c r="S220" s="8">
        <f t="shared" si="21"/>
        <v>40858.25</v>
      </c>
      <c r="T220" s="8">
        <f t="shared" si="22"/>
        <v>40892.25</v>
      </c>
      <c r="U220" s="6">
        <f t="shared" si="23"/>
        <v>2011</v>
      </c>
      <c r="V220" t="str" cm="1">
        <f t="array" ref="V220">_xlfn.IFS(D220&lt;1000,"&lt;1000",D220&lt;5000,"1000 to 4999",D220&lt;10000,"5000 to 9999",D220&lt;15000,"10000 to 14999",D220&lt;20000,"15000 to 19999",D220&lt;25000,"20000 to 24999",D220&lt;30000,"25000 to 29999",D220&lt;35000,"30000 to 34999",D220&lt;40000,"35000 to 39999",D220&lt;45000,"40000 to 44999",D220&lt;50000,"45000 to 49999",D220&gt;50000,"Greater than 50000")</f>
        <v>5000 to 9999</v>
      </c>
    </row>
    <row r="221" spans="1:22"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5" cm="1">
        <f t="array" ref="O221">_xlfn.IFS(INT(E221/D221)&gt;=2,2,INT(E221/D221)&lt;2,E221/D221)</f>
        <v>2</v>
      </c>
      <c r="P221" s="7">
        <f t="shared" si="18"/>
        <v>89.991552956465242</v>
      </c>
      <c r="Q221" s="6" t="str">
        <f t="shared" si="19"/>
        <v>film &amp; video</v>
      </c>
      <c r="R221" s="6" t="str">
        <f t="shared" si="20"/>
        <v>animation</v>
      </c>
      <c r="S221" s="8">
        <f t="shared" si="21"/>
        <v>41137.208333333336</v>
      </c>
      <c r="T221" s="8">
        <f t="shared" si="22"/>
        <v>41149.208333333336</v>
      </c>
      <c r="U221" s="6">
        <f t="shared" si="23"/>
        <v>2012</v>
      </c>
      <c r="V221" t="str" cm="1">
        <f t="array" ref="V221">_xlfn.IFS(D221&lt;1000,"&lt;1000",D221&lt;5000,"1000 to 4999",D221&lt;10000,"5000 to 9999",D221&lt;15000,"10000 to 14999",D221&lt;20000,"15000 to 19999",D221&lt;25000,"20000 to 24999",D221&lt;30000,"25000 to 29999",D221&lt;35000,"30000 to 34999",D221&lt;40000,"35000 to 39999",D221&lt;45000,"40000 to 44999",D221&lt;50000,"45000 to 49999",D221&gt;50000,"Greater than 50000")</f>
        <v>40000 to 44999</v>
      </c>
    </row>
    <row r="222" spans="1:22"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5" cm="1">
        <f t="array" ref="O222">_xlfn.IFS(INT(E222/D222)&gt;=2,2,INT(E222/D222)&lt;2,E222/D222)</f>
        <v>8.4430379746835441E-2</v>
      </c>
      <c r="P222" s="7">
        <f t="shared" si="18"/>
        <v>39.235294117647058</v>
      </c>
      <c r="Q222" s="6" t="str">
        <f t="shared" si="19"/>
        <v>theater</v>
      </c>
      <c r="R222" s="6" t="str">
        <f t="shared" si="20"/>
        <v>plays</v>
      </c>
      <c r="S222" s="8">
        <f t="shared" si="21"/>
        <v>40725.208333333336</v>
      </c>
      <c r="T222" s="8">
        <f t="shared" si="22"/>
        <v>40743.208333333336</v>
      </c>
      <c r="U222" s="6">
        <f t="shared" si="23"/>
        <v>2011</v>
      </c>
      <c r="V222" t="str" cm="1">
        <f t="array" ref="V222">_xlfn.IFS(D222&lt;1000,"&lt;1000",D222&lt;5000,"1000 to 4999",D222&lt;10000,"5000 to 9999",D222&lt;15000,"10000 to 14999",D222&lt;20000,"15000 to 19999",D222&lt;25000,"20000 to 24999",D222&lt;30000,"25000 to 29999",D222&lt;35000,"30000 to 34999",D222&lt;40000,"35000 to 39999",D222&lt;45000,"40000 to 44999",D222&lt;50000,"45000 to 49999",D222&gt;50000,"Greater than 50000")</f>
        <v>5000 to 9999</v>
      </c>
    </row>
    <row r="223" spans="1:22"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5" cm="1">
        <f t="array" ref="O223">_xlfn.IFS(INT(E223/D223)&gt;=2,2,INT(E223/D223)&lt;2,E223/D223)</f>
        <v>0.9862551440329218</v>
      </c>
      <c r="P223" s="7">
        <f t="shared" si="18"/>
        <v>54.993116108306566</v>
      </c>
      <c r="Q223" s="6" t="str">
        <f t="shared" si="19"/>
        <v>food</v>
      </c>
      <c r="R223" s="6" t="str">
        <f t="shared" si="20"/>
        <v>food trucks</v>
      </c>
      <c r="S223" s="8">
        <f t="shared" si="21"/>
        <v>41081.208333333336</v>
      </c>
      <c r="T223" s="8">
        <f t="shared" si="22"/>
        <v>41083.208333333336</v>
      </c>
      <c r="U223" s="6">
        <f t="shared" si="23"/>
        <v>2012</v>
      </c>
      <c r="V223" t="str" cm="1">
        <f t="array" ref="V223">_xlfn.IFS(D223&lt;1000,"&lt;1000",D223&lt;5000,"1000 to 4999",D223&lt;10000,"5000 to 9999",D223&lt;15000,"10000 to 14999",D223&lt;20000,"15000 to 19999",D223&lt;25000,"20000 to 24999",D223&lt;30000,"25000 to 29999",D223&lt;35000,"30000 to 34999",D223&lt;40000,"35000 to 39999",D223&lt;45000,"40000 to 44999",D223&lt;50000,"45000 to 49999",D223&gt;50000,"Greater than 50000")</f>
        <v>Greater than 50000</v>
      </c>
    </row>
    <row r="224" spans="1:22"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5" cm="1">
        <f t="array" ref="O224">_xlfn.IFS(INT(E224/D224)&gt;=2,2,INT(E224/D224)&lt;2,E224/D224)</f>
        <v>1.3797916666666667</v>
      </c>
      <c r="P224" s="7">
        <f t="shared" si="18"/>
        <v>47.992753623188406</v>
      </c>
      <c r="Q224" s="6" t="str">
        <f t="shared" si="19"/>
        <v>photography</v>
      </c>
      <c r="R224" s="6" t="str">
        <f t="shared" si="20"/>
        <v>photography books</v>
      </c>
      <c r="S224" s="8">
        <f t="shared" si="21"/>
        <v>41914.208333333336</v>
      </c>
      <c r="T224" s="8">
        <f t="shared" si="22"/>
        <v>41915.208333333336</v>
      </c>
      <c r="U224" s="6">
        <f t="shared" si="23"/>
        <v>2014</v>
      </c>
      <c r="V224" t="str" cm="1">
        <f t="array" ref="V224">_xlfn.IFS(D224&lt;1000,"&lt;1000",D224&lt;5000,"1000 to 4999",D224&lt;10000,"5000 to 9999",D224&lt;15000,"10000 to 14999",D224&lt;20000,"15000 to 19999",D224&lt;25000,"20000 to 24999",D224&lt;30000,"25000 to 29999",D224&lt;35000,"30000 to 34999",D224&lt;40000,"35000 to 39999",D224&lt;45000,"40000 to 44999",D224&lt;50000,"45000 to 49999",D224&gt;50000,"Greater than 50000")</f>
        <v>1000 to 4999</v>
      </c>
    </row>
    <row r="225" spans="1:22"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5" cm="1">
        <f t="array" ref="O225">_xlfn.IFS(INT(E225/D225)&gt;=2,2,INT(E225/D225)&lt;2,E225/D225)</f>
        <v>0.93810996563573879</v>
      </c>
      <c r="P225" s="7">
        <f t="shared" si="18"/>
        <v>87.966702470461868</v>
      </c>
      <c r="Q225" s="6" t="str">
        <f t="shared" si="19"/>
        <v>theater</v>
      </c>
      <c r="R225" s="6" t="str">
        <f t="shared" si="20"/>
        <v>plays</v>
      </c>
      <c r="S225" s="8">
        <f t="shared" si="21"/>
        <v>42445.208333333328</v>
      </c>
      <c r="T225" s="8">
        <f t="shared" si="22"/>
        <v>42459.208333333328</v>
      </c>
      <c r="U225" s="6">
        <f t="shared" si="23"/>
        <v>2016</v>
      </c>
      <c r="V225" t="str" cm="1">
        <f t="array" ref="V225">_xlfn.IFS(D225&lt;1000,"&lt;1000",D225&lt;5000,"1000 to 4999",D225&lt;10000,"5000 to 9999",D225&lt;15000,"10000 to 14999",D225&lt;20000,"15000 to 19999",D225&lt;25000,"20000 to 24999",D225&lt;30000,"25000 to 29999",D225&lt;35000,"30000 to 34999",D225&lt;40000,"35000 to 39999",D225&lt;45000,"40000 to 44999",D225&lt;50000,"45000 to 49999",D225&gt;50000,"Greater than 50000")</f>
        <v>Greater than 50000</v>
      </c>
    </row>
    <row r="226" spans="1:22"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5" cm="1">
        <f t="array" ref="O226">_xlfn.IFS(INT(E226/D226)&gt;=2,2,INT(E226/D226)&lt;2,E226/D226)</f>
        <v>2</v>
      </c>
      <c r="P226" s="7">
        <f t="shared" si="18"/>
        <v>51.999165275459099</v>
      </c>
      <c r="Q226" s="6" t="str">
        <f t="shared" si="19"/>
        <v>film &amp; video</v>
      </c>
      <c r="R226" s="6" t="str">
        <f t="shared" si="20"/>
        <v>science fiction</v>
      </c>
      <c r="S226" s="8">
        <f t="shared" si="21"/>
        <v>41906.208333333336</v>
      </c>
      <c r="T226" s="8">
        <f t="shared" si="22"/>
        <v>41951.25</v>
      </c>
      <c r="U226" s="6">
        <f t="shared" si="23"/>
        <v>2014</v>
      </c>
      <c r="V226" t="str" cm="1">
        <f t="array" ref="V226">_xlfn.IFS(D226&lt;1000,"&lt;1000",D226&lt;5000,"1000 to 4999",D226&lt;10000,"5000 to 9999",D226&lt;15000,"10000 to 14999",D226&lt;20000,"15000 to 19999",D226&lt;25000,"20000 to 24999",D226&lt;30000,"25000 to 29999",D226&lt;35000,"30000 to 34999",D226&lt;40000,"35000 to 39999",D226&lt;45000,"40000 to 44999",D226&lt;50000,"45000 to 49999",D226&gt;50000,"Greater than 50000")</f>
        <v>45000 to 49999</v>
      </c>
    </row>
    <row r="227" spans="1:22"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5" cm="1">
        <f t="array" ref="O227">_xlfn.IFS(INT(E227/D227)&gt;=2,2,INT(E227/D227)&lt;2,E227/D227)</f>
        <v>2</v>
      </c>
      <c r="P227" s="7">
        <f t="shared" si="18"/>
        <v>29.999659863945578</v>
      </c>
      <c r="Q227" s="6" t="str">
        <f t="shared" si="19"/>
        <v>music</v>
      </c>
      <c r="R227" s="6" t="str">
        <f t="shared" si="20"/>
        <v>rock</v>
      </c>
      <c r="S227" s="8">
        <f t="shared" si="21"/>
        <v>41762.208333333336</v>
      </c>
      <c r="T227" s="8">
        <f t="shared" si="22"/>
        <v>41762.208333333336</v>
      </c>
      <c r="U227" s="6">
        <f t="shared" si="23"/>
        <v>2014</v>
      </c>
      <c r="V227" t="str" cm="1">
        <f t="array" ref="V227">_xlfn.IFS(D227&lt;1000,"&lt;1000",D227&lt;5000,"1000 to 4999",D227&lt;10000,"5000 to 9999",D227&lt;15000,"10000 to 14999",D227&lt;20000,"15000 to 19999",D227&lt;25000,"20000 to 24999",D227&lt;30000,"25000 to 29999",D227&lt;35000,"30000 to 34999",D227&lt;40000,"35000 to 39999",D227&lt;45000,"40000 to 44999",D227&lt;50000,"45000 to 49999",D227&gt;50000,"Greater than 50000")</f>
        <v>Greater than 50000</v>
      </c>
    </row>
    <row r="228" spans="1:22"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5" cm="1">
        <f t="array" ref="O228">_xlfn.IFS(INT(E228/D228)&gt;=2,2,INT(E228/D228)&lt;2,E228/D228)</f>
        <v>2</v>
      </c>
      <c r="P228" s="7">
        <f t="shared" si="18"/>
        <v>98.205357142857139</v>
      </c>
      <c r="Q228" s="6" t="str">
        <f t="shared" si="19"/>
        <v>photography</v>
      </c>
      <c r="R228" s="6" t="str">
        <f t="shared" si="20"/>
        <v>photography books</v>
      </c>
      <c r="S228" s="8">
        <f t="shared" si="21"/>
        <v>40276.208333333336</v>
      </c>
      <c r="T228" s="8">
        <f t="shared" si="22"/>
        <v>40313.208333333336</v>
      </c>
      <c r="U228" s="6">
        <f t="shared" si="23"/>
        <v>2010</v>
      </c>
      <c r="V228" t="str" cm="1">
        <f t="array" ref="V228">_xlfn.IFS(D228&lt;1000,"&lt;1000",D228&lt;5000,"1000 to 4999",D228&lt;10000,"5000 to 9999",D228&lt;15000,"10000 to 14999",D228&lt;20000,"15000 to 19999",D228&lt;25000,"20000 to 24999",D228&lt;30000,"25000 to 29999",D228&lt;35000,"30000 to 34999",D228&lt;40000,"35000 to 39999",D228&lt;45000,"40000 to 44999",D228&lt;50000,"45000 to 49999",D228&gt;50000,"Greater than 50000")</f>
        <v>1000 to 4999</v>
      </c>
    </row>
    <row r="229" spans="1:22"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5" cm="1">
        <f t="array" ref="O229">_xlfn.IFS(INT(E229/D229)&gt;=2,2,INT(E229/D229)&lt;2,E229/D229)</f>
        <v>1.687208538587849</v>
      </c>
      <c r="P229" s="7">
        <f t="shared" si="18"/>
        <v>108.96182396606575</v>
      </c>
      <c r="Q229" s="6" t="str">
        <f t="shared" si="19"/>
        <v>games</v>
      </c>
      <c r="R229" s="6" t="str">
        <f t="shared" si="20"/>
        <v>mobile games</v>
      </c>
      <c r="S229" s="8">
        <f t="shared" si="21"/>
        <v>42139.208333333328</v>
      </c>
      <c r="T229" s="8">
        <f t="shared" si="22"/>
        <v>42145.208333333328</v>
      </c>
      <c r="U229" s="6">
        <f t="shared" si="23"/>
        <v>2015</v>
      </c>
      <c r="V229" t="str" cm="1">
        <f t="array" ref="V229">_xlfn.IFS(D229&lt;1000,"&lt;1000",D229&lt;5000,"1000 to 4999",D229&lt;10000,"5000 to 9999",D229&lt;15000,"10000 to 14999",D229&lt;20000,"15000 to 19999",D229&lt;25000,"20000 to 24999",D229&lt;30000,"25000 to 29999",D229&lt;35000,"30000 to 34999",D229&lt;40000,"35000 to 39999",D229&lt;45000,"40000 to 44999",D229&lt;50000,"45000 to 49999",D229&gt;50000,"Greater than 50000")</f>
        <v>Greater than 50000</v>
      </c>
    </row>
    <row r="230" spans="1:22"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5" cm="1">
        <f t="array" ref="O230">_xlfn.IFS(INT(E230/D230)&gt;=2,2,INT(E230/D230)&lt;2,E230/D230)</f>
        <v>1.1990717911530093</v>
      </c>
      <c r="P230" s="7">
        <f t="shared" si="18"/>
        <v>66.998379254457049</v>
      </c>
      <c r="Q230" s="6" t="str">
        <f t="shared" si="19"/>
        <v>film &amp; video</v>
      </c>
      <c r="R230" s="6" t="str">
        <f t="shared" si="20"/>
        <v>animation</v>
      </c>
      <c r="S230" s="8">
        <f t="shared" si="21"/>
        <v>42613.208333333328</v>
      </c>
      <c r="T230" s="8">
        <f t="shared" si="22"/>
        <v>42638.208333333328</v>
      </c>
      <c r="U230" s="6">
        <f t="shared" si="23"/>
        <v>2016</v>
      </c>
      <c r="V230" t="str" cm="1">
        <f t="array" ref="V230">_xlfn.IFS(D230&lt;1000,"&lt;1000",D230&lt;5000,"1000 to 4999",D230&lt;10000,"5000 to 9999",D230&lt;15000,"10000 to 14999",D230&lt;20000,"15000 to 19999",D230&lt;25000,"20000 to 24999",D230&lt;30000,"25000 to 29999",D230&lt;35000,"30000 to 34999",D230&lt;40000,"35000 to 39999",D230&lt;45000,"40000 to 44999",D230&lt;50000,"45000 to 49999",D230&gt;50000,"Greater than 50000")</f>
        <v>Greater than 50000</v>
      </c>
    </row>
    <row r="231" spans="1:22"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5" cm="1">
        <f t="array" ref="O231">_xlfn.IFS(INT(E231/D231)&gt;=2,2,INT(E231/D231)&lt;2,E231/D231)</f>
        <v>1.936892523364486</v>
      </c>
      <c r="P231" s="7">
        <f t="shared" si="18"/>
        <v>64.99333594668758</v>
      </c>
      <c r="Q231" s="6" t="str">
        <f t="shared" si="19"/>
        <v>games</v>
      </c>
      <c r="R231" s="6" t="str">
        <f t="shared" si="20"/>
        <v>mobile games</v>
      </c>
      <c r="S231" s="8">
        <f t="shared" si="21"/>
        <v>42887.208333333328</v>
      </c>
      <c r="T231" s="8">
        <f t="shared" si="22"/>
        <v>42935.208333333328</v>
      </c>
      <c r="U231" s="6">
        <f t="shared" si="23"/>
        <v>2017</v>
      </c>
      <c r="V231" t="str" cm="1">
        <f t="array" ref="V231">_xlfn.IFS(D231&lt;1000,"&lt;1000",D231&lt;5000,"1000 to 4999",D231&lt;10000,"5000 to 9999",D231&lt;15000,"10000 to 14999",D231&lt;20000,"15000 to 19999",D231&lt;25000,"20000 to 24999",D231&lt;30000,"25000 to 29999",D231&lt;35000,"30000 to 34999",D231&lt;40000,"35000 to 39999",D231&lt;45000,"40000 to 44999",D231&lt;50000,"45000 to 49999",D231&gt;50000,"Greater than 50000")</f>
        <v>Greater than 50000</v>
      </c>
    </row>
    <row r="232" spans="1:22"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5" cm="1">
        <f t="array" ref="O232">_xlfn.IFS(INT(E232/D232)&gt;=2,2,INT(E232/D232)&lt;2,E232/D232)</f>
        <v>2</v>
      </c>
      <c r="P232" s="7">
        <f t="shared" si="18"/>
        <v>99.841584158415841</v>
      </c>
      <c r="Q232" s="6" t="str">
        <f t="shared" si="19"/>
        <v>games</v>
      </c>
      <c r="R232" s="6" t="str">
        <f t="shared" si="20"/>
        <v>video games</v>
      </c>
      <c r="S232" s="8">
        <f t="shared" si="21"/>
        <v>43805.25</v>
      </c>
      <c r="T232" s="8">
        <f t="shared" si="22"/>
        <v>43805.25</v>
      </c>
      <c r="U232" s="6">
        <f t="shared" si="23"/>
        <v>2019</v>
      </c>
      <c r="V232" t="str" cm="1">
        <f t="array" ref="V232">_xlfn.IFS(D232&lt;1000,"&lt;1000",D232&lt;5000,"1000 to 4999",D232&lt;10000,"5000 to 9999",D232&lt;15000,"10000 to 14999",D232&lt;20000,"15000 to 19999",D232&lt;25000,"20000 to 24999",D232&lt;30000,"25000 to 29999",D232&lt;35000,"30000 to 34999",D232&lt;40000,"35000 to 39999",D232&lt;45000,"40000 to 44999",D232&lt;50000,"45000 to 49999",D232&gt;50000,"Greater than 50000")</f>
        <v>1000 to 4999</v>
      </c>
    </row>
    <row r="233" spans="1:22"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5" cm="1">
        <f t="array" ref="O233">_xlfn.IFS(INT(E233/D233)&gt;=2,2,INT(E233/D233)&lt;2,E233/D233)</f>
        <v>0.76708333333333334</v>
      </c>
      <c r="P233" s="7">
        <f t="shared" si="18"/>
        <v>82.432835820895519</v>
      </c>
      <c r="Q233" s="6" t="str">
        <f t="shared" si="19"/>
        <v>theater</v>
      </c>
      <c r="R233" s="6" t="str">
        <f t="shared" si="20"/>
        <v>plays</v>
      </c>
      <c r="S233" s="8">
        <f t="shared" si="21"/>
        <v>41415.208333333336</v>
      </c>
      <c r="T233" s="8">
        <f t="shared" si="22"/>
        <v>41473.208333333336</v>
      </c>
      <c r="U233" s="6">
        <f t="shared" si="23"/>
        <v>2013</v>
      </c>
      <c r="V233" t="str" cm="1">
        <f t="array" ref="V233">_xlfn.IFS(D233&lt;1000,"&lt;1000",D233&lt;5000,"1000 to 4999",D233&lt;10000,"5000 to 9999",D233&lt;15000,"10000 to 14999",D233&lt;20000,"15000 to 19999",D233&lt;25000,"20000 to 24999",D233&lt;30000,"25000 to 29999",D233&lt;35000,"30000 to 34999",D233&lt;40000,"35000 to 39999",D233&lt;45000,"40000 to 44999",D233&lt;50000,"45000 to 49999",D233&gt;50000,"Greater than 50000")</f>
        <v>5000 to 9999</v>
      </c>
    </row>
    <row r="234" spans="1:22"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5" cm="1">
        <f t="array" ref="O234">_xlfn.IFS(INT(E234/D234)&gt;=2,2,INT(E234/D234)&lt;2,E234/D234)</f>
        <v>1.7126470588235294</v>
      </c>
      <c r="P234" s="7">
        <f t="shared" si="18"/>
        <v>63.293478260869563</v>
      </c>
      <c r="Q234" s="6" t="str">
        <f t="shared" si="19"/>
        <v>theater</v>
      </c>
      <c r="R234" s="6" t="str">
        <f t="shared" si="20"/>
        <v>plays</v>
      </c>
      <c r="S234" s="8">
        <f t="shared" si="21"/>
        <v>42576.208333333328</v>
      </c>
      <c r="T234" s="8">
        <f t="shared" si="22"/>
        <v>42577.208333333328</v>
      </c>
      <c r="U234" s="6">
        <f t="shared" si="23"/>
        <v>2016</v>
      </c>
      <c r="V234" t="str" cm="1">
        <f t="array" ref="V234">_xlfn.IFS(D234&lt;1000,"&lt;1000",D234&lt;5000,"1000 to 4999",D234&lt;10000,"5000 to 9999",D234&lt;15000,"10000 to 14999",D234&lt;20000,"15000 to 19999",D234&lt;25000,"20000 to 24999",D234&lt;30000,"25000 to 29999",D234&lt;35000,"30000 to 34999",D234&lt;40000,"35000 to 39999",D234&lt;45000,"40000 to 44999",D234&lt;50000,"45000 to 49999",D234&gt;50000,"Greater than 50000")</f>
        <v>1000 to 4999</v>
      </c>
    </row>
    <row r="235" spans="1:22"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5" cm="1">
        <f t="array" ref="O235">_xlfn.IFS(INT(E235/D235)&gt;=2,2,INT(E235/D235)&lt;2,E235/D235)</f>
        <v>1.5789473684210527</v>
      </c>
      <c r="P235" s="7">
        <f t="shared" si="18"/>
        <v>96.774193548387103</v>
      </c>
      <c r="Q235" s="6" t="str">
        <f t="shared" si="19"/>
        <v>film &amp; video</v>
      </c>
      <c r="R235" s="6" t="str">
        <f t="shared" si="20"/>
        <v>animation</v>
      </c>
      <c r="S235" s="8">
        <f t="shared" si="21"/>
        <v>40706.208333333336</v>
      </c>
      <c r="T235" s="8">
        <f t="shared" si="22"/>
        <v>40722.208333333336</v>
      </c>
      <c r="U235" s="6">
        <f t="shared" si="23"/>
        <v>2011</v>
      </c>
      <c r="V235" t="str" cm="1">
        <f t="array" ref="V235">_xlfn.IFS(D235&lt;1000,"&lt;1000",D235&lt;5000,"1000 to 4999",D235&lt;10000,"5000 to 9999",D235&lt;15000,"10000 to 14999",D235&lt;20000,"15000 to 19999",D235&lt;25000,"20000 to 24999",D235&lt;30000,"25000 to 29999",D235&lt;35000,"30000 to 34999",D235&lt;40000,"35000 to 39999",D235&lt;45000,"40000 to 44999",D235&lt;50000,"45000 to 49999",D235&gt;50000,"Greater than 50000")</f>
        <v>1000 to 4999</v>
      </c>
    </row>
    <row r="236" spans="1:22"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5" cm="1">
        <f t="array" ref="O236">_xlfn.IFS(INT(E236/D236)&gt;=2,2,INT(E236/D236)&lt;2,E236/D236)</f>
        <v>1.0908</v>
      </c>
      <c r="P236" s="7">
        <f t="shared" si="18"/>
        <v>54.906040268456373</v>
      </c>
      <c r="Q236" s="6" t="str">
        <f t="shared" si="19"/>
        <v>games</v>
      </c>
      <c r="R236" s="6" t="str">
        <f t="shared" si="20"/>
        <v>video games</v>
      </c>
      <c r="S236" s="8">
        <f t="shared" si="21"/>
        <v>42969.208333333328</v>
      </c>
      <c r="T236" s="8">
        <f t="shared" si="22"/>
        <v>42976.208333333328</v>
      </c>
      <c r="U236" s="6">
        <f t="shared" si="23"/>
        <v>2017</v>
      </c>
      <c r="V236" t="str" cm="1">
        <f t="array" ref="V236">_xlfn.IFS(D236&lt;1000,"&lt;1000",D236&lt;5000,"1000 to 4999",D236&lt;10000,"5000 to 9999",D236&lt;15000,"10000 to 14999",D236&lt;20000,"15000 to 19999",D236&lt;25000,"20000 to 24999",D236&lt;30000,"25000 to 29999",D236&lt;35000,"30000 to 34999",D236&lt;40000,"35000 to 39999",D236&lt;45000,"40000 to 44999",D236&lt;50000,"45000 to 49999",D236&gt;50000,"Greater than 50000")</f>
        <v>5000 to 9999</v>
      </c>
    </row>
    <row r="237" spans="1:22"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5" cm="1">
        <f t="array" ref="O237">_xlfn.IFS(INT(E237/D237)&gt;=2,2,INT(E237/D237)&lt;2,E237/D237)</f>
        <v>0.41732558139534881</v>
      </c>
      <c r="P237" s="7">
        <f t="shared" si="18"/>
        <v>39.010869565217391</v>
      </c>
      <c r="Q237" s="6" t="str">
        <f t="shared" si="19"/>
        <v>film &amp; video</v>
      </c>
      <c r="R237" s="6" t="str">
        <f t="shared" si="20"/>
        <v>animation</v>
      </c>
      <c r="S237" s="8">
        <f t="shared" si="21"/>
        <v>42779.25</v>
      </c>
      <c r="T237" s="8">
        <f t="shared" si="22"/>
        <v>42784.25</v>
      </c>
      <c r="U237" s="6">
        <f t="shared" si="23"/>
        <v>2017</v>
      </c>
      <c r="V237" t="str" cm="1">
        <f t="array" ref="V237">_xlfn.IFS(D237&lt;1000,"&lt;1000",D237&lt;5000,"1000 to 4999",D237&lt;10000,"5000 to 9999",D237&lt;15000,"10000 to 14999",D237&lt;20000,"15000 to 19999",D237&lt;25000,"20000 to 24999",D237&lt;30000,"25000 to 29999",D237&lt;35000,"30000 to 34999",D237&lt;40000,"35000 to 39999",D237&lt;45000,"40000 to 44999",D237&lt;50000,"45000 to 49999",D237&gt;50000,"Greater than 50000")</f>
        <v>5000 to 9999</v>
      </c>
    </row>
    <row r="238" spans="1:22"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5" cm="1">
        <f t="array" ref="O238">_xlfn.IFS(INT(E238/D238)&gt;=2,2,INT(E238/D238)&lt;2,E238/D238)</f>
        <v>0.10944303797468355</v>
      </c>
      <c r="P238" s="7">
        <f t="shared" si="18"/>
        <v>75.84210526315789</v>
      </c>
      <c r="Q238" s="6" t="str">
        <f t="shared" si="19"/>
        <v>music</v>
      </c>
      <c r="R238" s="6" t="str">
        <f t="shared" si="20"/>
        <v>rock</v>
      </c>
      <c r="S238" s="8">
        <f t="shared" si="21"/>
        <v>43641.208333333328</v>
      </c>
      <c r="T238" s="8">
        <f t="shared" si="22"/>
        <v>43648.208333333328</v>
      </c>
      <c r="U238" s="6">
        <f t="shared" si="23"/>
        <v>2019</v>
      </c>
      <c r="V238" t="str" cm="1">
        <f t="array" ref="V238">_xlfn.IFS(D238&lt;1000,"&lt;1000",D238&lt;5000,"1000 to 4999",D238&lt;10000,"5000 to 9999",D238&lt;15000,"10000 to 14999",D238&lt;20000,"15000 to 19999",D238&lt;25000,"20000 to 24999",D238&lt;30000,"25000 to 29999",D238&lt;35000,"30000 to 34999",D238&lt;40000,"35000 to 39999",D238&lt;45000,"40000 to 44999",D238&lt;50000,"45000 to 49999",D238&gt;50000,"Greater than 50000")</f>
        <v>35000 to 39999</v>
      </c>
    </row>
    <row r="239" spans="1:22"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5" cm="1">
        <f t="array" ref="O239">_xlfn.IFS(INT(E239/D239)&gt;=2,2,INT(E239/D239)&lt;2,E239/D239)</f>
        <v>1.593763440860215</v>
      </c>
      <c r="P239" s="7">
        <f t="shared" si="18"/>
        <v>45.051671732522799</v>
      </c>
      <c r="Q239" s="6" t="str">
        <f t="shared" si="19"/>
        <v>film &amp; video</v>
      </c>
      <c r="R239" s="6" t="str">
        <f t="shared" si="20"/>
        <v>animation</v>
      </c>
      <c r="S239" s="8">
        <f t="shared" si="21"/>
        <v>41754.208333333336</v>
      </c>
      <c r="T239" s="8">
        <f t="shared" si="22"/>
        <v>41756.208333333336</v>
      </c>
      <c r="U239" s="6">
        <f t="shared" si="23"/>
        <v>2014</v>
      </c>
      <c r="V239" t="str" cm="1">
        <f t="array" ref="V239">_xlfn.IFS(D239&lt;1000,"&lt;1000",D239&lt;5000,"1000 to 4999",D239&lt;10000,"5000 to 9999",D239&lt;15000,"10000 to 14999",D239&lt;20000,"15000 to 19999",D239&lt;25000,"20000 to 24999",D239&lt;30000,"25000 to 29999",D239&lt;35000,"30000 to 34999",D239&lt;40000,"35000 to 39999",D239&lt;45000,"40000 to 44999",D239&lt;50000,"45000 to 49999",D239&gt;50000,"Greater than 50000")</f>
        <v>5000 to 9999</v>
      </c>
    </row>
    <row r="240" spans="1:22"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5" cm="1">
        <f t="array" ref="O240">_xlfn.IFS(INT(E240/D240)&gt;=2,2,INT(E240/D240)&lt;2,E240/D240)</f>
        <v>2</v>
      </c>
      <c r="P240" s="7">
        <f t="shared" si="18"/>
        <v>104.51546391752578</v>
      </c>
      <c r="Q240" s="6" t="str">
        <f t="shared" si="19"/>
        <v>theater</v>
      </c>
      <c r="R240" s="6" t="str">
        <f t="shared" si="20"/>
        <v>plays</v>
      </c>
      <c r="S240" s="8">
        <f t="shared" si="21"/>
        <v>43083.25</v>
      </c>
      <c r="T240" s="8">
        <f t="shared" si="22"/>
        <v>43108.25</v>
      </c>
      <c r="U240" s="6">
        <f t="shared" si="23"/>
        <v>2017</v>
      </c>
      <c r="V240" t="str" cm="1">
        <f t="array" ref="V240">_xlfn.IFS(D240&lt;1000,"&lt;1000",D240&lt;5000,"1000 to 4999",D240&lt;10000,"5000 to 9999",D240&lt;15000,"10000 to 14999",D240&lt;20000,"15000 to 19999",D240&lt;25000,"20000 to 24999",D240&lt;30000,"25000 to 29999",D240&lt;35000,"30000 to 34999",D240&lt;40000,"35000 to 39999",D240&lt;45000,"40000 to 44999",D240&lt;50000,"45000 to 49999",D240&gt;50000,"Greater than 50000")</f>
        <v>1000 to 4999</v>
      </c>
    </row>
    <row r="241" spans="1:22"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5" cm="1">
        <f t="array" ref="O241">_xlfn.IFS(INT(E241/D241)&gt;=2,2,INT(E241/D241)&lt;2,E241/D241)</f>
        <v>0.97718749999999999</v>
      </c>
      <c r="P241" s="7">
        <f t="shared" si="18"/>
        <v>76.268292682926827</v>
      </c>
      <c r="Q241" s="6" t="str">
        <f t="shared" si="19"/>
        <v>technology</v>
      </c>
      <c r="R241" s="6" t="str">
        <f t="shared" si="20"/>
        <v>wearables</v>
      </c>
      <c r="S241" s="8">
        <f t="shared" si="21"/>
        <v>42245.208333333328</v>
      </c>
      <c r="T241" s="8">
        <f t="shared" si="22"/>
        <v>42249.208333333328</v>
      </c>
      <c r="U241" s="6">
        <f t="shared" si="23"/>
        <v>2015</v>
      </c>
      <c r="V241" t="str" cm="1">
        <f t="array" ref="V241">_xlfn.IFS(D241&lt;1000,"&lt;1000",D241&lt;5000,"1000 to 4999",D241&lt;10000,"5000 to 9999",D241&lt;15000,"10000 to 14999",D241&lt;20000,"15000 to 19999",D241&lt;25000,"20000 to 24999",D241&lt;30000,"25000 to 29999",D241&lt;35000,"30000 to 34999",D241&lt;40000,"35000 to 39999",D241&lt;45000,"40000 to 44999",D241&lt;50000,"45000 to 49999",D241&gt;50000,"Greater than 50000")</f>
        <v>1000 to 4999</v>
      </c>
    </row>
    <row r="242" spans="1:22"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5" cm="1">
        <f t="array" ref="O242">_xlfn.IFS(INT(E242/D242)&gt;=2,2,INT(E242/D242)&lt;2,E242/D242)</f>
        <v>2</v>
      </c>
      <c r="P242" s="7">
        <f t="shared" si="18"/>
        <v>69.015695067264573</v>
      </c>
      <c r="Q242" s="6" t="str">
        <f t="shared" si="19"/>
        <v>theater</v>
      </c>
      <c r="R242" s="6" t="str">
        <f t="shared" si="20"/>
        <v>plays</v>
      </c>
      <c r="S242" s="8">
        <f t="shared" si="21"/>
        <v>40396.208333333336</v>
      </c>
      <c r="T242" s="8">
        <f t="shared" si="22"/>
        <v>40397.208333333336</v>
      </c>
      <c r="U242" s="6">
        <f t="shared" si="23"/>
        <v>2010</v>
      </c>
      <c r="V242" t="str" cm="1">
        <f t="array" ref="V242">_xlfn.IFS(D242&lt;1000,"&lt;1000",D242&lt;5000,"1000 to 4999",D242&lt;10000,"5000 to 9999",D242&lt;15000,"10000 to 14999",D242&lt;20000,"15000 to 19999",D242&lt;25000,"20000 to 24999",D242&lt;30000,"25000 to 29999",D242&lt;35000,"30000 to 34999",D242&lt;40000,"35000 to 39999",D242&lt;45000,"40000 to 44999",D242&lt;50000,"45000 to 49999",D242&gt;50000,"Greater than 50000")</f>
        <v>25000 to 29999</v>
      </c>
    </row>
    <row r="243" spans="1:22"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5" cm="1">
        <f t="array" ref="O243">_xlfn.IFS(INT(E243/D243)&gt;=2,2,INT(E243/D243)&lt;2,E243/D243)</f>
        <v>1.0191632047477746</v>
      </c>
      <c r="P243" s="7">
        <f t="shared" si="18"/>
        <v>101.97684085510689</v>
      </c>
      <c r="Q243" s="6" t="str">
        <f t="shared" si="19"/>
        <v>publishing</v>
      </c>
      <c r="R243" s="6" t="str">
        <f t="shared" si="20"/>
        <v>nonfiction</v>
      </c>
      <c r="S243" s="8">
        <f t="shared" si="21"/>
        <v>41742.208333333336</v>
      </c>
      <c r="T243" s="8">
        <f t="shared" si="22"/>
        <v>41752.208333333336</v>
      </c>
      <c r="U243" s="6">
        <f t="shared" si="23"/>
        <v>2014</v>
      </c>
      <c r="V243" t="str" cm="1">
        <f t="array" ref="V243">_xlfn.IFS(D243&lt;1000,"&lt;1000",D243&lt;5000,"1000 to 4999",D243&lt;10000,"5000 to 9999",D243&lt;15000,"10000 to 14999",D243&lt;20000,"15000 to 19999",D243&lt;25000,"20000 to 24999",D243&lt;30000,"25000 to 29999",D243&lt;35000,"30000 to 34999",D243&lt;40000,"35000 to 39999",D243&lt;45000,"40000 to 44999",D243&lt;50000,"45000 to 49999",D243&gt;50000,"Greater than 50000")</f>
        <v>Greater than 50000</v>
      </c>
    </row>
    <row r="244" spans="1:22"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5" cm="1">
        <f t="array" ref="O244">_xlfn.IFS(INT(E244/D244)&gt;=2,2,INT(E244/D244)&lt;2,E244/D244)</f>
        <v>1.2772619047619047</v>
      </c>
      <c r="P244" s="7">
        <f t="shared" si="18"/>
        <v>42.915999999999997</v>
      </c>
      <c r="Q244" s="6" t="str">
        <f t="shared" si="19"/>
        <v>music</v>
      </c>
      <c r="R244" s="6" t="str">
        <f t="shared" si="20"/>
        <v>rock</v>
      </c>
      <c r="S244" s="8">
        <f t="shared" si="21"/>
        <v>42865.208333333328</v>
      </c>
      <c r="T244" s="8">
        <f t="shared" si="22"/>
        <v>42875.208333333328</v>
      </c>
      <c r="U244" s="6">
        <f t="shared" si="23"/>
        <v>2017</v>
      </c>
      <c r="V244" t="str" cm="1">
        <f t="array" ref="V244">_xlfn.IFS(D244&lt;1000,"&lt;1000",D244&lt;5000,"1000 to 4999",D244&lt;10000,"5000 to 9999",D244&lt;15000,"10000 to 14999",D244&lt;20000,"15000 to 19999",D244&lt;25000,"20000 to 24999",D244&lt;30000,"25000 to 29999",D244&lt;35000,"30000 to 34999",D244&lt;40000,"35000 to 39999",D244&lt;45000,"40000 to 44999",D244&lt;50000,"45000 to 49999",D244&gt;50000,"Greater than 50000")</f>
        <v>5000 to 9999</v>
      </c>
    </row>
    <row r="245" spans="1:22"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5" cm="1">
        <f t="array" ref="O245">_xlfn.IFS(INT(E245/D245)&gt;=2,2,INT(E245/D245)&lt;2,E245/D245)</f>
        <v>2</v>
      </c>
      <c r="P245" s="7">
        <f t="shared" si="18"/>
        <v>43.025210084033617</v>
      </c>
      <c r="Q245" s="6" t="str">
        <f t="shared" si="19"/>
        <v>theater</v>
      </c>
      <c r="R245" s="6" t="str">
        <f t="shared" si="20"/>
        <v>plays</v>
      </c>
      <c r="S245" s="8">
        <f t="shared" si="21"/>
        <v>43163.25</v>
      </c>
      <c r="T245" s="8">
        <f t="shared" si="22"/>
        <v>43166.25</v>
      </c>
      <c r="U245" s="6">
        <f t="shared" si="23"/>
        <v>2018</v>
      </c>
      <c r="V245" t="str" cm="1">
        <f t="array" ref="V245">_xlfn.IFS(D245&lt;1000,"&lt;1000",D245&lt;5000,"1000 to 4999",D245&lt;10000,"5000 to 9999",D245&lt;15000,"10000 to 14999",D245&lt;20000,"15000 to 19999",D245&lt;25000,"20000 to 24999",D245&lt;30000,"25000 to 29999",D245&lt;35000,"30000 to 34999",D245&lt;40000,"35000 to 39999",D245&lt;45000,"40000 to 44999",D245&lt;50000,"45000 to 49999",D245&gt;50000,"Greater than 50000")</f>
        <v>1000 to 4999</v>
      </c>
    </row>
    <row r="246" spans="1:22"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5" cm="1">
        <f t="array" ref="O246">_xlfn.IFS(INT(E246/D246)&gt;=2,2,INT(E246/D246)&lt;2,E246/D246)</f>
        <v>2</v>
      </c>
      <c r="P246" s="7">
        <f t="shared" si="18"/>
        <v>75.245283018867923</v>
      </c>
      <c r="Q246" s="6" t="str">
        <f t="shared" si="19"/>
        <v>theater</v>
      </c>
      <c r="R246" s="6" t="str">
        <f t="shared" si="20"/>
        <v>plays</v>
      </c>
      <c r="S246" s="8">
        <f t="shared" si="21"/>
        <v>41834.208333333336</v>
      </c>
      <c r="T246" s="8">
        <f t="shared" si="22"/>
        <v>41886.208333333336</v>
      </c>
      <c r="U246" s="6">
        <f t="shared" si="23"/>
        <v>2014</v>
      </c>
      <c r="V246" t="str" cm="1">
        <f t="array" ref="V246">_xlfn.IFS(D246&lt;1000,"&lt;1000",D246&lt;5000,"1000 to 4999",D246&lt;10000,"5000 to 9999",D246&lt;15000,"10000 to 14999",D246&lt;20000,"15000 to 19999",D246&lt;25000,"20000 to 24999",D246&lt;30000,"25000 to 29999",D246&lt;35000,"30000 to 34999",D246&lt;40000,"35000 to 39999",D246&lt;45000,"40000 to 44999",D246&lt;50000,"45000 to 49999",D246&gt;50000,"Greater than 50000")</f>
        <v>&lt;1000</v>
      </c>
    </row>
    <row r="247" spans="1:22"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5" cm="1">
        <f t="array" ref="O247">_xlfn.IFS(INT(E247/D247)&gt;=2,2,INT(E247/D247)&lt;2,E247/D247)</f>
        <v>2</v>
      </c>
      <c r="P247" s="7">
        <f t="shared" si="18"/>
        <v>69.023364485981304</v>
      </c>
      <c r="Q247" s="6" t="str">
        <f t="shared" si="19"/>
        <v>theater</v>
      </c>
      <c r="R247" s="6" t="str">
        <f t="shared" si="20"/>
        <v>plays</v>
      </c>
      <c r="S247" s="8">
        <f t="shared" si="21"/>
        <v>41736.208333333336</v>
      </c>
      <c r="T247" s="8">
        <f t="shared" si="22"/>
        <v>41737.208333333336</v>
      </c>
      <c r="U247" s="6">
        <f t="shared" si="23"/>
        <v>2014</v>
      </c>
      <c r="V247" t="str" cm="1">
        <f t="array" ref="V247">_xlfn.IFS(D247&lt;1000,"&lt;1000",D247&lt;5000,"1000 to 4999",D247&lt;10000,"5000 to 9999",D247&lt;15000,"10000 to 14999",D247&lt;20000,"15000 to 19999",D247&lt;25000,"20000 to 24999",D247&lt;30000,"25000 to 29999",D247&lt;35000,"30000 to 34999",D247&lt;40000,"35000 to 39999",D247&lt;45000,"40000 to 44999",D247&lt;50000,"45000 to 49999",D247&gt;50000,"Greater than 50000")</f>
        <v>1000 to 4999</v>
      </c>
    </row>
    <row r="248" spans="1:22"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5" cm="1">
        <f t="array" ref="O248">_xlfn.IFS(INT(E248/D248)&gt;=2,2,INT(E248/D248)&lt;2,E248/D248)</f>
        <v>2</v>
      </c>
      <c r="P248" s="7">
        <f t="shared" si="18"/>
        <v>65.986486486486484</v>
      </c>
      <c r="Q248" s="6" t="str">
        <f t="shared" si="19"/>
        <v>technology</v>
      </c>
      <c r="R248" s="6" t="str">
        <f t="shared" si="20"/>
        <v>web</v>
      </c>
      <c r="S248" s="8">
        <f t="shared" si="21"/>
        <v>41491.208333333336</v>
      </c>
      <c r="T248" s="8">
        <f t="shared" si="22"/>
        <v>41495.208333333336</v>
      </c>
      <c r="U248" s="6">
        <f t="shared" si="23"/>
        <v>2013</v>
      </c>
      <c r="V248" t="str" cm="1">
        <f t="array" ref="V248">_xlfn.IFS(D248&lt;1000,"&lt;1000",D248&lt;5000,"1000 to 4999",D248&lt;10000,"5000 to 9999",D248&lt;15000,"10000 to 14999",D248&lt;20000,"15000 to 19999",D248&lt;25000,"20000 to 24999",D248&lt;30000,"25000 to 29999",D248&lt;35000,"30000 to 34999",D248&lt;40000,"35000 to 39999",D248&lt;45000,"40000 to 44999",D248&lt;50000,"45000 to 49999",D248&gt;50000,"Greater than 50000")</f>
        <v>1000 to 4999</v>
      </c>
    </row>
    <row r="249" spans="1:22"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5" cm="1">
        <f t="array" ref="O249">_xlfn.IFS(INT(E249/D249)&gt;=2,2,INT(E249/D249)&lt;2,E249/D249)</f>
        <v>2</v>
      </c>
      <c r="P249" s="7">
        <f t="shared" si="18"/>
        <v>98.013800424628457</v>
      </c>
      <c r="Q249" s="6" t="str">
        <f t="shared" si="19"/>
        <v>publishing</v>
      </c>
      <c r="R249" s="6" t="str">
        <f t="shared" si="20"/>
        <v>fiction</v>
      </c>
      <c r="S249" s="8">
        <f t="shared" si="21"/>
        <v>42726.25</v>
      </c>
      <c r="T249" s="8">
        <f t="shared" si="22"/>
        <v>42741.25</v>
      </c>
      <c r="U249" s="6">
        <f t="shared" si="23"/>
        <v>2016</v>
      </c>
      <c r="V249" t="str" cm="1">
        <f t="array" ref="V249">_xlfn.IFS(D249&lt;1000,"&lt;1000",D249&lt;5000,"1000 to 4999",D249&lt;10000,"5000 to 9999",D249&lt;15000,"10000 to 14999",D249&lt;20000,"15000 to 19999",D249&lt;25000,"20000 to 24999",D249&lt;30000,"25000 to 29999",D249&lt;35000,"30000 to 34999",D249&lt;40000,"35000 to 39999",D249&lt;45000,"40000 to 44999",D249&lt;50000,"45000 to 49999",D249&gt;50000,"Greater than 50000")</f>
        <v>15000 to 19999</v>
      </c>
    </row>
    <row r="250" spans="1:22"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5" cm="1">
        <f t="array" ref="O250">_xlfn.IFS(INT(E250/D250)&gt;=2,2,INT(E250/D250)&lt;2,E250/D250)</f>
        <v>2</v>
      </c>
      <c r="P250" s="7">
        <f t="shared" si="18"/>
        <v>60.105504587155963</v>
      </c>
      <c r="Q250" s="6" t="str">
        <f t="shared" si="19"/>
        <v>games</v>
      </c>
      <c r="R250" s="6" t="str">
        <f t="shared" si="20"/>
        <v>mobile games</v>
      </c>
      <c r="S250" s="8">
        <f t="shared" si="21"/>
        <v>42004.25</v>
      </c>
      <c r="T250" s="8">
        <f t="shared" si="22"/>
        <v>42009.25</v>
      </c>
      <c r="U250" s="6">
        <f t="shared" si="23"/>
        <v>2014</v>
      </c>
      <c r="V250" t="str" cm="1">
        <f t="array" ref="V250">_xlfn.IFS(D250&lt;1000,"&lt;1000",D250&lt;5000,"1000 to 4999",D250&lt;10000,"5000 to 9999",D250&lt;15000,"10000 to 14999",D250&lt;20000,"15000 to 19999",D250&lt;25000,"20000 to 24999",D250&lt;30000,"25000 to 29999",D250&lt;35000,"30000 to 34999",D250&lt;40000,"35000 to 39999",D250&lt;45000,"40000 to 44999",D250&lt;50000,"45000 to 49999",D250&gt;50000,"Greater than 50000")</f>
        <v>5000 to 9999</v>
      </c>
    </row>
    <row r="251" spans="1:22"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5" cm="1">
        <f t="array" ref="O251">_xlfn.IFS(INT(E251/D251)&gt;=2,2,INT(E251/D251)&lt;2,E251/D251)</f>
        <v>2</v>
      </c>
      <c r="P251" s="7">
        <f t="shared" si="18"/>
        <v>26.000773395204948</v>
      </c>
      <c r="Q251" s="6" t="str">
        <f t="shared" si="19"/>
        <v>publishing</v>
      </c>
      <c r="R251" s="6" t="str">
        <f t="shared" si="20"/>
        <v>translations</v>
      </c>
      <c r="S251" s="8">
        <f t="shared" si="21"/>
        <v>42006.25</v>
      </c>
      <c r="T251" s="8">
        <f t="shared" si="22"/>
        <v>42013.25</v>
      </c>
      <c r="U251" s="6">
        <f t="shared" si="23"/>
        <v>2015</v>
      </c>
      <c r="V251" t="str" cm="1">
        <f t="array" ref="V251">_xlfn.IFS(D251&lt;1000,"&lt;1000",D251&lt;5000,"1000 to 4999",D251&lt;10000,"5000 to 9999",D251&lt;15000,"10000 to 14999",D251&lt;20000,"15000 to 19999",D251&lt;25000,"20000 to 24999",D251&lt;30000,"25000 to 29999",D251&lt;35000,"30000 to 34999",D251&lt;40000,"35000 to 39999",D251&lt;45000,"40000 to 44999",D251&lt;50000,"45000 to 49999",D251&gt;50000,"Greater than 50000")</f>
        <v>Greater than 50000</v>
      </c>
    </row>
    <row r="252" spans="1:22"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5" cm="1">
        <f t="array" ref="O252">_xlfn.IFS(INT(E252/D252)&gt;=2,2,INT(E252/D252)&lt;2,E252/D252)</f>
        <v>0.03</v>
      </c>
      <c r="P252" s="7">
        <f t="shared" si="18"/>
        <v>3</v>
      </c>
      <c r="Q252" s="6" t="str">
        <f t="shared" si="19"/>
        <v>music</v>
      </c>
      <c r="R252" s="6" t="str">
        <f t="shared" si="20"/>
        <v>rock</v>
      </c>
      <c r="S252" s="8">
        <f t="shared" si="21"/>
        <v>40203.25</v>
      </c>
      <c r="T252" s="8">
        <f t="shared" si="22"/>
        <v>40238.25</v>
      </c>
      <c r="U252" s="6">
        <f t="shared" si="23"/>
        <v>2010</v>
      </c>
      <c r="V252" t="str" cm="1">
        <f t="array" ref="V252">_xlfn.IFS(D252&lt;1000,"&lt;1000",D252&lt;5000,"1000 to 4999",D252&lt;10000,"5000 to 9999",D252&lt;15000,"10000 to 14999",D252&lt;20000,"15000 to 19999",D252&lt;25000,"20000 to 24999",D252&lt;30000,"25000 to 29999",D252&lt;35000,"30000 to 34999",D252&lt;40000,"35000 to 39999",D252&lt;45000,"40000 to 44999",D252&lt;50000,"45000 to 49999",D252&gt;50000,"Greater than 50000")</f>
        <v>&lt;1000</v>
      </c>
    </row>
    <row r="253" spans="1:22"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5" cm="1">
        <f t="array" ref="O253">_xlfn.IFS(INT(E253/D253)&gt;=2,2,INT(E253/D253)&lt;2,E253/D253)</f>
        <v>0.54084507042253516</v>
      </c>
      <c r="P253" s="7">
        <f t="shared" si="18"/>
        <v>38.019801980198018</v>
      </c>
      <c r="Q253" s="6" t="str">
        <f t="shared" si="19"/>
        <v>theater</v>
      </c>
      <c r="R253" s="6" t="str">
        <f t="shared" si="20"/>
        <v>plays</v>
      </c>
      <c r="S253" s="8">
        <f t="shared" si="21"/>
        <v>41252.25</v>
      </c>
      <c r="T253" s="8">
        <f t="shared" si="22"/>
        <v>41254.25</v>
      </c>
      <c r="U253" s="6">
        <f t="shared" si="23"/>
        <v>2012</v>
      </c>
      <c r="V253" t="str" cm="1">
        <f t="array" ref="V253">_xlfn.IFS(D253&lt;1000,"&lt;1000",D253&lt;5000,"1000 to 4999",D253&lt;10000,"5000 to 9999",D253&lt;15000,"10000 to 14999",D253&lt;20000,"15000 to 19999",D253&lt;25000,"20000 to 24999",D253&lt;30000,"25000 to 29999",D253&lt;35000,"30000 to 34999",D253&lt;40000,"35000 to 39999",D253&lt;45000,"40000 to 44999",D253&lt;50000,"45000 to 49999",D253&gt;50000,"Greater than 50000")</f>
        <v>5000 to 9999</v>
      </c>
    </row>
    <row r="254" spans="1:22"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5" cm="1">
        <f t="array" ref="O254">_xlfn.IFS(INT(E254/D254)&gt;=2,2,INT(E254/D254)&lt;2,E254/D254)</f>
        <v>2</v>
      </c>
      <c r="P254" s="7">
        <f t="shared" si="18"/>
        <v>106.15254237288136</v>
      </c>
      <c r="Q254" s="6" t="str">
        <f t="shared" si="19"/>
        <v>theater</v>
      </c>
      <c r="R254" s="6" t="str">
        <f t="shared" si="20"/>
        <v>plays</v>
      </c>
      <c r="S254" s="8">
        <f t="shared" si="21"/>
        <v>41572.208333333336</v>
      </c>
      <c r="T254" s="8">
        <f t="shared" si="22"/>
        <v>41577.208333333336</v>
      </c>
      <c r="U254" s="6">
        <f t="shared" si="23"/>
        <v>2013</v>
      </c>
      <c r="V254" t="str" cm="1">
        <f t="array" ref="V254">_xlfn.IFS(D254&lt;1000,"&lt;1000",D254&lt;5000,"1000 to 4999",D254&lt;10000,"5000 to 9999",D254&lt;15000,"10000 to 14999",D254&lt;20000,"15000 to 19999",D254&lt;25000,"20000 to 24999",D254&lt;30000,"25000 to 29999",D254&lt;35000,"30000 to 34999",D254&lt;40000,"35000 to 39999",D254&lt;45000,"40000 to 44999",D254&lt;50000,"45000 to 49999",D254&gt;50000,"Greater than 50000")</f>
        <v>1000 to 4999</v>
      </c>
    </row>
    <row r="255" spans="1:22"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5" cm="1">
        <f t="array" ref="O255">_xlfn.IFS(INT(E255/D255)&gt;=2,2,INT(E255/D255)&lt;2,E255/D255)</f>
        <v>0.8902139917695473</v>
      </c>
      <c r="P255" s="7">
        <f t="shared" si="18"/>
        <v>81.019475655430711</v>
      </c>
      <c r="Q255" s="6" t="str">
        <f t="shared" si="19"/>
        <v>film &amp; video</v>
      </c>
      <c r="R255" s="6" t="str">
        <f t="shared" si="20"/>
        <v>drama</v>
      </c>
      <c r="S255" s="8">
        <f t="shared" si="21"/>
        <v>40641.208333333336</v>
      </c>
      <c r="T255" s="8">
        <f t="shared" si="22"/>
        <v>40653.208333333336</v>
      </c>
      <c r="U255" s="6">
        <f t="shared" si="23"/>
        <v>2011</v>
      </c>
      <c r="V255" t="str" cm="1">
        <f t="array" ref="V255">_xlfn.IFS(D255&lt;1000,"&lt;1000",D255&lt;5000,"1000 to 4999",D255&lt;10000,"5000 to 9999",D255&lt;15000,"10000 to 14999",D255&lt;20000,"15000 to 19999",D255&lt;25000,"20000 to 24999",D255&lt;30000,"25000 to 29999",D255&lt;35000,"30000 to 34999",D255&lt;40000,"35000 to 39999",D255&lt;45000,"40000 to 44999",D255&lt;50000,"45000 to 49999",D255&gt;50000,"Greater than 50000")</f>
        <v>Greater than 50000</v>
      </c>
    </row>
    <row r="256" spans="1:22"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5" cm="1">
        <f t="array" ref="O256">_xlfn.IFS(INT(E256/D256)&gt;=2,2,INT(E256/D256)&lt;2,E256/D256)</f>
        <v>1.8489130434782608</v>
      </c>
      <c r="P256" s="7">
        <f t="shared" si="18"/>
        <v>96.647727272727266</v>
      </c>
      <c r="Q256" s="6" t="str">
        <f t="shared" si="19"/>
        <v>publishing</v>
      </c>
      <c r="R256" s="6" t="str">
        <f t="shared" si="20"/>
        <v>nonfiction</v>
      </c>
      <c r="S256" s="8">
        <f t="shared" si="21"/>
        <v>42787.25</v>
      </c>
      <c r="T256" s="8">
        <f t="shared" si="22"/>
        <v>42789.25</v>
      </c>
      <c r="U256" s="6">
        <f t="shared" si="23"/>
        <v>2017</v>
      </c>
      <c r="V256" t="str" cm="1">
        <f t="array" ref="V256">_xlfn.IFS(D256&lt;1000,"&lt;1000",D256&lt;5000,"1000 to 4999",D256&lt;10000,"5000 to 9999",D256&lt;15000,"10000 to 14999",D256&lt;20000,"15000 to 19999",D256&lt;25000,"20000 to 24999",D256&lt;30000,"25000 to 29999",D256&lt;35000,"30000 to 34999",D256&lt;40000,"35000 to 39999",D256&lt;45000,"40000 to 44999",D256&lt;50000,"45000 to 49999",D256&gt;50000,"Greater than 50000")</f>
        <v>1000 to 4999</v>
      </c>
    </row>
    <row r="257" spans="1:22"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5" cm="1">
        <f t="array" ref="O257">_xlfn.IFS(INT(E257/D257)&gt;=2,2,INT(E257/D257)&lt;2,E257/D257)</f>
        <v>1.2016770186335404</v>
      </c>
      <c r="P257" s="7">
        <f t="shared" si="18"/>
        <v>57.003535651149086</v>
      </c>
      <c r="Q257" s="6" t="str">
        <f t="shared" si="19"/>
        <v>music</v>
      </c>
      <c r="R257" s="6" t="str">
        <f t="shared" si="20"/>
        <v>rock</v>
      </c>
      <c r="S257" s="8">
        <f t="shared" si="21"/>
        <v>40590.25</v>
      </c>
      <c r="T257" s="8">
        <f t="shared" si="22"/>
        <v>40595.25</v>
      </c>
      <c r="U257" s="6">
        <f t="shared" si="23"/>
        <v>2011</v>
      </c>
      <c r="V257" t="str" cm="1">
        <f t="array" ref="V257">_xlfn.IFS(D257&lt;1000,"&lt;1000",D257&lt;5000,"1000 to 4999",D257&lt;10000,"5000 to 9999",D257&lt;15000,"10000 to 14999",D257&lt;20000,"15000 to 19999",D257&lt;25000,"20000 to 24999",D257&lt;30000,"25000 to 29999",D257&lt;35000,"30000 to 34999",D257&lt;40000,"35000 to 39999",D257&lt;45000,"40000 to 44999",D257&lt;50000,"45000 to 49999",D257&gt;50000,"Greater than 50000")</f>
        <v>Greater than 50000</v>
      </c>
    </row>
    <row r="258" spans="1:22"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5" cm="1">
        <f t="array" ref="O258">_xlfn.IFS(INT(E258/D258)&gt;=2,2,INT(E258/D258)&lt;2,E258/D258)</f>
        <v>0.23390243902439026</v>
      </c>
      <c r="P258" s="7">
        <f t="shared" si="18"/>
        <v>63.93333333333333</v>
      </c>
      <c r="Q258" s="6" t="str">
        <f t="shared" si="19"/>
        <v>music</v>
      </c>
      <c r="R258" s="6" t="str">
        <f t="shared" si="20"/>
        <v>rock</v>
      </c>
      <c r="S258" s="8">
        <f t="shared" si="21"/>
        <v>42393.25</v>
      </c>
      <c r="T258" s="8">
        <f t="shared" si="22"/>
        <v>42430.25</v>
      </c>
      <c r="U258" s="6">
        <f t="shared" si="23"/>
        <v>2016</v>
      </c>
      <c r="V258" t="str" cm="1">
        <f t="array" ref="V258">_xlfn.IFS(D258&lt;1000,"&lt;1000",D258&lt;5000,"1000 to 4999",D258&lt;10000,"5000 to 9999",D258&lt;15000,"10000 to 14999",D258&lt;20000,"15000 to 19999",D258&lt;25000,"20000 to 24999",D258&lt;30000,"25000 to 29999",D258&lt;35000,"30000 to 34999",D258&lt;40000,"35000 to 39999",D258&lt;45000,"40000 to 44999",D258&lt;50000,"45000 to 49999",D258&gt;50000,"Greater than 50000")</f>
        <v>1000 to 4999</v>
      </c>
    </row>
    <row r="259" spans="1:22"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5" cm="1">
        <f t="array" ref="O259">_xlfn.IFS(INT(E259/D259)&gt;=2,2,INT(E259/D259)&lt;2,E259/D259)</f>
        <v>1.46</v>
      </c>
      <c r="P259" s="7">
        <f t="shared" ref="P259:P322" si="24">IF(G259&lt;&gt;0,E259/G259,0)</f>
        <v>90.456521739130437</v>
      </c>
      <c r="Q259" s="6" t="str">
        <f t="shared" ref="Q259:Q322" si="25">LEFT(N259,FIND("/",N259)-1)</f>
        <v>theater</v>
      </c>
      <c r="R259" s="6" t="str">
        <f t="shared" ref="R259:R322" si="26">RIGHT(N259,LEN(N259)-FIND("/",N259))</f>
        <v>plays</v>
      </c>
      <c r="S259" s="8">
        <f t="shared" ref="S259:S322" si="27">(J259/86400)+DATE(1970,1,1)</f>
        <v>41338.25</v>
      </c>
      <c r="T259" s="8">
        <f t="shared" ref="T259:T322" si="28">(K259/86400)+DATE(1970,1,1)</f>
        <v>41352.208333333336</v>
      </c>
      <c r="U259" s="6">
        <f t="shared" ref="U259:U322" si="29">YEAR(S259)</f>
        <v>2013</v>
      </c>
      <c r="V259" t="str" cm="1">
        <f t="array" ref="V259">_xlfn.IFS(D259&lt;1000,"&lt;1000",D259&lt;5000,"1000 to 4999",D259&lt;10000,"5000 to 9999",D259&lt;15000,"10000 to 14999",D259&lt;20000,"15000 to 19999",D259&lt;25000,"20000 to 24999",D259&lt;30000,"25000 to 29999",D259&lt;35000,"30000 to 34999",D259&lt;40000,"35000 to 39999",D259&lt;45000,"40000 to 44999",D259&lt;50000,"45000 to 49999",D259&gt;50000,"Greater than 50000")</f>
        <v>5000 to 9999</v>
      </c>
    </row>
    <row r="260" spans="1:22"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5" cm="1">
        <f t="array" ref="O260">_xlfn.IFS(INT(E260/D260)&gt;=2,2,INT(E260/D260)&lt;2,E260/D260)</f>
        <v>2</v>
      </c>
      <c r="P260" s="7">
        <f t="shared" si="24"/>
        <v>72.172043010752688</v>
      </c>
      <c r="Q260" s="6" t="str">
        <f t="shared" si="25"/>
        <v>theater</v>
      </c>
      <c r="R260" s="6" t="str">
        <f t="shared" si="26"/>
        <v>plays</v>
      </c>
      <c r="S260" s="8">
        <f t="shared" si="27"/>
        <v>42712.25</v>
      </c>
      <c r="T260" s="8">
        <f t="shared" si="28"/>
        <v>42732.25</v>
      </c>
      <c r="U260" s="6">
        <f t="shared" si="29"/>
        <v>2016</v>
      </c>
      <c r="V260" t="str" cm="1">
        <f t="array" ref="V260">_xlfn.IFS(D260&lt;1000,"&lt;1000",D260&lt;5000,"1000 to 4999",D260&lt;10000,"5000 to 9999",D260&lt;15000,"10000 to 14999",D260&lt;20000,"15000 to 19999",D260&lt;25000,"20000 to 24999",D260&lt;30000,"25000 to 29999",D260&lt;35000,"30000 to 34999",D260&lt;40000,"35000 to 39999",D260&lt;45000,"40000 to 44999",D260&lt;50000,"45000 to 49999",D260&gt;50000,"Greater than 50000")</f>
        <v>5000 to 9999</v>
      </c>
    </row>
    <row r="261" spans="1:22"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5" cm="1">
        <f t="array" ref="O261">_xlfn.IFS(INT(E261/D261)&gt;=2,2,INT(E261/D261)&lt;2,E261/D261)</f>
        <v>2</v>
      </c>
      <c r="P261" s="7">
        <f t="shared" si="24"/>
        <v>77.934782608695656</v>
      </c>
      <c r="Q261" s="6" t="str">
        <f t="shared" si="25"/>
        <v>photography</v>
      </c>
      <c r="R261" s="6" t="str">
        <f t="shared" si="26"/>
        <v>photography books</v>
      </c>
      <c r="S261" s="8">
        <f t="shared" si="27"/>
        <v>41251.25</v>
      </c>
      <c r="T261" s="8">
        <f t="shared" si="28"/>
        <v>41270.25</v>
      </c>
      <c r="U261" s="6">
        <f t="shared" si="29"/>
        <v>2012</v>
      </c>
      <c r="V261" t="str" cm="1">
        <f t="array" ref="V261">_xlfn.IFS(D261&lt;1000,"&lt;1000",D261&lt;5000,"1000 to 4999",D261&lt;10000,"5000 to 9999",D261&lt;15000,"10000 to 14999",D261&lt;20000,"15000 to 19999",D261&lt;25000,"20000 to 24999",D261&lt;30000,"25000 to 29999",D261&lt;35000,"30000 to 34999",D261&lt;40000,"35000 to 39999",D261&lt;45000,"40000 to 44999",D261&lt;50000,"45000 to 49999",D261&gt;50000,"Greater than 50000")</f>
        <v>1000 to 4999</v>
      </c>
    </row>
    <row r="262" spans="1:22"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5" cm="1">
        <f t="array" ref="O262">_xlfn.IFS(INT(E262/D262)&gt;=2,2,INT(E262/D262)&lt;2,E262/D262)</f>
        <v>1.5769841269841269</v>
      </c>
      <c r="P262" s="7">
        <f t="shared" si="24"/>
        <v>38.065134099616856</v>
      </c>
      <c r="Q262" s="6" t="str">
        <f t="shared" si="25"/>
        <v>music</v>
      </c>
      <c r="R262" s="6" t="str">
        <f t="shared" si="26"/>
        <v>rock</v>
      </c>
      <c r="S262" s="8">
        <f t="shared" si="27"/>
        <v>41180.208333333336</v>
      </c>
      <c r="T262" s="8">
        <f t="shared" si="28"/>
        <v>41192.208333333336</v>
      </c>
      <c r="U262" s="6">
        <f t="shared" si="29"/>
        <v>2012</v>
      </c>
      <c r="V262" t="str" cm="1">
        <f t="array" ref="V262">_xlfn.IFS(D262&lt;1000,"&lt;1000",D262&lt;5000,"1000 to 4999",D262&lt;10000,"5000 to 9999",D262&lt;15000,"10000 to 14999",D262&lt;20000,"15000 to 19999",D262&lt;25000,"20000 to 24999",D262&lt;30000,"25000 to 29999",D262&lt;35000,"30000 to 34999",D262&lt;40000,"35000 to 39999",D262&lt;45000,"40000 to 44999",D262&lt;50000,"45000 to 49999",D262&gt;50000,"Greater than 50000")</f>
        <v>5000 to 9999</v>
      </c>
    </row>
    <row r="263" spans="1:22"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5" cm="1">
        <f t="array" ref="O263">_xlfn.IFS(INT(E263/D263)&gt;=2,2,INT(E263/D263)&lt;2,E263/D263)</f>
        <v>0.31201660735468567</v>
      </c>
      <c r="P263" s="7">
        <f t="shared" si="24"/>
        <v>57.936123348017624</v>
      </c>
      <c r="Q263" s="6" t="str">
        <f t="shared" si="25"/>
        <v>music</v>
      </c>
      <c r="R263" s="6" t="str">
        <f t="shared" si="26"/>
        <v>rock</v>
      </c>
      <c r="S263" s="8">
        <f t="shared" si="27"/>
        <v>40415.208333333336</v>
      </c>
      <c r="T263" s="8">
        <f t="shared" si="28"/>
        <v>40419.208333333336</v>
      </c>
      <c r="U263" s="6">
        <f t="shared" si="29"/>
        <v>2010</v>
      </c>
      <c r="V263" t="str" cm="1">
        <f t="array" ref="V263">_xlfn.IFS(D263&lt;1000,"&lt;1000",D263&lt;5000,"1000 to 4999",D263&lt;10000,"5000 to 9999",D263&lt;15000,"10000 to 14999",D263&lt;20000,"15000 to 19999",D263&lt;25000,"20000 to 24999",D263&lt;30000,"25000 to 29999",D263&lt;35000,"30000 to 34999",D263&lt;40000,"35000 to 39999",D263&lt;45000,"40000 to 44999",D263&lt;50000,"45000 to 49999",D263&gt;50000,"Greater than 50000")</f>
        <v>Greater than 50000</v>
      </c>
    </row>
    <row r="264" spans="1:22"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5" cm="1">
        <f t="array" ref="O264">_xlfn.IFS(INT(E264/D264)&gt;=2,2,INT(E264/D264)&lt;2,E264/D264)</f>
        <v>2</v>
      </c>
      <c r="P264" s="7">
        <f t="shared" si="24"/>
        <v>49.794392523364486</v>
      </c>
      <c r="Q264" s="6" t="str">
        <f t="shared" si="25"/>
        <v>music</v>
      </c>
      <c r="R264" s="6" t="str">
        <f t="shared" si="26"/>
        <v>indie rock</v>
      </c>
      <c r="S264" s="8">
        <f t="shared" si="27"/>
        <v>40638.208333333336</v>
      </c>
      <c r="T264" s="8">
        <f t="shared" si="28"/>
        <v>40664.208333333336</v>
      </c>
      <c r="U264" s="6">
        <f t="shared" si="29"/>
        <v>2011</v>
      </c>
      <c r="V264" t="str" cm="1">
        <f t="array" ref="V264">_xlfn.IFS(D264&lt;1000,"&lt;1000",D264&lt;5000,"1000 to 4999",D264&lt;10000,"5000 to 9999",D264&lt;15000,"10000 to 14999",D264&lt;20000,"15000 to 19999",D264&lt;25000,"20000 to 24999",D264&lt;30000,"25000 to 29999",D264&lt;35000,"30000 to 34999",D264&lt;40000,"35000 to 39999",D264&lt;45000,"40000 to 44999",D264&lt;50000,"45000 to 49999",D264&gt;50000,"Greater than 50000")</f>
        <v>1000 to 4999</v>
      </c>
    </row>
    <row r="265" spans="1:22"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5" cm="1">
        <f t="array" ref="O265">_xlfn.IFS(INT(E265/D265)&gt;=2,2,INT(E265/D265)&lt;2,E265/D265)</f>
        <v>2</v>
      </c>
      <c r="P265" s="7">
        <f t="shared" si="24"/>
        <v>54.050251256281406</v>
      </c>
      <c r="Q265" s="6" t="str">
        <f t="shared" si="25"/>
        <v>photography</v>
      </c>
      <c r="R265" s="6" t="str">
        <f t="shared" si="26"/>
        <v>photography books</v>
      </c>
      <c r="S265" s="8">
        <f t="shared" si="27"/>
        <v>40187.25</v>
      </c>
      <c r="T265" s="8">
        <f t="shared" si="28"/>
        <v>40187.25</v>
      </c>
      <c r="U265" s="6">
        <f t="shared" si="29"/>
        <v>2010</v>
      </c>
      <c r="V265" t="str" cm="1">
        <f t="array" ref="V265">_xlfn.IFS(D265&lt;1000,"&lt;1000",D265&lt;5000,"1000 to 4999",D265&lt;10000,"5000 to 9999",D265&lt;15000,"10000 to 14999",D265&lt;20000,"15000 to 19999",D265&lt;25000,"20000 to 24999",D265&lt;30000,"25000 to 29999",D265&lt;35000,"30000 to 34999",D265&lt;40000,"35000 to 39999",D265&lt;45000,"40000 to 44999",D265&lt;50000,"45000 to 49999",D265&gt;50000,"Greater than 50000")</f>
        <v>1000 to 4999</v>
      </c>
    </row>
    <row r="266" spans="1:22"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5" cm="1">
        <f t="array" ref="O266">_xlfn.IFS(INT(E266/D266)&gt;=2,2,INT(E266/D266)&lt;2,E266/D266)</f>
        <v>2</v>
      </c>
      <c r="P266" s="7">
        <f t="shared" si="24"/>
        <v>30.002721335268504</v>
      </c>
      <c r="Q266" s="6" t="str">
        <f t="shared" si="25"/>
        <v>theater</v>
      </c>
      <c r="R266" s="6" t="str">
        <f t="shared" si="26"/>
        <v>plays</v>
      </c>
      <c r="S266" s="8">
        <f t="shared" si="27"/>
        <v>41317.25</v>
      </c>
      <c r="T266" s="8">
        <f t="shared" si="28"/>
        <v>41333.25</v>
      </c>
      <c r="U266" s="6">
        <f t="shared" si="29"/>
        <v>2013</v>
      </c>
      <c r="V266" t="str" cm="1">
        <f t="array" ref="V266">_xlfn.IFS(D266&lt;1000,"&lt;1000",D266&lt;5000,"1000 to 4999",D266&lt;10000,"5000 to 9999",D266&lt;15000,"10000 to 14999",D266&lt;20000,"15000 to 19999",D266&lt;25000,"20000 to 24999",D266&lt;30000,"25000 to 29999",D266&lt;35000,"30000 to 34999",D266&lt;40000,"35000 to 39999",D266&lt;45000,"40000 to 44999",D266&lt;50000,"45000 to 49999",D266&gt;50000,"Greater than 50000")</f>
        <v>45000 to 49999</v>
      </c>
    </row>
    <row r="267" spans="1:22"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5" cm="1">
        <f t="array" ref="O267">_xlfn.IFS(INT(E267/D267)&gt;=2,2,INT(E267/D267)&lt;2,E267/D267)</f>
        <v>1.2308163265306122</v>
      </c>
      <c r="P267" s="7">
        <f t="shared" si="24"/>
        <v>70.127906976744185</v>
      </c>
      <c r="Q267" s="6" t="str">
        <f t="shared" si="25"/>
        <v>theater</v>
      </c>
      <c r="R267" s="6" t="str">
        <f t="shared" si="26"/>
        <v>plays</v>
      </c>
      <c r="S267" s="8">
        <f t="shared" si="27"/>
        <v>42372.25</v>
      </c>
      <c r="T267" s="8">
        <f t="shared" si="28"/>
        <v>42416.25</v>
      </c>
      <c r="U267" s="6">
        <f t="shared" si="29"/>
        <v>2016</v>
      </c>
      <c r="V267" t="str" cm="1">
        <f t="array" ref="V267">_xlfn.IFS(D267&lt;1000,"&lt;1000",D267&lt;5000,"1000 to 4999",D267&lt;10000,"5000 to 9999",D267&lt;15000,"10000 to 14999",D267&lt;20000,"15000 to 19999",D267&lt;25000,"20000 to 24999",D267&lt;30000,"25000 to 29999",D267&lt;35000,"30000 to 34999",D267&lt;40000,"35000 to 39999",D267&lt;45000,"40000 to 44999",D267&lt;50000,"45000 to 49999",D267&gt;50000,"Greater than 50000")</f>
        <v>1000 to 4999</v>
      </c>
    </row>
    <row r="268" spans="1:22"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5" cm="1">
        <f t="array" ref="O268">_xlfn.IFS(INT(E268/D268)&gt;=2,2,INT(E268/D268)&lt;2,E268/D268)</f>
        <v>0.76766756032171579</v>
      </c>
      <c r="P268" s="7">
        <f t="shared" si="24"/>
        <v>26.996228786926462</v>
      </c>
      <c r="Q268" s="6" t="str">
        <f t="shared" si="25"/>
        <v>music</v>
      </c>
      <c r="R268" s="6" t="str">
        <f t="shared" si="26"/>
        <v>jazz</v>
      </c>
      <c r="S268" s="8">
        <f t="shared" si="27"/>
        <v>41950.25</v>
      </c>
      <c r="T268" s="8">
        <f t="shared" si="28"/>
        <v>41983.25</v>
      </c>
      <c r="U268" s="6">
        <f t="shared" si="29"/>
        <v>2014</v>
      </c>
      <c r="V268" t="str" cm="1">
        <f t="array" ref="V268">_xlfn.IFS(D268&lt;1000,"&lt;1000",D268&lt;5000,"1000 to 4999",D268&lt;10000,"5000 to 9999",D268&lt;15000,"10000 to 14999",D268&lt;20000,"15000 to 19999",D268&lt;25000,"20000 to 24999",D268&lt;30000,"25000 to 29999",D268&lt;35000,"30000 to 34999",D268&lt;40000,"35000 to 39999",D268&lt;45000,"40000 to 44999",D268&lt;50000,"45000 to 49999",D268&gt;50000,"Greater than 50000")</f>
        <v>Greater than 50000</v>
      </c>
    </row>
    <row r="269" spans="1:22"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5" cm="1">
        <f t="array" ref="O269">_xlfn.IFS(INT(E269/D269)&gt;=2,2,INT(E269/D269)&lt;2,E269/D269)</f>
        <v>2</v>
      </c>
      <c r="P269" s="7">
        <f t="shared" si="24"/>
        <v>51.990606936416185</v>
      </c>
      <c r="Q269" s="6" t="str">
        <f t="shared" si="25"/>
        <v>theater</v>
      </c>
      <c r="R269" s="6" t="str">
        <f t="shared" si="26"/>
        <v>plays</v>
      </c>
      <c r="S269" s="8">
        <f t="shared" si="27"/>
        <v>41206.208333333336</v>
      </c>
      <c r="T269" s="8">
        <f t="shared" si="28"/>
        <v>41222.25</v>
      </c>
      <c r="U269" s="6">
        <f t="shared" si="29"/>
        <v>2012</v>
      </c>
      <c r="V269" t="str" cm="1">
        <f t="array" ref="V269">_xlfn.IFS(D269&lt;1000,"&lt;1000",D269&lt;5000,"1000 to 4999",D269&lt;10000,"5000 to 9999",D269&lt;15000,"10000 to 14999",D269&lt;20000,"15000 to 19999",D269&lt;25000,"20000 to 24999",D269&lt;30000,"25000 to 29999",D269&lt;35000,"30000 to 34999",D269&lt;40000,"35000 to 39999",D269&lt;45000,"40000 to 44999",D269&lt;50000,"45000 to 49999",D269&gt;50000,"Greater than 50000")</f>
        <v>Greater than 50000</v>
      </c>
    </row>
    <row r="270" spans="1:22"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5" cm="1">
        <f t="array" ref="O270">_xlfn.IFS(INT(E270/D270)&gt;=2,2,INT(E270/D270)&lt;2,E270/D270)</f>
        <v>1.8053333333333332</v>
      </c>
      <c r="P270" s="7">
        <f t="shared" si="24"/>
        <v>56.416666666666664</v>
      </c>
      <c r="Q270" s="6" t="str">
        <f t="shared" si="25"/>
        <v>film &amp; video</v>
      </c>
      <c r="R270" s="6" t="str">
        <f t="shared" si="26"/>
        <v>documentary</v>
      </c>
      <c r="S270" s="8">
        <f t="shared" si="27"/>
        <v>41186.208333333336</v>
      </c>
      <c r="T270" s="8">
        <f t="shared" si="28"/>
        <v>41232.25</v>
      </c>
      <c r="U270" s="6">
        <f t="shared" si="29"/>
        <v>2012</v>
      </c>
      <c r="V270" t="str" cm="1">
        <f t="array" ref="V270">_xlfn.IFS(D270&lt;1000,"&lt;1000",D270&lt;5000,"1000 to 4999",D270&lt;10000,"5000 to 9999",D270&lt;15000,"10000 to 14999",D270&lt;20000,"15000 to 19999",D270&lt;25000,"20000 to 24999",D270&lt;30000,"25000 to 29999",D270&lt;35000,"30000 to 34999",D270&lt;40000,"35000 to 39999",D270&lt;45000,"40000 to 44999",D270&lt;50000,"45000 to 49999",D270&gt;50000,"Greater than 50000")</f>
        <v>1000 to 4999</v>
      </c>
    </row>
    <row r="271" spans="1:22"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5" cm="1">
        <f t="array" ref="O271">_xlfn.IFS(INT(E271/D271)&gt;=2,2,INT(E271/D271)&lt;2,E271/D271)</f>
        <v>2</v>
      </c>
      <c r="P271" s="7">
        <f t="shared" si="24"/>
        <v>101.63218390804597</v>
      </c>
      <c r="Q271" s="6" t="str">
        <f t="shared" si="25"/>
        <v>film &amp; video</v>
      </c>
      <c r="R271" s="6" t="str">
        <f t="shared" si="26"/>
        <v>television</v>
      </c>
      <c r="S271" s="8">
        <f t="shared" si="27"/>
        <v>43496.25</v>
      </c>
      <c r="T271" s="8">
        <f t="shared" si="28"/>
        <v>43517.25</v>
      </c>
      <c r="U271" s="6">
        <f t="shared" si="29"/>
        <v>2019</v>
      </c>
      <c r="V271" t="str" cm="1">
        <f t="array" ref="V271">_xlfn.IFS(D271&lt;1000,"&lt;1000",D271&lt;5000,"1000 to 4999",D271&lt;10000,"5000 to 9999",D271&lt;15000,"10000 to 14999",D271&lt;20000,"15000 to 19999",D271&lt;25000,"20000 to 24999",D271&lt;30000,"25000 to 29999",D271&lt;35000,"30000 to 34999",D271&lt;40000,"35000 to 39999",D271&lt;45000,"40000 to 44999",D271&lt;50000,"45000 to 49999",D271&gt;50000,"Greater than 50000")</f>
        <v>1000 to 4999</v>
      </c>
    </row>
    <row r="272" spans="1:22"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5" cm="1">
        <f t="array" ref="O272">_xlfn.IFS(INT(E272/D272)&gt;=2,2,INT(E272/D272)&lt;2,E272/D272)</f>
        <v>0.27176538240368026</v>
      </c>
      <c r="P272" s="7">
        <f t="shared" si="24"/>
        <v>25.005291005291006</v>
      </c>
      <c r="Q272" s="6" t="str">
        <f t="shared" si="25"/>
        <v>games</v>
      </c>
      <c r="R272" s="6" t="str">
        <f t="shared" si="26"/>
        <v>video games</v>
      </c>
      <c r="S272" s="8">
        <f t="shared" si="27"/>
        <v>40514.25</v>
      </c>
      <c r="T272" s="8">
        <f t="shared" si="28"/>
        <v>40516.25</v>
      </c>
      <c r="U272" s="6">
        <f t="shared" si="29"/>
        <v>2010</v>
      </c>
      <c r="V272" t="str" cm="1">
        <f t="array" ref="V272">_xlfn.IFS(D272&lt;1000,"&lt;1000",D272&lt;5000,"1000 to 4999",D272&lt;10000,"5000 to 9999",D272&lt;15000,"10000 to 14999",D272&lt;20000,"15000 to 19999",D272&lt;25000,"20000 to 24999",D272&lt;30000,"25000 to 29999",D272&lt;35000,"30000 to 34999",D272&lt;40000,"35000 to 39999",D272&lt;45000,"40000 to 44999",D272&lt;50000,"45000 to 49999",D272&gt;50000,"Greater than 50000")</f>
        <v>Greater than 50000</v>
      </c>
    </row>
    <row r="273" spans="1:22"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5" cm="1">
        <f t="array" ref="O273">_xlfn.IFS(INT(E273/D273)&gt;=2,2,INT(E273/D273)&lt;2,E273/D273)</f>
        <v>1.2706571242680547E-2</v>
      </c>
      <c r="P273" s="7">
        <f t="shared" si="24"/>
        <v>32.016393442622949</v>
      </c>
      <c r="Q273" s="6" t="str">
        <f t="shared" si="25"/>
        <v>photography</v>
      </c>
      <c r="R273" s="6" t="str">
        <f t="shared" si="26"/>
        <v>photography books</v>
      </c>
      <c r="S273" s="8">
        <f t="shared" si="27"/>
        <v>42345.25</v>
      </c>
      <c r="T273" s="8">
        <f t="shared" si="28"/>
        <v>42376.25</v>
      </c>
      <c r="U273" s="6">
        <f t="shared" si="29"/>
        <v>2015</v>
      </c>
      <c r="V273" t="str" cm="1">
        <f t="array" ref="V273">_xlfn.IFS(D273&lt;1000,"&lt;1000",D273&lt;5000,"1000 to 4999",D273&lt;10000,"5000 to 9999",D273&lt;15000,"10000 to 14999",D273&lt;20000,"15000 to 19999",D273&lt;25000,"20000 to 24999",D273&lt;30000,"25000 to 29999",D273&lt;35000,"30000 to 34999",D273&lt;40000,"35000 to 39999",D273&lt;45000,"40000 to 44999",D273&lt;50000,"45000 to 49999",D273&gt;50000,"Greater than 50000")</f>
        <v>Greater than 50000</v>
      </c>
    </row>
    <row r="274" spans="1:22"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5" cm="1">
        <f t="array" ref="O274">_xlfn.IFS(INT(E274/D274)&gt;=2,2,INT(E274/D274)&lt;2,E274/D274)</f>
        <v>2</v>
      </c>
      <c r="P274" s="7">
        <f t="shared" si="24"/>
        <v>82.021647307286173</v>
      </c>
      <c r="Q274" s="6" t="str">
        <f t="shared" si="25"/>
        <v>theater</v>
      </c>
      <c r="R274" s="6" t="str">
        <f t="shared" si="26"/>
        <v>plays</v>
      </c>
      <c r="S274" s="8">
        <f t="shared" si="27"/>
        <v>43656.208333333328</v>
      </c>
      <c r="T274" s="8">
        <f t="shared" si="28"/>
        <v>43681.208333333328</v>
      </c>
      <c r="U274" s="6">
        <f t="shared" si="29"/>
        <v>2019</v>
      </c>
      <c r="V274" t="str" cm="1">
        <f t="array" ref="V274">_xlfn.IFS(D274&lt;1000,"&lt;1000",D274&lt;5000,"1000 to 4999",D274&lt;10000,"5000 to 9999",D274&lt;15000,"10000 to 14999",D274&lt;20000,"15000 to 19999",D274&lt;25000,"20000 to 24999",D274&lt;30000,"25000 to 29999",D274&lt;35000,"30000 to 34999",D274&lt;40000,"35000 to 39999",D274&lt;45000,"40000 to 44999",D274&lt;50000,"45000 to 49999",D274&gt;50000,"Greater than 50000")</f>
        <v>Greater than 50000</v>
      </c>
    </row>
    <row r="275" spans="1:22"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5" cm="1">
        <f t="array" ref="O275">_xlfn.IFS(INT(E275/D275)&gt;=2,2,INT(E275/D275)&lt;2,E275/D275)</f>
        <v>1.3723076923076922</v>
      </c>
      <c r="P275" s="7">
        <f t="shared" si="24"/>
        <v>37.957446808510639</v>
      </c>
      <c r="Q275" s="6" t="str">
        <f t="shared" si="25"/>
        <v>theater</v>
      </c>
      <c r="R275" s="6" t="str">
        <f t="shared" si="26"/>
        <v>plays</v>
      </c>
      <c r="S275" s="8">
        <f t="shared" si="27"/>
        <v>42995.208333333328</v>
      </c>
      <c r="T275" s="8">
        <f t="shared" si="28"/>
        <v>42998.208333333328</v>
      </c>
      <c r="U275" s="6">
        <f t="shared" si="29"/>
        <v>2017</v>
      </c>
      <c r="V275" t="str" cm="1">
        <f t="array" ref="V275">_xlfn.IFS(D275&lt;1000,"&lt;1000",D275&lt;5000,"1000 to 4999",D275&lt;10000,"5000 to 9999",D275&lt;15000,"10000 to 14999",D275&lt;20000,"15000 to 19999",D275&lt;25000,"20000 to 24999",D275&lt;30000,"25000 to 29999",D275&lt;35000,"30000 to 34999",D275&lt;40000,"35000 to 39999",D275&lt;45000,"40000 to 44999",D275&lt;50000,"45000 to 49999",D275&gt;50000,"Greater than 50000")</f>
        <v>5000 to 9999</v>
      </c>
    </row>
    <row r="276" spans="1:22"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5" cm="1">
        <f t="array" ref="O276">_xlfn.IFS(INT(E276/D276)&gt;=2,2,INT(E276/D276)&lt;2,E276/D276)</f>
        <v>0.32208333333333333</v>
      </c>
      <c r="P276" s="7">
        <f t="shared" si="24"/>
        <v>51.533333333333331</v>
      </c>
      <c r="Q276" s="6" t="str">
        <f t="shared" si="25"/>
        <v>theater</v>
      </c>
      <c r="R276" s="6" t="str">
        <f t="shared" si="26"/>
        <v>plays</v>
      </c>
      <c r="S276" s="8">
        <f t="shared" si="27"/>
        <v>43045.25</v>
      </c>
      <c r="T276" s="8">
        <f t="shared" si="28"/>
        <v>43050.25</v>
      </c>
      <c r="U276" s="6">
        <f t="shared" si="29"/>
        <v>2017</v>
      </c>
      <c r="V276" t="str" cm="1">
        <f t="array" ref="V276">_xlfn.IFS(D276&lt;1000,"&lt;1000",D276&lt;5000,"1000 to 4999",D276&lt;10000,"5000 to 9999",D276&lt;15000,"10000 to 14999",D276&lt;20000,"15000 to 19999",D276&lt;25000,"20000 to 24999",D276&lt;30000,"25000 to 29999",D276&lt;35000,"30000 to 34999",D276&lt;40000,"35000 to 39999",D276&lt;45000,"40000 to 44999",D276&lt;50000,"45000 to 49999",D276&gt;50000,"Greater than 50000")</f>
        <v>1000 to 4999</v>
      </c>
    </row>
    <row r="277" spans="1:22"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5" cm="1">
        <f t="array" ref="O277">_xlfn.IFS(INT(E277/D277)&gt;=2,2,INT(E277/D277)&lt;2,E277/D277)</f>
        <v>2</v>
      </c>
      <c r="P277" s="7">
        <f t="shared" si="24"/>
        <v>81.198275862068968</v>
      </c>
      <c r="Q277" s="6" t="str">
        <f t="shared" si="25"/>
        <v>publishing</v>
      </c>
      <c r="R277" s="6" t="str">
        <f t="shared" si="26"/>
        <v>translations</v>
      </c>
      <c r="S277" s="8">
        <f t="shared" si="27"/>
        <v>43561.208333333328</v>
      </c>
      <c r="T277" s="8">
        <f t="shared" si="28"/>
        <v>43569.208333333328</v>
      </c>
      <c r="U277" s="6">
        <f t="shared" si="29"/>
        <v>2019</v>
      </c>
      <c r="V277" t="str" cm="1">
        <f t="array" ref="V277">_xlfn.IFS(D277&lt;1000,"&lt;1000",D277&lt;5000,"1000 to 4999",D277&lt;10000,"5000 to 9999",D277&lt;15000,"10000 to 14999",D277&lt;20000,"15000 to 19999",D277&lt;25000,"20000 to 24999",D277&lt;30000,"25000 to 29999",D277&lt;35000,"30000 to 34999",D277&lt;40000,"35000 to 39999",D277&lt;45000,"40000 to 44999",D277&lt;50000,"45000 to 49999",D277&gt;50000,"Greater than 50000")</f>
        <v>1000 to 4999</v>
      </c>
    </row>
    <row r="278" spans="1:22"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5" cm="1">
        <f t="array" ref="O278">_xlfn.IFS(INT(E278/D278)&gt;=2,2,INT(E278/D278)&lt;2,E278/D278)</f>
        <v>0.96799999999999997</v>
      </c>
      <c r="P278" s="7">
        <f t="shared" si="24"/>
        <v>40.030075187969928</v>
      </c>
      <c r="Q278" s="6" t="str">
        <f t="shared" si="25"/>
        <v>games</v>
      </c>
      <c r="R278" s="6" t="str">
        <f t="shared" si="26"/>
        <v>video games</v>
      </c>
      <c r="S278" s="8">
        <f t="shared" si="27"/>
        <v>41018.208333333336</v>
      </c>
      <c r="T278" s="8">
        <f t="shared" si="28"/>
        <v>41023.208333333336</v>
      </c>
      <c r="U278" s="6">
        <f t="shared" si="29"/>
        <v>2012</v>
      </c>
      <c r="V278" t="str" cm="1">
        <f t="array" ref="V278">_xlfn.IFS(D278&lt;1000,"&lt;1000",D278&lt;5000,"1000 to 4999",D278&lt;10000,"5000 to 9999",D278&lt;15000,"10000 to 14999",D278&lt;20000,"15000 to 19999",D278&lt;25000,"20000 to 24999",D278&lt;30000,"25000 to 29999",D278&lt;35000,"30000 to 34999",D278&lt;40000,"35000 to 39999",D278&lt;45000,"40000 to 44999",D278&lt;50000,"45000 to 49999",D278&gt;50000,"Greater than 50000")</f>
        <v>5000 to 9999</v>
      </c>
    </row>
    <row r="279" spans="1:22"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5" cm="1">
        <f t="array" ref="O279">_xlfn.IFS(INT(E279/D279)&gt;=2,2,INT(E279/D279)&lt;2,E279/D279)</f>
        <v>2</v>
      </c>
      <c r="P279" s="7">
        <f t="shared" si="24"/>
        <v>89.939759036144579</v>
      </c>
      <c r="Q279" s="6" t="str">
        <f t="shared" si="25"/>
        <v>theater</v>
      </c>
      <c r="R279" s="6" t="str">
        <f t="shared" si="26"/>
        <v>plays</v>
      </c>
      <c r="S279" s="8">
        <f t="shared" si="27"/>
        <v>40378.208333333336</v>
      </c>
      <c r="T279" s="8">
        <f t="shared" si="28"/>
        <v>40380.208333333336</v>
      </c>
      <c r="U279" s="6">
        <f t="shared" si="29"/>
        <v>2010</v>
      </c>
      <c r="V279" t="str" cm="1">
        <f t="array" ref="V279">_xlfn.IFS(D279&lt;1000,"&lt;1000",D279&lt;5000,"1000 to 4999",D279&lt;10000,"5000 to 9999",D279&lt;15000,"10000 to 14999",D279&lt;20000,"15000 to 19999",D279&lt;25000,"20000 to 24999",D279&lt;30000,"25000 to 29999",D279&lt;35000,"30000 to 34999",D279&lt;40000,"35000 to 39999",D279&lt;45000,"40000 to 44999",D279&lt;50000,"45000 to 49999",D279&gt;50000,"Greater than 50000")</f>
        <v>&lt;1000</v>
      </c>
    </row>
    <row r="280" spans="1:22"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5" cm="1">
        <f t="array" ref="O280">_xlfn.IFS(INT(E280/D280)&gt;=2,2,INT(E280/D280)&lt;2,E280/D280)</f>
        <v>2</v>
      </c>
      <c r="P280" s="7">
        <f t="shared" si="24"/>
        <v>96.692307692307693</v>
      </c>
      <c r="Q280" s="6" t="str">
        <f t="shared" si="25"/>
        <v>technology</v>
      </c>
      <c r="R280" s="6" t="str">
        <f t="shared" si="26"/>
        <v>web</v>
      </c>
      <c r="S280" s="8">
        <f t="shared" si="27"/>
        <v>41239.25</v>
      </c>
      <c r="T280" s="8">
        <f t="shared" si="28"/>
        <v>41264.25</v>
      </c>
      <c r="U280" s="6">
        <f t="shared" si="29"/>
        <v>2012</v>
      </c>
      <c r="V280" t="str" cm="1">
        <f t="array" ref="V280">_xlfn.IFS(D280&lt;1000,"&lt;1000",D280&lt;5000,"1000 to 4999",D280&lt;10000,"5000 to 9999",D280&lt;15000,"10000 to 14999",D280&lt;20000,"15000 to 19999",D280&lt;25000,"20000 to 24999",D280&lt;30000,"25000 to 29999",D280&lt;35000,"30000 to 34999",D280&lt;40000,"35000 to 39999",D280&lt;45000,"40000 to 44999",D280&lt;50000,"45000 to 49999",D280&gt;50000,"Greater than 50000")</f>
        <v>1000 to 4999</v>
      </c>
    </row>
    <row r="281" spans="1:22"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5" cm="1">
        <f t="array" ref="O281">_xlfn.IFS(INT(E281/D281)&gt;=2,2,INT(E281/D281)&lt;2,E281/D281)</f>
        <v>1.7070000000000001</v>
      </c>
      <c r="P281" s="7">
        <f t="shared" si="24"/>
        <v>25.010989010989011</v>
      </c>
      <c r="Q281" s="6" t="str">
        <f t="shared" si="25"/>
        <v>theater</v>
      </c>
      <c r="R281" s="6" t="str">
        <f t="shared" si="26"/>
        <v>plays</v>
      </c>
      <c r="S281" s="8">
        <f t="shared" si="27"/>
        <v>43346.208333333328</v>
      </c>
      <c r="T281" s="8">
        <f t="shared" si="28"/>
        <v>43349.208333333328</v>
      </c>
      <c r="U281" s="6">
        <f t="shared" si="29"/>
        <v>2018</v>
      </c>
      <c r="V281" t="str" cm="1">
        <f t="array" ref="V281">_xlfn.IFS(D281&lt;1000,"&lt;1000",D281&lt;5000,"1000 to 4999",D281&lt;10000,"5000 to 9999",D281&lt;15000,"10000 to 14999",D281&lt;20000,"15000 to 19999",D281&lt;25000,"20000 to 24999",D281&lt;30000,"25000 to 29999",D281&lt;35000,"30000 to 34999",D281&lt;40000,"35000 to 39999",D281&lt;45000,"40000 to 44999",D281&lt;50000,"45000 to 49999",D281&gt;50000,"Greater than 50000")</f>
        <v>5000 to 9999</v>
      </c>
    </row>
    <row r="282" spans="1:22"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5" cm="1">
        <f t="array" ref="O282">_xlfn.IFS(INT(E282/D282)&gt;=2,2,INT(E282/D282)&lt;2,E282/D282)</f>
        <v>2</v>
      </c>
      <c r="P282" s="7">
        <f t="shared" si="24"/>
        <v>36.987277353689571</v>
      </c>
      <c r="Q282" s="6" t="str">
        <f t="shared" si="25"/>
        <v>film &amp; video</v>
      </c>
      <c r="R282" s="6" t="str">
        <f t="shared" si="26"/>
        <v>animation</v>
      </c>
      <c r="S282" s="8">
        <f t="shared" si="27"/>
        <v>43060.25</v>
      </c>
      <c r="T282" s="8">
        <f t="shared" si="28"/>
        <v>43066.25</v>
      </c>
      <c r="U282" s="6">
        <f t="shared" si="29"/>
        <v>2017</v>
      </c>
      <c r="V282" t="str" cm="1">
        <f t="array" ref="V282">_xlfn.IFS(D282&lt;1000,"&lt;1000",D282&lt;5000,"1000 to 4999",D282&lt;10000,"5000 to 9999",D282&lt;15000,"10000 to 14999",D282&lt;20000,"15000 to 19999",D282&lt;25000,"20000 to 24999",D282&lt;30000,"25000 to 29999",D282&lt;35000,"30000 to 34999",D282&lt;40000,"35000 to 39999",D282&lt;45000,"40000 to 44999",D282&lt;50000,"45000 to 49999",D282&gt;50000,"Greater than 50000")</f>
        <v>1000 to 4999</v>
      </c>
    </row>
    <row r="283" spans="1:22"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5" cm="1">
        <f t="array" ref="O283">_xlfn.IFS(INT(E283/D283)&gt;=2,2,INT(E283/D283)&lt;2,E283/D283)</f>
        <v>0.91520972644376897</v>
      </c>
      <c r="P283" s="7">
        <f t="shared" si="24"/>
        <v>73.012609117361791</v>
      </c>
      <c r="Q283" s="6" t="str">
        <f t="shared" si="25"/>
        <v>theater</v>
      </c>
      <c r="R283" s="6" t="str">
        <f t="shared" si="26"/>
        <v>plays</v>
      </c>
      <c r="S283" s="8">
        <f t="shared" si="27"/>
        <v>40979.25</v>
      </c>
      <c r="T283" s="8">
        <f t="shared" si="28"/>
        <v>41000.208333333336</v>
      </c>
      <c r="U283" s="6">
        <f t="shared" si="29"/>
        <v>2012</v>
      </c>
      <c r="V283" t="str" cm="1">
        <f t="array" ref="V283">_xlfn.IFS(D283&lt;1000,"&lt;1000",D283&lt;5000,"1000 to 4999",D283&lt;10000,"5000 to 9999",D283&lt;15000,"10000 to 14999",D283&lt;20000,"15000 to 19999",D283&lt;25000,"20000 to 24999",D283&lt;30000,"25000 to 29999",D283&lt;35000,"30000 to 34999",D283&lt;40000,"35000 to 39999",D283&lt;45000,"40000 to 44999",D283&lt;50000,"45000 to 49999",D283&gt;50000,"Greater than 50000")</f>
        <v>Greater than 50000</v>
      </c>
    </row>
    <row r="284" spans="1:22"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5" cm="1">
        <f t="array" ref="O284">_xlfn.IFS(INT(E284/D284)&gt;=2,2,INT(E284/D284)&lt;2,E284/D284)</f>
        <v>1.0804761904761904</v>
      </c>
      <c r="P284" s="7">
        <f t="shared" si="24"/>
        <v>68.240601503759393</v>
      </c>
      <c r="Q284" s="6" t="str">
        <f t="shared" si="25"/>
        <v>film &amp; video</v>
      </c>
      <c r="R284" s="6" t="str">
        <f t="shared" si="26"/>
        <v>television</v>
      </c>
      <c r="S284" s="8">
        <f t="shared" si="27"/>
        <v>42701.25</v>
      </c>
      <c r="T284" s="8">
        <f t="shared" si="28"/>
        <v>42707.25</v>
      </c>
      <c r="U284" s="6">
        <f t="shared" si="29"/>
        <v>2016</v>
      </c>
      <c r="V284" t="str" cm="1">
        <f t="array" ref="V284">_xlfn.IFS(D284&lt;1000,"&lt;1000",D284&lt;5000,"1000 to 4999",D284&lt;10000,"5000 to 9999",D284&lt;15000,"10000 to 14999",D284&lt;20000,"15000 to 19999",D284&lt;25000,"20000 to 24999",D284&lt;30000,"25000 to 29999",D284&lt;35000,"30000 to 34999",D284&lt;40000,"35000 to 39999",D284&lt;45000,"40000 to 44999",D284&lt;50000,"45000 to 49999",D284&gt;50000,"Greater than 50000")</f>
        <v>5000 to 9999</v>
      </c>
    </row>
    <row r="285" spans="1:22"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5" cm="1">
        <f t="array" ref="O285">_xlfn.IFS(INT(E285/D285)&gt;=2,2,INT(E285/D285)&lt;2,E285/D285)</f>
        <v>0.18728395061728395</v>
      </c>
      <c r="P285" s="7">
        <f t="shared" si="24"/>
        <v>52.310344827586206</v>
      </c>
      <c r="Q285" s="6" t="str">
        <f t="shared" si="25"/>
        <v>music</v>
      </c>
      <c r="R285" s="6" t="str">
        <f t="shared" si="26"/>
        <v>rock</v>
      </c>
      <c r="S285" s="8">
        <f t="shared" si="27"/>
        <v>42520.208333333328</v>
      </c>
      <c r="T285" s="8">
        <f t="shared" si="28"/>
        <v>42525.208333333328</v>
      </c>
      <c r="U285" s="6">
        <f t="shared" si="29"/>
        <v>2016</v>
      </c>
      <c r="V285" t="str" cm="1">
        <f t="array" ref="V285">_xlfn.IFS(D285&lt;1000,"&lt;1000",D285&lt;5000,"1000 to 4999",D285&lt;10000,"5000 to 9999",D285&lt;15000,"10000 to 14999",D285&lt;20000,"15000 to 19999",D285&lt;25000,"20000 to 24999",D285&lt;30000,"25000 to 29999",D285&lt;35000,"30000 to 34999",D285&lt;40000,"35000 to 39999",D285&lt;45000,"40000 to 44999",D285&lt;50000,"45000 to 49999",D285&gt;50000,"Greater than 50000")</f>
        <v>5000 to 9999</v>
      </c>
    </row>
    <row r="286" spans="1:22"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5" cm="1">
        <f t="array" ref="O286">_xlfn.IFS(INT(E286/D286)&gt;=2,2,INT(E286/D286)&lt;2,E286/D286)</f>
        <v>0.83193877551020412</v>
      </c>
      <c r="P286" s="7">
        <f t="shared" si="24"/>
        <v>61.765151515151516</v>
      </c>
      <c r="Q286" s="6" t="str">
        <f t="shared" si="25"/>
        <v>technology</v>
      </c>
      <c r="R286" s="6" t="str">
        <f t="shared" si="26"/>
        <v>web</v>
      </c>
      <c r="S286" s="8">
        <f t="shared" si="27"/>
        <v>41030.208333333336</v>
      </c>
      <c r="T286" s="8">
        <f t="shared" si="28"/>
        <v>41035.208333333336</v>
      </c>
      <c r="U286" s="6">
        <f t="shared" si="29"/>
        <v>2012</v>
      </c>
      <c r="V286" t="str" cm="1">
        <f t="array" ref="V286">_xlfn.IFS(D286&lt;1000,"&lt;1000",D286&lt;5000,"1000 to 4999",D286&lt;10000,"5000 to 9999",D286&lt;15000,"10000 to 14999",D286&lt;20000,"15000 to 19999",D286&lt;25000,"20000 to 24999",D286&lt;30000,"25000 to 29999",D286&lt;35000,"30000 to 34999",D286&lt;40000,"35000 to 39999",D286&lt;45000,"40000 to 44999",D286&lt;50000,"45000 to 49999",D286&gt;50000,"Greater than 50000")</f>
        <v>5000 to 9999</v>
      </c>
    </row>
    <row r="287" spans="1:22"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5" cm="1">
        <f t="array" ref="O287">_xlfn.IFS(INT(E287/D287)&gt;=2,2,INT(E287/D287)&lt;2,E287/D287)</f>
        <v>2</v>
      </c>
      <c r="P287" s="7">
        <f t="shared" si="24"/>
        <v>25.027559055118111</v>
      </c>
      <c r="Q287" s="6" t="str">
        <f t="shared" si="25"/>
        <v>theater</v>
      </c>
      <c r="R287" s="6" t="str">
        <f t="shared" si="26"/>
        <v>plays</v>
      </c>
      <c r="S287" s="8">
        <f t="shared" si="27"/>
        <v>42623.208333333328</v>
      </c>
      <c r="T287" s="8">
        <f t="shared" si="28"/>
        <v>42661.208333333328</v>
      </c>
      <c r="U287" s="6">
        <f t="shared" si="29"/>
        <v>2016</v>
      </c>
      <c r="V287" t="str" cm="1">
        <f t="array" ref="V287">_xlfn.IFS(D287&lt;1000,"&lt;1000",D287&lt;5000,"1000 to 4999",D287&lt;10000,"5000 to 9999",D287&lt;15000,"10000 to 14999",D287&lt;20000,"15000 to 19999",D287&lt;25000,"20000 to 24999",D287&lt;30000,"25000 to 29999",D287&lt;35000,"30000 to 34999",D287&lt;40000,"35000 to 39999",D287&lt;45000,"40000 to 44999",D287&lt;50000,"45000 to 49999",D287&gt;50000,"Greater than 50000")</f>
        <v>&lt;1000</v>
      </c>
    </row>
    <row r="288" spans="1:22"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5" cm="1">
        <f t="array" ref="O288">_xlfn.IFS(INT(E288/D288)&gt;=2,2,INT(E288/D288)&lt;2,E288/D288)</f>
        <v>0.17446030330062445</v>
      </c>
      <c r="P288" s="7">
        <f t="shared" si="24"/>
        <v>106.28804347826087</v>
      </c>
      <c r="Q288" s="6" t="str">
        <f t="shared" si="25"/>
        <v>theater</v>
      </c>
      <c r="R288" s="6" t="str">
        <f t="shared" si="26"/>
        <v>plays</v>
      </c>
      <c r="S288" s="8">
        <f t="shared" si="27"/>
        <v>42697.25</v>
      </c>
      <c r="T288" s="8">
        <f t="shared" si="28"/>
        <v>42704.25</v>
      </c>
      <c r="U288" s="6">
        <f t="shared" si="29"/>
        <v>2016</v>
      </c>
      <c r="V288" t="str" cm="1">
        <f t="array" ref="V288">_xlfn.IFS(D288&lt;1000,"&lt;1000",D288&lt;5000,"1000 to 4999",D288&lt;10000,"5000 to 9999",D288&lt;15000,"10000 to 14999",D288&lt;20000,"15000 to 19999",D288&lt;25000,"20000 to 24999",D288&lt;30000,"25000 to 29999",D288&lt;35000,"30000 to 34999",D288&lt;40000,"35000 to 39999",D288&lt;45000,"40000 to 44999",D288&lt;50000,"45000 to 49999",D288&gt;50000,"Greater than 50000")</f>
        <v>Greater than 50000</v>
      </c>
    </row>
    <row r="289" spans="1:22"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5" cm="1">
        <f t="array" ref="O289">_xlfn.IFS(INT(E289/D289)&gt;=2,2,INT(E289/D289)&lt;2,E289/D289)</f>
        <v>2</v>
      </c>
      <c r="P289" s="7">
        <f t="shared" si="24"/>
        <v>75.07386363636364</v>
      </c>
      <c r="Q289" s="6" t="str">
        <f t="shared" si="25"/>
        <v>music</v>
      </c>
      <c r="R289" s="6" t="str">
        <f t="shared" si="26"/>
        <v>electric music</v>
      </c>
      <c r="S289" s="8">
        <f t="shared" si="27"/>
        <v>42122.208333333328</v>
      </c>
      <c r="T289" s="8">
        <f t="shared" si="28"/>
        <v>42122.208333333328</v>
      </c>
      <c r="U289" s="6">
        <f t="shared" si="29"/>
        <v>2015</v>
      </c>
      <c r="V289" t="str" cm="1">
        <f t="array" ref="V289">_xlfn.IFS(D289&lt;1000,"&lt;1000",D289&lt;5000,"1000 to 4999",D289&lt;10000,"5000 to 9999",D289&lt;15000,"10000 to 14999",D289&lt;20000,"15000 to 19999",D289&lt;25000,"20000 to 24999",D289&lt;30000,"25000 to 29999",D289&lt;35000,"30000 to 34999",D289&lt;40000,"35000 to 39999",D289&lt;45000,"40000 to 44999",D289&lt;50000,"45000 to 49999",D289&gt;50000,"Greater than 50000")</f>
        <v>5000 to 9999</v>
      </c>
    </row>
    <row r="290" spans="1:22"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5" cm="1">
        <f t="array" ref="O290">_xlfn.IFS(INT(E290/D290)&gt;=2,2,INT(E290/D290)&lt;2,E290/D290)</f>
        <v>0.97785714285714287</v>
      </c>
      <c r="P290" s="7">
        <f t="shared" si="24"/>
        <v>39.970802919708028</v>
      </c>
      <c r="Q290" s="6" t="str">
        <f t="shared" si="25"/>
        <v>music</v>
      </c>
      <c r="R290" s="6" t="str">
        <f t="shared" si="26"/>
        <v>metal</v>
      </c>
      <c r="S290" s="8">
        <f t="shared" si="27"/>
        <v>40982.208333333336</v>
      </c>
      <c r="T290" s="8">
        <f t="shared" si="28"/>
        <v>40983.208333333336</v>
      </c>
      <c r="U290" s="6">
        <f t="shared" si="29"/>
        <v>2012</v>
      </c>
      <c r="V290" t="str" cm="1">
        <f t="array" ref="V290">_xlfn.IFS(D290&lt;1000,"&lt;1000",D290&lt;5000,"1000 to 4999",D290&lt;10000,"5000 to 9999",D290&lt;15000,"10000 to 14999",D290&lt;20000,"15000 to 19999",D290&lt;25000,"20000 to 24999",D290&lt;30000,"25000 to 29999",D290&lt;35000,"30000 to 34999",D290&lt;40000,"35000 to 39999",D290&lt;45000,"40000 to 44999",D290&lt;50000,"45000 to 49999",D290&gt;50000,"Greater than 50000")</f>
        <v>5000 to 9999</v>
      </c>
    </row>
    <row r="291" spans="1:22"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5" cm="1">
        <f t="array" ref="O291">_xlfn.IFS(INT(E291/D291)&gt;=2,2,INT(E291/D291)&lt;2,E291/D291)</f>
        <v>2</v>
      </c>
      <c r="P291" s="7">
        <f t="shared" si="24"/>
        <v>39.982195845697326</v>
      </c>
      <c r="Q291" s="6" t="str">
        <f t="shared" si="25"/>
        <v>theater</v>
      </c>
      <c r="R291" s="6" t="str">
        <f t="shared" si="26"/>
        <v>plays</v>
      </c>
      <c r="S291" s="8">
        <f t="shared" si="27"/>
        <v>42219.208333333328</v>
      </c>
      <c r="T291" s="8">
        <f t="shared" si="28"/>
        <v>42222.208333333328</v>
      </c>
      <c r="U291" s="6">
        <f t="shared" si="29"/>
        <v>2015</v>
      </c>
      <c r="V291" t="str" cm="1">
        <f t="array" ref="V291">_xlfn.IFS(D291&lt;1000,"&lt;1000",D291&lt;5000,"1000 to 4999",D291&lt;10000,"5000 to 9999",D291&lt;15000,"10000 to 14999",D291&lt;20000,"15000 to 19999",D291&lt;25000,"20000 to 24999",D291&lt;30000,"25000 to 29999",D291&lt;35000,"30000 to 34999",D291&lt;40000,"35000 to 39999",D291&lt;45000,"40000 to 44999",D291&lt;50000,"45000 to 49999",D291&gt;50000,"Greater than 50000")</f>
        <v>&lt;1000</v>
      </c>
    </row>
    <row r="292" spans="1:22"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5" cm="1">
        <f t="array" ref="O292">_xlfn.IFS(INT(E292/D292)&gt;=2,2,INT(E292/D292)&lt;2,E292/D292)</f>
        <v>0.54402135231316728</v>
      </c>
      <c r="P292" s="7">
        <f t="shared" si="24"/>
        <v>101.01541850220265</v>
      </c>
      <c r="Q292" s="6" t="str">
        <f t="shared" si="25"/>
        <v>film &amp; video</v>
      </c>
      <c r="R292" s="6" t="str">
        <f t="shared" si="26"/>
        <v>documentary</v>
      </c>
      <c r="S292" s="8">
        <f t="shared" si="27"/>
        <v>41404.208333333336</v>
      </c>
      <c r="T292" s="8">
        <f t="shared" si="28"/>
        <v>41436.208333333336</v>
      </c>
      <c r="U292" s="6">
        <f t="shared" si="29"/>
        <v>2013</v>
      </c>
      <c r="V292" t="str" cm="1">
        <f t="array" ref="V292">_xlfn.IFS(D292&lt;1000,"&lt;1000",D292&lt;5000,"1000 to 4999",D292&lt;10000,"5000 to 9999",D292&lt;15000,"10000 to 14999",D292&lt;20000,"15000 to 19999",D292&lt;25000,"20000 to 24999",D292&lt;30000,"25000 to 29999",D292&lt;35000,"30000 to 34999",D292&lt;40000,"35000 to 39999",D292&lt;45000,"40000 to 44999",D292&lt;50000,"45000 to 49999",D292&gt;50000,"Greater than 50000")</f>
        <v>Greater than 50000</v>
      </c>
    </row>
    <row r="293" spans="1:22"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5" cm="1">
        <f t="array" ref="O293">_xlfn.IFS(INT(E293/D293)&gt;=2,2,INT(E293/D293)&lt;2,E293/D293)</f>
        <v>2</v>
      </c>
      <c r="P293" s="7">
        <f t="shared" si="24"/>
        <v>76.813084112149539</v>
      </c>
      <c r="Q293" s="6" t="str">
        <f t="shared" si="25"/>
        <v>technology</v>
      </c>
      <c r="R293" s="6" t="str">
        <f t="shared" si="26"/>
        <v>web</v>
      </c>
      <c r="S293" s="8">
        <f t="shared" si="27"/>
        <v>40831.208333333336</v>
      </c>
      <c r="T293" s="8">
        <f t="shared" si="28"/>
        <v>40835.208333333336</v>
      </c>
      <c r="U293" s="6">
        <f t="shared" si="29"/>
        <v>2011</v>
      </c>
      <c r="V293" t="str" cm="1">
        <f t="array" ref="V293">_xlfn.IFS(D293&lt;1000,"&lt;1000",D293&lt;5000,"1000 to 4999",D293&lt;10000,"5000 to 9999",D293&lt;15000,"10000 to 14999",D293&lt;20000,"15000 to 19999",D293&lt;25000,"20000 to 24999",D293&lt;30000,"25000 to 29999",D293&lt;35000,"30000 to 34999",D293&lt;40000,"35000 to 39999",D293&lt;45000,"40000 to 44999",D293&lt;50000,"45000 to 49999",D293&gt;50000,"Greater than 50000")</f>
        <v>1000 to 4999</v>
      </c>
    </row>
    <row r="294" spans="1:22"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5" cm="1">
        <f t="array" ref="O294">_xlfn.IFS(INT(E294/D294)&gt;=2,2,INT(E294/D294)&lt;2,E294/D294)</f>
        <v>9.8219178082191785E-2</v>
      </c>
      <c r="P294" s="7">
        <f t="shared" si="24"/>
        <v>71.7</v>
      </c>
      <c r="Q294" s="6" t="str">
        <f t="shared" si="25"/>
        <v>food</v>
      </c>
      <c r="R294" s="6" t="str">
        <f t="shared" si="26"/>
        <v>food trucks</v>
      </c>
      <c r="S294" s="8">
        <f t="shared" si="27"/>
        <v>40984.208333333336</v>
      </c>
      <c r="T294" s="8">
        <f t="shared" si="28"/>
        <v>41002.208333333336</v>
      </c>
      <c r="U294" s="6">
        <f t="shared" si="29"/>
        <v>2012</v>
      </c>
      <c r="V294" t="str" cm="1">
        <f t="array" ref="V294">_xlfn.IFS(D294&lt;1000,"&lt;1000",D294&lt;5000,"1000 to 4999",D294&lt;10000,"5000 to 9999",D294&lt;15000,"10000 to 14999",D294&lt;20000,"15000 to 19999",D294&lt;25000,"20000 to 24999",D294&lt;30000,"25000 to 29999",D294&lt;35000,"30000 to 34999",D294&lt;40000,"35000 to 39999",D294&lt;45000,"40000 to 44999",D294&lt;50000,"45000 to 49999",D294&gt;50000,"Greater than 50000")</f>
        <v>5000 to 9999</v>
      </c>
    </row>
    <row r="295" spans="1:22"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5" cm="1">
        <f t="array" ref="O295">_xlfn.IFS(INT(E295/D295)&gt;=2,2,INT(E295/D295)&lt;2,E295/D295)</f>
        <v>0.16384615384615384</v>
      </c>
      <c r="P295" s="7">
        <f t="shared" si="24"/>
        <v>33.28125</v>
      </c>
      <c r="Q295" s="6" t="str">
        <f t="shared" si="25"/>
        <v>theater</v>
      </c>
      <c r="R295" s="6" t="str">
        <f t="shared" si="26"/>
        <v>plays</v>
      </c>
      <c r="S295" s="8">
        <f t="shared" si="27"/>
        <v>40456.208333333336</v>
      </c>
      <c r="T295" s="8">
        <f t="shared" si="28"/>
        <v>40465.208333333336</v>
      </c>
      <c r="U295" s="6">
        <f t="shared" si="29"/>
        <v>2010</v>
      </c>
      <c r="V295" t="str" cm="1">
        <f t="array" ref="V295">_xlfn.IFS(D295&lt;1000,"&lt;1000",D295&lt;5000,"1000 to 4999",D295&lt;10000,"5000 to 9999",D295&lt;15000,"10000 to 14999",D295&lt;20000,"15000 to 19999",D295&lt;25000,"20000 to 24999",D295&lt;30000,"25000 to 29999",D295&lt;35000,"30000 to 34999",D295&lt;40000,"35000 to 39999",D295&lt;45000,"40000 to 44999",D295&lt;50000,"45000 to 49999",D295&gt;50000,"Greater than 50000")</f>
        <v>5000 to 9999</v>
      </c>
    </row>
    <row r="296" spans="1:22"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5" cm="1">
        <f t="array" ref="O296">_xlfn.IFS(INT(E296/D296)&gt;=2,2,INT(E296/D296)&lt;2,E296/D296)</f>
        <v>2</v>
      </c>
      <c r="P296" s="7">
        <f t="shared" si="24"/>
        <v>43.923497267759565</v>
      </c>
      <c r="Q296" s="6" t="str">
        <f t="shared" si="25"/>
        <v>theater</v>
      </c>
      <c r="R296" s="6" t="str">
        <f t="shared" si="26"/>
        <v>plays</v>
      </c>
      <c r="S296" s="8">
        <f t="shared" si="27"/>
        <v>43399.208333333328</v>
      </c>
      <c r="T296" s="8">
        <f t="shared" si="28"/>
        <v>43411.25</v>
      </c>
      <c r="U296" s="6">
        <f t="shared" si="29"/>
        <v>2018</v>
      </c>
      <c r="V296" t="str" cm="1">
        <f t="array" ref="V296">_xlfn.IFS(D296&lt;1000,"&lt;1000",D296&lt;5000,"1000 to 4999",D296&lt;10000,"5000 to 9999",D296&lt;15000,"10000 to 14999",D296&lt;20000,"15000 to 19999",D296&lt;25000,"20000 to 24999",D296&lt;30000,"25000 to 29999",D296&lt;35000,"30000 to 34999",D296&lt;40000,"35000 to 39999",D296&lt;45000,"40000 to 44999",D296&lt;50000,"45000 to 49999",D296&gt;50000,"Greater than 50000")</f>
        <v>&lt;1000</v>
      </c>
    </row>
    <row r="297" spans="1:22"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5" cm="1">
        <f t="array" ref="O297">_xlfn.IFS(INT(E297/D297)&gt;=2,2,INT(E297/D297)&lt;2,E297/D297)</f>
        <v>0.35650077760497667</v>
      </c>
      <c r="P297" s="7">
        <f t="shared" si="24"/>
        <v>36.004712041884815</v>
      </c>
      <c r="Q297" s="6" t="str">
        <f t="shared" si="25"/>
        <v>theater</v>
      </c>
      <c r="R297" s="6" t="str">
        <f t="shared" si="26"/>
        <v>plays</v>
      </c>
      <c r="S297" s="8">
        <f t="shared" si="27"/>
        <v>41562.208333333336</v>
      </c>
      <c r="T297" s="8">
        <f t="shared" si="28"/>
        <v>41587.25</v>
      </c>
      <c r="U297" s="6">
        <f t="shared" si="29"/>
        <v>2013</v>
      </c>
      <c r="V297" t="str" cm="1">
        <f t="array" ref="V297">_xlfn.IFS(D297&lt;1000,"&lt;1000",D297&lt;5000,"1000 to 4999",D297&lt;10000,"5000 to 9999",D297&lt;15000,"10000 to 14999",D297&lt;20000,"15000 to 19999",D297&lt;25000,"20000 to 24999",D297&lt;30000,"25000 to 29999",D297&lt;35000,"30000 to 34999",D297&lt;40000,"35000 to 39999",D297&lt;45000,"40000 to 44999",D297&lt;50000,"45000 to 49999",D297&gt;50000,"Greater than 50000")</f>
        <v>Greater than 50000</v>
      </c>
    </row>
    <row r="298" spans="1:22"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5" cm="1">
        <f t="array" ref="O298">_xlfn.IFS(INT(E298/D298)&gt;=2,2,INT(E298/D298)&lt;2,E298/D298)</f>
        <v>0.54950819672131146</v>
      </c>
      <c r="P298" s="7">
        <f t="shared" si="24"/>
        <v>88.21052631578948</v>
      </c>
      <c r="Q298" s="6" t="str">
        <f t="shared" si="25"/>
        <v>theater</v>
      </c>
      <c r="R298" s="6" t="str">
        <f t="shared" si="26"/>
        <v>plays</v>
      </c>
      <c r="S298" s="8">
        <f t="shared" si="27"/>
        <v>43493.25</v>
      </c>
      <c r="T298" s="8">
        <f t="shared" si="28"/>
        <v>43515.25</v>
      </c>
      <c r="U298" s="6">
        <f t="shared" si="29"/>
        <v>2019</v>
      </c>
      <c r="V298" t="str" cm="1">
        <f t="array" ref="V298">_xlfn.IFS(D298&lt;1000,"&lt;1000",D298&lt;5000,"1000 to 4999",D298&lt;10000,"5000 to 9999",D298&lt;15000,"10000 to 14999",D298&lt;20000,"15000 to 19999",D298&lt;25000,"20000 to 24999",D298&lt;30000,"25000 to 29999",D298&lt;35000,"30000 to 34999",D298&lt;40000,"35000 to 39999",D298&lt;45000,"40000 to 44999",D298&lt;50000,"45000 to 49999",D298&gt;50000,"Greater than 50000")</f>
        <v>5000 to 9999</v>
      </c>
    </row>
    <row r="299" spans="1:22"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5" cm="1">
        <f t="array" ref="O299">_xlfn.IFS(INT(E299/D299)&gt;=2,2,INT(E299/D299)&lt;2,E299/D299)</f>
        <v>0.94236111111111109</v>
      </c>
      <c r="P299" s="7">
        <f t="shared" si="24"/>
        <v>65.240384615384613</v>
      </c>
      <c r="Q299" s="6" t="str">
        <f t="shared" si="25"/>
        <v>theater</v>
      </c>
      <c r="R299" s="6" t="str">
        <f t="shared" si="26"/>
        <v>plays</v>
      </c>
      <c r="S299" s="8">
        <f t="shared" si="27"/>
        <v>41653.25</v>
      </c>
      <c r="T299" s="8">
        <f t="shared" si="28"/>
        <v>41662.25</v>
      </c>
      <c r="U299" s="6">
        <f t="shared" si="29"/>
        <v>2014</v>
      </c>
      <c r="V299" t="str" cm="1">
        <f t="array" ref="V299">_xlfn.IFS(D299&lt;1000,"&lt;1000",D299&lt;5000,"1000 to 4999",D299&lt;10000,"5000 to 9999",D299&lt;15000,"10000 to 14999",D299&lt;20000,"15000 to 19999",D299&lt;25000,"20000 to 24999",D299&lt;30000,"25000 to 29999",D299&lt;35000,"30000 to 34999",D299&lt;40000,"35000 to 39999",D299&lt;45000,"40000 to 44999",D299&lt;50000,"45000 to 49999",D299&gt;50000,"Greater than 50000")</f>
        <v>5000 to 9999</v>
      </c>
    </row>
    <row r="300" spans="1:22"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5" cm="1">
        <f t="array" ref="O300">_xlfn.IFS(INT(E300/D300)&gt;=2,2,INT(E300/D300)&lt;2,E300/D300)</f>
        <v>1.4391428571428571</v>
      </c>
      <c r="P300" s="7">
        <f t="shared" si="24"/>
        <v>69.958333333333329</v>
      </c>
      <c r="Q300" s="6" t="str">
        <f t="shared" si="25"/>
        <v>music</v>
      </c>
      <c r="R300" s="6" t="str">
        <f t="shared" si="26"/>
        <v>rock</v>
      </c>
      <c r="S300" s="8">
        <f t="shared" si="27"/>
        <v>42426.25</v>
      </c>
      <c r="T300" s="8">
        <f t="shared" si="28"/>
        <v>42444.208333333328</v>
      </c>
      <c r="U300" s="6">
        <f t="shared" si="29"/>
        <v>2016</v>
      </c>
      <c r="V300" t="str" cm="1">
        <f t="array" ref="V300">_xlfn.IFS(D300&lt;1000,"&lt;1000",D300&lt;5000,"1000 to 4999",D300&lt;10000,"5000 to 9999",D300&lt;15000,"10000 to 14999",D300&lt;20000,"15000 to 19999",D300&lt;25000,"20000 to 24999",D300&lt;30000,"25000 to 29999",D300&lt;35000,"30000 to 34999",D300&lt;40000,"35000 to 39999",D300&lt;45000,"40000 to 44999",D300&lt;50000,"45000 to 49999",D300&gt;50000,"Greater than 50000")</f>
        <v>1000 to 4999</v>
      </c>
    </row>
    <row r="301" spans="1:22"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5" cm="1">
        <f t="array" ref="O301">_xlfn.IFS(INT(E301/D301)&gt;=2,2,INT(E301/D301)&lt;2,E301/D301)</f>
        <v>0.51421052631578945</v>
      </c>
      <c r="P301" s="7">
        <f t="shared" si="24"/>
        <v>39.877551020408163</v>
      </c>
      <c r="Q301" s="6" t="str">
        <f t="shared" si="25"/>
        <v>food</v>
      </c>
      <c r="R301" s="6" t="str">
        <f t="shared" si="26"/>
        <v>food trucks</v>
      </c>
      <c r="S301" s="8">
        <f t="shared" si="27"/>
        <v>42432.25</v>
      </c>
      <c r="T301" s="8">
        <f t="shared" si="28"/>
        <v>42488.208333333328</v>
      </c>
      <c r="U301" s="6">
        <f t="shared" si="29"/>
        <v>2016</v>
      </c>
      <c r="V301" t="str" cm="1">
        <f t="array" ref="V301">_xlfn.IFS(D301&lt;1000,"&lt;1000",D301&lt;5000,"1000 to 4999",D301&lt;10000,"5000 to 9999",D301&lt;15000,"10000 to 14999",D301&lt;20000,"15000 to 19999",D301&lt;25000,"20000 to 24999",D301&lt;30000,"25000 to 29999",D301&lt;35000,"30000 to 34999",D301&lt;40000,"35000 to 39999",D301&lt;45000,"40000 to 44999",D301&lt;50000,"45000 to 49999",D301&gt;50000,"Greater than 50000")</f>
        <v>1000 to 4999</v>
      </c>
    </row>
    <row r="302" spans="1:22"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5" cm="1">
        <f t="array" ref="O302">_xlfn.IFS(INT(E302/D302)&gt;=2,2,INT(E302/D302)&lt;2,E302/D302)</f>
        <v>0.05</v>
      </c>
      <c r="P302" s="7">
        <f t="shared" si="24"/>
        <v>5</v>
      </c>
      <c r="Q302" s="6" t="str">
        <f t="shared" si="25"/>
        <v>publishing</v>
      </c>
      <c r="R302" s="6" t="str">
        <f t="shared" si="26"/>
        <v>nonfiction</v>
      </c>
      <c r="S302" s="8">
        <f t="shared" si="27"/>
        <v>42977.208333333328</v>
      </c>
      <c r="T302" s="8">
        <f t="shared" si="28"/>
        <v>42978.208333333328</v>
      </c>
      <c r="U302" s="6">
        <f t="shared" si="29"/>
        <v>2017</v>
      </c>
      <c r="V302" t="str" cm="1">
        <f t="array" ref="V302">_xlfn.IFS(D302&lt;1000,"&lt;1000",D302&lt;5000,"1000 to 4999",D302&lt;10000,"5000 to 9999",D302&lt;15000,"10000 to 14999",D302&lt;20000,"15000 to 19999",D302&lt;25000,"20000 to 24999",D302&lt;30000,"25000 to 29999",D302&lt;35000,"30000 to 34999",D302&lt;40000,"35000 to 39999",D302&lt;45000,"40000 to 44999",D302&lt;50000,"45000 to 49999",D302&gt;50000,"Greater than 50000")</f>
        <v>&lt;1000</v>
      </c>
    </row>
    <row r="303" spans="1:22"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5" cm="1">
        <f t="array" ref="O303">_xlfn.IFS(INT(E303/D303)&gt;=2,2,INT(E303/D303)&lt;2,E303/D303)</f>
        <v>2</v>
      </c>
      <c r="P303" s="7">
        <f t="shared" si="24"/>
        <v>41.023728813559323</v>
      </c>
      <c r="Q303" s="6" t="str">
        <f t="shared" si="25"/>
        <v>film &amp; video</v>
      </c>
      <c r="R303" s="6" t="str">
        <f t="shared" si="26"/>
        <v>documentary</v>
      </c>
      <c r="S303" s="8">
        <f t="shared" si="27"/>
        <v>42061.25</v>
      </c>
      <c r="T303" s="8">
        <f t="shared" si="28"/>
        <v>42078.208333333328</v>
      </c>
      <c r="U303" s="6">
        <f t="shared" si="29"/>
        <v>2015</v>
      </c>
      <c r="V303" t="str" cm="1">
        <f t="array" ref="V303">_xlfn.IFS(D303&lt;1000,"&lt;1000",D303&lt;5000,"1000 to 4999",D303&lt;10000,"5000 to 9999",D303&lt;15000,"10000 to 14999",D303&lt;20000,"15000 to 19999",D303&lt;25000,"20000 to 24999",D303&lt;30000,"25000 to 29999",D303&lt;35000,"30000 to 34999",D303&lt;40000,"35000 to 39999",D303&lt;45000,"40000 to 44999",D303&lt;50000,"45000 to 49999",D303&gt;50000,"Greater than 50000")</f>
        <v>&lt;1000</v>
      </c>
    </row>
    <row r="304" spans="1:22"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5" cm="1">
        <f t="array" ref="O304">_xlfn.IFS(INT(E304/D304)&gt;=2,2,INT(E304/D304)&lt;2,E304/D304)</f>
        <v>0.31844940867279897</v>
      </c>
      <c r="P304" s="7">
        <f t="shared" si="24"/>
        <v>98.914285714285711</v>
      </c>
      <c r="Q304" s="6" t="str">
        <f t="shared" si="25"/>
        <v>theater</v>
      </c>
      <c r="R304" s="6" t="str">
        <f t="shared" si="26"/>
        <v>plays</v>
      </c>
      <c r="S304" s="8">
        <f t="shared" si="27"/>
        <v>43345.208333333328</v>
      </c>
      <c r="T304" s="8">
        <f t="shared" si="28"/>
        <v>43359.208333333328</v>
      </c>
      <c r="U304" s="6">
        <f t="shared" si="29"/>
        <v>2018</v>
      </c>
      <c r="V304" t="str" cm="1">
        <f t="array" ref="V304">_xlfn.IFS(D304&lt;1000,"&lt;1000",D304&lt;5000,"1000 to 4999",D304&lt;10000,"5000 to 9999",D304&lt;15000,"10000 to 14999",D304&lt;20000,"15000 to 19999",D304&lt;25000,"20000 to 24999",D304&lt;30000,"25000 to 29999",D304&lt;35000,"30000 to 34999",D304&lt;40000,"35000 to 39999",D304&lt;45000,"40000 to 44999",D304&lt;50000,"45000 to 49999",D304&gt;50000,"Greater than 50000")</f>
        <v>Greater than 50000</v>
      </c>
    </row>
    <row r="305" spans="1:22"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5" cm="1">
        <f t="array" ref="O305">_xlfn.IFS(INT(E305/D305)&gt;=2,2,INT(E305/D305)&lt;2,E305/D305)</f>
        <v>0.82617647058823529</v>
      </c>
      <c r="P305" s="7">
        <f t="shared" si="24"/>
        <v>87.78125</v>
      </c>
      <c r="Q305" s="6" t="str">
        <f t="shared" si="25"/>
        <v>music</v>
      </c>
      <c r="R305" s="6" t="str">
        <f t="shared" si="26"/>
        <v>indie rock</v>
      </c>
      <c r="S305" s="8">
        <f t="shared" si="27"/>
        <v>42376.25</v>
      </c>
      <c r="T305" s="8">
        <f t="shared" si="28"/>
        <v>42381.25</v>
      </c>
      <c r="U305" s="6">
        <f t="shared" si="29"/>
        <v>2016</v>
      </c>
      <c r="V305" t="str" cm="1">
        <f t="array" ref="V305">_xlfn.IFS(D305&lt;1000,"&lt;1000",D305&lt;5000,"1000 to 4999",D305&lt;10000,"5000 to 9999",D305&lt;15000,"10000 to 14999",D305&lt;20000,"15000 to 19999",D305&lt;25000,"20000 to 24999",D305&lt;30000,"25000 to 29999",D305&lt;35000,"30000 to 34999",D305&lt;40000,"35000 to 39999",D305&lt;45000,"40000 to 44999",D305&lt;50000,"45000 to 49999",D305&gt;50000,"Greater than 50000")</f>
        <v>1000 to 4999</v>
      </c>
    </row>
    <row r="306" spans="1:22"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5" cm="1">
        <f t="array" ref="O306">_xlfn.IFS(INT(E306/D306)&gt;=2,2,INT(E306/D306)&lt;2,E306/D306)</f>
        <v>2</v>
      </c>
      <c r="P306" s="7">
        <f t="shared" si="24"/>
        <v>80.767605633802816</v>
      </c>
      <c r="Q306" s="6" t="str">
        <f t="shared" si="25"/>
        <v>film &amp; video</v>
      </c>
      <c r="R306" s="6" t="str">
        <f t="shared" si="26"/>
        <v>documentary</v>
      </c>
      <c r="S306" s="8">
        <f t="shared" si="27"/>
        <v>42589.208333333328</v>
      </c>
      <c r="T306" s="8">
        <f t="shared" si="28"/>
        <v>42630.208333333328</v>
      </c>
      <c r="U306" s="6">
        <f t="shared" si="29"/>
        <v>2016</v>
      </c>
      <c r="V306" t="str" cm="1">
        <f t="array" ref="V306">_xlfn.IFS(D306&lt;1000,"&lt;1000",D306&lt;5000,"1000 to 4999",D306&lt;10000,"5000 to 9999",D306&lt;15000,"10000 to 14999",D306&lt;20000,"15000 to 19999",D306&lt;25000,"20000 to 24999",D306&lt;30000,"25000 to 29999",D306&lt;35000,"30000 to 34999",D306&lt;40000,"35000 to 39999",D306&lt;45000,"40000 to 44999",D306&lt;50000,"45000 to 49999",D306&gt;50000,"Greater than 50000")</f>
        <v>1000 to 4999</v>
      </c>
    </row>
    <row r="307" spans="1:22"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5" cm="1">
        <f t="array" ref="O307">_xlfn.IFS(INT(E307/D307)&gt;=2,2,INT(E307/D307)&lt;2,E307/D307)</f>
        <v>2</v>
      </c>
      <c r="P307" s="7">
        <f t="shared" si="24"/>
        <v>94.28235294117647</v>
      </c>
      <c r="Q307" s="6" t="str">
        <f t="shared" si="25"/>
        <v>theater</v>
      </c>
      <c r="R307" s="6" t="str">
        <f t="shared" si="26"/>
        <v>plays</v>
      </c>
      <c r="S307" s="8">
        <f t="shared" si="27"/>
        <v>42448.208333333328</v>
      </c>
      <c r="T307" s="8">
        <f t="shared" si="28"/>
        <v>42489.208333333328</v>
      </c>
      <c r="U307" s="6">
        <f t="shared" si="29"/>
        <v>2016</v>
      </c>
      <c r="V307" t="str" cm="1">
        <f t="array" ref="V307">_xlfn.IFS(D307&lt;1000,"&lt;1000",D307&lt;5000,"1000 to 4999",D307&lt;10000,"5000 to 9999",D307&lt;15000,"10000 to 14999",D307&lt;20000,"15000 to 19999",D307&lt;25000,"20000 to 24999",D307&lt;30000,"25000 to 29999",D307&lt;35000,"30000 to 34999",D307&lt;40000,"35000 to 39999",D307&lt;45000,"40000 to 44999",D307&lt;50000,"45000 to 49999",D307&gt;50000,"Greater than 50000")</f>
        <v>1000 to 4999</v>
      </c>
    </row>
    <row r="308" spans="1:22"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5" cm="1">
        <f t="array" ref="O308">_xlfn.IFS(INT(E308/D308)&gt;=2,2,INT(E308/D308)&lt;2,E308/D308)</f>
        <v>7.9076923076923072E-2</v>
      </c>
      <c r="P308" s="7">
        <f t="shared" si="24"/>
        <v>73.428571428571431</v>
      </c>
      <c r="Q308" s="6" t="str">
        <f t="shared" si="25"/>
        <v>theater</v>
      </c>
      <c r="R308" s="6" t="str">
        <f t="shared" si="26"/>
        <v>plays</v>
      </c>
      <c r="S308" s="8">
        <f t="shared" si="27"/>
        <v>42930.208333333328</v>
      </c>
      <c r="T308" s="8">
        <f t="shared" si="28"/>
        <v>42933.208333333328</v>
      </c>
      <c r="U308" s="6">
        <f t="shared" si="29"/>
        <v>2017</v>
      </c>
      <c r="V308" t="str" cm="1">
        <f t="array" ref="V308">_xlfn.IFS(D308&lt;1000,"&lt;1000",D308&lt;5000,"1000 to 4999",D308&lt;10000,"5000 to 9999",D308&lt;15000,"10000 to 14999",D308&lt;20000,"15000 to 19999",D308&lt;25000,"20000 to 24999",D308&lt;30000,"25000 to 29999",D308&lt;35000,"30000 to 34999",D308&lt;40000,"35000 to 39999",D308&lt;45000,"40000 to 44999",D308&lt;50000,"45000 to 49999",D308&gt;50000,"Greater than 50000")</f>
        <v>5000 to 9999</v>
      </c>
    </row>
    <row r="309" spans="1:22"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5" cm="1">
        <f t="array" ref="O309">_xlfn.IFS(INT(E309/D309)&gt;=2,2,INT(E309/D309)&lt;2,E309/D309)</f>
        <v>1.3213677811550153</v>
      </c>
      <c r="P309" s="7">
        <f t="shared" si="24"/>
        <v>65.968133535660087</v>
      </c>
      <c r="Q309" s="6" t="str">
        <f t="shared" si="25"/>
        <v>publishing</v>
      </c>
      <c r="R309" s="6" t="str">
        <f t="shared" si="26"/>
        <v>fiction</v>
      </c>
      <c r="S309" s="8">
        <f t="shared" si="27"/>
        <v>41066.208333333336</v>
      </c>
      <c r="T309" s="8">
        <f t="shared" si="28"/>
        <v>41086.208333333336</v>
      </c>
      <c r="U309" s="6">
        <f t="shared" si="29"/>
        <v>2012</v>
      </c>
      <c r="V309" t="str" cm="1">
        <f t="array" ref="V309">_xlfn.IFS(D309&lt;1000,"&lt;1000",D309&lt;5000,"1000 to 4999",D309&lt;10000,"5000 to 9999",D309&lt;15000,"10000 to 14999",D309&lt;20000,"15000 to 19999",D309&lt;25000,"20000 to 24999",D309&lt;30000,"25000 to 29999",D309&lt;35000,"30000 to 34999",D309&lt;40000,"35000 to 39999",D309&lt;45000,"40000 to 44999",D309&lt;50000,"45000 to 49999",D309&gt;50000,"Greater than 50000")</f>
        <v>30000 to 34999</v>
      </c>
    </row>
    <row r="310" spans="1:22"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5" cm="1">
        <f t="array" ref="O310">_xlfn.IFS(INT(E310/D310)&gt;=2,2,INT(E310/D310)&lt;2,E310/D310)</f>
        <v>0.74077834179357027</v>
      </c>
      <c r="P310" s="7">
        <f t="shared" si="24"/>
        <v>109.04109589041096</v>
      </c>
      <c r="Q310" s="6" t="str">
        <f t="shared" si="25"/>
        <v>theater</v>
      </c>
      <c r="R310" s="6" t="str">
        <f t="shared" si="26"/>
        <v>plays</v>
      </c>
      <c r="S310" s="8">
        <f t="shared" si="27"/>
        <v>40651.208333333336</v>
      </c>
      <c r="T310" s="8">
        <f t="shared" si="28"/>
        <v>40652.208333333336</v>
      </c>
      <c r="U310" s="6">
        <f t="shared" si="29"/>
        <v>2011</v>
      </c>
      <c r="V310" t="str" cm="1">
        <f t="array" ref="V310">_xlfn.IFS(D310&lt;1000,"&lt;1000",D310&lt;5000,"1000 to 4999",D310&lt;10000,"5000 to 9999",D310&lt;15000,"10000 to 14999",D310&lt;20000,"15000 to 19999",D310&lt;25000,"20000 to 24999",D310&lt;30000,"25000 to 29999",D310&lt;35000,"30000 to 34999",D310&lt;40000,"35000 to 39999",D310&lt;45000,"40000 to 44999",D310&lt;50000,"45000 to 49999",D310&gt;50000,"Greater than 50000")</f>
        <v>Greater than 50000</v>
      </c>
    </row>
    <row r="311" spans="1:22"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5" cm="1">
        <f t="array" ref="O311">_xlfn.IFS(INT(E311/D311)&gt;=2,2,INT(E311/D311)&lt;2,E311/D311)</f>
        <v>0.75292682926829269</v>
      </c>
      <c r="P311" s="7">
        <f t="shared" si="24"/>
        <v>41.16</v>
      </c>
      <c r="Q311" s="6" t="str">
        <f t="shared" si="25"/>
        <v>music</v>
      </c>
      <c r="R311" s="6" t="str">
        <f t="shared" si="26"/>
        <v>indie rock</v>
      </c>
      <c r="S311" s="8">
        <f t="shared" si="27"/>
        <v>40807.208333333336</v>
      </c>
      <c r="T311" s="8">
        <f t="shared" si="28"/>
        <v>40827.208333333336</v>
      </c>
      <c r="U311" s="6">
        <f t="shared" si="29"/>
        <v>2011</v>
      </c>
      <c r="V311" t="str" cm="1">
        <f t="array" ref="V311">_xlfn.IFS(D311&lt;1000,"&lt;1000",D311&lt;5000,"1000 to 4999",D311&lt;10000,"5000 to 9999",D311&lt;15000,"10000 to 14999",D311&lt;20000,"15000 to 19999",D311&lt;25000,"20000 to 24999",D311&lt;30000,"25000 to 29999",D311&lt;35000,"30000 to 34999",D311&lt;40000,"35000 to 39999",D311&lt;45000,"40000 to 44999",D311&lt;50000,"45000 to 49999",D311&gt;50000,"Greater than 50000")</f>
        <v>1000 to 4999</v>
      </c>
    </row>
    <row r="312" spans="1:22"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5" cm="1">
        <f t="array" ref="O312">_xlfn.IFS(INT(E312/D312)&gt;=2,2,INT(E312/D312)&lt;2,E312/D312)</f>
        <v>0.20333333333333334</v>
      </c>
      <c r="P312" s="7">
        <f t="shared" si="24"/>
        <v>99.125</v>
      </c>
      <c r="Q312" s="6" t="str">
        <f t="shared" si="25"/>
        <v>games</v>
      </c>
      <c r="R312" s="6" t="str">
        <f t="shared" si="26"/>
        <v>video games</v>
      </c>
      <c r="S312" s="8">
        <f t="shared" si="27"/>
        <v>40277.208333333336</v>
      </c>
      <c r="T312" s="8">
        <f t="shared" si="28"/>
        <v>40293.208333333336</v>
      </c>
      <c r="U312" s="6">
        <f t="shared" si="29"/>
        <v>2010</v>
      </c>
      <c r="V312" t="str" cm="1">
        <f t="array" ref="V312">_xlfn.IFS(D312&lt;1000,"&lt;1000",D312&lt;5000,"1000 to 4999",D312&lt;10000,"5000 to 9999",D312&lt;15000,"10000 to 14999",D312&lt;20000,"15000 to 19999",D312&lt;25000,"20000 to 24999",D312&lt;30000,"25000 to 29999",D312&lt;35000,"30000 to 34999",D312&lt;40000,"35000 to 39999",D312&lt;45000,"40000 to 44999",D312&lt;50000,"45000 to 49999",D312&gt;50000,"Greater than 50000")</f>
        <v>5000 to 9999</v>
      </c>
    </row>
    <row r="313" spans="1:22"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5" cm="1">
        <f t="array" ref="O313">_xlfn.IFS(INT(E313/D313)&gt;=2,2,INT(E313/D313)&lt;2,E313/D313)</f>
        <v>2</v>
      </c>
      <c r="P313" s="7">
        <f t="shared" si="24"/>
        <v>105.88429752066116</v>
      </c>
      <c r="Q313" s="6" t="str">
        <f t="shared" si="25"/>
        <v>theater</v>
      </c>
      <c r="R313" s="6" t="str">
        <f t="shared" si="26"/>
        <v>plays</v>
      </c>
      <c r="S313" s="8">
        <f t="shared" si="27"/>
        <v>40590.25</v>
      </c>
      <c r="T313" s="8">
        <f t="shared" si="28"/>
        <v>40602.25</v>
      </c>
      <c r="U313" s="6">
        <f t="shared" si="29"/>
        <v>2011</v>
      </c>
      <c r="V313" t="str" cm="1">
        <f t="array" ref="V313">_xlfn.IFS(D313&lt;1000,"&lt;1000",D313&lt;5000,"1000 to 4999",D313&lt;10000,"5000 to 9999",D313&lt;15000,"10000 to 14999",D313&lt;20000,"15000 to 19999",D313&lt;25000,"20000 to 24999",D313&lt;30000,"25000 to 29999",D313&lt;35000,"30000 to 34999",D313&lt;40000,"35000 to 39999",D313&lt;45000,"40000 to 44999",D313&lt;50000,"45000 to 49999",D313&gt;50000,"Greater than 50000")</f>
        <v>5000 to 9999</v>
      </c>
    </row>
    <row r="314" spans="1:22"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5" cm="1">
        <f t="array" ref="O314">_xlfn.IFS(INT(E314/D314)&gt;=2,2,INT(E314/D314)&lt;2,E314/D314)</f>
        <v>2</v>
      </c>
      <c r="P314" s="7">
        <f t="shared" si="24"/>
        <v>48.996525921966864</v>
      </c>
      <c r="Q314" s="6" t="str">
        <f t="shared" si="25"/>
        <v>theater</v>
      </c>
      <c r="R314" s="6" t="str">
        <f t="shared" si="26"/>
        <v>plays</v>
      </c>
      <c r="S314" s="8">
        <f t="shared" si="27"/>
        <v>41572.208333333336</v>
      </c>
      <c r="T314" s="8">
        <f t="shared" si="28"/>
        <v>41579.208333333336</v>
      </c>
      <c r="U314" s="6">
        <f t="shared" si="29"/>
        <v>2013</v>
      </c>
      <c r="V314" t="str" cm="1">
        <f t="array" ref="V314">_xlfn.IFS(D314&lt;1000,"&lt;1000",D314&lt;5000,"1000 to 4999",D314&lt;10000,"5000 to 9999",D314&lt;15000,"10000 to 14999",D314&lt;20000,"15000 to 19999",D314&lt;25000,"20000 to 24999",D314&lt;30000,"25000 to 29999",D314&lt;35000,"30000 to 34999",D314&lt;40000,"35000 to 39999",D314&lt;45000,"40000 to 44999",D314&lt;50000,"45000 to 49999",D314&gt;50000,"Greater than 50000")</f>
        <v>Greater than 50000</v>
      </c>
    </row>
    <row r="315" spans="1:22"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5" cm="1">
        <f t="array" ref="O315">_xlfn.IFS(INT(E315/D315)&gt;=2,2,INT(E315/D315)&lt;2,E315/D315)</f>
        <v>2</v>
      </c>
      <c r="P315" s="7">
        <f t="shared" si="24"/>
        <v>39</v>
      </c>
      <c r="Q315" s="6" t="str">
        <f t="shared" si="25"/>
        <v>music</v>
      </c>
      <c r="R315" s="6" t="str">
        <f t="shared" si="26"/>
        <v>rock</v>
      </c>
      <c r="S315" s="8">
        <f t="shared" si="27"/>
        <v>40966.25</v>
      </c>
      <c r="T315" s="8">
        <f t="shared" si="28"/>
        <v>40968.25</v>
      </c>
      <c r="U315" s="6">
        <f t="shared" si="29"/>
        <v>2012</v>
      </c>
      <c r="V315" t="str" cm="1">
        <f t="array" ref="V315">_xlfn.IFS(D315&lt;1000,"&lt;1000",D315&lt;5000,"1000 to 4999",D315&lt;10000,"5000 to 9999",D315&lt;15000,"10000 to 14999",D315&lt;20000,"15000 to 19999",D315&lt;25000,"20000 to 24999",D315&lt;30000,"25000 to 29999",D315&lt;35000,"30000 to 34999",D315&lt;40000,"35000 to 39999",D315&lt;45000,"40000 to 44999",D315&lt;50000,"45000 to 49999",D315&gt;50000,"Greater than 50000")</f>
        <v>1000 to 4999</v>
      </c>
    </row>
    <row r="316" spans="1:22"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5" cm="1">
        <f t="array" ref="O316">_xlfn.IFS(INT(E316/D316)&gt;=2,2,INT(E316/D316)&lt;2,E316/D316)</f>
        <v>2</v>
      </c>
      <c r="P316" s="7">
        <f t="shared" si="24"/>
        <v>31.022556390977442</v>
      </c>
      <c r="Q316" s="6" t="str">
        <f t="shared" si="25"/>
        <v>film &amp; video</v>
      </c>
      <c r="R316" s="6" t="str">
        <f t="shared" si="26"/>
        <v>documentary</v>
      </c>
      <c r="S316" s="8">
        <f t="shared" si="27"/>
        <v>43536.208333333328</v>
      </c>
      <c r="T316" s="8">
        <f t="shared" si="28"/>
        <v>43541.208333333328</v>
      </c>
      <c r="U316" s="6">
        <f t="shared" si="29"/>
        <v>2019</v>
      </c>
      <c r="V316" t="str" cm="1">
        <f t="array" ref="V316">_xlfn.IFS(D316&lt;1000,"&lt;1000",D316&lt;5000,"1000 to 4999",D316&lt;10000,"5000 to 9999",D316&lt;15000,"10000 to 14999",D316&lt;20000,"15000 to 19999",D316&lt;25000,"20000 to 24999",D316&lt;30000,"25000 to 29999",D316&lt;35000,"30000 to 34999",D316&lt;40000,"35000 to 39999",D316&lt;45000,"40000 to 44999",D316&lt;50000,"45000 to 49999",D316&gt;50000,"Greater than 50000")</f>
        <v>1000 to 4999</v>
      </c>
    </row>
    <row r="317" spans="1:22"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5" cm="1">
        <f t="array" ref="O317">_xlfn.IFS(INT(E317/D317)&gt;=2,2,INT(E317/D317)&lt;2,E317/D317)</f>
        <v>0.33894736842105261</v>
      </c>
      <c r="P317" s="7">
        <f t="shared" si="24"/>
        <v>103.87096774193549</v>
      </c>
      <c r="Q317" s="6" t="str">
        <f t="shared" si="25"/>
        <v>theater</v>
      </c>
      <c r="R317" s="6" t="str">
        <f t="shared" si="26"/>
        <v>plays</v>
      </c>
      <c r="S317" s="8">
        <f t="shared" si="27"/>
        <v>41783.208333333336</v>
      </c>
      <c r="T317" s="8">
        <f t="shared" si="28"/>
        <v>41812.208333333336</v>
      </c>
      <c r="U317" s="6">
        <f t="shared" si="29"/>
        <v>2014</v>
      </c>
      <c r="V317" t="str" cm="1">
        <f t="array" ref="V317">_xlfn.IFS(D317&lt;1000,"&lt;1000",D317&lt;5000,"1000 to 4999",D317&lt;10000,"5000 to 9999",D317&lt;15000,"10000 to 14999",D317&lt;20000,"15000 to 19999",D317&lt;25000,"20000 to 24999",D317&lt;30000,"25000 to 29999",D317&lt;35000,"30000 to 34999",D317&lt;40000,"35000 to 39999",D317&lt;45000,"40000 to 44999",D317&lt;50000,"45000 to 49999",D317&gt;50000,"Greater than 50000")</f>
        <v>5000 to 9999</v>
      </c>
    </row>
    <row r="318" spans="1:22"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5" cm="1">
        <f t="array" ref="O318">_xlfn.IFS(INT(E318/D318)&gt;=2,2,INT(E318/D318)&lt;2,E318/D318)</f>
        <v>0.66677083333333331</v>
      </c>
      <c r="P318" s="7">
        <f t="shared" si="24"/>
        <v>59.268518518518519</v>
      </c>
      <c r="Q318" s="6" t="str">
        <f t="shared" si="25"/>
        <v>food</v>
      </c>
      <c r="R318" s="6" t="str">
        <f t="shared" si="26"/>
        <v>food trucks</v>
      </c>
      <c r="S318" s="8">
        <f t="shared" si="27"/>
        <v>43788.25</v>
      </c>
      <c r="T318" s="8">
        <f t="shared" si="28"/>
        <v>43789.25</v>
      </c>
      <c r="U318" s="6">
        <f t="shared" si="29"/>
        <v>2019</v>
      </c>
      <c r="V318" t="str" cm="1">
        <f t="array" ref="V318">_xlfn.IFS(D318&lt;1000,"&lt;1000",D318&lt;5000,"1000 to 4999",D318&lt;10000,"5000 to 9999",D318&lt;15000,"10000 to 14999",D318&lt;20000,"15000 to 19999",D318&lt;25000,"20000 to 24999",D318&lt;30000,"25000 to 29999",D318&lt;35000,"30000 to 34999",D318&lt;40000,"35000 to 39999",D318&lt;45000,"40000 to 44999",D318&lt;50000,"45000 to 49999",D318&gt;50000,"Greater than 50000")</f>
        <v>5000 to 9999</v>
      </c>
    </row>
    <row r="319" spans="1:22"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5" cm="1">
        <f t="array" ref="O319">_xlfn.IFS(INT(E319/D319)&gt;=2,2,INT(E319/D319)&lt;2,E319/D319)</f>
        <v>0.19227272727272726</v>
      </c>
      <c r="P319" s="7">
        <f t="shared" si="24"/>
        <v>42.3</v>
      </c>
      <c r="Q319" s="6" t="str">
        <f t="shared" si="25"/>
        <v>theater</v>
      </c>
      <c r="R319" s="6" t="str">
        <f t="shared" si="26"/>
        <v>plays</v>
      </c>
      <c r="S319" s="8">
        <f t="shared" si="27"/>
        <v>42869.208333333328</v>
      </c>
      <c r="T319" s="8">
        <f t="shared" si="28"/>
        <v>42882.208333333328</v>
      </c>
      <c r="U319" s="6">
        <f t="shared" si="29"/>
        <v>2017</v>
      </c>
      <c r="V319" t="str" cm="1">
        <f t="array" ref="V319">_xlfn.IFS(D319&lt;1000,"&lt;1000",D319&lt;5000,"1000 to 4999",D319&lt;10000,"5000 to 9999",D319&lt;15000,"10000 to 14999",D319&lt;20000,"15000 to 19999",D319&lt;25000,"20000 to 24999",D319&lt;30000,"25000 to 29999",D319&lt;35000,"30000 to 34999",D319&lt;40000,"35000 to 39999",D319&lt;45000,"40000 to 44999",D319&lt;50000,"45000 to 49999",D319&gt;50000,"Greater than 50000")</f>
        <v>5000 to 9999</v>
      </c>
    </row>
    <row r="320" spans="1:22"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5" cm="1">
        <f t="array" ref="O320">_xlfn.IFS(INT(E320/D320)&gt;=2,2,INT(E320/D320)&lt;2,E320/D320)</f>
        <v>0.15842105263157893</v>
      </c>
      <c r="P320" s="7">
        <f t="shared" si="24"/>
        <v>53.117647058823529</v>
      </c>
      <c r="Q320" s="6" t="str">
        <f t="shared" si="25"/>
        <v>music</v>
      </c>
      <c r="R320" s="6" t="str">
        <f t="shared" si="26"/>
        <v>rock</v>
      </c>
      <c r="S320" s="8">
        <f t="shared" si="27"/>
        <v>41684.25</v>
      </c>
      <c r="T320" s="8">
        <f t="shared" si="28"/>
        <v>41686.25</v>
      </c>
      <c r="U320" s="6">
        <f t="shared" si="29"/>
        <v>2014</v>
      </c>
      <c r="V320" t="str" cm="1">
        <f t="array" ref="V320">_xlfn.IFS(D320&lt;1000,"&lt;1000",D320&lt;5000,"1000 to 4999",D320&lt;10000,"5000 to 9999",D320&lt;15000,"10000 to 14999",D320&lt;20000,"15000 to 19999",D320&lt;25000,"20000 to 24999",D320&lt;30000,"25000 to 29999",D320&lt;35000,"30000 to 34999",D320&lt;40000,"35000 to 39999",D320&lt;45000,"40000 to 44999",D320&lt;50000,"45000 to 49999",D320&gt;50000,"Greater than 50000")</f>
        <v>5000 to 9999</v>
      </c>
    </row>
    <row r="321" spans="1:22"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5" cm="1">
        <f t="array" ref="O321">_xlfn.IFS(INT(E321/D321)&gt;=2,2,INT(E321/D321)&lt;2,E321/D321)</f>
        <v>0.38702380952380955</v>
      </c>
      <c r="P321" s="7">
        <f t="shared" si="24"/>
        <v>50.796875</v>
      </c>
      <c r="Q321" s="6" t="str">
        <f t="shared" si="25"/>
        <v>technology</v>
      </c>
      <c r="R321" s="6" t="str">
        <f t="shared" si="26"/>
        <v>web</v>
      </c>
      <c r="S321" s="8">
        <f t="shared" si="27"/>
        <v>40402.208333333336</v>
      </c>
      <c r="T321" s="8">
        <f t="shared" si="28"/>
        <v>40426.208333333336</v>
      </c>
      <c r="U321" s="6">
        <f t="shared" si="29"/>
        <v>2010</v>
      </c>
      <c r="V321" t="str" cm="1">
        <f t="array" ref="V321">_xlfn.IFS(D321&lt;1000,"&lt;1000",D321&lt;5000,"1000 to 4999",D321&lt;10000,"5000 to 9999",D321&lt;15000,"10000 to 14999",D321&lt;20000,"15000 to 19999",D321&lt;25000,"20000 to 24999",D321&lt;30000,"25000 to 29999",D321&lt;35000,"30000 to 34999",D321&lt;40000,"35000 to 39999",D321&lt;45000,"40000 to 44999",D321&lt;50000,"45000 to 49999",D321&gt;50000,"Greater than 50000")</f>
        <v>5000 to 9999</v>
      </c>
    </row>
    <row r="322" spans="1:22"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5" cm="1">
        <f t="array" ref="O322">_xlfn.IFS(INT(E322/D322)&gt;=2,2,INT(E322/D322)&lt;2,E322/D322)</f>
        <v>9.5876777251184833E-2</v>
      </c>
      <c r="P322" s="7">
        <f t="shared" si="24"/>
        <v>101.15</v>
      </c>
      <c r="Q322" s="6" t="str">
        <f t="shared" si="25"/>
        <v>publishing</v>
      </c>
      <c r="R322" s="6" t="str">
        <f t="shared" si="26"/>
        <v>fiction</v>
      </c>
      <c r="S322" s="8">
        <f t="shared" si="27"/>
        <v>40673.208333333336</v>
      </c>
      <c r="T322" s="8">
        <f t="shared" si="28"/>
        <v>40682.208333333336</v>
      </c>
      <c r="U322" s="6">
        <f t="shared" si="29"/>
        <v>2011</v>
      </c>
      <c r="V322" t="str" cm="1">
        <f t="array" ref="V322">_xlfn.IFS(D322&lt;1000,"&lt;1000",D322&lt;5000,"1000 to 4999",D322&lt;10000,"5000 to 9999",D322&lt;15000,"10000 to 14999",D322&lt;20000,"15000 to 19999",D322&lt;25000,"20000 to 24999",D322&lt;30000,"25000 to 29999",D322&lt;35000,"30000 to 34999",D322&lt;40000,"35000 to 39999",D322&lt;45000,"40000 to 44999",D322&lt;50000,"45000 to 49999",D322&gt;50000,"Greater than 50000")</f>
        <v>Greater than 50000</v>
      </c>
    </row>
    <row r="323" spans="1:22"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5" cm="1">
        <f t="array" ref="O323">_xlfn.IFS(INT(E323/D323)&gt;=2,2,INT(E323/D323)&lt;2,E323/D323)</f>
        <v>0.94144366197183094</v>
      </c>
      <c r="P323" s="7">
        <f t="shared" ref="P323:P386" si="30">IF(G323&lt;&gt;0,E323/G323,0)</f>
        <v>65.000810372771468</v>
      </c>
      <c r="Q323" s="6" t="str">
        <f t="shared" ref="Q323:Q386" si="31">LEFT(N323,FIND("/",N323)-1)</f>
        <v>film &amp; video</v>
      </c>
      <c r="R323" s="6" t="str">
        <f t="shared" ref="R323:R386" si="32">RIGHT(N323,LEN(N323)-FIND("/",N323))</f>
        <v>shorts</v>
      </c>
      <c r="S323" s="8">
        <f t="shared" ref="S323:S386" si="33">(J323/86400)+DATE(1970,1,1)</f>
        <v>40634.208333333336</v>
      </c>
      <c r="T323" s="8">
        <f t="shared" ref="T323:T386" si="34">(K323/86400)+DATE(1970,1,1)</f>
        <v>40642.208333333336</v>
      </c>
      <c r="U323" s="6">
        <f t="shared" ref="U323:U386" si="35">YEAR(S323)</f>
        <v>2011</v>
      </c>
      <c r="V323" t="str" cm="1">
        <f t="array" ref="V323">_xlfn.IFS(D323&lt;1000,"&lt;1000",D323&lt;5000,"1000 to 4999",D323&lt;10000,"5000 to 9999",D323&lt;15000,"10000 to 14999",D323&lt;20000,"15000 to 19999",D323&lt;25000,"20000 to 24999",D323&lt;30000,"25000 to 29999",D323&lt;35000,"30000 to 34999",D323&lt;40000,"35000 to 39999",D323&lt;45000,"40000 to 44999",D323&lt;50000,"45000 to 49999",D323&gt;50000,"Greater than 50000")</f>
        <v>Greater than 50000</v>
      </c>
    </row>
    <row r="324" spans="1:22"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5" cm="1">
        <f t="array" ref="O324">_xlfn.IFS(INT(E324/D324)&gt;=2,2,INT(E324/D324)&lt;2,E324/D324)</f>
        <v>1.6656234096692113</v>
      </c>
      <c r="P324" s="7">
        <f t="shared" si="30"/>
        <v>37.998645510835914</v>
      </c>
      <c r="Q324" s="6" t="str">
        <f t="shared" si="31"/>
        <v>theater</v>
      </c>
      <c r="R324" s="6" t="str">
        <f t="shared" si="32"/>
        <v>plays</v>
      </c>
      <c r="S324" s="8">
        <f t="shared" si="33"/>
        <v>40507.25</v>
      </c>
      <c r="T324" s="8">
        <f t="shared" si="34"/>
        <v>40520.25</v>
      </c>
      <c r="U324" s="6">
        <f t="shared" si="35"/>
        <v>2010</v>
      </c>
      <c r="V324" t="str" cm="1">
        <f t="array" ref="V324">_xlfn.IFS(D324&lt;1000,"&lt;1000",D324&lt;5000,"1000 to 4999",D324&lt;10000,"5000 to 9999",D324&lt;15000,"10000 to 14999",D324&lt;20000,"15000 to 19999",D324&lt;25000,"20000 to 24999",D324&lt;30000,"25000 to 29999",D324&lt;35000,"30000 to 34999",D324&lt;40000,"35000 to 39999",D324&lt;45000,"40000 to 44999",D324&lt;50000,"45000 to 49999",D324&gt;50000,"Greater than 50000")</f>
        <v>Greater than 50000</v>
      </c>
    </row>
    <row r="325" spans="1:22"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5" cm="1">
        <f t="array" ref="O325">_xlfn.IFS(INT(E325/D325)&gt;=2,2,INT(E325/D325)&lt;2,E325/D325)</f>
        <v>0.24134831460674158</v>
      </c>
      <c r="P325" s="7">
        <f t="shared" si="30"/>
        <v>82.615384615384613</v>
      </c>
      <c r="Q325" s="6" t="str">
        <f t="shared" si="31"/>
        <v>film &amp; video</v>
      </c>
      <c r="R325" s="6" t="str">
        <f t="shared" si="32"/>
        <v>documentary</v>
      </c>
      <c r="S325" s="8">
        <f t="shared" si="33"/>
        <v>41725.208333333336</v>
      </c>
      <c r="T325" s="8">
        <f t="shared" si="34"/>
        <v>41727.208333333336</v>
      </c>
      <c r="U325" s="6">
        <f t="shared" si="35"/>
        <v>2014</v>
      </c>
      <c r="V325" t="str" cm="1">
        <f t="array" ref="V325">_xlfn.IFS(D325&lt;1000,"&lt;1000",D325&lt;5000,"1000 to 4999",D325&lt;10000,"5000 to 9999",D325&lt;15000,"10000 to 14999",D325&lt;20000,"15000 to 19999",D325&lt;25000,"20000 to 24999",D325&lt;30000,"25000 to 29999",D325&lt;35000,"30000 to 34999",D325&lt;40000,"35000 to 39999",D325&lt;45000,"40000 to 44999",D325&lt;50000,"45000 to 49999",D325&gt;50000,"Greater than 50000")</f>
        <v>5000 to 9999</v>
      </c>
    </row>
    <row r="326" spans="1:22"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5" cm="1">
        <f t="array" ref="O326">_xlfn.IFS(INT(E326/D326)&gt;=2,2,INT(E326/D326)&lt;2,E326/D326)</f>
        <v>1.6405633802816901</v>
      </c>
      <c r="P326" s="7">
        <f t="shared" si="30"/>
        <v>37.941368078175898</v>
      </c>
      <c r="Q326" s="6" t="str">
        <f t="shared" si="31"/>
        <v>theater</v>
      </c>
      <c r="R326" s="6" t="str">
        <f t="shared" si="32"/>
        <v>plays</v>
      </c>
      <c r="S326" s="8">
        <f t="shared" si="33"/>
        <v>42176.208333333328</v>
      </c>
      <c r="T326" s="8">
        <f t="shared" si="34"/>
        <v>42188.208333333328</v>
      </c>
      <c r="U326" s="6">
        <f t="shared" si="35"/>
        <v>2015</v>
      </c>
      <c r="V326" t="str" cm="1">
        <f t="array" ref="V326">_xlfn.IFS(D326&lt;1000,"&lt;1000",D326&lt;5000,"1000 to 4999",D326&lt;10000,"5000 to 9999",D326&lt;15000,"10000 to 14999",D326&lt;20000,"15000 to 19999",D326&lt;25000,"20000 to 24999",D326&lt;30000,"25000 to 29999",D326&lt;35000,"30000 to 34999",D326&lt;40000,"35000 to 39999",D326&lt;45000,"40000 to 44999",D326&lt;50000,"45000 to 49999",D326&gt;50000,"Greater than 50000")</f>
        <v>5000 to 9999</v>
      </c>
    </row>
    <row r="327" spans="1:22"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5" cm="1">
        <f t="array" ref="O327">_xlfn.IFS(INT(E327/D327)&gt;=2,2,INT(E327/D327)&lt;2,E327/D327)</f>
        <v>0.90723076923076929</v>
      </c>
      <c r="P327" s="7">
        <f t="shared" si="30"/>
        <v>80.780821917808225</v>
      </c>
      <c r="Q327" s="6" t="str">
        <f t="shared" si="31"/>
        <v>theater</v>
      </c>
      <c r="R327" s="6" t="str">
        <f t="shared" si="32"/>
        <v>plays</v>
      </c>
      <c r="S327" s="8">
        <f t="shared" si="33"/>
        <v>43267.208333333328</v>
      </c>
      <c r="T327" s="8">
        <f t="shared" si="34"/>
        <v>43290.208333333328</v>
      </c>
      <c r="U327" s="6">
        <f t="shared" si="35"/>
        <v>2018</v>
      </c>
      <c r="V327" t="str" cm="1">
        <f t="array" ref="V327">_xlfn.IFS(D327&lt;1000,"&lt;1000",D327&lt;5000,"1000 to 4999",D327&lt;10000,"5000 to 9999",D327&lt;15000,"10000 to 14999",D327&lt;20000,"15000 to 19999",D327&lt;25000,"20000 to 24999",D327&lt;30000,"25000 to 29999",D327&lt;35000,"30000 to 34999",D327&lt;40000,"35000 to 39999",D327&lt;45000,"40000 to 44999",D327&lt;50000,"45000 to 49999",D327&gt;50000,"Greater than 50000")</f>
        <v>5000 to 9999</v>
      </c>
    </row>
    <row r="328" spans="1:22"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5" cm="1">
        <f t="array" ref="O328">_xlfn.IFS(INT(E328/D328)&gt;=2,2,INT(E328/D328)&lt;2,E328/D328)</f>
        <v>0.46194444444444444</v>
      </c>
      <c r="P328" s="7">
        <f t="shared" si="30"/>
        <v>25.984375</v>
      </c>
      <c r="Q328" s="6" t="str">
        <f t="shared" si="31"/>
        <v>film &amp; video</v>
      </c>
      <c r="R328" s="6" t="str">
        <f t="shared" si="32"/>
        <v>animation</v>
      </c>
      <c r="S328" s="8">
        <f t="shared" si="33"/>
        <v>42364.25</v>
      </c>
      <c r="T328" s="8">
        <f t="shared" si="34"/>
        <v>42370.25</v>
      </c>
      <c r="U328" s="6">
        <f t="shared" si="35"/>
        <v>2015</v>
      </c>
      <c r="V328" t="str" cm="1">
        <f t="array" ref="V328">_xlfn.IFS(D328&lt;1000,"&lt;1000",D328&lt;5000,"1000 to 4999",D328&lt;10000,"5000 to 9999",D328&lt;15000,"10000 to 14999",D328&lt;20000,"15000 to 19999",D328&lt;25000,"20000 to 24999",D328&lt;30000,"25000 to 29999",D328&lt;35000,"30000 to 34999",D328&lt;40000,"35000 to 39999",D328&lt;45000,"40000 to 44999",D328&lt;50000,"45000 to 49999",D328&gt;50000,"Greater than 50000")</f>
        <v>5000 to 9999</v>
      </c>
    </row>
    <row r="329" spans="1:22"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5" cm="1">
        <f t="array" ref="O329">_xlfn.IFS(INT(E329/D329)&gt;=2,2,INT(E329/D329)&lt;2,E329/D329)</f>
        <v>0.38538461538461538</v>
      </c>
      <c r="P329" s="7">
        <f t="shared" si="30"/>
        <v>30.363636363636363</v>
      </c>
      <c r="Q329" s="6" t="str">
        <f t="shared" si="31"/>
        <v>theater</v>
      </c>
      <c r="R329" s="6" t="str">
        <f t="shared" si="32"/>
        <v>plays</v>
      </c>
      <c r="S329" s="8">
        <f t="shared" si="33"/>
        <v>43705.208333333328</v>
      </c>
      <c r="T329" s="8">
        <f t="shared" si="34"/>
        <v>43709.208333333328</v>
      </c>
      <c r="U329" s="6">
        <f t="shared" si="35"/>
        <v>2019</v>
      </c>
      <c r="V329" t="str" cm="1">
        <f t="array" ref="V329">_xlfn.IFS(D329&lt;1000,"&lt;1000",D329&lt;5000,"1000 to 4999",D329&lt;10000,"5000 to 9999",D329&lt;15000,"10000 to 14999",D329&lt;20000,"15000 to 19999",D329&lt;25000,"20000 to 24999",D329&lt;30000,"25000 to 29999",D329&lt;35000,"30000 to 34999",D329&lt;40000,"35000 to 39999",D329&lt;45000,"40000 to 44999",D329&lt;50000,"45000 to 49999",D329&gt;50000,"Greater than 50000")</f>
        <v>1000 to 4999</v>
      </c>
    </row>
    <row r="330" spans="1:22"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5" cm="1">
        <f t="array" ref="O330">_xlfn.IFS(INT(E330/D330)&gt;=2,2,INT(E330/D330)&lt;2,E330/D330)</f>
        <v>1.3356231003039514</v>
      </c>
      <c r="P330" s="7">
        <f t="shared" si="30"/>
        <v>54.004916018025398</v>
      </c>
      <c r="Q330" s="6" t="str">
        <f t="shared" si="31"/>
        <v>music</v>
      </c>
      <c r="R330" s="6" t="str">
        <f t="shared" si="32"/>
        <v>rock</v>
      </c>
      <c r="S330" s="8">
        <f t="shared" si="33"/>
        <v>43434.25</v>
      </c>
      <c r="T330" s="8">
        <f t="shared" si="34"/>
        <v>43445.25</v>
      </c>
      <c r="U330" s="6">
        <f t="shared" si="35"/>
        <v>2018</v>
      </c>
      <c r="V330" t="str" cm="1">
        <f t="array" ref="V330">_xlfn.IFS(D330&lt;1000,"&lt;1000",D330&lt;5000,"1000 to 4999",D330&lt;10000,"5000 to 9999",D330&lt;15000,"10000 to 14999",D330&lt;20000,"15000 to 19999",D330&lt;25000,"20000 to 24999",D330&lt;30000,"25000 to 29999",D330&lt;35000,"30000 to 34999",D330&lt;40000,"35000 to 39999",D330&lt;45000,"40000 to 44999",D330&lt;50000,"45000 to 49999",D330&gt;50000,"Greater than 50000")</f>
        <v>Greater than 50000</v>
      </c>
    </row>
    <row r="331" spans="1:22"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5" cm="1">
        <f t="array" ref="O331">_xlfn.IFS(INT(E331/D331)&gt;=2,2,INT(E331/D331)&lt;2,E331/D331)</f>
        <v>0.22896588486140726</v>
      </c>
      <c r="P331" s="7">
        <f t="shared" si="30"/>
        <v>101.78672985781991</v>
      </c>
      <c r="Q331" s="6" t="str">
        <f t="shared" si="31"/>
        <v>games</v>
      </c>
      <c r="R331" s="6" t="str">
        <f t="shared" si="32"/>
        <v>video games</v>
      </c>
      <c r="S331" s="8">
        <f t="shared" si="33"/>
        <v>42716.25</v>
      </c>
      <c r="T331" s="8">
        <f t="shared" si="34"/>
        <v>42727.25</v>
      </c>
      <c r="U331" s="6">
        <f t="shared" si="35"/>
        <v>2016</v>
      </c>
      <c r="V331" t="str" cm="1">
        <f t="array" ref="V331">_xlfn.IFS(D331&lt;1000,"&lt;1000",D331&lt;5000,"1000 to 4999",D331&lt;10000,"5000 to 9999",D331&lt;15000,"10000 to 14999",D331&lt;20000,"15000 to 19999",D331&lt;25000,"20000 to 24999",D331&lt;30000,"25000 to 29999",D331&lt;35000,"30000 to 34999",D331&lt;40000,"35000 to 39999",D331&lt;45000,"40000 to 44999",D331&lt;50000,"45000 to 49999",D331&gt;50000,"Greater than 50000")</f>
        <v>Greater than 50000</v>
      </c>
    </row>
    <row r="332" spans="1:22"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5" cm="1">
        <f t="array" ref="O332">_xlfn.IFS(INT(E332/D332)&gt;=2,2,INT(E332/D332)&lt;2,E332/D332)</f>
        <v>1.8495548961424333</v>
      </c>
      <c r="P332" s="7">
        <f t="shared" si="30"/>
        <v>45.003610108303249</v>
      </c>
      <c r="Q332" s="6" t="str">
        <f t="shared" si="31"/>
        <v>film &amp; video</v>
      </c>
      <c r="R332" s="6" t="str">
        <f t="shared" si="32"/>
        <v>documentary</v>
      </c>
      <c r="S332" s="8">
        <f t="shared" si="33"/>
        <v>43077.25</v>
      </c>
      <c r="T332" s="8">
        <f t="shared" si="34"/>
        <v>43078.25</v>
      </c>
      <c r="U332" s="6">
        <f t="shared" si="35"/>
        <v>2017</v>
      </c>
      <c r="V332" t="str" cm="1">
        <f t="array" ref="V332">_xlfn.IFS(D332&lt;1000,"&lt;1000",D332&lt;5000,"1000 to 4999",D332&lt;10000,"5000 to 9999",D332&lt;15000,"10000 to 14999",D332&lt;20000,"15000 to 19999",D332&lt;25000,"20000 to 24999",D332&lt;30000,"25000 to 29999",D332&lt;35000,"30000 to 34999",D332&lt;40000,"35000 to 39999",D332&lt;45000,"40000 to 44999",D332&lt;50000,"45000 to 49999",D332&gt;50000,"Greater than 50000")</f>
        <v>30000 to 34999</v>
      </c>
    </row>
    <row r="333" spans="1:22"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5" cm="1">
        <f t="array" ref="O333">_xlfn.IFS(INT(E333/D333)&gt;=2,2,INT(E333/D333)&lt;2,E333/D333)</f>
        <v>2</v>
      </c>
      <c r="P333" s="7">
        <f t="shared" si="30"/>
        <v>77.068421052631578</v>
      </c>
      <c r="Q333" s="6" t="str">
        <f t="shared" si="31"/>
        <v>food</v>
      </c>
      <c r="R333" s="6" t="str">
        <f t="shared" si="32"/>
        <v>food trucks</v>
      </c>
      <c r="S333" s="8">
        <f t="shared" si="33"/>
        <v>40896.25</v>
      </c>
      <c r="T333" s="8">
        <f t="shared" si="34"/>
        <v>40897.25</v>
      </c>
      <c r="U333" s="6">
        <f t="shared" si="35"/>
        <v>2011</v>
      </c>
      <c r="V333" t="str" cm="1">
        <f t="array" ref="V333">_xlfn.IFS(D333&lt;1000,"&lt;1000",D333&lt;5000,"1000 to 4999",D333&lt;10000,"5000 to 9999",D333&lt;15000,"10000 to 14999",D333&lt;20000,"15000 to 19999",D333&lt;25000,"20000 to 24999",D333&lt;30000,"25000 to 29999",D333&lt;35000,"30000 to 34999",D333&lt;40000,"35000 to 39999",D333&lt;45000,"40000 to 44999",D333&lt;50000,"45000 to 49999",D333&gt;50000,"Greater than 50000")</f>
        <v>1000 to 4999</v>
      </c>
    </row>
    <row r="334" spans="1:22"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5" cm="1">
        <f t="array" ref="O334">_xlfn.IFS(INT(E334/D334)&gt;=2,2,INT(E334/D334)&lt;2,E334/D334)</f>
        <v>1.999806763285024</v>
      </c>
      <c r="P334" s="7">
        <f t="shared" si="30"/>
        <v>88.076595744680844</v>
      </c>
      <c r="Q334" s="6" t="str">
        <f t="shared" si="31"/>
        <v>technology</v>
      </c>
      <c r="R334" s="6" t="str">
        <f t="shared" si="32"/>
        <v>wearables</v>
      </c>
      <c r="S334" s="8">
        <f t="shared" si="33"/>
        <v>41361.208333333336</v>
      </c>
      <c r="T334" s="8">
        <f t="shared" si="34"/>
        <v>41362.208333333336</v>
      </c>
      <c r="U334" s="6">
        <f t="shared" si="35"/>
        <v>2013</v>
      </c>
      <c r="V334" t="str" cm="1">
        <f t="array" ref="V334">_xlfn.IFS(D334&lt;1000,"&lt;1000",D334&lt;5000,"1000 to 4999",D334&lt;10000,"5000 to 9999",D334&lt;15000,"10000 to 14999",D334&lt;20000,"15000 to 19999",D334&lt;25000,"20000 to 24999",D334&lt;30000,"25000 to 29999",D334&lt;35000,"30000 to 34999",D334&lt;40000,"35000 to 39999",D334&lt;45000,"40000 to 44999",D334&lt;50000,"45000 to 49999",D334&gt;50000,"Greater than 50000")</f>
        <v>20000 to 24999</v>
      </c>
    </row>
    <row r="335" spans="1:22"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5" cm="1">
        <f t="array" ref="O335">_xlfn.IFS(INT(E335/D335)&gt;=2,2,INT(E335/D335)&lt;2,E335/D335)</f>
        <v>1.2395833333333333</v>
      </c>
      <c r="P335" s="7">
        <f t="shared" si="30"/>
        <v>47.035573122529641</v>
      </c>
      <c r="Q335" s="6" t="str">
        <f t="shared" si="31"/>
        <v>theater</v>
      </c>
      <c r="R335" s="6" t="str">
        <f t="shared" si="32"/>
        <v>plays</v>
      </c>
      <c r="S335" s="8">
        <f t="shared" si="33"/>
        <v>43424.25</v>
      </c>
      <c r="T335" s="8">
        <f t="shared" si="34"/>
        <v>43452.25</v>
      </c>
      <c r="U335" s="6">
        <f t="shared" si="35"/>
        <v>2018</v>
      </c>
      <c r="V335" t="str" cm="1">
        <f t="array" ref="V335">_xlfn.IFS(D335&lt;1000,"&lt;1000",D335&lt;5000,"1000 to 4999",D335&lt;10000,"5000 to 9999",D335&lt;15000,"10000 to 14999",D335&lt;20000,"15000 to 19999",D335&lt;25000,"20000 to 24999",D335&lt;30000,"25000 to 29999",D335&lt;35000,"30000 to 34999",D335&lt;40000,"35000 to 39999",D335&lt;45000,"40000 to 44999",D335&lt;50000,"45000 to 49999",D335&gt;50000,"Greater than 50000")</f>
        <v>5000 to 9999</v>
      </c>
    </row>
    <row r="336" spans="1:22"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5" cm="1">
        <f t="array" ref="O336">_xlfn.IFS(INT(E336/D336)&gt;=2,2,INT(E336/D336)&lt;2,E336/D336)</f>
        <v>1.8661329305135952</v>
      </c>
      <c r="P336" s="7">
        <f t="shared" si="30"/>
        <v>110.99550763701707</v>
      </c>
      <c r="Q336" s="6" t="str">
        <f t="shared" si="31"/>
        <v>music</v>
      </c>
      <c r="R336" s="6" t="str">
        <f t="shared" si="32"/>
        <v>rock</v>
      </c>
      <c r="S336" s="8">
        <f t="shared" si="33"/>
        <v>43110.25</v>
      </c>
      <c r="T336" s="8">
        <f t="shared" si="34"/>
        <v>43117.25</v>
      </c>
      <c r="U336" s="6">
        <f t="shared" si="35"/>
        <v>2018</v>
      </c>
      <c r="V336" t="str" cm="1">
        <f t="array" ref="V336">_xlfn.IFS(D336&lt;1000,"&lt;1000",D336&lt;5000,"1000 to 4999",D336&lt;10000,"5000 to 9999",D336&lt;15000,"10000 to 14999",D336&lt;20000,"15000 to 19999",D336&lt;25000,"20000 to 24999",D336&lt;30000,"25000 to 29999",D336&lt;35000,"30000 to 34999",D336&lt;40000,"35000 to 39999",D336&lt;45000,"40000 to 44999",D336&lt;50000,"45000 to 49999",D336&gt;50000,"Greater than 50000")</f>
        <v>Greater than 50000</v>
      </c>
    </row>
    <row r="337" spans="1:22"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5" cm="1">
        <f t="array" ref="O337">_xlfn.IFS(INT(E337/D337)&gt;=2,2,INT(E337/D337)&lt;2,E337/D337)</f>
        <v>1.1428538550057536</v>
      </c>
      <c r="P337" s="7">
        <f t="shared" si="30"/>
        <v>87.003066141042481</v>
      </c>
      <c r="Q337" s="6" t="str">
        <f t="shared" si="31"/>
        <v>music</v>
      </c>
      <c r="R337" s="6" t="str">
        <f t="shared" si="32"/>
        <v>rock</v>
      </c>
      <c r="S337" s="8">
        <f t="shared" si="33"/>
        <v>43784.25</v>
      </c>
      <c r="T337" s="8">
        <f t="shared" si="34"/>
        <v>43797.25</v>
      </c>
      <c r="U337" s="6">
        <f t="shared" si="35"/>
        <v>2019</v>
      </c>
      <c r="V337" t="str" cm="1">
        <f t="array" ref="V337">_xlfn.IFS(D337&lt;1000,"&lt;1000",D337&lt;5000,"1000 to 4999",D337&lt;10000,"5000 to 9999",D337&lt;15000,"10000 to 14999",D337&lt;20000,"15000 to 19999",D337&lt;25000,"20000 to 24999",D337&lt;30000,"25000 to 29999",D337&lt;35000,"30000 to 34999",D337&lt;40000,"35000 to 39999",D337&lt;45000,"40000 to 44999",D337&lt;50000,"45000 to 49999",D337&gt;50000,"Greater than 50000")</f>
        <v>Greater than 50000</v>
      </c>
    </row>
    <row r="338" spans="1:22"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5" cm="1">
        <f t="array" ref="O338">_xlfn.IFS(INT(E338/D338)&gt;=2,2,INT(E338/D338)&lt;2,E338/D338)</f>
        <v>0.97032531824611035</v>
      </c>
      <c r="P338" s="7">
        <f t="shared" si="30"/>
        <v>63.994402985074629</v>
      </c>
      <c r="Q338" s="6" t="str">
        <f t="shared" si="31"/>
        <v>music</v>
      </c>
      <c r="R338" s="6" t="str">
        <f t="shared" si="32"/>
        <v>rock</v>
      </c>
      <c r="S338" s="8">
        <f t="shared" si="33"/>
        <v>40527.25</v>
      </c>
      <c r="T338" s="8">
        <f t="shared" si="34"/>
        <v>40528.25</v>
      </c>
      <c r="U338" s="6">
        <f t="shared" si="35"/>
        <v>2010</v>
      </c>
      <c r="V338" t="str" cm="1">
        <f t="array" ref="V338">_xlfn.IFS(D338&lt;1000,"&lt;1000",D338&lt;5000,"1000 to 4999",D338&lt;10000,"5000 to 9999",D338&lt;15000,"10000 to 14999",D338&lt;20000,"15000 to 19999",D338&lt;25000,"20000 to 24999",D338&lt;30000,"25000 to 29999",D338&lt;35000,"30000 to 34999",D338&lt;40000,"35000 to 39999",D338&lt;45000,"40000 to 44999",D338&lt;50000,"45000 to 49999",D338&gt;50000,"Greater than 50000")</f>
        <v>Greater than 50000</v>
      </c>
    </row>
    <row r="339" spans="1:22"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5" cm="1">
        <f t="array" ref="O339">_xlfn.IFS(INT(E339/D339)&gt;=2,2,INT(E339/D339)&lt;2,E339/D339)</f>
        <v>1.2281904761904763</v>
      </c>
      <c r="P339" s="7">
        <f t="shared" si="30"/>
        <v>105.9945205479452</v>
      </c>
      <c r="Q339" s="6" t="str">
        <f t="shared" si="31"/>
        <v>theater</v>
      </c>
      <c r="R339" s="6" t="str">
        <f t="shared" si="32"/>
        <v>plays</v>
      </c>
      <c r="S339" s="8">
        <f t="shared" si="33"/>
        <v>43780.25</v>
      </c>
      <c r="T339" s="8">
        <f t="shared" si="34"/>
        <v>43781.25</v>
      </c>
      <c r="U339" s="6">
        <f t="shared" si="35"/>
        <v>2019</v>
      </c>
      <c r="V339" t="str" cm="1">
        <f t="array" ref="V339">_xlfn.IFS(D339&lt;1000,"&lt;1000",D339&lt;5000,"1000 to 4999",D339&lt;10000,"5000 to 9999",D339&lt;15000,"10000 to 14999",D339&lt;20000,"15000 to 19999",D339&lt;25000,"20000 to 24999",D339&lt;30000,"25000 to 29999",D339&lt;35000,"30000 to 34999",D339&lt;40000,"35000 to 39999",D339&lt;45000,"40000 to 44999",D339&lt;50000,"45000 to 49999",D339&gt;50000,"Greater than 50000")</f>
        <v>Greater than 50000</v>
      </c>
    </row>
    <row r="340" spans="1:22"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5" cm="1">
        <f t="array" ref="O340">_xlfn.IFS(INT(E340/D340)&gt;=2,2,INT(E340/D340)&lt;2,E340/D340)</f>
        <v>1.7914326647564469</v>
      </c>
      <c r="P340" s="7">
        <f t="shared" si="30"/>
        <v>73.989349112426041</v>
      </c>
      <c r="Q340" s="6" t="str">
        <f t="shared" si="31"/>
        <v>theater</v>
      </c>
      <c r="R340" s="6" t="str">
        <f t="shared" si="32"/>
        <v>plays</v>
      </c>
      <c r="S340" s="8">
        <f t="shared" si="33"/>
        <v>40821.208333333336</v>
      </c>
      <c r="T340" s="8">
        <f t="shared" si="34"/>
        <v>40851.208333333336</v>
      </c>
      <c r="U340" s="6">
        <f t="shared" si="35"/>
        <v>2011</v>
      </c>
      <c r="V340" t="str" cm="1">
        <f t="array" ref="V340">_xlfn.IFS(D340&lt;1000,"&lt;1000",D340&lt;5000,"1000 to 4999",D340&lt;10000,"5000 to 9999",D340&lt;15000,"10000 to 14999",D340&lt;20000,"15000 to 19999",D340&lt;25000,"20000 to 24999",D340&lt;30000,"25000 to 29999",D340&lt;35000,"30000 to 34999",D340&lt;40000,"35000 to 39999",D340&lt;45000,"40000 to 44999",D340&lt;50000,"45000 to 49999",D340&gt;50000,"Greater than 50000")</f>
        <v>Greater than 50000</v>
      </c>
    </row>
    <row r="341" spans="1:22"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5" cm="1">
        <f t="array" ref="O341">_xlfn.IFS(INT(E341/D341)&gt;=2,2,INT(E341/D341)&lt;2,E341/D341)</f>
        <v>0.79951577402787966</v>
      </c>
      <c r="P341" s="7">
        <f t="shared" si="30"/>
        <v>84.02004626060139</v>
      </c>
      <c r="Q341" s="6" t="str">
        <f t="shared" si="31"/>
        <v>theater</v>
      </c>
      <c r="R341" s="6" t="str">
        <f t="shared" si="32"/>
        <v>plays</v>
      </c>
      <c r="S341" s="8">
        <f t="shared" si="33"/>
        <v>42949.208333333328</v>
      </c>
      <c r="T341" s="8">
        <f t="shared" si="34"/>
        <v>42963.208333333328</v>
      </c>
      <c r="U341" s="6">
        <f t="shared" si="35"/>
        <v>2017</v>
      </c>
      <c r="V341" t="str" cm="1">
        <f t="array" ref="V341">_xlfn.IFS(D341&lt;1000,"&lt;1000",D341&lt;5000,"1000 to 4999",D341&lt;10000,"5000 to 9999",D341&lt;15000,"10000 to 14999",D341&lt;20000,"15000 to 19999",D341&lt;25000,"20000 to 24999",D341&lt;30000,"25000 to 29999",D341&lt;35000,"30000 to 34999",D341&lt;40000,"35000 to 39999",D341&lt;45000,"40000 to 44999",D341&lt;50000,"45000 to 49999",D341&gt;50000,"Greater than 50000")</f>
        <v>Greater than 50000</v>
      </c>
    </row>
    <row r="342" spans="1:22"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5" cm="1">
        <f t="array" ref="O342">_xlfn.IFS(INT(E342/D342)&gt;=2,2,INT(E342/D342)&lt;2,E342/D342)</f>
        <v>0.94242587601078165</v>
      </c>
      <c r="P342" s="7">
        <f t="shared" si="30"/>
        <v>88.966921119592882</v>
      </c>
      <c r="Q342" s="6" t="str">
        <f t="shared" si="31"/>
        <v>photography</v>
      </c>
      <c r="R342" s="6" t="str">
        <f t="shared" si="32"/>
        <v>photography books</v>
      </c>
      <c r="S342" s="8">
        <f t="shared" si="33"/>
        <v>40889.25</v>
      </c>
      <c r="T342" s="8">
        <f t="shared" si="34"/>
        <v>40890.25</v>
      </c>
      <c r="U342" s="6">
        <f t="shared" si="35"/>
        <v>2011</v>
      </c>
      <c r="V342" t="str" cm="1">
        <f t="array" ref="V342">_xlfn.IFS(D342&lt;1000,"&lt;1000",D342&lt;5000,"1000 to 4999",D342&lt;10000,"5000 to 9999",D342&lt;15000,"10000 to 14999",D342&lt;20000,"15000 to 19999",D342&lt;25000,"20000 to 24999",D342&lt;30000,"25000 to 29999",D342&lt;35000,"30000 to 34999",D342&lt;40000,"35000 to 39999",D342&lt;45000,"40000 to 44999",D342&lt;50000,"45000 to 49999",D342&gt;50000,"Greater than 50000")</f>
        <v>35000 to 39999</v>
      </c>
    </row>
    <row r="343" spans="1:22"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5" cm="1">
        <f t="array" ref="O343">_xlfn.IFS(INT(E343/D343)&gt;=2,2,INT(E343/D343)&lt;2,E343/D343)</f>
        <v>0.84669291338582675</v>
      </c>
      <c r="P343" s="7">
        <f t="shared" si="30"/>
        <v>76.990453460620529</v>
      </c>
      <c r="Q343" s="6" t="str">
        <f t="shared" si="31"/>
        <v>music</v>
      </c>
      <c r="R343" s="6" t="str">
        <f t="shared" si="32"/>
        <v>indie rock</v>
      </c>
      <c r="S343" s="8">
        <f t="shared" si="33"/>
        <v>42244.208333333328</v>
      </c>
      <c r="T343" s="8">
        <f t="shared" si="34"/>
        <v>42251.208333333328</v>
      </c>
      <c r="U343" s="6">
        <f t="shared" si="35"/>
        <v>2015</v>
      </c>
      <c r="V343" t="str" cm="1">
        <f t="array" ref="V343">_xlfn.IFS(D343&lt;1000,"&lt;1000",D343&lt;5000,"1000 to 4999",D343&lt;10000,"5000 to 9999",D343&lt;15000,"10000 to 14999",D343&lt;20000,"15000 to 19999",D343&lt;25000,"20000 to 24999",D343&lt;30000,"25000 to 29999",D343&lt;35000,"30000 to 34999",D343&lt;40000,"35000 to 39999",D343&lt;45000,"40000 to 44999",D343&lt;50000,"45000 to 49999",D343&gt;50000,"Greater than 50000")</f>
        <v>Greater than 50000</v>
      </c>
    </row>
    <row r="344" spans="1:22"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5" cm="1">
        <f t="array" ref="O344">_xlfn.IFS(INT(E344/D344)&gt;=2,2,INT(E344/D344)&lt;2,E344/D344)</f>
        <v>0.66521920668058454</v>
      </c>
      <c r="P344" s="7">
        <f t="shared" si="30"/>
        <v>97.146341463414629</v>
      </c>
      <c r="Q344" s="6" t="str">
        <f t="shared" si="31"/>
        <v>theater</v>
      </c>
      <c r="R344" s="6" t="str">
        <f t="shared" si="32"/>
        <v>plays</v>
      </c>
      <c r="S344" s="8">
        <f t="shared" si="33"/>
        <v>41475.208333333336</v>
      </c>
      <c r="T344" s="8">
        <f t="shared" si="34"/>
        <v>41487.208333333336</v>
      </c>
      <c r="U344" s="6">
        <f t="shared" si="35"/>
        <v>2013</v>
      </c>
      <c r="V344" t="str" cm="1">
        <f t="array" ref="V344">_xlfn.IFS(D344&lt;1000,"&lt;1000",D344&lt;5000,"1000 to 4999",D344&lt;10000,"5000 to 9999",D344&lt;15000,"10000 to 14999",D344&lt;20000,"15000 to 19999",D344&lt;25000,"20000 to 24999",D344&lt;30000,"25000 to 29999",D344&lt;35000,"30000 to 34999",D344&lt;40000,"35000 to 39999",D344&lt;45000,"40000 to 44999",D344&lt;50000,"45000 to 49999",D344&gt;50000,"Greater than 50000")</f>
        <v>45000 to 49999</v>
      </c>
    </row>
    <row r="345" spans="1:22"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5" cm="1">
        <f t="array" ref="O345">_xlfn.IFS(INT(E345/D345)&gt;=2,2,INT(E345/D345)&lt;2,E345/D345)</f>
        <v>0.53922222222222227</v>
      </c>
      <c r="P345" s="7">
        <f t="shared" si="30"/>
        <v>33.013605442176868</v>
      </c>
      <c r="Q345" s="6" t="str">
        <f t="shared" si="31"/>
        <v>theater</v>
      </c>
      <c r="R345" s="6" t="str">
        <f t="shared" si="32"/>
        <v>plays</v>
      </c>
      <c r="S345" s="8">
        <f t="shared" si="33"/>
        <v>41597.25</v>
      </c>
      <c r="T345" s="8">
        <f t="shared" si="34"/>
        <v>41650.25</v>
      </c>
      <c r="U345" s="6">
        <f t="shared" si="35"/>
        <v>2013</v>
      </c>
      <c r="V345" t="str" cm="1">
        <f t="array" ref="V345">_xlfn.IFS(D345&lt;1000,"&lt;1000",D345&lt;5000,"1000 to 4999",D345&lt;10000,"5000 to 9999",D345&lt;15000,"10000 to 14999",D345&lt;20000,"15000 to 19999",D345&lt;25000,"20000 to 24999",D345&lt;30000,"25000 to 29999",D345&lt;35000,"30000 to 34999",D345&lt;40000,"35000 to 39999",D345&lt;45000,"40000 to 44999",D345&lt;50000,"45000 to 49999",D345&gt;50000,"Greater than 50000")</f>
        <v>5000 to 9999</v>
      </c>
    </row>
    <row r="346" spans="1:22"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5" cm="1">
        <f t="array" ref="O346">_xlfn.IFS(INT(E346/D346)&gt;=2,2,INT(E346/D346)&lt;2,E346/D346)</f>
        <v>0.41983299595141699</v>
      </c>
      <c r="P346" s="7">
        <f t="shared" si="30"/>
        <v>99.950602409638549</v>
      </c>
      <c r="Q346" s="6" t="str">
        <f t="shared" si="31"/>
        <v>games</v>
      </c>
      <c r="R346" s="6" t="str">
        <f t="shared" si="32"/>
        <v>video games</v>
      </c>
      <c r="S346" s="8">
        <f t="shared" si="33"/>
        <v>43122.25</v>
      </c>
      <c r="T346" s="8">
        <f t="shared" si="34"/>
        <v>43162.25</v>
      </c>
      <c r="U346" s="6">
        <f t="shared" si="35"/>
        <v>2018</v>
      </c>
      <c r="V346" t="str" cm="1">
        <f t="array" ref="V346">_xlfn.IFS(D346&lt;1000,"&lt;1000",D346&lt;5000,"1000 to 4999",D346&lt;10000,"5000 to 9999",D346&lt;15000,"10000 to 14999",D346&lt;20000,"15000 to 19999",D346&lt;25000,"20000 to 24999",D346&lt;30000,"25000 to 29999",D346&lt;35000,"30000 to 34999",D346&lt;40000,"35000 to 39999",D346&lt;45000,"40000 to 44999",D346&lt;50000,"45000 to 49999",D346&gt;50000,"Greater than 50000")</f>
        <v>Greater than 50000</v>
      </c>
    </row>
    <row r="347" spans="1:22"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5" cm="1">
        <f t="array" ref="O347">_xlfn.IFS(INT(E347/D347)&gt;=2,2,INT(E347/D347)&lt;2,E347/D347)</f>
        <v>0.14694796954314721</v>
      </c>
      <c r="P347" s="7">
        <f t="shared" si="30"/>
        <v>69.966767371601208</v>
      </c>
      <c r="Q347" s="6" t="str">
        <f t="shared" si="31"/>
        <v>film &amp; video</v>
      </c>
      <c r="R347" s="6" t="str">
        <f t="shared" si="32"/>
        <v>drama</v>
      </c>
      <c r="S347" s="8">
        <f t="shared" si="33"/>
        <v>42194.208333333328</v>
      </c>
      <c r="T347" s="8">
        <f t="shared" si="34"/>
        <v>42195.208333333328</v>
      </c>
      <c r="U347" s="6">
        <f t="shared" si="35"/>
        <v>2015</v>
      </c>
      <c r="V347" t="str" cm="1">
        <f t="array" ref="V347">_xlfn.IFS(D347&lt;1000,"&lt;1000",D347&lt;5000,"1000 to 4999",D347&lt;10000,"5000 to 9999",D347&lt;15000,"10000 to 14999",D347&lt;20000,"15000 to 19999",D347&lt;25000,"20000 to 24999",D347&lt;30000,"25000 to 29999",D347&lt;35000,"30000 to 34999",D347&lt;40000,"35000 to 39999",D347&lt;45000,"40000 to 44999",D347&lt;50000,"45000 to 49999",D347&gt;50000,"Greater than 50000")</f>
        <v>Greater than 50000</v>
      </c>
    </row>
    <row r="348" spans="1:22"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5" cm="1">
        <f t="array" ref="O348">_xlfn.IFS(INT(E348/D348)&gt;=2,2,INT(E348/D348)&lt;2,E348/D348)</f>
        <v>0.34475</v>
      </c>
      <c r="P348" s="7">
        <f t="shared" si="30"/>
        <v>110.32</v>
      </c>
      <c r="Q348" s="6" t="str">
        <f t="shared" si="31"/>
        <v>music</v>
      </c>
      <c r="R348" s="6" t="str">
        <f t="shared" si="32"/>
        <v>indie rock</v>
      </c>
      <c r="S348" s="8">
        <f t="shared" si="33"/>
        <v>42971.208333333328</v>
      </c>
      <c r="T348" s="8">
        <f t="shared" si="34"/>
        <v>43026.208333333328</v>
      </c>
      <c r="U348" s="6">
        <f t="shared" si="35"/>
        <v>2017</v>
      </c>
      <c r="V348" t="str" cm="1">
        <f t="array" ref="V348">_xlfn.IFS(D348&lt;1000,"&lt;1000",D348&lt;5000,"1000 to 4999",D348&lt;10000,"5000 to 9999",D348&lt;15000,"10000 to 14999",D348&lt;20000,"15000 to 19999",D348&lt;25000,"20000 to 24999",D348&lt;30000,"25000 to 29999",D348&lt;35000,"30000 to 34999",D348&lt;40000,"35000 to 39999",D348&lt;45000,"40000 to 44999",D348&lt;50000,"45000 to 49999",D348&gt;50000,"Greater than 50000")</f>
        <v>5000 to 9999</v>
      </c>
    </row>
    <row r="349" spans="1:22"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5" cm="1">
        <f t="array" ref="O349">_xlfn.IFS(INT(E349/D349)&gt;=2,2,INT(E349/D349)&lt;2,E349/D349)</f>
        <v>2</v>
      </c>
      <c r="P349" s="7">
        <f t="shared" si="30"/>
        <v>66.005235602094245</v>
      </c>
      <c r="Q349" s="6" t="str">
        <f t="shared" si="31"/>
        <v>technology</v>
      </c>
      <c r="R349" s="6" t="str">
        <f t="shared" si="32"/>
        <v>web</v>
      </c>
      <c r="S349" s="8">
        <f t="shared" si="33"/>
        <v>42046.25</v>
      </c>
      <c r="T349" s="8">
        <f t="shared" si="34"/>
        <v>42070.25</v>
      </c>
      <c r="U349" s="6">
        <f t="shared" si="35"/>
        <v>2015</v>
      </c>
      <c r="V349" t="str" cm="1">
        <f t="array" ref="V349">_xlfn.IFS(D349&lt;1000,"&lt;1000",D349&lt;5000,"1000 to 4999",D349&lt;10000,"5000 to 9999",D349&lt;15000,"10000 to 14999",D349&lt;20000,"15000 to 19999",D349&lt;25000,"20000 to 24999",D349&lt;30000,"25000 to 29999",D349&lt;35000,"30000 to 34999",D349&lt;40000,"35000 to 39999",D349&lt;45000,"40000 to 44999",D349&lt;50000,"45000 to 49999",D349&gt;50000,"Greater than 50000")</f>
        <v>&lt;1000</v>
      </c>
    </row>
    <row r="350" spans="1:22"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5" cm="1">
        <f t="array" ref="O350">_xlfn.IFS(INT(E350/D350)&gt;=2,2,INT(E350/D350)&lt;2,E350/D350)</f>
        <v>0.71770351758793971</v>
      </c>
      <c r="P350" s="7">
        <f t="shared" si="30"/>
        <v>41.005742176284812</v>
      </c>
      <c r="Q350" s="6" t="str">
        <f t="shared" si="31"/>
        <v>food</v>
      </c>
      <c r="R350" s="6" t="str">
        <f t="shared" si="32"/>
        <v>food trucks</v>
      </c>
      <c r="S350" s="8">
        <f t="shared" si="33"/>
        <v>42782.25</v>
      </c>
      <c r="T350" s="8">
        <f t="shared" si="34"/>
        <v>42795.25</v>
      </c>
      <c r="U350" s="6">
        <f t="shared" si="35"/>
        <v>2017</v>
      </c>
      <c r="V350" t="str" cm="1">
        <f t="array" ref="V350">_xlfn.IFS(D350&lt;1000,"&lt;1000",D350&lt;5000,"1000 to 4999",D350&lt;10000,"5000 to 9999",D350&lt;15000,"10000 to 14999",D350&lt;20000,"15000 to 19999",D350&lt;25000,"20000 to 24999",D350&lt;30000,"25000 to 29999",D350&lt;35000,"30000 to 34999",D350&lt;40000,"35000 to 39999",D350&lt;45000,"40000 to 44999",D350&lt;50000,"45000 to 49999",D350&gt;50000,"Greater than 50000")</f>
        <v>Greater than 50000</v>
      </c>
    </row>
    <row r="351" spans="1:22"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5" cm="1">
        <f t="array" ref="O351">_xlfn.IFS(INT(E351/D351)&gt;=2,2,INT(E351/D351)&lt;2,E351/D351)</f>
        <v>0.53074115044247783</v>
      </c>
      <c r="P351" s="7">
        <f t="shared" si="30"/>
        <v>103.96316359696641</v>
      </c>
      <c r="Q351" s="6" t="str">
        <f t="shared" si="31"/>
        <v>theater</v>
      </c>
      <c r="R351" s="6" t="str">
        <f t="shared" si="32"/>
        <v>plays</v>
      </c>
      <c r="S351" s="8">
        <f t="shared" si="33"/>
        <v>42930.208333333328</v>
      </c>
      <c r="T351" s="8">
        <f t="shared" si="34"/>
        <v>42960.208333333328</v>
      </c>
      <c r="U351" s="6">
        <f t="shared" si="35"/>
        <v>2017</v>
      </c>
      <c r="V351" t="str" cm="1">
        <f t="array" ref="V351">_xlfn.IFS(D351&lt;1000,"&lt;1000",D351&lt;5000,"1000 to 4999",D351&lt;10000,"5000 to 9999",D351&lt;15000,"10000 to 14999",D351&lt;20000,"15000 to 19999",D351&lt;25000,"20000 to 24999",D351&lt;30000,"25000 to 29999",D351&lt;35000,"30000 to 34999",D351&lt;40000,"35000 to 39999",D351&lt;45000,"40000 to 44999",D351&lt;50000,"45000 to 49999",D351&gt;50000,"Greater than 50000")</f>
        <v>Greater than 50000</v>
      </c>
    </row>
    <row r="352" spans="1:22"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5" cm="1">
        <f t="array" ref="O352">_xlfn.IFS(INT(E352/D352)&gt;=2,2,INT(E352/D352)&lt;2,E352/D352)</f>
        <v>0.05</v>
      </c>
      <c r="P352" s="7">
        <f t="shared" si="30"/>
        <v>5</v>
      </c>
      <c r="Q352" s="6" t="str">
        <f t="shared" si="31"/>
        <v>music</v>
      </c>
      <c r="R352" s="6" t="str">
        <f t="shared" si="32"/>
        <v>jazz</v>
      </c>
      <c r="S352" s="8">
        <f t="shared" si="33"/>
        <v>42144.208333333328</v>
      </c>
      <c r="T352" s="8">
        <f t="shared" si="34"/>
        <v>42162.208333333328</v>
      </c>
      <c r="U352" s="6">
        <f t="shared" si="35"/>
        <v>2015</v>
      </c>
      <c r="V352" t="str" cm="1">
        <f t="array" ref="V352">_xlfn.IFS(D352&lt;1000,"&lt;1000",D352&lt;5000,"1000 to 4999",D352&lt;10000,"5000 to 9999",D352&lt;15000,"10000 to 14999",D352&lt;20000,"15000 to 19999",D352&lt;25000,"20000 to 24999",D352&lt;30000,"25000 to 29999",D352&lt;35000,"30000 to 34999",D352&lt;40000,"35000 to 39999",D352&lt;45000,"40000 to 44999",D352&lt;50000,"45000 to 49999",D352&gt;50000,"Greater than 50000")</f>
        <v>&lt;1000</v>
      </c>
    </row>
    <row r="353" spans="1:22"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5" cm="1">
        <f t="array" ref="O353">_xlfn.IFS(INT(E353/D353)&gt;=2,2,INT(E353/D353)&lt;2,E353/D353)</f>
        <v>1.2770715249662619</v>
      </c>
      <c r="P353" s="7">
        <f t="shared" si="30"/>
        <v>47.009935419771487</v>
      </c>
      <c r="Q353" s="6" t="str">
        <f t="shared" si="31"/>
        <v>music</v>
      </c>
      <c r="R353" s="6" t="str">
        <f t="shared" si="32"/>
        <v>rock</v>
      </c>
      <c r="S353" s="8">
        <f t="shared" si="33"/>
        <v>42240.208333333328</v>
      </c>
      <c r="T353" s="8">
        <f t="shared" si="34"/>
        <v>42254.208333333328</v>
      </c>
      <c r="U353" s="6">
        <f t="shared" si="35"/>
        <v>2015</v>
      </c>
      <c r="V353" t="str" cm="1">
        <f t="array" ref="V353">_xlfn.IFS(D353&lt;1000,"&lt;1000",D353&lt;5000,"1000 to 4999",D353&lt;10000,"5000 to 9999",D353&lt;15000,"10000 to 14999",D353&lt;20000,"15000 to 19999",D353&lt;25000,"20000 to 24999",D353&lt;30000,"25000 to 29999",D353&lt;35000,"30000 to 34999",D353&lt;40000,"35000 to 39999",D353&lt;45000,"40000 to 44999",D353&lt;50000,"45000 to 49999",D353&gt;50000,"Greater than 50000")</f>
        <v>Greater than 50000</v>
      </c>
    </row>
    <row r="354" spans="1:22"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5" cm="1">
        <f t="array" ref="O354">_xlfn.IFS(INT(E354/D354)&gt;=2,2,INT(E354/D354)&lt;2,E354/D354)</f>
        <v>0.34892857142857142</v>
      </c>
      <c r="P354" s="7">
        <f t="shared" si="30"/>
        <v>29.606060606060606</v>
      </c>
      <c r="Q354" s="6" t="str">
        <f t="shared" si="31"/>
        <v>theater</v>
      </c>
      <c r="R354" s="6" t="str">
        <f t="shared" si="32"/>
        <v>plays</v>
      </c>
      <c r="S354" s="8">
        <f t="shared" si="33"/>
        <v>42315.25</v>
      </c>
      <c r="T354" s="8">
        <f t="shared" si="34"/>
        <v>42323.25</v>
      </c>
      <c r="U354" s="6">
        <f t="shared" si="35"/>
        <v>2015</v>
      </c>
      <c r="V354" t="str" cm="1">
        <f t="array" ref="V354">_xlfn.IFS(D354&lt;1000,"&lt;1000",D354&lt;5000,"1000 to 4999",D354&lt;10000,"5000 to 9999",D354&lt;15000,"10000 to 14999",D354&lt;20000,"15000 to 19999",D354&lt;25000,"20000 to 24999",D354&lt;30000,"25000 to 29999",D354&lt;35000,"30000 to 34999",D354&lt;40000,"35000 to 39999",D354&lt;45000,"40000 to 44999",D354&lt;50000,"45000 to 49999",D354&gt;50000,"Greater than 50000")</f>
        <v>1000 to 4999</v>
      </c>
    </row>
    <row r="355" spans="1:22"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5" cm="1">
        <f t="array" ref="O355">_xlfn.IFS(INT(E355/D355)&gt;=2,2,INT(E355/D355)&lt;2,E355/D355)</f>
        <v>2</v>
      </c>
      <c r="P355" s="7">
        <f t="shared" si="30"/>
        <v>81.010569583088667</v>
      </c>
      <c r="Q355" s="6" t="str">
        <f t="shared" si="31"/>
        <v>theater</v>
      </c>
      <c r="R355" s="6" t="str">
        <f t="shared" si="32"/>
        <v>plays</v>
      </c>
      <c r="S355" s="8">
        <f t="shared" si="33"/>
        <v>43651.208333333328</v>
      </c>
      <c r="T355" s="8">
        <f t="shared" si="34"/>
        <v>43652.208333333328</v>
      </c>
      <c r="U355" s="6">
        <f t="shared" si="35"/>
        <v>2019</v>
      </c>
      <c r="V355" t="str" cm="1">
        <f t="array" ref="V355">_xlfn.IFS(D355&lt;1000,"&lt;1000",D355&lt;5000,"1000 to 4999",D355&lt;10000,"5000 to 9999",D355&lt;15000,"10000 to 14999",D355&lt;20000,"15000 to 19999",D355&lt;25000,"20000 to 24999",D355&lt;30000,"25000 to 29999",D355&lt;35000,"30000 to 34999",D355&lt;40000,"35000 to 39999",D355&lt;45000,"40000 to 44999",D355&lt;50000,"45000 to 49999",D355&gt;50000,"Greater than 50000")</f>
        <v>30000 to 34999</v>
      </c>
    </row>
    <row r="356" spans="1:22"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5" cm="1">
        <f t="array" ref="O356">_xlfn.IFS(INT(E356/D356)&gt;=2,2,INT(E356/D356)&lt;2,E356/D356)</f>
        <v>1.2373770491803278</v>
      </c>
      <c r="P356" s="7">
        <f t="shared" si="30"/>
        <v>94.35</v>
      </c>
      <c r="Q356" s="6" t="str">
        <f t="shared" si="31"/>
        <v>film &amp; video</v>
      </c>
      <c r="R356" s="6" t="str">
        <f t="shared" si="32"/>
        <v>documentary</v>
      </c>
      <c r="S356" s="8">
        <f t="shared" si="33"/>
        <v>41520.208333333336</v>
      </c>
      <c r="T356" s="8">
        <f t="shared" si="34"/>
        <v>41527.208333333336</v>
      </c>
      <c r="U356" s="6">
        <f t="shared" si="35"/>
        <v>2013</v>
      </c>
      <c r="V356" t="str" cm="1">
        <f t="array" ref="V356">_xlfn.IFS(D356&lt;1000,"&lt;1000",D356&lt;5000,"1000 to 4999",D356&lt;10000,"5000 to 9999",D356&lt;15000,"10000 to 14999",D356&lt;20000,"15000 to 19999",D356&lt;25000,"20000 to 24999",D356&lt;30000,"25000 to 29999",D356&lt;35000,"30000 to 34999",D356&lt;40000,"35000 to 39999",D356&lt;45000,"40000 to 44999",D356&lt;50000,"45000 to 49999",D356&gt;50000,"Greater than 50000")</f>
        <v>5000 to 9999</v>
      </c>
    </row>
    <row r="357" spans="1:22"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5" cm="1">
        <f t="array" ref="O357">_xlfn.IFS(INT(E357/D357)&gt;=2,2,INT(E357/D357)&lt;2,E357/D357)</f>
        <v>0.58973684210526311</v>
      </c>
      <c r="P357" s="7">
        <f t="shared" si="30"/>
        <v>26.058139534883722</v>
      </c>
      <c r="Q357" s="6" t="str">
        <f t="shared" si="31"/>
        <v>technology</v>
      </c>
      <c r="R357" s="6" t="str">
        <f t="shared" si="32"/>
        <v>wearables</v>
      </c>
      <c r="S357" s="8">
        <f t="shared" si="33"/>
        <v>42757.25</v>
      </c>
      <c r="T357" s="8">
        <f t="shared" si="34"/>
        <v>42797.25</v>
      </c>
      <c r="U357" s="6">
        <f t="shared" si="35"/>
        <v>2017</v>
      </c>
      <c r="V357" t="str" cm="1">
        <f t="array" ref="V357">_xlfn.IFS(D357&lt;1000,"&lt;1000",D357&lt;5000,"1000 to 4999",D357&lt;10000,"5000 to 9999",D357&lt;15000,"10000 to 14999",D357&lt;20000,"15000 to 19999",D357&lt;25000,"20000 to 24999",D357&lt;30000,"25000 to 29999",D357&lt;35000,"30000 to 34999",D357&lt;40000,"35000 to 39999",D357&lt;45000,"40000 to 44999",D357&lt;50000,"45000 to 49999",D357&gt;50000,"Greater than 50000")</f>
        <v>1000 to 4999</v>
      </c>
    </row>
    <row r="358" spans="1:22"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5" cm="1">
        <f t="array" ref="O358">_xlfn.IFS(INT(E358/D358)&gt;=2,2,INT(E358/D358)&lt;2,E358/D358)</f>
        <v>0.36892473118279567</v>
      </c>
      <c r="P358" s="7">
        <f t="shared" si="30"/>
        <v>85.775000000000006</v>
      </c>
      <c r="Q358" s="6" t="str">
        <f t="shared" si="31"/>
        <v>theater</v>
      </c>
      <c r="R358" s="6" t="str">
        <f t="shared" si="32"/>
        <v>plays</v>
      </c>
      <c r="S358" s="8">
        <f t="shared" si="33"/>
        <v>40922.25</v>
      </c>
      <c r="T358" s="8">
        <f t="shared" si="34"/>
        <v>40931.25</v>
      </c>
      <c r="U358" s="6">
        <f t="shared" si="35"/>
        <v>2012</v>
      </c>
      <c r="V358" t="str" cm="1">
        <f t="array" ref="V358">_xlfn.IFS(D358&lt;1000,"&lt;1000",D358&lt;5000,"1000 to 4999",D358&lt;10000,"5000 to 9999",D358&lt;15000,"10000 to 14999",D358&lt;20000,"15000 to 19999",D358&lt;25000,"20000 to 24999",D358&lt;30000,"25000 to 29999",D358&lt;35000,"30000 to 34999",D358&lt;40000,"35000 to 39999",D358&lt;45000,"40000 to 44999",D358&lt;50000,"45000 to 49999",D358&gt;50000,"Greater than 50000")</f>
        <v>5000 to 9999</v>
      </c>
    </row>
    <row r="359" spans="1:22"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5" cm="1">
        <f t="array" ref="O359">_xlfn.IFS(INT(E359/D359)&gt;=2,2,INT(E359/D359)&lt;2,E359/D359)</f>
        <v>1.8491304347826087</v>
      </c>
      <c r="P359" s="7">
        <f t="shared" si="30"/>
        <v>103.73170731707317</v>
      </c>
      <c r="Q359" s="6" t="str">
        <f t="shared" si="31"/>
        <v>games</v>
      </c>
      <c r="R359" s="6" t="str">
        <f t="shared" si="32"/>
        <v>video games</v>
      </c>
      <c r="S359" s="8">
        <f t="shared" si="33"/>
        <v>42250.208333333328</v>
      </c>
      <c r="T359" s="8">
        <f t="shared" si="34"/>
        <v>42275.208333333328</v>
      </c>
      <c r="U359" s="6">
        <f t="shared" si="35"/>
        <v>2015</v>
      </c>
      <c r="V359" t="str" cm="1">
        <f t="array" ref="V359">_xlfn.IFS(D359&lt;1000,"&lt;1000",D359&lt;5000,"1000 to 4999",D359&lt;10000,"5000 to 9999",D359&lt;15000,"10000 to 14999",D359&lt;20000,"15000 to 19999",D359&lt;25000,"20000 to 24999",D359&lt;30000,"25000 to 29999",D359&lt;35000,"30000 to 34999",D359&lt;40000,"35000 to 39999",D359&lt;45000,"40000 to 44999",D359&lt;50000,"45000 to 49999",D359&gt;50000,"Greater than 50000")</f>
        <v>1000 to 4999</v>
      </c>
    </row>
    <row r="360" spans="1:22"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5" cm="1">
        <f t="array" ref="O360">_xlfn.IFS(INT(E360/D360)&gt;=2,2,INT(E360/D360)&lt;2,E360/D360)</f>
        <v>0.11814432989690722</v>
      </c>
      <c r="P360" s="7">
        <f t="shared" si="30"/>
        <v>49.826086956521742</v>
      </c>
      <c r="Q360" s="6" t="str">
        <f t="shared" si="31"/>
        <v>photography</v>
      </c>
      <c r="R360" s="6" t="str">
        <f t="shared" si="32"/>
        <v>photography books</v>
      </c>
      <c r="S360" s="8">
        <f t="shared" si="33"/>
        <v>43322.208333333328</v>
      </c>
      <c r="T360" s="8">
        <f t="shared" si="34"/>
        <v>43325.208333333328</v>
      </c>
      <c r="U360" s="6">
        <f t="shared" si="35"/>
        <v>2018</v>
      </c>
      <c r="V360" t="str" cm="1">
        <f t="array" ref="V360">_xlfn.IFS(D360&lt;1000,"&lt;1000",D360&lt;5000,"1000 to 4999",D360&lt;10000,"5000 to 9999",D360&lt;15000,"10000 to 14999",D360&lt;20000,"15000 to 19999",D360&lt;25000,"20000 to 24999",D360&lt;30000,"25000 to 29999",D360&lt;35000,"30000 to 34999",D360&lt;40000,"35000 to 39999",D360&lt;45000,"40000 to 44999",D360&lt;50000,"45000 to 49999",D360&gt;50000,"Greater than 50000")</f>
        <v>5000 to 9999</v>
      </c>
    </row>
    <row r="361" spans="1:22"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5" cm="1">
        <f t="array" ref="O361">_xlfn.IFS(INT(E361/D361)&gt;=2,2,INT(E361/D361)&lt;2,E361/D361)</f>
        <v>2</v>
      </c>
      <c r="P361" s="7">
        <f t="shared" si="30"/>
        <v>63.893048128342244</v>
      </c>
      <c r="Q361" s="6" t="str">
        <f t="shared" si="31"/>
        <v>film &amp; video</v>
      </c>
      <c r="R361" s="6" t="str">
        <f t="shared" si="32"/>
        <v>animation</v>
      </c>
      <c r="S361" s="8">
        <f t="shared" si="33"/>
        <v>40782.208333333336</v>
      </c>
      <c r="T361" s="8">
        <f t="shared" si="34"/>
        <v>40789.208333333336</v>
      </c>
      <c r="U361" s="6">
        <f t="shared" si="35"/>
        <v>2011</v>
      </c>
      <c r="V361" t="str" cm="1">
        <f t="array" ref="V361">_xlfn.IFS(D361&lt;1000,"&lt;1000",D361&lt;5000,"1000 to 4999",D361&lt;10000,"5000 to 9999",D361&lt;15000,"10000 to 14999",D361&lt;20000,"15000 to 19999",D361&lt;25000,"20000 to 24999",D361&lt;30000,"25000 to 29999",D361&lt;35000,"30000 to 34999",D361&lt;40000,"35000 to 39999",D361&lt;45000,"40000 to 44999",D361&lt;50000,"45000 to 49999",D361&gt;50000,"Greater than 50000")</f>
        <v>1000 to 4999</v>
      </c>
    </row>
    <row r="362" spans="1:22"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5" cm="1">
        <f t="array" ref="O362">_xlfn.IFS(INT(E362/D362)&gt;=2,2,INT(E362/D362)&lt;2,E362/D362)</f>
        <v>2</v>
      </c>
      <c r="P362" s="7">
        <f t="shared" si="30"/>
        <v>47.002434782608695</v>
      </c>
      <c r="Q362" s="6" t="str">
        <f t="shared" si="31"/>
        <v>theater</v>
      </c>
      <c r="R362" s="6" t="str">
        <f t="shared" si="32"/>
        <v>plays</v>
      </c>
      <c r="S362" s="8">
        <f t="shared" si="33"/>
        <v>40544.25</v>
      </c>
      <c r="T362" s="8">
        <f t="shared" si="34"/>
        <v>40558.25</v>
      </c>
      <c r="U362" s="6">
        <f t="shared" si="35"/>
        <v>2011</v>
      </c>
      <c r="V362" t="str" cm="1">
        <f t="array" ref="V362">_xlfn.IFS(D362&lt;1000,"&lt;1000",D362&lt;5000,"1000 to 4999",D362&lt;10000,"5000 to 9999",D362&lt;15000,"10000 to 14999",D362&lt;20000,"15000 to 19999",D362&lt;25000,"20000 to 24999",D362&lt;30000,"25000 to 29999",D362&lt;35000,"30000 to 34999",D362&lt;40000,"35000 to 39999",D362&lt;45000,"40000 to 44999",D362&lt;50000,"45000 to 49999",D362&gt;50000,"Greater than 50000")</f>
        <v>Greater than 50000</v>
      </c>
    </row>
    <row r="363" spans="1:22"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5" cm="1">
        <f t="array" ref="O363">_xlfn.IFS(INT(E363/D363)&gt;=2,2,INT(E363/D363)&lt;2,E363/D363)</f>
        <v>1.7356363636363636</v>
      </c>
      <c r="P363" s="7">
        <f t="shared" si="30"/>
        <v>108.47727272727273</v>
      </c>
      <c r="Q363" s="6" t="str">
        <f t="shared" si="31"/>
        <v>theater</v>
      </c>
      <c r="R363" s="6" t="str">
        <f t="shared" si="32"/>
        <v>plays</v>
      </c>
      <c r="S363" s="8">
        <f t="shared" si="33"/>
        <v>43015.208333333328</v>
      </c>
      <c r="T363" s="8">
        <f t="shared" si="34"/>
        <v>43039.208333333328</v>
      </c>
      <c r="U363" s="6">
        <f t="shared" si="35"/>
        <v>2017</v>
      </c>
      <c r="V363" t="str" cm="1">
        <f t="array" ref="V363">_xlfn.IFS(D363&lt;1000,"&lt;1000",D363&lt;5000,"1000 to 4999",D363&lt;10000,"5000 to 9999",D363&lt;15000,"10000 to 14999",D363&lt;20000,"15000 to 19999",D363&lt;25000,"20000 to 24999",D363&lt;30000,"25000 to 29999",D363&lt;35000,"30000 to 34999",D363&lt;40000,"35000 to 39999",D363&lt;45000,"40000 to 44999",D363&lt;50000,"45000 to 49999",D363&gt;50000,"Greater than 50000")</f>
        <v>5000 to 9999</v>
      </c>
    </row>
    <row r="364" spans="1:22"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5" cm="1">
        <f t="array" ref="O364">_xlfn.IFS(INT(E364/D364)&gt;=2,2,INT(E364/D364)&lt;2,E364/D364)</f>
        <v>2</v>
      </c>
      <c r="P364" s="7">
        <f t="shared" si="30"/>
        <v>72.015706806282722</v>
      </c>
      <c r="Q364" s="6" t="str">
        <f t="shared" si="31"/>
        <v>music</v>
      </c>
      <c r="R364" s="6" t="str">
        <f t="shared" si="32"/>
        <v>rock</v>
      </c>
      <c r="S364" s="8">
        <f t="shared" si="33"/>
        <v>40570.25</v>
      </c>
      <c r="T364" s="8">
        <f t="shared" si="34"/>
        <v>40608.25</v>
      </c>
      <c r="U364" s="6">
        <f t="shared" si="35"/>
        <v>2011</v>
      </c>
      <c r="V364" t="str" cm="1">
        <f t="array" ref="V364">_xlfn.IFS(D364&lt;1000,"&lt;1000",D364&lt;5000,"1000 to 4999",D364&lt;10000,"5000 to 9999",D364&lt;15000,"10000 to 14999",D364&lt;20000,"15000 to 19999",D364&lt;25000,"20000 to 24999",D364&lt;30000,"25000 to 29999",D364&lt;35000,"30000 to 34999",D364&lt;40000,"35000 to 39999",D364&lt;45000,"40000 to 44999",D364&lt;50000,"45000 to 49999",D364&gt;50000,"Greater than 50000")</f>
        <v>1000 to 4999</v>
      </c>
    </row>
    <row r="365" spans="1:22"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5" cm="1">
        <f t="array" ref="O365">_xlfn.IFS(INT(E365/D365)&gt;=2,2,INT(E365/D365)&lt;2,E365/D365)</f>
        <v>1.601923076923077</v>
      </c>
      <c r="P365" s="7">
        <f t="shared" si="30"/>
        <v>59.928057553956833</v>
      </c>
      <c r="Q365" s="6" t="str">
        <f t="shared" si="31"/>
        <v>music</v>
      </c>
      <c r="R365" s="6" t="str">
        <f t="shared" si="32"/>
        <v>rock</v>
      </c>
      <c r="S365" s="8">
        <f t="shared" si="33"/>
        <v>40904.25</v>
      </c>
      <c r="T365" s="8">
        <f t="shared" si="34"/>
        <v>40905.25</v>
      </c>
      <c r="U365" s="6">
        <f t="shared" si="35"/>
        <v>2011</v>
      </c>
      <c r="V365" t="str" cm="1">
        <f t="array" ref="V365">_xlfn.IFS(D365&lt;1000,"&lt;1000",D365&lt;5000,"1000 to 4999",D365&lt;10000,"5000 to 9999",D365&lt;15000,"10000 to 14999",D365&lt;20000,"15000 to 19999",D365&lt;25000,"20000 to 24999",D365&lt;30000,"25000 to 29999",D365&lt;35000,"30000 to 34999",D365&lt;40000,"35000 to 39999",D365&lt;45000,"40000 to 44999",D365&lt;50000,"45000 to 49999",D365&gt;50000,"Greater than 50000")</f>
        <v>5000 to 9999</v>
      </c>
    </row>
    <row r="366" spans="1:22"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5" cm="1">
        <f t="array" ref="O366">_xlfn.IFS(INT(E366/D366)&gt;=2,2,INT(E366/D366)&lt;2,E366/D366)</f>
        <v>2</v>
      </c>
      <c r="P366" s="7">
        <f t="shared" si="30"/>
        <v>78.209677419354833</v>
      </c>
      <c r="Q366" s="6" t="str">
        <f t="shared" si="31"/>
        <v>music</v>
      </c>
      <c r="R366" s="6" t="str">
        <f t="shared" si="32"/>
        <v>indie rock</v>
      </c>
      <c r="S366" s="8">
        <f t="shared" si="33"/>
        <v>43164.25</v>
      </c>
      <c r="T366" s="8">
        <f t="shared" si="34"/>
        <v>43194.208333333328</v>
      </c>
      <c r="U366" s="6">
        <f t="shared" si="35"/>
        <v>2018</v>
      </c>
      <c r="V366" t="str" cm="1">
        <f t="array" ref="V366">_xlfn.IFS(D366&lt;1000,"&lt;1000",D366&lt;5000,"1000 to 4999",D366&lt;10000,"5000 to 9999",D366&lt;15000,"10000 to 14999",D366&lt;20000,"15000 to 19999",D366&lt;25000,"20000 to 24999",D366&lt;30000,"25000 to 29999",D366&lt;35000,"30000 to 34999",D366&lt;40000,"35000 to 39999",D366&lt;45000,"40000 to 44999",D366&lt;50000,"45000 to 49999",D366&gt;50000,"Greater than 50000")</f>
        <v>&lt;1000</v>
      </c>
    </row>
    <row r="367" spans="1:22"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5" cm="1">
        <f t="array" ref="O367">_xlfn.IFS(INT(E367/D367)&gt;=2,2,INT(E367/D367)&lt;2,E367/D367)</f>
        <v>2</v>
      </c>
      <c r="P367" s="7">
        <f t="shared" si="30"/>
        <v>104.77678571428571</v>
      </c>
      <c r="Q367" s="6" t="str">
        <f t="shared" si="31"/>
        <v>theater</v>
      </c>
      <c r="R367" s="6" t="str">
        <f t="shared" si="32"/>
        <v>plays</v>
      </c>
      <c r="S367" s="8">
        <f t="shared" si="33"/>
        <v>42733.25</v>
      </c>
      <c r="T367" s="8">
        <f t="shared" si="34"/>
        <v>42760.25</v>
      </c>
      <c r="U367" s="6">
        <f t="shared" si="35"/>
        <v>2016</v>
      </c>
      <c r="V367" t="str" cm="1">
        <f t="array" ref="V367">_xlfn.IFS(D367&lt;1000,"&lt;1000",D367&lt;5000,"1000 to 4999",D367&lt;10000,"5000 to 9999",D367&lt;15000,"10000 to 14999",D367&lt;20000,"15000 to 19999",D367&lt;25000,"20000 to 24999",D367&lt;30000,"25000 to 29999",D367&lt;35000,"30000 to 34999",D367&lt;40000,"35000 to 39999",D367&lt;45000,"40000 to 44999",D367&lt;50000,"45000 to 49999",D367&gt;50000,"Greater than 50000")</f>
        <v>1000 to 4999</v>
      </c>
    </row>
    <row r="368" spans="1:22"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5" cm="1">
        <f t="array" ref="O368">_xlfn.IFS(INT(E368/D368)&gt;=2,2,INT(E368/D368)&lt;2,E368/D368)</f>
        <v>2</v>
      </c>
      <c r="P368" s="7">
        <f t="shared" si="30"/>
        <v>105.52475247524752</v>
      </c>
      <c r="Q368" s="6" t="str">
        <f t="shared" si="31"/>
        <v>theater</v>
      </c>
      <c r="R368" s="6" t="str">
        <f t="shared" si="32"/>
        <v>plays</v>
      </c>
      <c r="S368" s="8">
        <f t="shared" si="33"/>
        <v>40546.25</v>
      </c>
      <c r="T368" s="8">
        <f t="shared" si="34"/>
        <v>40547.25</v>
      </c>
      <c r="U368" s="6">
        <f t="shared" si="35"/>
        <v>2011</v>
      </c>
      <c r="V368" t="str" cm="1">
        <f t="array" ref="V368">_xlfn.IFS(D368&lt;1000,"&lt;1000",D368&lt;5000,"1000 to 4999",D368&lt;10000,"5000 to 9999",D368&lt;15000,"10000 to 14999",D368&lt;20000,"15000 to 19999",D368&lt;25000,"20000 to 24999",D368&lt;30000,"25000 to 29999",D368&lt;35000,"30000 to 34999",D368&lt;40000,"35000 to 39999",D368&lt;45000,"40000 to 44999",D368&lt;50000,"45000 to 49999",D368&gt;50000,"Greater than 50000")</f>
        <v>1000 to 4999</v>
      </c>
    </row>
    <row r="369" spans="1:22"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5" cm="1">
        <f t="array" ref="O369">_xlfn.IFS(INT(E369/D369)&gt;=2,2,INT(E369/D369)&lt;2,E369/D369)</f>
        <v>0.18888888888888888</v>
      </c>
      <c r="P369" s="7">
        <f t="shared" si="30"/>
        <v>24.933333333333334</v>
      </c>
      <c r="Q369" s="6" t="str">
        <f t="shared" si="31"/>
        <v>theater</v>
      </c>
      <c r="R369" s="6" t="str">
        <f t="shared" si="32"/>
        <v>plays</v>
      </c>
      <c r="S369" s="8">
        <f t="shared" si="33"/>
        <v>41930.208333333336</v>
      </c>
      <c r="T369" s="8">
        <f t="shared" si="34"/>
        <v>41954.25</v>
      </c>
      <c r="U369" s="6">
        <f t="shared" si="35"/>
        <v>2014</v>
      </c>
      <c r="V369" t="str" cm="1">
        <f t="array" ref="V369">_xlfn.IFS(D369&lt;1000,"&lt;1000",D369&lt;5000,"1000 to 4999",D369&lt;10000,"5000 to 9999",D369&lt;15000,"10000 to 14999",D369&lt;20000,"15000 to 19999",D369&lt;25000,"20000 to 24999",D369&lt;30000,"25000 to 29999",D369&lt;35000,"30000 to 34999",D369&lt;40000,"35000 to 39999",D369&lt;45000,"40000 to 44999",D369&lt;50000,"45000 to 49999",D369&gt;50000,"Greater than 50000")</f>
        <v>5000 to 9999</v>
      </c>
    </row>
    <row r="370" spans="1:22"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5" cm="1">
        <f t="array" ref="O370">_xlfn.IFS(INT(E370/D370)&gt;=2,2,INT(E370/D370)&lt;2,E370/D370)</f>
        <v>2</v>
      </c>
      <c r="P370" s="7">
        <f t="shared" si="30"/>
        <v>69.873786407766985</v>
      </c>
      <c r="Q370" s="6" t="str">
        <f t="shared" si="31"/>
        <v>film &amp; video</v>
      </c>
      <c r="R370" s="6" t="str">
        <f t="shared" si="32"/>
        <v>documentary</v>
      </c>
      <c r="S370" s="8">
        <f t="shared" si="33"/>
        <v>40464.208333333336</v>
      </c>
      <c r="T370" s="8">
        <f t="shared" si="34"/>
        <v>40487.208333333336</v>
      </c>
      <c r="U370" s="6">
        <f t="shared" si="35"/>
        <v>2010</v>
      </c>
      <c r="V370" t="str" cm="1">
        <f t="array" ref="V370">_xlfn.IFS(D370&lt;1000,"&lt;1000",D370&lt;5000,"1000 to 4999",D370&lt;10000,"5000 to 9999",D370&lt;15000,"10000 to 14999",D370&lt;20000,"15000 to 19999",D370&lt;25000,"20000 to 24999",D370&lt;30000,"25000 to 29999",D370&lt;35000,"30000 to 34999",D370&lt;40000,"35000 to 39999",D370&lt;45000,"40000 to 44999",D370&lt;50000,"45000 to 49999",D370&gt;50000,"Greater than 50000")</f>
        <v>5000 to 9999</v>
      </c>
    </row>
    <row r="371" spans="1:22"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5" cm="1">
        <f t="array" ref="O371">_xlfn.IFS(INT(E371/D371)&gt;=2,2,INT(E371/D371)&lt;2,E371/D371)</f>
        <v>2</v>
      </c>
      <c r="P371" s="7">
        <f t="shared" si="30"/>
        <v>95.733766233766232</v>
      </c>
      <c r="Q371" s="6" t="str">
        <f t="shared" si="31"/>
        <v>film &amp; video</v>
      </c>
      <c r="R371" s="6" t="str">
        <f t="shared" si="32"/>
        <v>television</v>
      </c>
      <c r="S371" s="8">
        <f t="shared" si="33"/>
        <v>41308.25</v>
      </c>
      <c r="T371" s="8">
        <f t="shared" si="34"/>
        <v>41347.208333333336</v>
      </c>
      <c r="U371" s="6">
        <f t="shared" si="35"/>
        <v>2013</v>
      </c>
      <c r="V371" t="str" cm="1">
        <f t="array" ref="V371">_xlfn.IFS(D371&lt;1000,"&lt;1000",D371&lt;5000,"1000 to 4999",D371&lt;10000,"5000 to 9999",D371&lt;15000,"10000 to 14999",D371&lt;20000,"15000 to 19999",D371&lt;25000,"20000 to 24999",D371&lt;30000,"25000 to 29999",D371&lt;35000,"30000 to 34999",D371&lt;40000,"35000 to 39999",D371&lt;45000,"40000 to 44999",D371&lt;50000,"45000 to 49999",D371&gt;50000,"Greater than 50000")</f>
        <v>5000 to 9999</v>
      </c>
    </row>
    <row r="372" spans="1:22"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5" cm="1">
        <f t="array" ref="O372">_xlfn.IFS(INT(E372/D372)&gt;=2,2,INT(E372/D372)&lt;2,E372/D372)</f>
        <v>1.593633125556545</v>
      </c>
      <c r="P372" s="7">
        <f t="shared" si="30"/>
        <v>29.997485752598056</v>
      </c>
      <c r="Q372" s="6" t="str">
        <f t="shared" si="31"/>
        <v>theater</v>
      </c>
      <c r="R372" s="6" t="str">
        <f t="shared" si="32"/>
        <v>plays</v>
      </c>
      <c r="S372" s="8">
        <f t="shared" si="33"/>
        <v>43570.208333333328</v>
      </c>
      <c r="T372" s="8">
        <f t="shared" si="34"/>
        <v>43576.208333333328</v>
      </c>
      <c r="U372" s="6">
        <f t="shared" si="35"/>
        <v>2019</v>
      </c>
      <c r="V372" t="str" cm="1">
        <f t="array" ref="V372">_xlfn.IFS(D372&lt;1000,"&lt;1000",D372&lt;5000,"1000 to 4999",D372&lt;10000,"5000 to 9999",D372&lt;15000,"10000 to 14999",D372&lt;20000,"15000 to 19999",D372&lt;25000,"20000 to 24999",D372&lt;30000,"25000 to 29999",D372&lt;35000,"30000 to 34999",D372&lt;40000,"35000 to 39999",D372&lt;45000,"40000 to 44999",D372&lt;50000,"45000 to 49999",D372&gt;50000,"Greater than 50000")</f>
        <v>Greater than 50000</v>
      </c>
    </row>
    <row r="373" spans="1:22"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5" cm="1">
        <f t="array" ref="O373">_xlfn.IFS(INT(E373/D373)&gt;=2,2,INT(E373/D373)&lt;2,E373/D373)</f>
        <v>0.67869978858350954</v>
      </c>
      <c r="P373" s="7">
        <f t="shared" si="30"/>
        <v>59.011948529411768</v>
      </c>
      <c r="Q373" s="6" t="str">
        <f t="shared" si="31"/>
        <v>theater</v>
      </c>
      <c r="R373" s="6" t="str">
        <f t="shared" si="32"/>
        <v>plays</v>
      </c>
      <c r="S373" s="8">
        <f t="shared" si="33"/>
        <v>42043.25</v>
      </c>
      <c r="T373" s="8">
        <f t="shared" si="34"/>
        <v>42094.208333333328</v>
      </c>
      <c r="U373" s="6">
        <f t="shared" si="35"/>
        <v>2015</v>
      </c>
      <c r="V373" t="str" cm="1">
        <f t="array" ref="V373">_xlfn.IFS(D373&lt;1000,"&lt;1000",D373&lt;5000,"1000 to 4999",D373&lt;10000,"5000 to 9999",D373&lt;15000,"10000 to 14999",D373&lt;20000,"15000 to 19999",D373&lt;25000,"20000 to 24999",D373&lt;30000,"25000 to 29999",D373&lt;35000,"30000 to 34999",D373&lt;40000,"35000 to 39999",D373&lt;45000,"40000 to 44999",D373&lt;50000,"45000 to 49999",D373&gt;50000,"Greater than 50000")</f>
        <v>Greater than 50000</v>
      </c>
    </row>
    <row r="374" spans="1:22"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5" cm="1">
        <f t="array" ref="O374">_xlfn.IFS(INT(E374/D374)&gt;=2,2,INT(E374/D374)&lt;2,E374/D374)</f>
        <v>2</v>
      </c>
      <c r="P374" s="7">
        <f t="shared" si="30"/>
        <v>84.757396449704146</v>
      </c>
      <c r="Q374" s="6" t="str">
        <f t="shared" si="31"/>
        <v>film &amp; video</v>
      </c>
      <c r="R374" s="6" t="str">
        <f t="shared" si="32"/>
        <v>documentary</v>
      </c>
      <c r="S374" s="8">
        <f t="shared" si="33"/>
        <v>42012.25</v>
      </c>
      <c r="T374" s="8">
        <f t="shared" si="34"/>
        <v>42032.25</v>
      </c>
      <c r="U374" s="6">
        <f t="shared" si="35"/>
        <v>2015</v>
      </c>
      <c r="V374" t="str" cm="1">
        <f t="array" ref="V374">_xlfn.IFS(D374&lt;1000,"&lt;1000",D374&lt;5000,"1000 to 4999",D374&lt;10000,"5000 to 9999",D374&lt;15000,"10000 to 14999",D374&lt;20000,"15000 to 19999",D374&lt;25000,"20000 to 24999",D374&lt;30000,"25000 to 29999",D374&lt;35000,"30000 to 34999",D374&lt;40000,"35000 to 39999",D374&lt;45000,"40000 to 44999",D374&lt;50000,"45000 to 49999",D374&gt;50000,"Greater than 50000")</f>
        <v>&lt;1000</v>
      </c>
    </row>
    <row r="375" spans="1:22"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5" cm="1">
        <f t="array" ref="O375">_xlfn.IFS(INT(E375/D375)&gt;=2,2,INT(E375/D375)&lt;2,E375/D375)</f>
        <v>2</v>
      </c>
      <c r="P375" s="7">
        <f t="shared" si="30"/>
        <v>78.010921177587846</v>
      </c>
      <c r="Q375" s="6" t="str">
        <f t="shared" si="31"/>
        <v>theater</v>
      </c>
      <c r="R375" s="6" t="str">
        <f t="shared" si="32"/>
        <v>plays</v>
      </c>
      <c r="S375" s="8">
        <f t="shared" si="33"/>
        <v>42964.208333333328</v>
      </c>
      <c r="T375" s="8">
        <f t="shared" si="34"/>
        <v>42972.208333333328</v>
      </c>
      <c r="U375" s="6">
        <f t="shared" si="35"/>
        <v>2017</v>
      </c>
      <c r="V375" t="str" cm="1">
        <f t="array" ref="V375">_xlfn.IFS(D375&lt;1000,"&lt;1000",D375&lt;5000,"1000 to 4999",D375&lt;10000,"5000 to 9999",D375&lt;15000,"10000 to 14999",D375&lt;20000,"15000 to 19999",D375&lt;25000,"20000 to 24999",D375&lt;30000,"25000 to 29999",D375&lt;35000,"30000 to 34999",D375&lt;40000,"35000 to 39999",D375&lt;45000,"40000 to 44999",D375&lt;50000,"45000 to 49999",D375&gt;50000,"Greater than 50000")</f>
        <v>20000 to 24999</v>
      </c>
    </row>
    <row r="376" spans="1:22"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5" cm="1">
        <f t="array" ref="O376">_xlfn.IFS(INT(E376/D376)&gt;=2,2,INT(E376/D376)&lt;2,E376/D376)</f>
        <v>0.13185782556750297</v>
      </c>
      <c r="P376" s="7">
        <f t="shared" si="30"/>
        <v>50.05215419501134</v>
      </c>
      <c r="Q376" s="6" t="str">
        <f t="shared" si="31"/>
        <v>film &amp; video</v>
      </c>
      <c r="R376" s="6" t="str">
        <f t="shared" si="32"/>
        <v>documentary</v>
      </c>
      <c r="S376" s="8">
        <f t="shared" si="33"/>
        <v>43476.25</v>
      </c>
      <c r="T376" s="8">
        <f t="shared" si="34"/>
        <v>43481.25</v>
      </c>
      <c r="U376" s="6">
        <f t="shared" si="35"/>
        <v>2019</v>
      </c>
      <c r="V376" t="str" cm="1">
        <f t="array" ref="V376">_xlfn.IFS(D376&lt;1000,"&lt;1000",D376&lt;5000,"1000 to 4999",D376&lt;10000,"5000 to 9999",D376&lt;15000,"10000 to 14999",D376&lt;20000,"15000 to 19999",D376&lt;25000,"20000 to 24999",D376&lt;30000,"25000 to 29999",D376&lt;35000,"30000 to 34999",D376&lt;40000,"35000 to 39999",D376&lt;45000,"40000 to 44999",D376&lt;50000,"45000 to 49999",D376&gt;50000,"Greater than 50000")</f>
        <v>Greater than 50000</v>
      </c>
    </row>
    <row r="377" spans="1:22"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5" cm="1">
        <f t="array" ref="O377">_xlfn.IFS(INT(E377/D377)&gt;=2,2,INT(E377/D377)&lt;2,E377/D377)</f>
        <v>0.54777777777777781</v>
      </c>
      <c r="P377" s="7">
        <f t="shared" si="30"/>
        <v>59.16</v>
      </c>
      <c r="Q377" s="6" t="str">
        <f t="shared" si="31"/>
        <v>music</v>
      </c>
      <c r="R377" s="6" t="str">
        <f t="shared" si="32"/>
        <v>indie rock</v>
      </c>
      <c r="S377" s="8">
        <f t="shared" si="33"/>
        <v>42293.208333333328</v>
      </c>
      <c r="T377" s="8">
        <f t="shared" si="34"/>
        <v>42350.25</v>
      </c>
      <c r="U377" s="6">
        <f t="shared" si="35"/>
        <v>2015</v>
      </c>
      <c r="V377" t="str" cm="1">
        <f t="array" ref="V377">_xlfn.IFS(D377&lt;1000,"&lt;1000",D377&lt;5000,"1000 to 4999",D377&lt;10000,"5000 to 9999",D377&lt;15000,"10000 to 14999",D377&lt;20000,"15000 to 19999",D377&lt;25000,"20000 to 24999",D377&lt;30000,"25000 to 29999",D377&lt;35000,"30000 to 34999",D377&lt;40000,"35000 to 39999",D377&lt;45000,"40000 to 44999",D377&lt;50000,"45000 to 49999",D377&gt;50000,"Greater than 50000")</f>
        <v>1000 to 4999</v>
      </c>
    </row>
    <row r="378" spans="1:22"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5" cm="1">
        <f t="array" ref="O378">_xlfn.IFS(INT(E378/D378)&gt;=2,2,INT(E378/D378)&lt;2,E378/D378)</f>
        <v>2</v>
      </c>
      <c r="P378" s="7">
        <f t="shared" si="30"/>
        <v>93.702290076335885</v>
      </c>
      <c r="Q378" s="6" t="str">
        <f t="shared" si="31"/>
        <v>music</v>
      </c>
      <c r="R378" s="6" t="str">
        <f t="shared" si="32"/>
        <v>rock</v>
      </c>
      <c r="S378" s="8">
        <f t="shared" si="33"/>
        <v>41826.208333333336</v>
      </c>
      <c r="T378" s="8">
        <f t="shared" si="34"/>
        <v>41832.208333333336</v>
      </c>
      <c r="U378" s="6">
        <f t="shared" si="35"/>
        <v>2014</v>
      </c>
      <c r="V378" t="str" cm="1">
        <f t="array" ref="V378">_xlfn.IFS(D378&lt;1000,"&lt;1000",D378&lt;5000,"1000 to 4999",D378&lt;10000,"5000 to 9999",D378&lt;15000,"10000 to 14999",D378&lt;20000,"15000 to 19999",D378&lt;25000,"20000 to 24999",D378&lt;30000,"25000 to 29999",D378&lt;35000,"30000 to 34999",D378&lt;40000,"35000 to 39999",D378&lt;45000,"40000 to 44999",D378&lt;50000,"45000 to 49999",D378&gt;50000,"Greater than 50000")</f>
        <v>1000 to 4999</v>
      </c>
    </row>
    <row r="379" spans="1:22"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5" cm="1">
        <f t="array" ref="O379">_xlfn.IFS(INT(E379/D379)&gt;=2,2,INT(E379/D379)&lt;2,E379/D379)</f>
        <v>0.10257545271629778</v>
      </c>
      <c r="P379" s="7">
        <f t="shared" si="30"/>
        <v>40.14173228346457</v>
      </c>
      <c r="Q379" s="6" t="str">
        <f t="shared" si="31"/>
        <v>theater</v>
      </c>
      <c r="R379" s="6" t="str">
        <f t="shared" si="32"/>
        <v>plays</v>
      </c>
      <c r="S379" s="8">
        <f t="shared" si="33"/>
        <v>43760.208333333328</v>
      </c>
      <c r="T379" s="8">
        <f t="shared" si="34"/>
        <v>43774.25</v>
      </c>
      <c r="U379" s="6">
        <f t="shared" si="35"/>
        <v>2019</v>
      </c>
      <c r="V379" t="str" cm="1">
        <f t="array" ref="V379">_xlfn.IFS(D379&lt;1000,"&lt;1000",D379&lt;5000,"1000 to 4999",D379&lt;10000,"5000 to 9999",D379&lt;15000,"10000 to 14999",D379&lt;20000,"15000 to 19999",D379&lt;25000,"20000 to 24999",D379&lt;30000,"25000 to 29999",D379&lt;35000,"30000 to 34999",D379&lt;40000,"35000 to 39999",D379&lt;45000,"40000 to 44999",D379&lt;50000,"45000 to 49999",D379&gt;50000,"Greater than 50000")</f>
        <v>45000 to 49999</v>
      </c>
    </row>
    <row r="380" spans="1:22"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5" cm="1">
        <f t="array" ref="O380">_xlfn.IFS(INT(E380/D380)&gt;=2,2,INT(E380/D380)&lt;2,E380/D380)</f>
        <v>0.13962962962962963</v>
      </c>
      <c r="P380" s="7">
        <f t="shared" si="30"/>
        <v>70.090140845070422</v>
      </c>
      <c r="Q380" s="6" t="str">
        <f t="shared" si="31"/>
        <v>film &amp; video</v>
      </c>
      <c r="R380" s="6" t="str">
        <f t="shared" si="32"/>
        <v>documentary</v>
      </c>
      <c r="S380" s="8">
        <f t="shared" si="33"/>
        <v>43241.208333333328</v>
      </c>
      <c r="T380" s="8">
        <f t="shared" si="34"/>
        <v>43279.208333333328</v>
      </c>
      <c r="U380" s="6">
        <f t="shared" si="35"/>
        <v>2018</v>
      </c>
      <c r="V380" t="str" cm="1">
        <f t="array" ref="V380">_xlfn.IFS(D380&lt;1000,"&lt;1000",D380&lt;5000,"1000 to 4999",D380&lt;10000,"5000 to 9999",D380&lt;15000,"10000 to 14999",D380&lt;20000,"15000 to 19999",D380&lt;25000,"20000 to 24999",D380&lt;30000,"25000 to 29999",D380&lt;35000,"30000 to 34999",D380&lt;40000,"35000 to 39999",D380&lt;45000,"40000 to 44999",D380&lt;50000,"45000 to 49999",D380&gt;50000,"Greater than 50000")</f>
        <v>Greater than 50000</v>
      </c>
    </row>
    <row r="381" spans="1:22"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5" cm="1">
        <f t="array" ref="O381">_xlfn.IFS(INT(E381/D381)&gt;=2,2,INT(E381/D381)&lt;2,E381/D381)</f>
        <v>0.40444444444444444</v>
      </c>
      <c r="P381" s="7">
        <f t="shared" si="30"/>
        <v>66.181818181818187</v>
      </c>
      <c r="Q381" s="6" t="str">
        <f t="shared" si="31"/>
        <v>theater</v>
      </c>
      <c r="R381" s="6" t="str">
        <f t="shared" si="32"/>
        <v>plays</v>
      </c>
      <c r="S381" s="8">
        <f t="shared" si="33"/>
        <v>40843.208333333336</v>
      </c>
      <c r="T381" s="8">
        <f t="shared" si="34"/>
        <v>40857.25</v>
      </c>
      <c r="U381" s="6">
        <f t="shared" si="35"/>
        <v>2011</v>
      </c>
      <c r="V381" t="str" cm="1">
        <f t="array" ref="V381">_xlfn.IFS(D381&lt;1000,"&lt;1000",D381&lt;5000,"1000 to 4999",D381&lt;10000,"5000 to 9999",D381&lt;15000,"10000 to 14999",D381&lt;20000,"15000 to 19999",D381&lt;25000,"20000 to 24999",D381&lt;30000,"25000 to 29999",D381&lt;35000,"30000 to 34999",D381&lt;40000,"35000 to 39999",D381&lt;45000,"40000 to 44999",D381&lt;50000,"45000 to 49999",D381&gt;50000,"Greater than 50000")</f>
        <v>5000 to 9999</v>
      </c>
    </row>
    <row r="382" spans="1:22"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5" cm="1">
        <f t="array" ref="O382">_xlfn.IFS(INT(E382/D382)&gt;=2,2,INT(E382/D382)&lt;2,E382/D382)</f>
        <v>1.6032</v>
      </c>
      <c r="P382" s="7">
        <f t="shared" si="30"/>
        <v>47.714285714285715</v>
      </c>
      <c r="Q382" s="6" t="str">
        <f t="shared" si="31"/>
        <v>theater</v>
      </c>
      <c r="R382" s="6" t="str">
        <f t="shared" si="32"/>
        <v>plays</v>
      </c>
      <c r="S382" s="8">
        <f t="shared" si="33"/>
        <v>41448.208333333336</v>
      </c>
      <c r="T382" s="8">
        <f t="shared" si="34"/>
        <v>41453.208333333336</v>
      </c>
      <c r="U382" s="6">
        <f t="shared" si="35"/>
        <v>2013</v>
      </c>
      <c r="V382" t="str" cm="1">
        <f t="array" ref="V382">_xlfn.IFS(D382&lt;1000,"&lt;1000",D382&lt;5000,"1000 to 4999",D382&lt;10000,"5000 to 9999",D382&lt;15000,"10000 to 14999",D382&lt;20000,"15000 to 19999",D382&lt;25000,"20000 to 24999",D382&lt;30000,"25000 to 29999",D382&lt;35000,"30000 to 34999",D382&lt;40000,"35000 to 39999",D382&lt;45000,"40000 to 44999",D382&lt;50000,"45000 to 49999",D382&gt;50000,"Greater than 50000")</f>
        <v>1000 to 4999</v>
      </c>
    </row>
    <row r="383" spans="1:22"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5" cm="1">
        <f t="array" ref="O383">_xlfn.IFS(INT(E383/D383)&gt;=2,2,INT(E383/D383)&lt;2,E383/D383)</f>
        <v>1.8394339622641509</v>
      </c>
      <c r="P383" s="7">
        <f t="shared" si="30"/>
        <v>62.896774193548389</v>
      </c>
      <c r="Q383" s="6" t="str">
        <f t="shared" si="31"/>
        <v>theater</v>
      </c>
      <c r="R383" s="6" t="str">
        <f t="shared" si="32"/>
        <v>plays</v>
      </c>
      <c r="S383" s="8">
        <f t="shared" si="33"/>
        <v>42163.208333333328</v>
      </c>
      <c r="T383" s="8">
        <f t="shared" si="34"/>
        <v>42209.208333333328</v>
      </c>
      <c r="U383" s="6">
        <f t="shared" si="35"/>
        <v>2015</v>
      </c>
      <c r="V383" t="str" cm="1">
        <f t="array" ref="V383">_xlfn.IFS(D383&lt;1000,"&lt;1000",D383&lt;5000,"1000 to 4999",D383&lt;10000,"5000 to 9999",D383&lt;15000,"10000 to 14999",D383&lt;20000,"15000 to 19999",D383&lt;25000,"20000 to 24999",D383&lt;30000,"25000 to 29999",D383&lt;35000,"30000 to 34999",D383&lt;40000,"35000 to 39999",D383&lt;45000,"40000 to 44999",D383&lt;50000,"45000 to 49999",D383&gt;50000,"Greater than 50000")</f>
        <v>5000 to 9999</v>
      </c>
    </row>
    <row r="384" spans="1:22"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5" cm="1">
        <f t="array" ref="O384">_xlfn.IFS(INT(E384/D384)&gt;=2,2,INT(E384/D384)&lt;2,E384/D384)</f>
        <v>0.63769230769230767</v>
      </c>
      <c r="P384" s="7">
        <f t="shared" si="30"/>
        <v>86.611940298507463</v>
      </c>
      <c r="Q384" s="6" t="str">
        <f t="shared" si="31"/>
        <v>photography</v>
      </c>
      <c r="R384" s="6" t="str">
        <f t="shared" si="32"/>
        <v>photography books</v>
      </c>
      <c r="S384" s="8">
        <f t="shared" si="33"/>
        <v>43024.208333333328</v>
      </c>
      <c r="T384" s="8">
        <f t="shared" si="34"/>
        <v>43043.208333333328</v>
      </c>
      <c r="U384" s="6">
        <f t="shared" si="35"/>
        <v>2017</v>
      </c>
      <c r="V384" t="str" cm="1">
        <f t="array" ref="V384">_xlfn.IFS(D384&lt;1000,"&lt;1000",D384&lt;5000,"1000 to 4999",D384&lt;10000,"5000 to 9999",D384&lt;15000,"10000 to 14999",D384&lt;20000,"15000 to 19999",D384&lt;25000,"20000 to 24999",D384&lt;30000,"25000 to 29999",D384&lt;35000,"30000 to 34999",D384&lt;40000,"35000 to 39999",D384&lt;45000,"40000 to 44999",D384&lt;50000,"45000 to 49999",D384&gt;50000,"Greater than 50000")</f>
        <v>5000 to 9999</v>
      </c>
    </row>
    <row r="385" spans="1:22"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5" cm="1">
        <f t="array" ref="O385">_xlfn.IFS(INT(E385/D385)&gt;=2,2,INT(E385/D385)&lt;2,E385/D385)</f>
        <v>2</v>
      </c>
      <c r="P385" s="7">
        <f t="shared" si="30"/>
        <v>75.126984126984127</v>
      </c>
      <c r="Q385" s="6" t="str">
        <f t="shared" si="31"/>
        <v>food</v>
      </c>
      <c r="R385" s="6" t="str">
        <f t="shared" si="32"/>
        <v>food trucks</v>
      </c>
      <c r="S385" s="8">
        <f t="shared" si="33"/>
        <v>43509.25</v>
      </c>
      <c r="T385" s="8">
        <f t="shared" si="34"/>
        <v>43515.25</v>
      </c>
      <c r="U385" s="6">
        <f t="shared" si="35"/>
        <v>2019</v>
      </c>
      <c r="V385" t="str" cm="1">
        <f t="array" ref="V385">_xlfn.IFS(D385&lt;1000,"&lt;1000",D385&lt;5000,"1000 to 4999",D385&lt;10000,"5000 to 9999",D385&lt;15000,"10000 to 14999",D385&lt;20000,"15000 to 19999",D385&lt;25000,"20000 to 24999",D385&lt;30000,"25000 to 29999",D385&lt;35000,"30000 to 34999",D385&lt;40000,"35000 to 39999",D385&lt;45000,"40000 to 44999",D385&lt;50000,"45000 to 49999",D385&gt;50000,"Greater than 50000")</f>
        <v>5000 to 9999</v>
      </c>
    </row>
    <row r="386" spans="1:22"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5" cm="1">
        <f t="array" ref="O386">_xlfn.IFS(INT(E386/D386)&gt;=2,2,INT(E386/D386)&lt;2,E386/D386)</f>
        <v>1.7200961538461539</v>
      </c>
      <c r="P386" s="7">
        <f t="shared" si="30"/>
        <v>41.004167534903104</v>
      </c>
      <c r="Q386" s="6" t="str">
        <f t="shared" si="31"/>
        <v>film &amp; video</v>
      </c>
      <c r="R386" s="6" t="str">
        <f t="shared" si="32"/>
        <v>documentary</v>
      </c>
      <c r="S386" s="8">
        <f t="shared" si="33"/>
        <v>42776.25</v>
      </c>
      <c r="T386" s="8">
        <f t="shared" si="34"/>
        <v>42803.25</v>
      </c>
      <c r="U386" s="6">
        <f t="shared" si="35"/>
        <v>2017</v>
      </c>
      <c r="V386" t="str" cm="1">
        <f t="array" ref="V386">_xlfn.IFS(D386&lt;1000,"&lt;1000",D386&lt;5000,"1000 to 4999",D386&lt;10000,"5000 to 9999",D386&lt;15000,"10000 to 14999",D386&lt;20000,"15000 to 19999",D386&lt;25000,"20000 to 24999",D386&lt;30000,"25000 to 29999",D386&lt;35000,"30000 to 34999",D386&lt;40000,"35000 to 39999",D386&lt;45000,"40000 to 44999",D386&lt;50000,"45000 to 49999",D386&gt;50000,"Greater than 50000")</f>
        <v>Greater than 50000</v>
      </c>
    </row>
    <row r="387" spans="1:22"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5" cm="1">
        <f t="array" ref="O387">_xlfn.IFS(INT(E387/D387)&gt;=2,2,INT(E387/D387)&lt;2,E387/D387)</f>
        <v>1.4616709511568124</v>
      </c>
      <c r="P387" s="7">
        <f t="shared" ref="P387:P450" si="36">IF(G387&lt;&gt;0,E387/G387,0)</f>
        <v>50.007915567282325</v>
      </c>
      <c r="Q387" s="6" t="str">
        <f t="shared" ref="Q387:Q450" si="37">LEFT(N387,FIND("/",N387)-1)</f>
        <v>publishing</v>
      </c>
      <c r="R387" s="6" t="str">
        <f t="shared" ref="R387:R450" si="38">RIGHT(N387,LEN(N387)-FIND("/",N387))</f>
        <v>nonfiction</v>
      </c>
      <c r="S387" s="8">
        <f t="shared" ref="S387:S450" si="39">(J387/86400)+DATE(1970,1,1)</f>
        <v>43553.208333333328</v>
      </c>
      <c r="T387" s="8">
        <f t="shared" ref="T387:T450" si="40">(K387/86400)+DATE(1970,1,1)</f>
        <v>43585.208333333328</v>
      </c>
      <c r="U387" s="6">
        <f t="shared" ref="U387:U450" si="41">YEAR(S387)</f>
        <v>2019</v>
      </c>
      <c r="V387" t="str" cm="1">
        <f t="array" ref="V387">_xlfn.IFS(D387&lt;1000,"&lt;1000",D387&lt;5000,"1000 to 4999",D387&lt;10000,"5000 to 9999",D387&lt;15000,"10000 to 14999",D387&lt;20000,"15000 to 19999",D387&lt;25000,"20000 to 24999",D387&lt;30000,"25000 to 29999",D387&lt;35000,"30000 to 34999",D387&lt;40000,"35000 to 39999",D387&lt;45000,"40000 to 44999",D387&lt;50000,"45000 to 49999",D387&gt;50000,"Greater than 50000")</f>
        <v>35000 to 39999</v>
      </c>
    </row>
    <row r="388" spans="1:22"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5" cm="1">
        <f t="array" ref="O388">_xlfn.IFS(INT(E388/D388)&gt;=2,2,INT(E388/D388)&lt;2,E388/D388)</f>
        <v>0.76423616236162362</v>
      </c>
      <c r="P388" s="7">
        <f t="shared" si="36"/>
        <v>96.960674157303373</v>
      </c>
      <c r="Q388" s="6" t="str">
        <f t="shared" si="37"/>
        <v>theater</v>
      </c>
      <c r="R388" s="6" t="str">
        <f t="shared" si="38"/>
        <v>plays</v>
      </c>
      <c r="S388" s="8">
        <f t="shared" si="39"/>
        <v>40355.208333333336</v>
      </c>
      <c r="T388" s="8">
        <f t="shared" si="40"/>
        <v>40367.208333333336</v>
      </c>
      <c r="U388" s="6">
        <f t="shared" si="41"/>
        <v>2010</v>
      </c>
      <c r="V388" t="str" cm="1">
        <f t="array" ref="V388">_xlfn.IFS(D388&lt;1000,"&lt;1000",D388&lt;5000,"1000 to 4999",D388&lt;10000,"5000 to 9999",D388&lt;15000,"10000 to 14999",D388&lt;20000,"15000 to 19999",D388&lt;25000,"20000 to 24999",D388&lt;30000,"25000 to 29999",D388&lt;35000,"30000 to 34999",D388&lt;40000,"35000 to 39999",D388&lt;45000,"40000 to 44999",D388&lt;50000,"45000 to 49999",D388&gt;50000,"Greater than 50000")</f>
        <v>Greater than 50000</v>
      </c>
    </row>
    <row r="389" spans="1:22"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5" cm="1">
        <f t="array" ref="O389">_xlfn.IFS(INT(E389/D389)&gt;=2,2,INT(E389/D389)&lt;2,E389/D389)</f>
        <v>0.39261467889908258</v>
      </c>
      <c r="P389" s="7">
        <f t="shared" si="36"/>
        <v>100.93160377358491</v>
      </c>
      <c r="Q389" s="6" t="str">
        <f t="shared" si="37"/>
        <v>technology</v>
      </c>
      <c r="R389" s="6" t="str">
        <f t="shared" si="38"/>
        <v>wearables</v>
      </c>
      <c r="S389" s="8">
        <f t="shared" si="39"/>
        <v>41072.208333333336</v>
      </c>
      <c r="T389" s="8">
        <f t="shared" si="40"/>
        <v>41077.208333333336</v>
      </c>
      <c r="U389" s="6">
        <f t="shared" si="41"/>
        <v>2012</v>
      </c>
      <c r="V389" t="str" cm="1">
        <f t="array" ref="V389">_xlfn.IFS(D389&lt;1000,"&lt;1000",D389&lt;5000,"1000 to 4999",D389&lt;10000,"5000 to 9999",D389&lt;15000,"10000 to 14999",D389&lt;20000,"15000 to 19999",D389&lt;25000,"20000 to 24999",D389&lt;30000,"25000 to 29999",D389&lt;35000,"30000 to 34999",D389&lt;40000,"35000 to 39999",D389&lt;45000,"40000 to 44999",D389&lt;50000,"45000 to 49999",D389&gt;50000,"Greater than 50000")</f>
        <v>Greater than 50000</v>
      </c>
    </row>
    <row r="390" spans="1:22"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5" cm="1">
        <f t="array" ref="O390">_xlfn.IFS(INT(E390/D390)&gt;=2,2,INT(E390/D390)&lt;2,E390/D390)</f>
        <v>0.11270034843205574</v>
      </c>
      <c r="P390" s="7">
        <f t="shared" si="36"/>
        <v>89.227586206896547</v>
      </c>
      <c r="Q390" s="6" t="str">
        <f t="shared" si="37"/>
        <v>music</v>
      </c>
      <c r="R390" s="6" t="str">
        <f t="shared" si="38"/>
        <v>indie rock</v>
      </c>
      <c r="S390" s="8">
        <f t="shared" si="39"/>
        <v>40912.25</v>
      </c>
      <c r="T390" s="8">
        <f t="shared" si="40"/>
        <v>40914.25</v>
      </c>
      <c r="U390" s="6">
        <f t="shared" si="41"/>
        <v>2012</v>
      </c>
      <c r="V390" t="str" cm="1">
        <f t="array" ref="V390">_xlfn.IFS(D390&lt;1000,"&lt;1000",D390&lt;5000,"1000 to 4999",D390&lt;10000,"5000 to 9999",D390&lt;15000,"10000 to 14999",D390&lt;20000,"15000 to 19999",D390&lt;25000,"20000 to 24999",D390&lt;30000,"25000 to 29999",D390&lt;35000,"30000 to 34999",D390&lt;40000,"35000 to 39999",D390&lt;45000,"40000 to 44999",D390&lt;50000,"45000 to 49999",D390&gt;50000,"Greater than 50000")</f>
        <v>Greater than 50000</v>
      </c>
    </row>
    <row r="391" spans="1:22"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5" cm="1">
        <f t="array" ref="O391">_xlfn.IFS(INT(E391/D391)&gt;=2,2,INT(E391/D391)&lt;2,E391/D391)</f>
        <v>1.2211084337349398</v>
      </c>
      <c r="P391" s="7">
        <f t="shared" si="36"/>
        <v>87.979166666666671</v>
      </c>
      <c r="Q391" s="6" t="str">
        <f t="shared" si="37"/>
        <v>theater</v>
      </c>
      <c r="R391" s="6" t="str">
        <f t="shared" si="38"/>
        <v>plays</v>
      </c>
      <c r="S391" s="8">
        <f t="shared" si="39"/>
        <v>40479.208333333336</v>
      </c>
      <c r="T391" s="8">
        <f t="shared" si="40"/>
        <v>40506.25</v>
      </c>
      <c r="U391" s="6">
        <f t="shared" si="41"/>
        <v>2010</v>
      </c>
      <c r="V391" t="str" cm="1">
        <f t="array" ref="V391">_xlfn.IFS(D391&lt;1000,"&lt;1000",D391&lt;5000,"1000 to 4999",D391&lt;10000,"5000 to 9999",D391&lt;15000,"10000 to 14999",D391&lt;20000,"15000 to 19999",D391&lt;25000,"20000 to 24999",D391&lt;30000,"25000 to 29999",D391&lt;35000,"30000 to 34999",D391&lt;40000,"35000 to 39999",D391&lt;45000,"40000 to 44999",D391&lt;50000,"45000 to 49999",D391&gt;50000,"Greater than 50000")</f>
        <v>Greater than 50000</v>
      </c>
    </row>
    <row r="392" spans="1:22"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5" cm="1">
        <f t="array" ref="O392">_xlfn.IFS(INT(E392/D392)&gt;=2,2,INT(E392/D392)&lt;2,E392/D392)</f>
        <v>1.8654166666666667</v>
      </c>
      <c r="P392" s="7">
        <f t="shared" si="36"/>
        <v>89.54</v>
      </c>
      <c r="Q392" s="6" t="str">
        <f t="shared" si="37"/>
        <v>photography</v>
      </c>
      <c r="R392" s="6" t="str">
        <f t="shared" si="38"/>
        <v>photography books</v>
      </c>
      <c r="S392" s="8">
        <f t="shared" si="39"/>
        <v>41530.208333333336</v>
      </c>
      <c r="T392" s="8">
        <f t="shared" si="40"/>
        <v>41545.208333333336</v>
      </c>
      <c r="U392" s="6">
        <f t="shared" si="41"/>
        <v>2013</v>
      </c>
      <c r="V392" t="str" cm="1">
        <f t="array" ref="V392">_xlfn.IFS(D392&lt;1000,"&lt;1000",D392&lt;5000,"1000 to 4999",D392&lt;10000,"5000 to 9999",D392&lt;15000,"10000 to 14999",D392&lt;20000,"15000 to 19999",D392&lt;25000,"20000 to 24999",D392&lt;30000,"25000 to 29999",D392&lt;35000,"30000 to 34999",D392&lt;40000,"35000 to 39999",D392&lt;45000,"40000 to 44999",D392&lt;50000,"45000 to 49999",D392&gt;50000,"Greater than 50000")</f>
        <v>1000 to 4999</v>
      </c>
    </row>
    <row r="393" spans="1:22"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5" cm="1">
        <f t="array" ref="O393">_xlfn.IFS(INT(E393/D393)&gt;=2,2,INT(E393/D393)&lt;2,E393/D393)</f>
        <v>7.27317880794702E-2</v>
      </c>
      <c r="P393" s="7">
        <f t="shared" si="36"/>
        <v>29.09271523178808</v>
      </c>
      <c r="Q393" s="6" t="str">
        <f t="shared" si="37"/>
        <v>publishing</v>
      </c>
      <c r="R393" s="6" t="str">
        <f t="shared" si="38"/>
        <v>nonfiction</v>
      </c>
      <c r="S393" s="8">
        <f t="shared" si="39"/>
        <v>41653.25</v>
      </c>
      <c r="T393" s="8">
        <f t="shared" si="40"/>
        <v>41655.25</v>
      </c>
      <c r="U393" s="6">
        <f t="shared" si="41"/>
        <v>2014</v>
      </c>
      <c r="V393" t="str" cm="1">
        <f t="array" ref="V393">_xlfn.IFS(D393&lt;1000,"&lt;1000",D393&lt;5000,"1000 to 4999",D393&lt;10000,"5000 to 9999",D393&lt;15000,"10000 to 14999",D393&lt;20000,"15000 to 19999",D393&lt;25000,"20000 to 24999",D393&lt;30000,"25000 to 29999",D393&lt;35000,"30000 to 34999",D393&lt;40000,"35000 to 39999",D393&lt;45000,"40000 to 44999",D393&lt;50000,"45000 to 49999",D393&gt;50000,"Greater than 50000")</f>
        <v>Greater than 50000</v>
      </c>
    </row>
    <row r="394" spans="1:22"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5" cm="1">
        <f t="array" ref="O394">_xlfn.IFS(INT(E394/D394)&gt;=2,2,INT(E394/D394)&lt;2,E394/D394)</f>
        <v>0.65642371234207963</v>
      </c>
      <c r="P394" s="7">
        <f t="shared" si="36"/>
        <v>42.006218905472636</v>
      </c>
      <c r="Q394" s="6" t="str">
        <f t="shared" si="37"/>
        <v>technology</v>
      </c>
      <c r="R394" s="6" t="str">
        <f t="shared" si="38"/>
        <v>wearables</v>
      </c>
      <c r="S394" s="8">
        <f t="shared" si="39"/>
        <v>40549.25</v>
      </c>
      <c r="T394" s="8">
        <f t="shared" si="40"/>
        <v>40551.25</v>
      </c>
      <c r="U394" s="6">
        <f t="shared" si="41"/>
        <v>2011</v>
      </c>
      <c r="V394" t="str" cm="1">
        <f t="array" ref="V394">_xlfn.IFS(D394&lt;1000,"&lt;1000",D394&lt;5000,"1000 to 4999",D394&lt;10000,"5000 to 9999",D394&lt;15000,"10000 to 14999",D394&lt;20000,"15000 to 19999",D394&lt;25000,"20000 to 24999",D394&lt;30000,"25000 to 29999",D394&lt;35000,"30000 to 34999",D394&lt;40000,"35000 to 39999",D394&lt;45000,"40000 to 44999",D394&lt;50000,"45000 to 49999",D394&gt;50000,"Greater than 50000")</f>
        <v>Greater than 50000</v>
      </c>
    </row>
    <row r="395" spans="1:22"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5" cm="1">
        <f t="array" ref="O395">_xlfn.IFS(INT(E395/D395)&gt;=2,2,INT(E395/D395)&lt;2,E395/D395)</f>
        <v>2</v>
      </c>
      <c r="P395" s="7">
        <f t="shared" si="36"/>
        <v>47.004903563255965</v>
      </c>
      <c r="Q395" s="6" t="str">
        <f t="shared" si="37"/>
        <v>music</v>
      </c>
      <c r="R395" s="6" t="str">
        <f t="shared" si="38"/>
        <v>jazz</v>
      </c>
      <c r="S395" s="8">
        <f t="shared" si="39"/>
        <v>42933.208333333328</v>
      </c>
      <c r="T395" s="8">
        <f t="shared" si="40"/>
        <v>42934.208333333328</v>
      </c>
      <c r="U395" s="6">
        <f t="shared" si="41"/>
        <v>2017</v>
      </c>
      <c r="V395" t="str" cm="1">
        <f t="array" ref="V395">_xlfn.IFS(D395&lt;1000,"&lt;1000",D395&lt;5000,"1000 to 4999",D395&lt;10000,"5000 to 9999",D395&lt;15000,"10000 to 14999",D395&lt;20000,"15000 to 19999",D395&lt;25000,"20000 to 24999",D395&lt;30000,"25000 to 29999",D395&lt;35000,"30000 to 34999",D395&lt;40000,"35000 to 39999",D395&lt;45000,"40000 to 44999",D395&lt;50000,"45000 to 49999",D395&gt;50000,"Greater than 50000")</f>
        <v>Greater than 50000</v>
      </c>
    </row>
    <row r="396" spans="1:22"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5" cm="1">
        <f t="array" ref="O396">_xlfn.IFS(INT(E396/D396)&gt;=2,2,INT(E396/D396)&lt;2,E396/D396)</f>
        <v>2</v>
      </c>
      <c r="P396" s="7">
        <f t="shared" si="36"/>
        <v>110.44117647058823</v>
      </c>
      <c r="Q396" s="6" t="str">
        <f t="shared" si="37"/>
        <v>film &amp; video</v>
      </c>
      <c r="R396" s="6" t="str">
        <f t="shared" si="38"/>
        <v>documentary</v>
      </c>
      <c r="S396" s="8">
        <f t="shared" si="39"/>
        <v>41484.208333333336</v>
      </c>
      <c r="T396" s="8">
        <f t="shared" si="40"/>
        <v>41494.208333333336</v>
      </c>
      <c r="U396" s="6">
        <f t="shared" si="41"/>
        <v>2013</v>
      </c>
      <c r="V396" t="str" cm="1">
        <f t="array" ref="V396">_xlfn.IFS(D396&lt;1000,"&lt;1000",D396&lt;5000,"1000 to 4999",D396&lt;10000,"5000 to 9999",D396&lt;15000,"10000 to 14999",D396&lt;20000,"15000 to 19999",D396&lt;25000,"20000 to 24999",D396&lt;30000,"25000 to 29999",D396&lt;35000,"30000 to 34999",D396&lt;40000,"35000 to 39999",D396&lt;45000,"40000 to 44999",D396&lt;50000,"45000 to 49999",D396&gt;50000,"Greater than 50000")</f>
        <v>&lt;1000</v>
      </c>
    </row>
    <row r="397" spans="1:22"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5" cm="1">
        <f t="array" ref="O397">_xlfn.IFS(INT(E397/D397)&gt;=2,2,INT(E397/D397)&lt;2,E397/D397)</f>
        <v>1.3011267605633803</v>
      </c>
      <c r="P397" s="7">
        <f t="shared" si="36"/>
        <v>41.990909090909092</v>
      </c>
      <c r="Q397" s="6" t="str">
        <f t="shared" si="37"/>
        <v>theater</v>
      </c>
      <c r="R397" s="6" t="str">
        <f t="shared" si="38"/>
        <v>plays</v>
      </c>
      <c r="S397" s="8">
        <f t="shared" si="39"/>
        <v>40885.25</v>
      </c>
      <c r="T397" s="8">
        <f t="shared" si="40"/>
        <v>40886.25</v>
      </c>
      <c r="U397" s="6">
        <f t="shared" si="41"/>
        <v>2011</v>
      </c>
      <c r="V397" t="str" cm="1">
        <f t="array" ref="V397">_xlfn.IFS(D397&lt;1000,"&lt;1000",D397&lt;5000,"1000 to 4999",D397&lt;10000,"5000 to 9999",D397&lt;15000,"10000 to 14999",D397&lt;20000,"15000 to 19999",D397&lt;25000,"20000 to 24999",D397&lt;30000,"25000 to 29999",D397&lt;35000,"30000 to 34999",D397&lt;40000,"35000 to 39999",D397&lt;45000,"40000 to 44999",D397&lt;50000,"45000 to 49999",D397&gt;50000,"Greater than 50000")</f>
        <v>5000 to 9999</v>
      </c>
    </row>
    <row r="398" spans="1:22"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5" cm="1">
        <f t="array" ref="O398">_xlfn.IFS(INT(E398/D398)&gt;=2,2,INT(E398/D398)&lt;2,E398/D398)</f>
        <v>1.6705422993492407</v>
      </c>
      <c r="P398" s="7">
        <f t="shared" si="36"/>
        <v>48.012468827930178</v>
      </c>
      <c r="Q398" s="6" t="str">
        <f t="shared" si="37"/>
        <v>film &amp; video</v>
      </c>
      <c r="R398" s="6" t="str">
        <f t="shared" si="38"/>
        <v>drama</v>
      </c>
      <c r="S398" s="8">
        <f t="shared" si="39"/>
        <v>43378.208333333328</v>
      </c>
      <c r="T398" s="8">
        <f t="shared" si="40"/>
        <v>43386.208333333328</v>
      </c>
      <c r="U398" s="6">
        <f t="shared" si="41"/>
        <v>2018</v>
      </c>
      <c r="V398" t="str" cm="1">
        <f t="array" ref="V398">_xlfn.IFS(D398&lt;1000,"&lt;1000",D398&lt;5000,"1000 to 4999",D398&lt;10000,"5000 to 9999",D398&lt;15000,"10000 to 14999",D398&lt;20000,"15000 to 19999",D398&lt;25000,"20000 to 24999",D398&lt;30000,"25000 to 29999",D398&lt;35000,"30000 to 34999",D398&lt;40000,"35000 to 39999",D398&lt;45000,"40000 to 44999",D398&lt;50000,"45000 to 49999",D398&gt;50000,"Greater than 50000")</f>
        <v>45000 to 49999</v>
      </c>
    </row>
    <row r="399" spans="1:22"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5" cm="1">
        <f t="array" ref="O399">_xlfn.IFS(INT(E399/D399)&gt;=2,2,INT(E399/D399)&lt;2,E399/D399)</f>
        <v>1.738641975308642</v>
      </c>
      <c r="P399" s="7">
        <f t="shared" si="36"/>
        <v>31.019823788546255</v>
      </c>
      <c r="Q399" s="6" t="str">
        <f t="shared" si="37"/>
        <v>music</v>
      </c>
      <c r="R399" s="6" t="str">
        <f t="shared" si="38"/>
        <v>rock</v>
      </c>
      <c r="S399" s="8">
        <f t="shared" si="39"/>
        <v>41417.208333333336</v>
      </c>
      <c r="T399" s="8">
        <f t="shared" si="40"/>
        <v>41423.208333333336</v>
      </c>
      <c r="U399" s="6">
        <f t="shared" si="41"/>
        <v>2013</v>
      </c>
      <c r="V399" t="str" cm="1">
        <f t="array" ref="V399">_xlfn.IFS(D399&lt;1000,"&lt;1000",D399&lt;5000,"1000 to 4999",D399&lt;10000,"5000 to 9999",D399&lt;15000,"10000 to 14999",D399&lt;20000,"15000 to 19999",D399&lt;25000,"20000 to 24999",D399&lt;30000,"25000 to 29999",D399&lt;35000,"30000 to 34999",D399&lt;40000,"35000 to 39999",D399&lt;45000,"40000 to 44999",D399&lt;50000,"45000 to 49999",D399&gt;50000,"Greater than 50000")</f>
        <v>5000 to 9999</v>
      </c>
    </row>
    <row r="400" spans="1:22"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5" cm="1">
        <f t="array" ref="O400">_xlfn.IFS(INT(E400/D400)&gt;=2,2,INT(E400/D400)&lt;2,E400/D400)</f>
        <v>2</v>
      </c>
      <c r="P400" s="7">
        <f t="shared" si="36"/>
        <v>99.203252032520325</v>
      </c>
      <c r="Q400" s="6" t="str">
        <f t="shared" si="37"/>
        <v>film &amp; video</v>
      </c>
      <c r="R400" s="6" t="str">
        <f t="shared" si="38"/>
        <v>animation</v>
      </c>
      <c r="S400" s="8">
        <f t="shared" si="39"/>
        <v>43228.208333333328</v>
      </c>
      <c r="T400" s="8">
        <f t="shared" si="40"/>
        <v>43230.208333333328</v>
      </c>
      <c r="U400" s="6">
        <f t="shared" si="41"/>
        <v>2018</v>
      </c>
      <c r="V400" t="str" cm="1">
        <f t="array" ref="V400">_xlfn.IFS(D400&lt;1000,"&lt;1000",D400&lt;5000,"1000 to 4999",D400&lt;10000,"5000 to 9999",D400&lt;15000,"10000 to 14999",D400&lt;20000,"15000 to 19999",D400&lt;25000,"20000 to 24999",D400&lt;30000,"25000 to 29999",D400&lt;35000,"30000 to 34999",D400&lt;40000,"35000 to 39999",D400&lt;45000,"40000 to 44999",D400&lt;50000,"45000 to 49999",D400&gt;50000,"Greater than 50000")</f>
        <v>1000 to 4999</v>
      </c>
    </row>
    <row r="401" spans="1:22"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5" cm="1">
        <f t="array" ref="O401">_xlfn.IFS(INT(E401/D401)&gt;=2,2,INT(E401/D401)&lt;2,E401/D401)</f>
        <v>0.63850976361767731</v>
      </c>
      <c r="P401" s="7">
        <f t="shared" si="36"/>
        <v>66.022316684378325</v>
      </c>
      <c r="Q401" s="6" t="str">
        <f t="shared" si="37"/>
        <v>music</v>
      </c>
      <c r="R401" s="6" t="str">
        <f t="shared" si="38"/>
        <v>indie rock</v>
      </c>
      <c r="S401" s="8">
        <f t="shared" si="39"/>
        <v>40576.25</v>
      </c>
      <c r="T401" s="8">
        <f t="shared" si="40"/>
        <v>40583.25</v>
      </c>
      <c r="U401" s="6">
        <f t="shared" si="41"/>
        <v>2011</v>
      </c>
      <c r="V401" t="str" cm="1">
        <f t="array" ref="V401">_xlfn.IFS(D401&lt;1000,"&lt;1000",D401&lt;5000,"1000 to 4999",D401&lt;10000,"5000 to 9999",D401&lt;15000,"10000 to 14999",D401&lt;20000,"15000 to 19999",D401&lt;25000,"20000 to 24999",D401&lt;30000,"25000 to 29999",D401&lt;35000,"30000 to 34999",D401&lt;40000,"35000 to 39999",D401&lt;45000,"40000 to 44999",D401&lt;50000,"45000 to 49999",D401&gt;50000,"Greater than 50000")</f>
        <v>Greater than 50000</v>
      </c>
    </row>
    <row r="402" spans="1:22"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5" cm="1">
        <f t="array" ref="O402">_xlfn.IFS(INT(E402/D402)&gt;=2,2,INT(E402/D402)&lt;2,E402/D402)</f>
        <v>0.02</v>
      </c>
      <c r="P402" s="7">
        <f t="shared" si="36"/>
        <v>2</v>
      </c>
      <c r="Q402" s="6" t="str">
        <f t="shared" si="37"/>
        <v>photography</v>
      </c>
      <c r="R402" s="6" t="str">
        <f t="shared" si="38"/>
        <v>photography books</v>
      </c>
      <c r="S402" s="8">
        <f t="shared" si="39"/>
        <v>41502.208333333336</v>
      </c>
      <c r="T402" s="8">
        <f t="shared" si="40"/>
        <v>41524.208333333336</v>
      </c>
      <c r="U402" s="6">
        <f t="shared" si="41"/>
        <v>2013</v>
      </c>
      <c r="V402" t="str" cm="1">
        <f t="array" ref="V402">_xlfn.IFS(D402&lt;1000,"&lt;1000",D402&lt;5000,"1000 to 4999",D402&lt;10000,"5000 to 9999",D402&lt;15000,"10000 to 14999",D402&lt;20000,"15000 to 19999",D402&lt;25000,"20000 to 24999",D402&lt;30000,"25000 to 29999",D402&lt;35000,"30000 to 34999",D402&lt;40000,"35000 to 39999",D402&lt;45000,"40000 to 44999",D402&lt;50000,"45000 to 49999",D402&gt;50000,"Greater than 50000")</f>
        <v>&lt;1000</v>
      </c>
    </row>
    <row r="403" spans="1:22"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5" cm="1">
        <f t="array" ref="O403">_xlfn.IFS(INT(E403/D403)&gt;=2,2,INT(E403/D403)&lt;2,E403/D403)</f>
        <v>2</v>
      </c>
      <c r="P403" s="7">
        <f t="shared" si="36"/>
        <v>46.060200668896321</v>
      </c>
      <c r="Q403" s="6" t="str">
        <f t="shared" si="37"/>
        <v>theater</v>
      </c>
      <c r="R403" s="6" t="str">
        <f t="shared" si="38"/>
        <v>plays</v>
      </c>
      <c r="S403" s="8">
        <f t="shared" si="39"/>
        <v>43765.208333333328</v>
      </c>
      <c r="T403" s="8">
        <f t="shared" si="40"/>
        <v>43765.208333333328</v>
      </c>
      <c r="U403" s="6">
        <f t="shared" si="41"/>
        <v>2019</v>
      </c>
      <c r="V403" t="str" cm="1">
        <f t="array" ref="V403">_xlfn.IFS(D403&lt;1000,"&lt;1000",D403&lt;5000,"1000 to 4999",D403&lt;10000,"5000 to 9999",D403&lt;15000,"10000 to 14999",D403&lt;20000,"15000 to 19999",D403&lt;25000,"20000 to 24999",D403&lt;30000,"25000 to 29999",D403&lt;35000,"30000 to 34999",D403&lt;40000,"35000 to 39999",D403&lt;45000,"40000 to 44999",D403&lt;50000,"45000 to 49999",D403&gt;50000,"Greater than 50000")</f>
        <v>&lt;1000</v>
      </c>
    </row>
    <row r="404" spans="1:22"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5" cm="1">
        <f t="array" ref="O404">_xlfn.IFS(INT(E404/D404)&gt;=2,2,INT(E404/D404)&lt;2,E404/D404)</f>
        <v>0.40356164383561643</v>
      </c>
      <c r="P404" s="7">
        <f t="shared" si="36"/>
        <v>73.650000000000006</v>
      </c>
      <c r="Q404" s="6" t="str">
        <f t="shared" si="37"/>
        <v>film &amp; video</v>
      </c>
      <c r="R404" s="6" t="str">
        <f t="shared" si="38"/>
        <v>shorts</v>
      </c>
      <c r="S404" s="8">
        <f t="shared" si="39"/>
        <v>40914.25</v>
      </c>
      <c r="T404" s="8">
        <f t="shared" si="40"/>
        <v>40961.25</v>
      </c>
      <c r="U404" s="6">
        <f t="shared" si="41"/>
        <v>2012</v>
      </c>
      <c r="V404" t="str" cm="1">
        <f t="array" ref="V404">_xlfn.IFS(D404&lt;1000,"&lt;1000",D404&lt;5000,"1000 to 4999",D404&lt;10000,"5000 to 9999",D404&lt;15000,"10000 to 14999",D404&lt;20000,"15000 to 19999",D404&lt;25000,"20000 to 24999",D404&lt;30000,"25000 to 29999",D404&lt;35000,"30000 to 34999",D404&lt;40000,"35000 to 39999",D404&lt;45000,"40000 to 44999",D404&lt;50000,"45000 to 49999",D404&gt;50000,"Greater than 50000")</f>
        <v>5000 to 9999</v>
      </c>
    </row>
    <row r="405" spans="1:22"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5" cm="1">
        <f t="array" ref="O405">_xlfn.IFS(INT(E405/D405)&gt;=2,2,INT(E405/D405)&lt;2,E405/D405)</f>
        <v>0.86220633299284988</v>
      </c>
      <c r="P405" s="7">
        <f t="shared" si="36"/>
        <v>55.99336650082919</v>
      </c>
      <c r="Q405" s="6" t="str">
        <f t="shared" si="37"/>
        <v>theater</v>
      </c>
      <c r="R405" s="6" t="str">
        <f t="shared" si="38"/>
        <v>plays</v>
      </c>
      <c r="S405" s="8">
        <f t="shared" si="39"/>
        <v>40310.208333333336</v>
      </c>
      <c r="T405" s="8">
        <f t="shared" si="40"/>
        <v>40346.208333333336</v>
      </c>
      <c r="U405" s="6">
        <f t="shared" si="41"/>
        <v>2010</v>
      </c>
      <c r="V405" t="str" cm="1">
        <f t="array" ref="V405">_xlfn.IFS(D405&lt;1000,"&lt;1000",D405&lt;5000,"1000 to 4999",D405&lt;10000,"5000 to 9999",D405&lt;15000,"10000 to 14999",D405&lt;20000,"15000 to 19999",D405&lt;25000,"20000 to 24999",D405&lt;30000,"25000 to 29999",D405&lt;35000,"30000 to 34999",D405&lt;40000,"35000 to 39999",D405&lt;45000,"40000 to 44999",D405&lt;50000,"45000 to 49999",D405&gt;50000,"Greater than 50000")</f>
        <v>Greater than 50000</v>
      </c>
    </row>
    <row r="406" spans="1:22"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5" cm="1">
        <f t="array" ref="O406">_xlfn.IFS(INT(E406/D406)&gt;=2,2,INT(E406/D406)&lt;2,E406/D406)</f>
        <v>2</v>
      </c>
      <c r="P406" s="7">
        <f t="shared" si="36"/>
        <v>68.985695127402778</v>
      </c>
      <c r="Q406" s="6" t="str">
        <f t="shared" si="37"/>
        <v>theater</v>
      </c>
      <c r="R406" s="6" t="str">
        <f t="shared" si="38"/>
        <v>plays</v>
      </c>
      <c r="S406" s="8">
        <f t="shared" si="39"/>
        <v>43053.25</v>
      </c>
      <c r="T406" s="8">
        <f t="shared" si="40"/>
        <v>43056.25</v>
      </c>
      <c r="U406" s="6">
        <f t="shared" si="41"/>
        <v>2017</v>
      </c>
      <c r="V406" t="str" cm="1">
        <f t="array" ref="V406">_xlfn.IFS(D406&lt;1000,"&lt;1000",D406&lt;5000,"1000 to 4999",D406&lt;10000,"5000 to 9999",D406&lt;15000,"10000 to 14999",D406&lt;20000,"15000 to 19999",D406&lt;25000,"20000 to 24999",D406&lt;30000,"25000 to 29999",D406&lt;35000,"30000 to 34999",D406&lt;40000,"35000 to 39999",D406&lt;45000,"40000 to 44999",D406&lt;50000,"45000 to 49999",D406&gt;50000,"Greater than 50000")</f>
        <v>45000 to 49999</v>
      </c>
    </row>
    <row r="407" spans="1:22"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5" cm="1">
        <f t="array" ref="O407">_xlfn.IFS(INT(E407/D407)&gt;=2,2,INT(E407/D407)&lt;2,E407/D407)</f>
        <v>0.89618243243243245</v>
      </c>
      <c r="P407" s="7">
        <f t="shared" si="36"/>
        <v>60.981609195402299</v>
      </c>
      <c r="Q407" s="6" t="str">
        <f t="shared" si="37"/>
        <v>theater</v>
      </c>
      <c r="R407" s="6" t="str">
        <f t="shared" si="38"/>
        <v>plays</v>
      </c>
      <c r="S407" s="8">
        <f t="shared" si="39"/>
        <v>43255.208333333328</v>
      </c>
      <c r="T407" s="8">
        <f t="shared" si="40"/>
        <v>43305.208333333328</v>
      </c>
      <c r="U407" s="6">
        <f t="shared" si="41"/>
        <v>2018</v>
      </c>
      <c r="V407" t="str" cm="1">
        <f t="array" ref="V407">_xlfn.IFS(D407&lt;1000,"&lt;1000",D407&lt;5000,"1000 to 4999",D407&lt;10000,"5000 to 9999",D407&lt;15000,"10000 to 14999",D407&lt;20000,"15000 to 19999",D407&lt;25000,"20000 to 24999",D407&lt;30000,"25000 to 29999",D407&lt;35000,"30000 to 34999",D407&lt;40000,"35000 to 39999",D407&lt;45000,"40000 to 44999",D407&lt;50000,"45000 to 49999",D407&gt;50000,"Greater than 50000")</f>
        <v>25000 to 29999</v>
      </c>
    </row>
    <row r="408" spans="1:22"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5" cm="1">
        <f t="array" ref="O408">_xlfn.IFS(INT(E408/D408)&gt;=2,2,INT(E408/D408)&lt;2,E408/D408)</f>
        <v>1.8214503816793892</v>
      </c>
      <c r="P408" s="7">
        <f t="shared" si="36"/>
        <v>110.98139534883721</v>
      </c>
      <c r="Q408" s="6" t="str">
        <f t="shared" si="37"/>
        <v>film &amp; video</v>
      </c>
      <c r="R408" s="6" t="str">
        <f t="shared" si="38"/>
        <v>documentary</v>
      </c>
      <c r="S408" s="8">
        <f t="shared" si="39"/>
        <v>41304.25</v>
      </c>
      <c r="T408" s="8">
        <f t="shared" si="40"/>
        <v>41316.25</v>
      </c>
      <c r="U408" s="6">
        <f t="shared" si="41"/>
        <v>2013</v>
      </c>
      <c r="V408" t="str" cm="1">
        <f t="array" ref="V408">_xlfn.IFS(D408&lt;1000,"&lt;1000",D408&lt;5000,"1000 to 4999",D408&lt;10000,"5000 to 9999",D408&lt;15000,"10000 to 14999",D408&lt;20000,"15000 to 19999",D408&lt;25000,"20000 to 24999",D408&lt;30000,"25000 to 29999",D408&lt;35000,"30000 to 34999",D408&lt;40000,"35000 to 39999",D408&lt;45000,"40000 to 44999",D408&lt;50000,"45000 to 49999",D408&gt;50000,"Greater than 50000")</f>
        <v>35000 to 39999</v>
      </c>
    </row>
    <row r="409" spans="1:22"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5" cm="1">
        <f t="array" ref="O409">_xlfn.IFS(INT(E409/D409)&gt;=2,2,INT(E409/D409)&lt;2,E409/D409)</f>
        <v>2</v>
      </c>
      <c r="P409" s="7">
        <f t="shared" si="36"/>
        <v>25</v>
      </c>
      <c r="Q409" s="6" t="str">
        <f t="shared" si="37"/>
        <v>theater</v>
      </c>
      <c r="R409" s="6" t="str">
        <f t="shared" si="38"/>
        <v>plays</v>
      </c>
      <c r="S409" s="8">
        <f t="shared" si="39"/>
        <v>43751.208333333328</v>
      </c>
      <c r="T409" s="8">
        <f t="shared" si="40"/>
        <v>43758.208333333328</v>
      </c>
      <c r="U409" s="6">
        <f t="shared" si="41"/>
        <v>2019</v>
      </c>
      <c r="V409" t="str" cm="1">
        <f t="array" ref="V409">_xlfn.IFS(D409&lt;1000,"&lt;1000",D409&lt;5000,"1000 to 4999",D409&lt;10000,"5000 to 9999",D409&lt;15000,"10000 to 14999",D409&lt;20000,"15000 to 19999",D409&lt;25000,"20000 to 24999",D409&lt;30000,"25000 to 29999",D409&lt;35000,"30000 to 34999",D409&lt;40000,"35000 to 39999",D409&lt;45000,"40000 to 44999",D409&lt;50000,"45000 to 49999",D409&gt;50000,"Greater than 50000")</f>
        <v>1000 to 4999</v>
      </c>
    </row>
    <row r="410" spans="1:22"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5" cm="1">
        <f t="array" ref="O410">_xlfn.IFS(INT(E410/D410)&gt;=2,2,INT(E410/D410)&lt;2,E410/D410)</f>
        <v>1.3183695652173912</v>
      </c>
      <c r="P410" s="7">
        <f t="shared" si="36"/>
        <v>78.759740259740255</v>
      </c>
      <c r="Q410" s="6" t="str">
        <f t="shared" si="37"/>
        <v>film &amp; video</v>
      </c>
      <c r="R410" s="6" t="str">
        <f t="shared" si="38"/>
        <v>documentary</v>
      </c>
      <c r="S410" s="8">
        <f t="shared" si="39"/>
        <v>42541.208333333328</v>
      </c>
      <c r="T410" s="8">
        <f t="shared" si="40"/>
        <v>42561.208333333328</v>
      </c>
      <c r="U410" s="6">
        <f t="shared" si="41"/>
        <v>2016</v>
      </c>
      <c r="V410" t="str" cm="1">
        <f t="array" ref="V410">_xlfn.IFS(D410&lt;1000,"&lt;1000",D410&lt;5000,"1000 to 4999",D410&lt;10000,"5000 to 9999",D410&lt;15000,"10000 to 14999",D410&lt;20000,"15000 to 19999",D410&lt;25000,"20000 to 24999",D410&lt;30000,"25000 to 29999",D410&lt;35000,"30000 to 34999",D410&lt;40000,"35000 to 39999",D410&lt;45000,"40000 to 44999",D410&lt;50000,"45000 to 49999",D410&gt;50000,"Greater than 50000")</f>
        <v>5000 to 9999</v>
      </c>
    </row>
    <row r="411" spans="1:22"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5" cm="1">
        <f t="array" ref="O411">_xlfn.IFS(INT(E411/D411)&gt;=2,2,INT(E411/D411)&lt;2,E411/D411)</f>
        <v>0.46315634218289087</v>
      </c>
      <c r="P411" s="7">
        <f t="shared" si="36"/>
        <v>87.960784313725483</v>
      </c>
      <c r="Q411" s="6" t="str">
        <f t="shared" si="37"/>
        <v>music</v>
      </c>
      <c r="R411" s="6" t="str">
        <f t="shared" si="38"/>
        <v>rock</v>
      </c>
      <c r="S411" s="8">
        <f t="shared" si="39"/>
        <v>42843.208333333328</v>
      </c>
      <c r="T411" s="8">
        <f t="shared" si="40"/>
        <v>42847.208333333328</v>
      </c>
      <c r="U411" s="6">
        <f t="shared" si="41"/>
        <v>2017</v>
      </c>
      <c r="V411" t="str" cm="1">
        <f t="array" ref="V411">_xlfn.IFS(D411&lt;1000,"&lt;1000",D411&lt;5000,"1000 to 4999",D411&lt;10000,"5000 to 9999",D411&lt;15000,"10000 to 14999",D411&lt;20000,"15000 to 19999",D411&lt;25000,"20000 to 24999",D411&lt;30000,"25000 to 29999",D411&lt;35000,"30000 to 34999",D411&lt;40000,"35000 to 39999",D411&lt;45000,"40000 to 44999",D411&lt;50000,"45000 to 49999",D411&gt;50000,"Greater than 50000")</f>
        <v>Greater than 50000</v>
      </c>
    </row>
    <row r="412" spans="1:22"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5" cm="1">
        <f t="array" ref="O412">_xlfn.IFS(INT(E412/D412)&gt;=2,2,INT(E412/D412)&lt;2,E412/D412)</f>
        <v>0.36132726089785294</v>
      </c>
      <c r="P412" s="7">
        <f t="shared" si="36"/>
        <v>49.987398739873989</v>
      </c>
      <c r="Q412" s="6" t="str">
        <f t="shared" si="37"/>
        <v>games</v>
      </c>
      <c r="R412" s="6" t="str">
        <f t="shared" si="38"/>
        <v>mobile games</v>
      </c>
      <c r="S412" s="8">
        <f t="shared" si="39"/>
        <v>42122.208333333328</v>
      </c>
      <c r="T412" s="8">
        <f t="shared" si="40"/>
        <v>42122.208333333328</v>
      </c>
      <c r="U412" s="6">
        <f t="shared" si="41"/>
        <v>2015</v>
      </c>
      <c r="V412" t="str" cm="1">
        <f t="array" ref="V412">_xlfn.IFS(D412&lt;1000,"&lt;1000",D412&lt;5000,"1000 to 4999",D412&lt;10000,"5000 to 9999",D412&lt;15000,"10000 to 14999",D412&lt;20000,"15000 to 19999",D412&lt;25000,"20000 to 24999",D412&lt;30000,"25000 to 29999",D412&lt;35000,"30000 to 34999",D412&lt;40000,"35000 to 39999",D412&lt;45000,"40000 to 44999",D412&lt;50000,"45000 to 49999",D412&gt;50000,"Greater than 50000")</f>
        <v>Greater than 50000</v>
      </c>
    </row>
    <row r="413" spans="1:22"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5" cm="1">
        <f t="array" ref="O413">_xlfn.IFS(INT(E413/D413)&gt;=2,2,INT(E413/D413)&lt;2,E413/D413)</f>
        <v>1.0462820512820512</v>
      </c>
      <c r="P413" s="7">
        <f t="shared" si="36"/>
        <v>99.524390243902445</v>
      </c>
      <c r="Q413" s="6" t="str">
        <f t="shared" si="37"/>
        <v>theater</v>
      </c>
      <c r="R413" s="6" t="str">
        <f t="shared" si="38"/>
        <v>plays</v>
      </c>
      <c r="S413" s="8">
        <f t="shared" si="39"/>
        <v>42884.208333333328</v>
      </c>
      <c r="T413" s="8">
        <f t="shared" si="40"/>
        <v>42886.208333333328</v>
      </c>
      <c r="U413" s="6">
        <f t="shared" si="41"/>
        <v>2017</v>
      </c>
      <c r="V413" t="str" cm="1">
        <f t="array" ref="V413">_xlfn.IFS(D413&lt;1000,"&lt;1000",D413&lt;5000,"1000 to 4999",D413&lt;10000,"5000 to 9999",D413&lt;15000,"10000 to 14999",D413&lt;20000,"15000 to 19999",D413&lt;25000,"20000 to 24999",D413&lt;30000,"25000 to 29999",D413&lt;35000,"30000 to 34999",D413&lt;40000,"35000 to 39999",D413&lt;45000,"40000 to 44999",D413&lt;50000,"45000 to 49999",D413&gt;50000,"Greater than 50000")</f>
        <v>5000 to 9999</v>
      </c>
    </row>
    <row r="414" spans="1:22"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5" cm="1">
        <f t="array" ref="O414">_xlfn.IFS(INT(E414/D414)&gt;=2,2,INT(E414/D414)&lt;2,E414/D414)</f>
        <v>2</v>
      </c>
      <c r="P414" s="7">
        <f t="shared" si="36"/>
        <v>104.82089552238806</v>
      </c>
      <c r="Q414" s="6" t="str">
        <f t="shared" si="37"/>
        <v>publishing</v>
      </c>
      <c r="R414" s="6" t="str">
        <f t="shared" si="38"/>
        <v>fiction</v>
      </c>
      <c r="S414" s="8">
        <f t="shared" si="39"/>
        <v>41642.25</v>
      </c>
      <c r="T414" s="8">
        <f t="shared" si="40"/>
        <v>41652.25</v>
      </c>
      <c r="U414" s="6">
        <f t="shared" si="41"/>
        <v>2014</v>
      </c>
      <c r="V414" t="str" cm="1">
        <f t="array" ref="V414">_xlfn.IFS(D414&lt;1000,"&lt;1000",D414&lt;5000,"1000 to 4999",D414&lt;10000,"5000 to 9999",D414&lt;15000,"10000 to 14999",D414&lt;20000,"15000 to 19999",D414&lt;25000,"20000 to 24999",D414&lt;30000,"25000 to 29999",D414&lt;35000,"30000 to 34999",D414&lt;40000,"35000 to 39999",D414&lt;45000,"40000 to 44999",D414&lt;50000,"45000 to 49999",D414&gt;50000,"Greater than 50000")</f>
        <v>1000 to 4999</v>
      </c>
    </row>
    <row r="415" spans="1:22"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5" cm="1">
        <f t="array" ref="O415">_xlfn.IFS(INT(E415/D415)&gt;=2,2,INT(E415/D415)&lt;2,E415/D415)</f>
        <v>0.62072823218997364</v>
      </c>
      <c r="P415" s="7">
        <f t="shared" si="36"/>
        <v>108.01469237832875</v>
      </c>
      <c r="Q415" s="6" t="str">
        <f t="shared" si="37"/>
        <v>film &amp; video</v>
      </c>
      <c r="R415" s="6" t="str">
        <f t="shared" si="38"/>
        <v>animation</v>
      </c>
      <c r="S415" s="8">
        <f t="shared" si="39"/>
        <v>43431.25</v>
      </c>
      <c r="T415" s="8">
        <f t="shared" si="40"/>
        <v>43458.25</v>
      </c>
      <c r="U415" s="6">
        <f t="shared" si="41"/>
        <v>2018</v>
      </c>
      <c r="V415" t="str" cm="1">
        <f t="array" ref="V415">_xlfn.IFS(D415&lt;1000,"&lt;1000",D415&lt;5000,"1000 to 4999",D415&lt;10000,"5000 to 9999",D415&lt;15000,"10000 to 14999",D415&lt;20000,"15000 to 19999",D415&lt;25000,"20000 to 24999",D415&lt;30000,"25000 to 29999",D415&lt;35000,"30000 to 34999",D415&lt;40000,"35000 to 39999",D415&lt;45000,"40000 to 44999",D415&lt;50000,"45000 to 49999",D415&gt;50000,"Greater than 50000")</f>
        <v>Greater than 50000</v>
      </c>
    </row>
    <row r="416" spans="1:22"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5" cm="1">
        <f t="array" ref="O416">_xlfn.IFS(INT(E416/D416)&gt;=2,2,INT(E416/D416)&lt;2,E416/D416)</f>
        <v>0.84699787460148779</v>
      </c>
      <c r="P416" s="7">
        <f t="shared" si="36"/>
        <v>28.998544660724033</v>
      </c>
      <c r="Q416" s="6" t="str">
        <f t="shared" si="37"/>
        <v>food</v>
      </c>
      <c r="R416" s="6" t="str">
        <f t="shared" si="38"/>
        <v>food trucks</v>
      </c>
      <c r="S416" s="8">
        <f t="shared" si="39"/>
        <v>40288.208333333336</v>
      </c>
      <c r="T416" s="8">
        <f t="shared" si="40"/>
        <v>40296.208333333336</v>
      </c>
      <c r="U416" s="6">
        <f t="shared" si="41"/>
        <v>2010</v>
      </c>
      <c r="V416" t="str" cm="1">
        <f t="array" ref="V416">_xlfn.IFS(D416&lt;1000,"&lt;1000",D416&lt;5000,"1000 to 4999",D416&lt;10000,"5000 to 9999",D416&lt;15000,"10000 to 14999",D416&lt;20000,"15000 to 19999",D416&lt;25000,"20000 to 24999",D416&lt;30000,"25000 to 29999",D416&lt;35000,"30000 to 34999",D416&lt;40000,"35000 to 39999",D416&lt;45000,"40000 to 44999",D416&lt;50000,"45000 to 49999",D416&gt;50000,"Greater than 50000")</f>
        <v>Greater than 50000</v>
      </c>
    </row>
    <row r="417" spans="1:22"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5" cm="1">
        <f t="array" ref="O417">_xlfn.IFS(INT(E417/D417)&gt;=2,2,INT(E417/D417)&lt;2,E417/D417)</f>
        <v>0.11059030837004405</v>
      </c>
      <c r="P417" s="7">
        <f t="shared" si="36"/>
        <v>30.028708133971293</v>
      </c>
      <c r="Q417" s="6" t="str">
        <f t="shared" si="37"/>
        <v>theater</v>
      </c>
      <c r="R417" s="6" t="str">
        <f t="shared" si="38"/>
        <v>plays</v>
      </c>
      <c r="S417" s="8">
        <f t="shared" si="39"/>
        <v>40921.25</v>
      </c>
      <c r="T417" s="8">
        <f t="shared" si="40"/>
        <v>40938.25</v>
      </c>
      <c r="U417" s="6">
        <f t="shared" si="41"/>
        <v>2012</v>
      </c>
      <c r="V417" t="str" cm="1">
        <f t="array" ref="V417">_xlfn.IFS(D417&lt;1000,"&lt;1000",D417&lt;5000,"1000 to 4999",D417&lt;10000,"5000 to 9999",D417&lt;15000,"10000 to 14999",D417&lt;20000,"15000 to 19999",D417&lt;25000,"20000 to 24999",D417&lt;30000,"25000 to 29999",D417&lt;35000,"30000 to 34999",D417&lt;40000,"35000 to 39999",D417&lt;45000,"40000 to 44999",D417&lt;50000,"45000 to 49999",D417&gt;50000,"Greater than 50000")</f>
        <v>Greater than 50000</v>
      </c>
    </row>
    <row r="418" spans="1:22"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5" cm="1">
        <f t="array" ref="O418">_xlfn.IFS(INT(E418/D418)&gt;=2,2,INT(E418/D418)&lt;2,E418/D418)</f>
        <v>0.43838781575037145</v>
      </c>
      <c r="P418" s="7">
        <f t="shared" si="36"/>
        <v>41.005559416261292</v>
      </c>
      <c r="Q418" s="6" t="str">
        <f t="shared" si="37"/>
        <v>film &amp; video</v>
      </c>
      <c r="R418" s="6" t="str">
        <f t="shared" si="38"/>
        <v>documentary</v>
      </c>
      <c r="S418" s="8">
        <f t="shared" si="39"/>
        <v>40560.25</v>
      </c>
      <c r="T418" s="8">
        <f t="shared" si="40"/>
        <v>40569.25</v>
      </c>
      <c r="U418" s="6">
        <f t="shared" si="41"/>
        <v>2011</v>
      </c>
      <c r="V418" t="str" cm="1">
        <f t="array" ref="V418">_xlfn.IFS(D418&lt;1000,"&lt;1000",D418&lt;5000,"1000 to 4999",D418&lt;10000,"5000 to 9999",D418&lt;15000,"10000 to 14999",D418&lt;20000,"15000 to 19999",D418&lt;25000,"20000 to 24999",D418&lt;30000,"25000 to 29999",D418&lt;35000,"30000 to 34999",D418&lt;40000,"35000 to 39999",D418&lt;45000,"40000 to 44999",D418&lt;50000,"45000 to 49999",D418&gt;50000,"Greater than 50000")</f>
        <v>Greater than 50000</v>
      </c>
    </row>
    <row r="419" spans="1:22"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5" cm="1">
        <f t="array" ref="O419">_xlfn.IFS(INT(E419/D419)&gt;=2,2,INT(E419/D419)&lt;2,E419/D419)</f>
        <v>0.55470588235294116</v>
      </c>
      <c r="P419" s="7">
        <f t="shared" si="36"/>
        <v>62.866666666666667</v>
      </c>
      <c r="Q419" s="6" t="str">
        <f t="shared" si="37"/>
        <v>theater</v>
      </c>
      <c r="R419" s="6" t="str">
        <f t="shared" si="38"/>
        <v>plays</v>
      </c>
      <c r="S419" s="8">
        <f t="shared" si="39"/>
        <v>43407.208333333328</v>
      </c>
      <c r="T419" s="8">
        <f t="shared" si="40"/>
        <v>43431.25</v>
      </c>
      <c r="U419" s="6">
        <f t="shared" si="41"/>
        <v>2018</v>
      </c>
      <c r="V419" t="str" cm="1">
        <f t="array" ref="V419">_xlfn.IFS(D419&lt;1000,"&lt;1000",D419&lt;5000,"1000 to 4999",D419&lt;10000,"5000 to 9999",D419&lt;15000,"10000 to 14999",D419&lt;20000,"15000 to 19999",D419&lt;25000,"20000 to 24999",D419&lt;30000,"25000 to 29999",D419&lt;35000,"30000 to 34999",D419&lt;40000,"35000 to 39999",D419&lt;45000,"40000 to 44999",D419&lt;50000,"45000 to 49999",D419&gt;50000,"Greater than 50000")</f>
        <v>1000 to 4999</v>
      </c>
    </row>
    <row r="420" spans="1:22"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5" cm="1">
        <f t="array" ref="O420">_xlfn.IFS(INT(E420/D420)&gt;=2,2,INT(E420/D420)&lt;2,E420/D420)</f>
        <v>0.57399511301160655</v>
      </c>
      <c r="P420" s="7">
        <f t="shared" si="36"/>
        <v>47.005002501250623</v>
      </c>
      <c r="Q420" s="6" t="str">
        <f t="shared" si="37"/>
        <v>film &amp; video</v>
      </c>
      <c r="R420" s="6" t="str">
        <f t="shared" si="38"/>
        <v>documentary</v>
      </c>
      <c r="S420" s="8">
        <f t="shared" si="39"/>
        <v>41035.208333333336</v>
      </c>
      <c r="T420" s="8">
        <f t="shared" si="40"/>
        <v>41036.208333333336</v>
      </c>
      <c r="U420" s="6">
        <f t="shared" si="41"/>
        <v>2012</v>
      </c>
      <c r="V420" t="str" cm="1">
        <f t="array" ref="V420">_xlfn.IFS(D420&lt;1000,"&lt;1000",D420&lt;5000,"1000 to 4999",D420&lt;10000,"5000 to 9999",D420&lt;15000,"10000 to 14999",D420&lt;20000,"15000 to 19999",D420&lt;25000,"20000 to 24999",D420&lt;30000,"25000 to 29999",D420&lt;35000,"30000 to 34999",D420&lt;40000,"35000 to 39999",D420&lt;45000,"40000 to 44999",D420&lt;50000,"45000 to 49999",D420&gt;50000,"Greater than 50000")</f>
        <v>Greater than 50000</v>
      </c>
    </row>
    <row r="421" spans="1:22"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5" cm="1">
        <f t="array" ref="O421">_xlfn.IFS(INT(E421/D421)&gt;=2,2,INT(E421/D421)&lt;2,E421/D421)</f>
        <v>1.2343497363796134</v>
      </c>
      <c r="P421" s="7">
        <f t="shared" si="36"/>
        <v>26.997693638285604</v>
      </c>
      <c r="Q421" s="6" t="str">
        <f t="shared" si="37"/>
        <v>technology</v>
      </c>
      <c r="R421" s="6" t="str">
        <f t="shared" si="38"/>
        <v>web</v>
      </c>
      <c r="S421" s="8">
        <f t="shared" si="39"/>
        <v>40899.25</v>
      </c>
      <c r="T421" s="8">
        <f t="shared" si="40"/>
        <v>40905.25</v>
      </c>
      <c r="U421" s="6">
        <f t="shared" si="41"/>
        <v>2011</v>
      </c>
      <c r="V421" t="str" cm="1">
        <f t="array" ref="V421">_xlfn.IFS(D421&lt;1000,"&lt;1000",D421&lt;5000,"1000 to 4999",D421&lt;10000,"5000 to 9999",D421&lt;15000,"10000 to 14999",D421&lt;20000,"15000 to 19999",D421&lt;25000,"20000 to 24999",D421&lt;30000,"25000 to 29999",D421&lt;35000,"30000 to 34999",D421&lt;40000,"35000 to 39999",D421&lt;45000,"40000 to 44999",D421&lt;50000,"45000 to 49999",D421&gt;50000,"Greater than 50000")</f>
        <v>Greater than 50000</v>
      </c>
    </row>
    <row r="422" spans="1:22"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5" cm="1">
        <f t="array" ref="O422">_xlfn.IFS(INT(E422/D422)&gt;=2,2,INT(E422/D422)&lt;2,E422/D422)</f>
        <v>1.2846</v>
      </c>
      <c r="P422" s="7">
        <f t="shared" si="36"/>
        <v>68.329787234042556</v>
      </c>
      <c r="Q422" s="6" t="str">
        <f t="shared" si="37"/>
        <v>theater</v>
      </c>
      <c r="R422" s="6" t="str">
        <f t="shared" si="38"/>
        <v>plays</v>
      </c>
      <c r="S422" s="8">
        <f t="shared" si="39"/>
        <v>42911.208333333328</v>
      </c>
      <c r="T422" s="8">
        <f t="shared" si="40"/>
        <v>42925.208333333328</v>
      </c>
      <c r="U422" s="6">
        <f t="shared" si="41"/>
        <v>2017</v>
      </c>
      <c r="V422" t="str" cm="1">
        <f t="array" ref="V422">_xlfn.IFS(D422&lt;1000,"&lt;1000",D422&lt;5000,"1000 to 4999",D422&lt;10000,"5000 to 9999",D422&lt;15000,"10000 to 14999",D422&lt;20000,"15000 to 19999",D422&lt;25000,"20000 to 24999",D422&lt;30000,"25000 to 29999",D422&lt;35000,"30000 to 34999",D422&lt;40000,"35000 to 39999",D422&lt;45000,"40000 to 44999",D422&lt;50000,"45000 to 49999",D422&gt;50000,"Greater than 50000")</f>
        <v>5000 to 9999</v>
      </c>
    </row>
    <row r="423" spans="1:22"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5" cm="1">
        <f t="array" ref="O423">_xlfn.IFS(INT(E423/D423)&gt;=2,2,INT(E423/D423)&lt;2,E423/D423)</f>
        <v>0.63989361702127656</v>
      </c>
      <c r="P423" s="7">
        <f t="shared" si="36"/>
        <v>50.974576271186443</v>
      </c>
      <c r="Q423" s="6" t="str">
        <f t="shared" si="37"/>
        <v>technology</v>
      </c>
      <c r="R423" s="6" t="str">
        <f t="shared" si="38"/>
        <v>wearables</v>
      </c>
      <c r="S423" s="8">
        <f t="shared" si="39"/>
        <v>42915.208333333328</v>
      </c>
      <c r="T423" s="8">
        <f t="shared" si="40"/>
        <v>42945.208333333328</v>
      </c>
      <c r="U423" s="6">
        <f t="shared" si="41"/>
        <v>2017</v>
      </c>
      <c r="V423" t="str" cm="1">
        <f t="array" ref="V423">_xlfn.IFS(D423&lt;1000,"&lt;1000",D423&lt;5000,"1000 to 4999",D423&lt;10000,"5000 to 9999",D423&lt;15000,"10000 to 14999",D423&lt;20000,"15000 to 19999",D423&lt;25000,"20000 to 24999",D423&lt;30000,"25000 to 29999",D423&lt;35000,"30000 to 34999",D423&lt;40000,"35000 to 39999",D423&lt;45000,"40000 to 44999",D423&lt;50000,"45000 to 49999",D423&gt;50000,"Greater than 50000")</f>
        <v>5000 to 9999</v>
      </c>
    </row>
    <row r="424" spans="1:22"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5" cm="1">
        <f t="array" ref="O424">_xlfn.IFS(INT(E424/D424)&gt;=2,2,INT(E424/D424)&lt;2,E424/D424)</f>
        <v>1.2729885057471264</v>
      </c>
      <c r="P424" s="7">
        <f t="shared" si="36"/>
        <v>54.024390243902438</v>
      </c>
      <c r="Q424" s="6" t="str">
        <f t="shared" si="37"/>
        <v>theater</v>
      </c>
      <c r="R424" s="6" t="str">
        <f t="shared" si="38"/>
        <v>plays</v>
      </c>
      <c r="S424" s="8">
        <f t="shared" si="39"/>
        <v>40285.208333333336</v>
      </c>
      <c r="T424" s="8">
        <f t="shared" si="40"/>
        <v>40305.208333333336</v>
      </c>
      <c r="U424" s="6">
        <f t="shared" si="41"/>
        <v>2010</v>
      </c>
      <c r="V424" t="str" cm="1">
        <f t="array" ref="V424">_xlfn.IFS(D424&lt;1000,"&lt;1000",D424&lt;5000,"1000 to 4999",D424&lt;10000,"5000 to 9999",D424&lt;15000,"10000 to 14999",D424&lt;20000,"15000 to 19999",D424&lt;25000,"20000 to 24999",D424&lt;30000,"25000 to 29999",D424&lt;35000,"30000 to 34999",D424&lt;40000,"35000 to 39999",D424&lt;45000,"40000 to 44999",D424&lt;50000,"45000 to 49999",D424&gt;50000,"Greater than 50000")</f>
        <v>5000 to 9999</v>
      </c>
    </row>
    <row r="425" spans="1:22"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5" cm="1">
        <f t="array" ref="O425">_xlfn.IFS(INT(E425/D425)&gt;=2,2,INT(E425/D425)&lt;2,E425/D425)</f>
        <v>0.10638024357239513</v>
      </c>
      <c r="P425" s="7">
        <f t="shared" si="36"/>
        <v>97.055555555555557</v>
      </c>
      <c r="Q425" s="6" t="str">
        <f t="shared" si="37"/>
        <v>food</v>
      </c>
      <c r="R425" s="6" t="str">
        <f t="shared" si="38"/>
        <v>food trucks</v>
      </c>
      <c r="S425" s="8">
        <f t="shared" si="39"/>
        <v>40808.208333333336</v>
      </c>
      <c r="T425" s="8">
        <f t="shared" si="40"/>
        <v>40810.208333333336</v>
      </c>
      <c r="U425" s="6">
        <f t="shared" si="41"/>
        <v>2011</v>
      </c>
      <c r="V425" t="str" cm="1">
        <f t="array" ref="V425">_xlfn.IFS(D425&lt;1000,"&lt;1000",D425&lt;5000,"1000 to 4999",D425&lt;10000,"5000 to 9999",D425&lt;15000,"10000 to 14999",D425&lt;20000,"15000 to 19999",D425&lt;25000,"20000 to 24999",D425&lt;30000,"25000 to 29999",D425&lt;35000,"30000 to 34999",D425&lt;40000,"35000 to 39999",D425&lt;45000,"40000 to 44999",D425&lt;50000,"45000 to 49999",D425&gt;50000,"Greater than 50000")</f>
        <v>Greater than 50000</v>
      </c>
    </row>
    <row r="426" spans="1:22"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5" cm="1">
        <f t="array" ref="O426">_xlfn.IFS(INT(E426/D426)&gt;=2,2,INT(E426/D426)&lt;2,E426/D426)</f>
        <v>0.40470588235294119</v>
      </c>
      <c r="P426" s="7">
        <f t="shared" si="36"/>
        <v>24.867469879518072</v>
      </c>
      <c r="Q426" s="6" t="str">
        <f t="shared" si="37"/>
        <v>music</v>
      </c>
      <c r="R426" s="6" t="str">
        <f t="shared" si="38"/>
        <v>indie rock</v>
      </c>
      <c r="S426" s="8">
        <f t="shared" si="39"/>
        <v>43208.208333333328</v>
      </c>
      <c r="T426" s="8">
        <f t="shared" si="40"/>
        <v>43214.208333333328</v>
      </c>
      <c r="U426" s="6">
        <f t="shared" si="41"/>
        <v>2018</v>
      </c>
      <c r="V426" t="str" cm="1">
        <f t="array" ref="V426">_xlfn.IFS(D426&lt;1000,"&lt;1000",D426&lt;5000,"1000 to 4999",D426&lt;10000,"5000 to 9999",D426&lt;15000,"10000 to 14999",D426&lt;20000,"15000 to 19999",D426&lt;25000,"20000 to 24999",D426&lt;30000,"25000 to 29999",D426&lt;35000,"30000 to 34999",D426&lt;40000,"35000 to 39999",D426&lt;45000,"40000 to 44999",D426&lt;50000,"45000 to 49999",D426&gt;50000,"Greater than 50000")</f>
        <v>5000 to 9999</v>
      </c>
    </row>
    <row r="427" spans="1:22"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5" cm="1">
        <f t="array" ref="O427">_xlfn.IFS(INT(E427/D427)&gt;=2,2,INT(E427/D427)&lt;2,E427/D427)</f>
        <v>2</v>
      </c>
      <c r="P427" s="7">
        <f t="shared" si="36"/>
        <v>84.423913043478265</v>
      </c>
      <c r="Q427" s="6" t="str">
        <f t="shared" si="37"/>
        <v>photography</v>
      </c>
      <c r="R427" s="6" t="str">
        <f t="shared" si="38"/>
        <v>photography books</v>
      </c>
      <c r="S427" s="8">
        <f t="shared" si="39"/>
        <v>42213.208333333328</v>
      </c>
      <c r="T427" s="8">
        <f t="shared" si="40"/>
        <v>42219.208333333328</v>
      </c>
      <c r="U427" s="6">
        <f t="shared" si="41"/>
        <v>2015</v>
      </c>
      <c r="V427" t="str" cm="1">
        <f t="array" ref="V427">_xlfn.IFS(D427&lt;1000,"&lt;1000",D427&lt;5000,"1000 to 4999",D427&lt;10000,"5000 to 9999",D427&lt;15000,"10000 to 14999",D427&lt;20000,"15000 to 19999",D427&lt;25000,"20000 to 24999",D427&lt;30000,"25000 to 29999",D427&lt;35000,"30000 to 34999",D427&lt;40000,"35000 to 39999",D427&lt;45000,"40000 to 44999",D427&lt;50000,"45000 to 49999",D427&gt;50000,"Greater than 50000")</f>
        <v>1000 to 4999</v>
      </c>
    </row>
    <row r="428" spans="1:22"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5" cm="1">
        <f t="array" ref="O428">_xlfn.IFS(INT(E428/D428)&gt;=2,2,INT(E428/D428)&lt;2,E428/D428)</f>
        <v>2</v>
      </c>
      <c r="P428" s="7">
        <f t="shared" si="36"/>
        <v>47.091324200913242</v>
      </c>
      <c r="Q428" s="6" t="str">
        <f t="shared" si="37"/>
        <v>theater</v>
      </c>
      <c r="R428" s="6" t="str">
        <f t="shared" si="38"/>
        <v>plays</v>
      </c>
      <c r="S428" s="8">
        <f t="shared" si="39"/>
        <v>41332.25</v>
      </c>
      <c r="T428" s="8">
        <f t="shared" si="40"/>
        <v>41339.25</v>
      </c>
      <c r="U428" s="6">
        <f t="shared" si="41"/>
        <v>2013</v>
      </c>
      <c r="V428" t="str" cm="1">
        <f t="array" ref="V428">_xlfn.IFS(D428&lt;1000,"&lt;1000",D428&lt;5000,"1000 to 4999",D428&lt;10000,"5000 to 9999",D428&lt;15000,"10000 to 14999",D428&lt;20000,"15000 to 19999",D428&lt;25000,"20000 to 24999",D428&lt;30000,"25000 to 29999",D428&lt;35000,"30000 to 34999",D428&lt;40000,"35000 to 39999",D428&lt;45000,"40000 to 44999",D428&lt;50000,"45000 to 49999",D428&gt;50000,"Greater than 50000")</f>
        <v>1000 to 4999</v>
      </c>
    </row>
    <row r="429" spans="1:22"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5" cm="1">
        <f t="array" ref="O429">_xlfn.IFS(INT(E429/D429)&gt;=2,2,INT(E429/D429)&lt;2,E429/D429)</f>
        <v>1.1290429799426933</v>
      </c>
      <c r="P429" s="7">
        <f t="shared" si="36"/>
        <v>77.996041171813147</v>
      </c>
      <c r="Q429" s="6" t="str">
        <f t="shared" si="37"/>
        <v>theater</v>
      </c>
      <c r="R429" s="6" t="str">
        <f t="shared" si="38"/>
        <v>plays</v>
      </c>
      <c r="S429" s="8">
        <f t="shared" si="39"/>
        <v>41895.208333333336</v>
      </c>
      <c r="T429" s="8">
        <f t="shared" si="40"/>
        <v>41927.208333333336</v>
      </c>
      <c r="U429" s="6">
        <f t="shared" si="41"/>
        <v>2014</v>
      </c>
      <c r="V429" t="str" cm="1">
        <f t="array" ref="V429">_xlfn.IFS(D429&lt;1000,"&lt;1000",D429&lt;5000,"1000 to 4999",D429&lt;10000,"5000 to 9999",D429&lt;15000,"10000 to 14999",D429&lt;20000,"15000 to 19999",D429&lt;25000,"20000 to 24999",D429&lt;30000,"25000 to 29999",D429&lt;35000,"30000 to 34999",D429&lt;40000,"35000 to 39999",D429&lt;45000,"40000 to 44999",D429&lt;50000,"45000 to 49999",D429&gt;50000,"Greater than 50000")</f>
        <v>Greater than 50000</v>
      </c>
    </row>
    <row r="430" spans="1:22"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5" cm="1">
        <f t="array" ref="O430">_xlfn.IFS(INT(E430/D430)&gt;=2,2,INT(E430/D430)&lt;2,E430/D430)</f>
        <v>0.46387573964497042</v>
      </c>
      <c r="P430" s="7">
        <f t="shared" si="36"/>
        <v>62.967871485943775</v>
      </c>
      <c r="Q430" s="6" t="str">
        <f t="shared" si="37"/>
        <v>film &amp; video</v>
      </c>
      <c r="R430" s="6" t="str">
        <f t="shared" si="38"/>
        <v>animation</v>
      </c>
      <c r="S430" s="8">
        <f t="shared" si="39"/>
        <v>40585.25</v>
      </c>
      <c r="T430" s="8">
        <f t="shared" si="40"/>
        <v>40592.25</v>
      </c>
      <c r="U430" s="6">
        <f t="shared" si="41"/>
        <v>2011</v>
      </c>
      <c r="V430" t="str" cm="1">
        <f t="array" ref="V430">_xlfn.IFS(D430&lt;1000,"&lt;1000",D430&lt;5000,"1000 to 4999",D430&lt;10000,"5000 to 9999",D430&lt;15000,"10000 to 14999",D430&lt;20000,"15000 to 19999",D430&lt;25000,"20000 to 24999",D430&lt;30000,"25000 to 29999",D430&lt;35000,"30000 to 34999",D430&lt;40000,"35000 to 39999",D430&lt;45000,"40000 to 44999",D430&lt;50000,"45000 to 49999",D430&gt;50000,"Greater than 50000")</f>
        <v>Greater than 50000</v>
      </c>
    </row>
    <row r="431" spans="1:22"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5" cm="1">
        <f t="array" ref="O431">_xlfn.IFS(INT(E431/D431)&gt;=2,2,INT(E431/D431)&lt;2,E431/D431)</f>
        <v>0.90675916230366493</v>
      </c>
      <c r="P431" s="7">
        <f t="shared" si="36"/>
        <v>81.006080449017773</v>
      </c>
      <c r="Q431" s="6" t="str">
        <f t="shared" si="37"/>
        <v>photography</v>
      </c>
      <c r="R431" s="6" t="str">
        <f t="shared" si="38"/>
        <v>photography books</v>
      </c>
      <c r="S431" s="8">
        <f t="shared" si="39"/>
        <v>41680.25</v>
      </c>
      <c r="T431" s="8">
        <f t="shared" si="40"/>
        <v>41708.208333333336</v>
      </c>
      <c r="U431" s="6">
        <f t="shared" si="41"/>
        <v>2014</v>
      </c>
      <c r="V431" t="str" cm="1">
        <f t="array" ref="V431">_xlfn.IFS(D431&lt;1000,"&lt;1000",D431&lt;5000,"1000 to 4999",D431&lt;10000,"5000 to 9999",D431&lt;15000,"10000 to 14999",D431&lt;20000,"15000 to 19999",D431&lt;25000,"20000 to 24999",D431&lt;30000,"25000 to 29999",D431&lt;35000,"30000 to 34999",D431&lt;40000,"35000 to 39999",D431&lt;45000,"40000 to 44999",D431&lt;50000,"45000 to 49999",D431&gt;50000,"Greater than 50000")</f>
        <v>Greater than 50000</v>
      </c>
    </row>
    <row r="432" spans="1:22"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5" cm="1">
        <f t="array" ref="O432">_xlfn.IFS(INT(E432/D432)&gt;=2,2,INT(E432/D432)&lt;2,E432/D432)</f>
        <v>0.67740740740740746</v>
      </c>
      <c r="P432" s="7">
        <f t="shared" si="36"/>
        <v>65.321428571428569</v>
      </c>
      <c r="Q432" s="6" t="str">
        <f t="shared" si="37"/>
        <v>theater</v>
      </c>
      <c r="R432" s="6" t="str">
        <f t="shared" si="38"/>
        <v>plays</v>
      </c>
      <c r="S432" s="8">
        <f t="shared" si="39"/>
        <v>43737.208333333328</v>
      </c>
      <c r="T432" s="8">
        <f t="shared" si="40"/>
        <v>43771.208333333328</v>
      </c>
      <c r="U432" s="6">
        <f t="shared" si="41"/>
        <v>2019</v>
      </c>
      <c r="V432" t="str" cm="1">
        <f t="array" ref="V432">_xlfn.IFS(D432&lt;1000,"&lt;1000",D432&lt;5000,"1000 to 4999",D432&lt;10000,"5000 to 9999",D432&lt;15000,"10000 to 14999",D432&lt;20000,"15000 to 19999",D432&lt;25000,"20000 to 24999",D432&lt;30000,"25000 to 29999",D432&lt;35000,"30000 to 34999",D432&lt;40000,"35000 to 39999",D432&lt;45000,"40000 to 44999",D432&lt;50000,"45000 to 49999",D432&gt;50000,"Greater than 50000")</f>
        <v>5000 to 9999</v>
      </c>
    </row>
    <row r="433" spans="1:22"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5" cm="1">
        <f t="array" ref="O433">_xlfn.IFS(INT(E433/D433)&gt;=2,2,INT(E433/D433)&lt;2,E433/D433)</f>
        <v>1.9249019607843136</v>
      </c>
      <c r="P433" s="7">
        <f t="shared" si="36"/>
        <v>104.43617021276596</v>
      </c>
      <c r="Q433" s="6" t="str">
        <f t="shared" si="37"/>
        <v>theater</v>
      </c>
      <c r="R433" s="6" t="str">
        <f t="shared" si="38"/>
        <v>plays</v>
      </c>
      <c r="S433" s="8">
        <f t="shared" si="39"/>
        <v>43273.208333333328</v>
      </c>
      <c r="T433" s="8">
        <f t="shared" si="40"/>
        <v>43290.208333333328</v>
      </c>
      <c r="U433" s="6">
        <f t="shared" si="41"/>
        <v>2018</v>
      </c>
      <c r="V433" t="str" cm="1">
        <f t="array" ref="V433">_xlfn.IFS(D433&lt;1000,"&lt;1000",D433&lt;5000,"1000 to 4999",D433&lt;10000,"5000 to 9999",D433&lt;15000,"10000 to 14999",D433&lt;20000,"15000 to 19999",D433&lt;25000,"20000 to 24999",D433&lt;30000,"25000 to 29999",D433&lt;35000,"30000 to 34999",D433&lt;40000,"35000 to 39999",D433&lt;45000,"40000 to 44999",D433&lt;50000,"45000 to 49999",D433&gt;50000,"Greater than 50000")</f>
        <v>5000 to 9999</v>
      </c>
    </row>
    <row r="434" spans="1:22"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5" cm="1">
        <f t="array" ref="O434">_xlfn.IFS(INT(E434/D434)&gt;=2,2,INT(E434/D434)&lt;2,E434/D434)</f>
        <v>0.82714285714285718</v>
      </c>
      <c r="P434" s="7">
        <f t="shared" si="36"/>
        <v>69.989010989010993</v>
      </c>
      <c r="Q434" s="6" t="str">
        <f t="shared" si="37"/>
        <v>theater</v>
      </c>
      <c r="R434" s="6" t="str">
        <f t="shared" si="38"/>
        <v>plays</v>
      </c>
      <c r="S434" s="8">
        <f t="shared" si="39"/>
        <v>41761.208333333336</v>
      </c>
      <c r="T434" s="8">
        <f t="shared" si="40"/>
        <v>41781.208333333336</v>
      </c>
      <c r="U434" s="6">
        <f t="shared" si="41"/>
        <v>2014</v>
      </c>
      <c r="V434" t="str" cm="1">
        <f t="array" ref="V434">_xlfn.IFS(D434&lt;1000,"&lt;1000",D434&lt;5000,"1000 to 4999",D434&lt;10000,"5000 to 9999",D434&lt;15000,"10000 to 14999",D434&lt;20000,"15000 to 19999",D434&lt;25000,"20000 to 24999",D434&lt;30000,"25000 to 29999",D434&lt;35000,"30000 to 34999",D434&lt;40000,"35000 to 39999",D434&lt;45000,"40000 to 44999",D434&lt;50000,"45000 to 49999",D434&gt;50000,"Greater than 50000")</f>
        <v>5000 to 9999</v>
      </c>
    </row>
    <row r="435" spans="1:22"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5" cm="1">
        <f t="array" ref="O435">_xlfn.IFS(INT(E435/D435)&gt;=2,2,INT(E435/D435)&lt;2,E435/D435)</f>
        <v>0.54163920922570019</v>
      </c>
      <c r="P435" s="7">
        <f t="shared" si="36"/>
        <v>83.023989898989896</v>
      </c>
      <c r="Q435" s="6" t="str">
        <f t="shared" si="37"/>
        <v>film &amp; video</v>
      </c>
      <c r="R435" s="6" t="str">
        <f t="shared" si="38"/>
        <v>documentary</v>
      </c>
      <c r="S435" s="8">
        <f t="shared" si="39"/>
        <v>41603.25</v>
      </c>
      <c r="T435" s="8">
        <f t="shared" si="40"/>
        <v>41619.25</v>
      </c>
      <c r="U435" s="6">
        <f t="shared" si="41"/>
        <v>2013</v>
      </c>
      <c r="V435" t="str" cm="1">
        <f t="array" ref="V435">_xlfn.IFS(D435&lt;1000,"&lt;1000",D435&lt;5000,"1000 to 4999",D435&lt;10000,"5000 to 9999",D435&lt;15000,"10000 to 14999",D435&lt;20000,"15000 to 19999",D435&lt;25000,"20000 to 24999",D435&lt;30000,"25000 to 29999",D435&lt;35000,"30000 to 34999",D435&lt;40000,"35000 to 39999",D435&lt;45000,"40000 to 44999",D435&lt;50000,"45000 to 49999",D435&gt;50000,"Greater than 50000")</f>
        <v>Greater than 50000</v>
      </c>
    </row>
    <row r="436" spans="1:22"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5" cm="1">
        <f t="array" ref="O436">_xlfn.IFS(INT(E436/D436)&gt;=2,2,INT(E436/D436)&lt;2,E436/D436)</f>
        <v>0.16722222222222222</v>
      </c>
      <c r="P436" s="7">
        <f t="shared" si="36"/>
        <v>90.3</v>
      </c>
      <c r="Q436" s="6" t="str">
        <f t="shared" si="37"/>
        <v>theater</v>
      </c>
      <c r="R436" s="6" t="str">
        <f t="shared" si="38"/>
        <v>plays</v>
      </c>
      <c r="S436" s="8">
        <f t="shared" si="39"/>
        <v>42705.25</v>
      </c>
      <c r="T436" s="8">
        <f t="shared" si="40"/>
        <v>42719.25</v>
      </c>
      <c r="U436" s="6">
        <f t="shared" si="41"/>
        <v>2016</v>
      </c>
      <c r="V436" t="str" cm="1">
        <f t="array" ref="V436">_xlfn.IFS(D436&lt;1000,"&lt;1000",D436&lt;5000,"1000 to 4999",D436&lt;10000,"5000 to 9999",D436&lt;15000,"10000 to 14999",D436&lt;20000,"15000 to 19999",D436&lt;25000,"20000 to 24999",D436&lt;30000,"25000 to 29999",D436&lt;35000,"30000 to 34999",D436&lt;40000,"35000 to 39999",D436&lt;45000,"40000 to 44999",D436&lt;50000,"45000 to 49999",D436&gt;50000,"Greater than 50000")</f>
        <v>5000 to 9999</v>
      </c>
    </row>
    <row r="437" spans="1:22"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5" cm="1">
        <f t="array" ref="O437">_xlfn.IFS(INT(E437/D437)&gt;=2,2,INT(E437/D437)&lt;2,E437/D437)</f>
        <v>1.168766404199475</v>
      </c>
      <c r="P437" s="7">
        <f t="shared" si="36"/>
        <v>103.98131932282546</v>
      </c>
      <c r="Q437" s="6" t="str">
        <f t="shared" si="37"/>
        <v>theater</v>
      </c>
      <c r="R437" s="6" t="str">
        <f t="shared" si="38"/>
        <v>plays</v>
      </c>
      <c r="S437" s="8">
        <f t="shared" si="39"/>
        <v>41988.25</v>
      </c>
      <c r="T437" s="8">
        <f t="shared" si="40"/>
        <v>42000.25</v>
      </c>
      <c r="U437" s="6">
        <f t="shared" si="41"/>
        <v>2014</v>
      </c>
      <c r="V437" t="str" cm="1">
        <f t="array" ref="V437">_xlfn.IFS(D437&lt;1000,"&lt;1000",D437&lt;5000,"1000 to 4999",D437&lt;10000,"5000 to 9999",D437&lt;15000,"10000 to 14999",D437&lt;20000,"15000 to 19999",D437&lt;25000,"20000 to 24999",D437&lt;30000,"25000 to 29999",D437&lt;35000,"30000 to 34999",D437&lt;40000,"35000 to 39999",D437&lt;45000,"40000 to 44999",D437&lt;50000,"45000 to 49999",D437&gt;50000,"Greater than 50000")</f>
        <v>Greater than 50000</v>
      </c>
    </row>
    <row r="438" spans="1:22"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5" cm="1">
        <f t="array" ref="O438">_xlfn.IFS(INT(E438/D438)&gt;=2,2,INT(E438/D438)&lt;2,E438/D438)</f>
        <v>2</v>
      </c>
      <c r="P438" s="7">
        <f t="shared" si="36"/>
        <v>54.931726907630519</v>
      </c>
      <c r="Q438" s="6" t="str">
        <f t="shared" si="37"/>
        <v>music</v>
      </c>
      <c r="R438" s="6" t="str">
        <f t="shared" si="38"/>
        <v>jazz</v>
      </c>
      <c r="S438" s="8">
        <f t="shared" si="39"/>
        <v>43575.208333333328</v>
      </c>
      <c r="T438" s="8">
        <f t="shared" si="40"/>
        <v>43576.208333333328</v>
      </c>
      <c r="U438" s="6">
        <f t="shared" si="41"/>
        <v>2019</v>
      </c>
      <c r="V438" t="str" cm="1">
        <f t="array" ref="V438">_xlfn.IFS(D438&lt;1000,"&lt;1000",D438&lt;5000,"1000 to 4999",D438&lt;10000,"5000 to 9999",D438&lt;15000,"10000 to 14999",D438&lt;20000,"15000 to 19999",D438&lt;25000,"20000 to 24999",D438&lt;30000,"25000 to 29999",D438&lt;35000,"30000 to 34999",D438&lt;40000,"35000 to 39999",D438&lt;45000,"40000 to 44999",D438&lt;50000,"45000 to 49999",D438&gt;50000,"Greater than 50000")</f>
        <v>1000 to 4999</v>
      </c>
    </row>
    <row r="439" spans="1:22"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5" cm="1">
        <f t="array" ref="O439">_xlfn.IFS(INT(E439/D439)&gt;=2,2,INT(E439/D439)&lt;2,E439/D439)</f>
        <v>1.2307407407407407</v>
      </c>
      <c r="P439" s="7">
        <f t="shared" si="36"/>
        <v>51.921875</v>
      </c>
      <c r="Q439" s="6" t="str">
        <f t="shared" si="37"/>
        <v>film &amp; video</v>
      </c>
      <c r="R439" s="6" t="str">
        <f t="shared" si="38"/>
        <v>animation</v>
      </c>
      <c r="S439" s="8">
        <f t="shared" si="39"/>
        <v>42260.208333333328</v>
      </c>
      <c r="T439" s="8">
        <f t="shared" si="40"/>
        <v>42263.208333333328</v>
      </c>
      <c r="U439" s="6">
        <f t="shared" si="41"/>
        <v>2015</v>
      </c>
      <c r="V439" t="str" cm="1">
        <f t="array" ref="V439">_xlfn.IFS(D439&lt;1000,"&lt;1000",D439&lt;5000,"1000 to 4999",D439&lt;10000,"5000 to 9999",D439&lt;15000,"10000 to 14999",D439&lt;20000,"15000 to 19999",D439&lt;25000,"20000 to 24999",D439&lt;30000,"25000 to 29999",D439&lt;35000,"30000 to 34999",D439&lt;40000,"35000 to 39999",D439&lt;45000,"40000 to 44999",D439&lt;50000,"45000 to 49999",D439&gt;50000,"Greater than 50000")</f>
        <v>5000 to 9999</v>
      </c>
    </row>
    <row r="440" spans="1:22"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5" cm="1">
        <f t="array" ref="O440">_xlfn.IFS(INT(E440/D440)&gt;=2,2,INT(E440/D440)&lt;2,E440/D440)</f>
        <v>1.7863855421686747</v>
      </c>
      <c r="P440" s="7">
        <f t="shared" si="36"/>
        <v>60.02834008097166</v>
      </c>
      <c r="Q440" s="6" t="str">
        <f t="shared" si="37"/>
        <v>theater</v>
      </c>
      <c r="R440" s="6" t="str">
        <f t="shared" si="38"/>
        <v>plays</v>
      </c>
      <c r="S440" s="8">
        <f t="shared" si="39"/>
        <v>41337.25</v>
      </c>
      <c r="T440" s="8">
        <f t="shared" si="40"/>
        <v>41367.208333333336</v>
      </c>
      <c r="U440" s="6">
        <f t="shared" si="41"/>
        <v>2013</v>
      </c>
      <c r="V440" t="str" cm="1">
        <f t="array" ref="V440">_xlfn.IFS(D440&lt;1000,"&lt;1000",D440&lt;5000,"1000 to 4999",D440&lt;10000,"5000 to 9999",D440&lt;15000,"10000 to 14999",D440&lt;20000,"15000 to 19999",D440&lt;25000,"20000 to 24999",D440&lt;30000,"25000 to 29999",D440&lt;35000,"30000 to 34999",D440&lt;40000,"35000 to 39999",D440&lt;45000,"40000 to 44999",D440&lt;50000,"45000 to 49999",D440&gt;50000,"Greater than 50000")</f>
        <v>5000 to 9999</v>
      </c>
    </row>
    <row r="441" spans="1:22"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5" cm="1">
        <f t="array" ref="O441">_xlfn.IFS(INT(E441/D441)&gt;=2,2,INT(E441/D441)&lt;2,E441/D441)</f>
        <v>2</v>
      </c>
      <c r="P441" s="7">
        <f t="shared" si="36"/>
        <v>44.003488879197555</v>
      </c>
      <c r="Q441" s="6" t="str">
        <f t="shared" si="37"/>
        <v>film &amp; video</v>
      </c>
      <c r="R441" s="6" t="str">
        <f t="shared" si="38"/>
        <v>science fiction</v>
      </c>
      <c r="S441" s="8">
        <f t="shared" si="39"/>
        <v>42680.208333333328</v>
      </c>
      <c r="T441" s="8">
        <f t="shared" si="40"/>
        <v>42687.25</v>
      </c>
      <c r="U441" s="6">
        <f t="shared" si="41"/>
        <v>2016</v>
      </c>
      <c r="V441" t="str" cm="1">
        <f t="array" ref="V441">_xlfn.IFS(D441&lt;1000,"&lt;1000",D441&lt;5000,"1000 to 4999",D441&lt;10000,"5000 to 9999",D441&lt;15000,"10000 to 14999",D441&lt;20000,"15000 to 19999",D441&lt;25000,"20000 to 24999",D441&lt;30000,"25000 to 29999",D441&lt;35000,"30000 to 34999",D441&lt;40000,"35000 to 39999",D441&lt;45000,"40000 to 44999",D441&lt;50000,"45000 to 49999",D441&gt;50000,"Greater than 50000")</f>
        <v>25000 to 29999</v>
      </c>
    </row>
    <row r="442" spans="1:22"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5" cm="1">
        <f t="array" ref="O442">_xlfn.IFS(INT(E442/D442)&gt;=2,2,INT(E442/D442)&lt;2,E442/D442)</f>
        <v>1.6190634146341463</v>
      </c>
      <c r="P442" s="7">
        <f t="shared" si="36"/>
        <v>53.003513254551258</v>
      </c>
      <c r="Q442" s="6" t="str">
        <f t="shared" si="37"/>
        <v>film &amp; video</v>
      </c>
      <c r="R442" s="6" t="str">
        <f t="shared" si="38"/>
        <v>television</v>
      </c>
      <c r="S442" s="8">
        <f t="shared" si="39"/>
        <v>42916.208333333328</v>
      </c>
      <c r="T442" s="8">
        <f t="shared" si="40"/>
        <v>42926.208333333328</v>
      </c>
      <c r="U442" s="6">
        <f t="shared" si="41"/>
        <v>2017</v>
      </c>
      <c r="V442" t="str" cm="1">
        <f t="array" ref="V442">_xlfn.IFS(D442&lt;1000,"&lt;1000",D442&lt;5000,"1000 to 4999",D442&lt;10000,"5000 to 9999",D442&lt;15000,"10000 to 14999",D442&lt;20000,"15000 to 19999",D442&lt;25000,"20000 to 24999",D442&lt;30000,"25000 to 29999",D442&lt;35000,"30000 to 34999",D442&lt;40000,"35000 to 39999",D442&lt;45000,"40000 to 44999",D442&lt;50000,"45000 to 49999",D442&gt;50000,"Greater than 50000")</f>
        <v>Greater than 50000</v>
      </c>
    </row>
    <row r="443" spans="1:22"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5" cm="1">
        <f t="array" ref="O443">_xlfn.IFS(INT(E443/D443)&gt;=2,2,INT(E443/D443)&lt;2,E443/D443)</f>
        <v>0.24914285714285714</v>
      </c>
      <c r="P443" s="7">
        <f t="shared" si="36"/>
        <v>54.5</v>
      </c>
      <c r="Q443" s="6" t="str">
        <f t="shared" si="37"/>
        <v>technology</v>
      </c>
      <c r="R443" s="6" t="str">
        <f t="shared" si="38"/>
        <v>wearables</v>
      </c>
      <c r="S443" s="8">
        <f t="shared" si="39"/>
        <v>41025.208333333336</v>
      </c>
      <c r="T443" s="8">
        <f t="shared" si="40"/>
        <v>41053.208333333336</v>
      </c>
      <c r="U443" s="6">
        <f t="shared" si="41"/>
        <v>2012</v>
      </c>
      <c r="V443" t="str" cm="1">
        <f t="array" ref="V443">_xlfn.IFS(D443&lt;1000,"&lt;1000",D443&lt;5000,"1000 to 4999",D443&lt;10000,"5000 to 9999",D443&lt;15000,"10000 to 14999",D443&lt;20000,"15000 to 19999",D443&lt;25000,"20000 to 24999",D443&lt;30000,"25000 to 29999",D443&lt;35000,"30000 to 34999",D443&lt;40000,"35000 to 39999",D443&lt;45000,"40000 to 44999",D443&lt;50000,"45000 to 49999",D443&gt;50000,"Greater than 50000")</f>
        <v>5000 to 9999</v>
      </c>
    </row>
    <row r="444" spans="1:22"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5" cm="1">
        <f t="array" ref="O444">_xlfn.IFS(INT(E444/D444)&gt;=2,2,INT(E444/D444)&lt;2,E444/D444)</f>
        <v>1.9872222222222222</v>
      </c>
      <c r="P444" s="7">
        <f t="shared" si="36"/>
        <v>75.04195804195804</v>
      </c>
      <c r="Q444" s="6" t="str">
        <f t="shared" si="37"/>
        <v>theater</v>
      </c>
      <c r="R444" s="6" t="str">
        <f t="shared" si="38"/>
        <v>plays</v>
      </c>
      <c r="S444" s="8">
        <f t="shared" si="39"/>
        <v>42980.208333333328</v>
      </c>
      <c r="T444" s="8">
        <f t="shared" si="40"/>
        <v>42996.208333333328</v>
      </c>
      <c r="U444" s="6">
        <f t="shared" si="41"/>
        <v>2017</v>
      </c>
      <c r="V444" t="str" cm="1">
        <f t="array" ref="V444">_xlfn.IFS(D444&lt;1000,"&lt;1000",D444&lt;5000,"1000 to 4999",D444&lt;10000,"5000 to 9999",D444&lt;15000,"10000 to 14999",D444&lt;20000,"15000 to 19999",D444&lt;25000,"20000 to 24999",D444&lt;30000,"25000 to 29999",D444&lt;35000,"30000 to 34999",D444&lt;40000,"35000 to 39999",D444&lt;45000,"40000 to 44999",D444&lt;50000,"45000 to 49999",D444&gt;50000,"Greater than 50000")</f>
        <v>5000 to 9999</v>
      </c>
    </row>
    <row r="445" spans="1:22"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5" cm="1">
        <f t="array" ref="O445">_xlfn.IFS(INT(E445/D445)&gt;=2,2,INT(E445/D445)&lt;2,E445/D445)</f>
        <v>0.34752688172043011</v>
      </c>
      <c r="P445" s="7">
        <f t="shared" si="36"/>
        <v>35.911111111111111</v>
      </c>
      <c r="Q445" s="6" t="str">
        <f t="shared" si="37"/>
        <v>theater</v>
      </c>
      <c r="R445" s="6" t="str">
        <f t="shared" si="38"/>
        <v>plays</v>
      </c>
      <c r="S445" s="8">
        <f t="shared" si="39"/>
        <v>40451.208333333336</v>
      </c>
      <c r="T445" s="8">
        <f t="shared" si="40"/>
        <v>40470.208333333336</v>
      </c>
      <c r="U445" s="6">
        <f t="shared" si="41"/>
        <v>2010</v>
      </c>
      <c r="V445" t="str" cm="1">
        <f t="array" ref="V445">_xlfn.IFS(D445&lt;1000,"&lt;1000",D445&lt;5000,"1000 to 4999",D445&lt;10000,"5000 to 9999",D445&lt;15000,"10000 to 14999",D445&lt;20000,"15000 to 19999",D445&lt;25000,"20000 to 24999",D445&lt;30000,"25000 to 29999",D445&lt;35000,"30000 to 34999",D445&lt;40000,"35000 to 39999",D445&lt;45000,"40000 to 44999",D445&lt;50000,"45000 to 49999",D445&gt;50000,"Greater than 50000")</f>
        <v>5000 to 9999</v>
      </c>
    </row>
    <row r="446" spans="1:22"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5" cm="1">
        <f t="array" ref="O446">_xlfn.IFS(INT(E446/D446)&gt;=2,2,INT(E446/D446)&lt;2,E446/D446)</f>
        <v>1.7641935483870967</v>
      </c>
      <c r="P446" s="7">
        <f t="shared" si="36"/>
        <v>36.952702702702702</v>
      </c>
      <c r="Q446" s="6" t="str">
        <f t="shared" si="37"/>
        <v>music</v>
      </c>
      <c r="R446" s="6" t="str">
        <f t="shared" si="38"/>
        <v>indie rock</v>
      </c>
      <c r="S446" s="8">
        <f t="shared" si="39"/>
        <v>40748.208333333336</v>
      </c>
      <c r="T446" s="8">
        <f t="shared" si="40"/>
        <v>40750.208333333336</v>
      </c>
      <c r="U446" s="6">
        <f t="shared" si="41"/>
        <v>2011</v>
      </c>
      <c r="V446" t="str" cm="1">
        <f t="array" ref="V446">_xlfn.IFS(D446&lt;1000,"&lt;1000",D446&lt;5000,"1000 to 4999",D446&lt;10000,"5000 to 9999",D446&lt;15000,"10000 to 14999",D446&lt;20000,"15000 to 19999",D446&lt;25000,"20000 to 24999",D446&lt;30000,"25000 to 29999",D446&lt;35000,"30000 to 34999",D446&lt;40000,"35000 to 39999",D446&lt;45000,"40000 to 44999",D446&lt;50000,"45000 to 49999",D446&gt;50000,"Greater than 50000")</f>
        <v>5000 to 9999</v>
      </c>
    </row>
    <row r="447" spans="1:22"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5" cm="1">
        <f t="array" ref="O447">_xlfn.IFS(INT(E447/D447)&gt;=2,2,INT(E447/D447)&lt;2,E447/D447)</f>
        <v>2</v>
      </c>
      <c r="P447" s="7">
        <f t="shared" si="36"/>
        <v>63.170588235294119</v>
      </c>
      <c r="Q447" s="6" t="str">
        <f t="shared" si="37"/>
        <v>theater</v>
      </c>
      <c r="R447" s="6" t="str">
        <f t="shared" si="38"/>
        <v>plays</v>
      </c>
      <c r="S447" s="8">
        <f t="shared" si="39"/>
        <v>40515.25</v>
      </c>
      <c r="T447" s="8">
        <f t="shared" si="40"/>
        <v>40536.25</v>
      </c>
      <c r="U447" s="6">
        <f t="shared" si="41"/>
        <v>2010</v>
      </c>
      <c r="V447" t="str" cm="1">
        <f t="array" ref="V447">_xlfn.IFS(D447&lt;1000,"&lt;1000",D447&lt;5000,"1000 to 4999",D447&lt;10000,"5000 to 9999",D447&lt;15000,"10000 to 14999",D447&lt;20000,"15000 to 19999",D447&lt;25000,"20000 to 24999",D447&lt;30000,"25000 to 29999",D447&lt;35000,"30000 to 34999",D447&lt;40000,"35000 to 39999",D447&lt;45000,"40000 to 44999",D447&lt;50000,"45000 to 49999",D447&gt;50000,"Greater than 50000")</f>
        <v>1000 to 4999</v>
      </c>
    </row>
    <row r="448" spans="1:22"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5" cm="1">
        <f t="array" ref="O448">_xlfn.IFS(INT(E448/D448)&gt;=2,2,INT(E448/D448)&lt;2,E448/D448)</f>
        <v>0.82044117647058823</v>
      </c>
      <c r="P448" s="7">
        <f t="shared" si="36"/>
        <v>29.99462365591398</v>
      </c>
      <c r="Q448" s="6" t="str">
        <f t="shared" si="37"/>
        <v>technology</v>
      </c>
      <c r="R448" s="6" t="str">
        <f t="shared" si="38"/>
        <v>wearables</v>
      </c>
      <c r="S448" s="8">
        <f t="shared" si="39"/>
        <v>41261.25</v>
      </c>
      <c r="T448" s="8">
        <f t="shared" si="40"/>
        <v>41263.25</v>
      </c>
      <c r="U448" s="6">
        <f t="shared" si="41"/>
        <v>2012</v>
      </c>
      <c r="V448" t="str" cm="1">
        <f t="array" ref="V448">_xlfn.IFS(D448&lt;1000,"&lt;1000",D448&lt;5000,"1000 to 4999",D448&lt;10000,"5000 to 9999",D448&lt;15000,"10000 to 14999",D448&lt;20000,"15000 to 19999",D448&lt;25000,"20000 to 24999",D448&lt;30000,"25000 to 29999",D448&lt;35000,"30000 to 34999",D448&lt;40000,"35000 to 39999",D448&lt;45000,"40000 to 44999",D448&lt;50000,"45000 to 49999",D448&gt;50000,"Greater than 50000")</f>
        <v>5000 to 9999</v>
      </c>
    </row>
    <row r="449" spans="1:22"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5" cm="1">
        <f t="array" ref="O449">_xlfn.IFS(INT(E449/D449)&gt;=2,2,INT(E449/D449)&lt;2,E449/D449)</f>
        <v>0.24326030927835052</v>
      </c>
      <c r="P449" s="7">
        <f t="shared" si="36"/>
        <v>86</v>
      </c>
      <c r="Q449" s="6" t="str">
        <f t="shared" si="37"/>
        <v>film &amp; video</v>
      </c>
      <c r="R449" s="6" t="str">
        <f t="shared" si="38"/>
        <v>television</v>
      </c>
      <c r="S449" s="8">
        <f t="shared" si="39"/>
        <v>43088.25</v>
      </c>
      <c r="T449" s="8">
        <f t="shared" si="40"/>
        <v>43104.25</v>
      </c>
      <c r="U449" s="6">
        <f t="shared" si="41"/>
        <v>2017</v>
      </c>
      <c r="V449" t="str" cm="1">
        <f t="array" ref="V449">_xlfn.IFS(D449&lt;1000,"&lt;1000",D449&lt;5000,"1000 to 4999",D449&lt;10000,"5000 to 9999",D449&lt;15000,"10000 to 14999",D449&lt;20000,"15000 to 19999",D449&lt;25000,"20000 to 24999",D449&lt;30000,"25000 to 29999",D449&lt;35000,"30000 to 34999",D449&lt;40000,"35000 to 39999",D449&lt;45000,"40000 to 44999",D449&lt;50000,"45000 to 49999",D449&gt;50000,"Greater than 50000")</f>
        <v>Greater than 50000</v>
      </c>
    </row>
    <row r="450" spans="1:22"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5" cm="1">
        <f t="array" ref="O450">_xlfn.IFS(INT(E450/D450)&gt;=2,2,INT(E450/D450)&lt;2,E450/D450)</f>
        <v>0.50482758620689661</v>
      </c>
      <c r="P450" s="7">
        <f t="shared" si="36"/>
        <v>75.014876033057845</v>
      </c>
      <c r="Q450" s="6" t="str">
        <f t="shared" si="37"/>
        <v>games</v>
      </c>
      <c r="R450" s="6" t="str">
        <f t="shared" si="38"/>
        <v>video games</v>
      </c>
      <c r="S450" s="8">
        <f t="shared" si="39"/>
        <v>41378.208333333336</v>
      </c>
      <c r="T450" s="8">
        <f t="shared" si="40"/>
        <v>41380.208333333336</v>
      </c>
      <c r="U450" s="6">
        <f t="shared" si="41"/>
        <v>2013</v>
      </c>
      <c r="V450" t="str" cm="1">
        <f t="array" ref="V450">_xlfn.IFS(D450&lt;1000,"&lt;1000",D450&lt;5000,"1000 to 4999",D450&lt;10000,"5000 to 9999",D450&lt;15000,"10000 to 14999",D450&lt;20000,"15000 to 19999",D450&lt;25000,"20000 to 24999",D450&lt;30000,"25000 to 29999",D450&lt;35000,"30000 to 34999",D450&lt;40000,"35000 to 39999",D450&lt;45000,"40000 to 44999",D450&lt;50000,"45000 to 49999",D450&gt;50000,"Greater than 50000")</f>
        <v>Greater than 50000</v>
      </c>
    </row>
    <row r="451" spans="1:22"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5" cm="1">
        <f t="array" ref="O451">_xlfn.IFS(INT(E451/D451)&gt;=2,2,INT(E451/D451)&lt;2,E451/D451)</f>
        <v>2</v>
      </c>
      <c r="P451" s="7">
        <f t="shared" ref="P451:P514" si="42">IF(G451&lt;&gt;0,E451/G451,0)</f>
        <v>101.19767441860465</v>
      </c>
      <c r="Q451" s="6" t="str">
        <f t="shared" ref="Q451:Q514" si="43">LEFT(N451,FIND("/",N451)-1)</f>
        <v>games</v>
      </c>
      <c r="R451" s="6" t="str">
        <f t="shared" ref="R451:R514" si="44">RIGHT(N451,LEN(N451)-FIND("/",N451))</f>
        <v>video games</v>
      </c>
      <c r="S451" s="8">
        <f t="shared" ref="S451:S514" si="45">(J451/86400)+DATE(1970,1,1)</f>
        <v>43530.25</v>
      </c>
      <c r="T451" s="8">
        <f t="shared" ref="T451:T514" si="46">(K451/86400)+DATE(1970,1,1)</f>
        <v>43547.208333333328</v>
      </c>
      <c r="U451" s="6">
        <f t="shared" ref="U451:U514" si="47">YEAR(S451)</f>
        <v>2019</v>
      </c>
      <c r="V451" t="str" cm="1">
        <f t="array" ref="V451">_xlfn.IFS(D451&lt;1000,"&lt;1000",D451&lt;5000,"1000 to 4999",D451&lt;10000,"5000 to 9999",D451&lt;15000,"10000 to 14999",D451&lt;20000,"15000 to 19999",D451&lt;25000,"20000 to 24999",D451&lt;30000,"25000 to 29999",D451&lt;35000,"30000 to 34999",D451&lt;40000,"35000 to 39999",D451&lt;45000,"40000 to 44999",D451&lt;50000,"45000 to 49999",D451&gt;50000,"Greater than 50000")</f>
        <v>&lt;1000</v>
      </c>
    </row>
    <row r="452" spans="1:22"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5" cm="1">
        <f t="array" ref="O452">_xlfn.IFS(INT(E452/D452)&gt;=2,2,INT(E452/D452)&lt;2,E452/D452)</f>
        <v>0.04</v>
      </c>
      <c r="P452" s="7">
        <f t="shared" si="42"/>
        <v>4</v>
      </c>
      <c r="Q452" s="6" t="str">
        <f t="shared" si="43"/>
        <v>film &amp; video</v>
      </c>
      <c r="R452" s="6" t="str">
        <f t="shared" si="44"/>
        <v>animation</v>
      </c>
      <c r="S452" s="8">
        <f t="shared" si="45"/>
        <v>43394.208333333328</v>
      </c>
      <c r="T452" s="8">
        <f t="shared" si="46"/>
        <v>43417.25</v>
      </c>
      <c r="U452" s="6">
        <f t="shared" si="47"/>
        <v>2018</v>
      </c>
      <c r="V452" t="str" cm="1">
        <f t="array" ref="V452">_xlfn.IFS(D452&lt;1000,"&lt;1000",D452&lt;5000,"1000 to 4999",D452&lt;10000,"5000 to 9999",D452&lt;15000,"10000 to 14999",D452&lt;20000,"15000 to 19999",D452&lt;25000,"20000 to 24999",D452&lt;30000,"25000 to 29999",D452&lt;35000,"30000 to 34999",D452&lt;40000,"35000 to 39999",D452&lt;45000,"40000 to 44999",D452&lt;50000,"45000 to 49999",D452&gt;50000,"Greater than 50000")</f>
        <v>&lt;1000</v>
      </c>
    </row>
    <row r="453" spans="1:22"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5" cm="1">
        <f t="array" ref="O453">_xlfn.IFS(INT(E453/D453)&gt;=2,2,INT(E453/D453)&lt;2,E453/D453)</f>
        <v>1.2284501347708894</v>
      </c>
      <c r="P453" s="7">
        <f t="shared" si="42"/>
        <v>29.001272669424118</v>
      </c>
      <c r="Q453" s="6" t="str">
        <f t="shared" si="43"/>
        <v>music</v>
      </c>
      <c r="R453" s="6" t="str">
        <f t="shared" si="44"/>
        <v>rock</v>
      </c>
      <c r="S453" s="8">
        <f t="shared" si="45"/>
        <v>42935.208333333328</v>
      </c>
      <c r="T453" s="8">
        <f t="shared" si="46"/>
        <v>42966.208333333328</v>
      </c>
      <c r="U453" s="6">
        <f t="shared" si="47"/>
        <v>2017</v>
      </c>
      <c r="V453" t="str" cm="1">
        <f t="array" ref="V453">_xlfn.IFS(D453&lt;1000,"&lt;1000",D453&lt;5000,"1000 to 4999",D453&lt;10000,"5000 to 9999",D453&lt;15000,"10000 to 14999",D453&lt;20000,"15000 to 19999",D453&lt;25000,"20000 to 24999",D453&lt;30000,"25000 to 29999",D453&lt;35000,"30000 to 34999",D453&lt;40000,"35000 to 39999",D453&lt;45000,"40000 to 44999",D453&lt;50000,"45000 to 49999",D453&gt;50000,"Greater than 50000")</f>
        <v>Greater than 50000</v>
      </c>
    </row>
    <row r="454" spans="1:22"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5" cm="1">
        <f t="array" ref="O454">_xlfn.IFS(INT(E454/D454)&gt;=2,2,INT(E454/D454)&lt;2,E454/D454)</f>
        <v>0.63437500000000002</v>
      </c>
      <c r="P454" s="7">
        <f t="shared" si="42"/>
        <v>98.225806451612897</v>
      </c>
      <c r="Q454" s="6" t="str">
        <f t="shared" si="43"/>
        <v>film &amp; video</v>
      </c>
      <c r="R454" s="6" t="str">
        <f t="shared" si="44"/>
        <v>drama</v>
      </c>
      <c r="S454" s="8">
        <f t="shared" si="45"/>
        <v>40365.208333333336</v>
      </c>
      <c r="T454" s="8">
        <f t="shared" si="46"/>
        <v>40366.208333333336</v>
      </c>
      <c r="U454" s="6">
        <f t="shared" si="47"/>
        <v>2010</v>
      </c>
      <c r="V454" t="str" cm="1">
        <f t="array" ref="V454">_xlfn.IFS(D454&lt;1000,"&lt;1000",D454&lt;5000,"1000 to 4999",D454&lt;10000,"5000 to 9999",D454&lt;15000,"10000 to 14999",D454&lt;20000,"15000 to 19999",D454&lt;25000,"20000 to 24999",D454&lt;30000,"25000 to 29999",D454&lt;35000,"30000 to 34999",D454&lt;40000,"35000 to 39999",D454&lt;45000,"40000 to 44999",D454&lt;50000,"45000 to 49999",D454&gt;50000,"Greater than 50000")</f>
        <v>1000 to 4999</v>
      </c>
    </row>
    <row r="455" spans="1:22"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5" cm="1">
        <f t="array" ref="O455">_xlfn.IFS(INT(E455/D455)&gt;=2,2,INT(E455/D455)&lt;2,E455/D455)</f>
        <v>0.56331688596491225</v>
      </c>
      <c r="P455" s="7">
        <f t="shared" si="42"/>
        <v>87.001693480101608</v>
      </c>
      <c r="Q455" s="6" t="str">
        <f t="shared" si="43"/>
        <v>film &amp; video</v>
      </c>
      <c r="R455" s="6" t="str">
        <f t="shared" si="44"/>
        <v>science fiction</v>
      </c>
      <c r="S455" s="8">
        <f t="shared" si="45"/>
        <v>42705.25</v>
      </c>
      <c r="T455" s="8">
        <f t="shared" si="46"/>
        <v>42746.25</v>
      </c>
      <c r="U455" s="6">
        <f t="shared" si="47"/>
        <v>2016</v>
      </c>
      <c r="V455" t="str" cm="1">
        <f t="array" ref="V455">_xlfn.IFS(D455&lt;1000,"&lt;1000",D455&lt;5000,"1000 to 4999",D455&lt;10000,"5000 to 9999",D455&lt;15000,"10000 to 14999",D455&lt;20000,"15000 to 19999",D455&lt;25000,"20000 to 24999",D455&lt;30000,"25000 to 29999",D455&lt;35000,"30000 to 34999",D455&lt;40000,"35000 to 39999",D455&lt;45000,"40000 to 44999",D455&lt;50000,"45000 to 49999",D455&gt;50000,"Greater than 50000")</f>
        <v>Greater than 50000</v>
      </c>
    </row>
    <row r="456" spans="1:22"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5" cm="1">
        <f t="array" ref="O456">_xlfn.IFS(INT(E456/D456)&gt;=2,2,INT(E456/D456)&lt;2,E456/D456)</f>
        <v>0.44074999999999998</v>
      </c>
      <c r="P456" s="7">
        <f t="shared" si="42"/>
        <v>45.205128205128204</v>
      </c>
      <c r="Q456" s="6" t="str">
        <f t="shared" si="43"/>
        <v>film &amp; video</v>
      </c>
      <c r="R456" s="6" t="str">
        <f t="shared" si="44"/>
        <v>drama</v>
      </c>
      <c r="S456" s="8">
        <f t="shared" si="45"/>
        <v>41568.208333333336</v>
      </c>
      <c r="T456" s="8">
        <f t="shared" si="46"/>
        <v>41604.25</v>
      </c>
      <c r="U456" s="6">
        <f t="shared" si="47"/>
        <v>2013</v>
      </c>
      <c r="V456" t="str" cm="1">
        <f t="array" ref="V456">_xlfn.IFS(D456&lt;1000,"&lt;1000",D456&lt;5000,"1000 to 4999",D456&lt;10000,"5000 to 9999",D456&lt;15000,"10000 to 14999",D456&lt;20000,"15000 to 19999",D456&lt;25000,"20000 to 24999",D456&lt;30000,"25000 to 29999",D456&lt;35000,"30000 to 34999",D456&lt;40000,"35000 to 39999",D456&lt;45000,"40000 to 44999",D456&lt;50000,"45000 to 49999",D456&gt;50000,"Greater than 50000")</f>
        <v>1000 to 4999</v>
      </c>
    </row>
    <row r="457" spans="1:22"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5" cm="1">
        <f t="array" ref="O457">_xlfn.IFS(INT(E457/D457)&gt;=2,2,INT(E457/D457)&lt;2,E457/D457)</f>
        <v>1.1837253218884121</v>
      </c>
      <c r="P457" s="7">
        <f t="shared" si="42"/>
        <v>37.001341561577675</v>
      </c>
      <c r="Q457" s="6" t="str">
        <f t="shared" si="43"/>
        <v>theater</v>
      </c>
      <c r="R457" s="6" t="str">
        <f t="shared" si="44"/>
        <v>plays</v>
      </c>
      <c r="S457" s="8">
        <f t="shared" si="45"/>
        <v>40809.208333333336</v>
      </c>
      <c r="T457" s="8">
        <f t="shared" si="46"/>
        <v>40832.208333333336</v>
      </c>
      <c r="U457" s="6">
        <f t="shared" si="47"/>
        <v>2011</v>
      </c>
      <c r="V457" t="str" cm="1">
        <f t="array" ref="V457">_xlfn.IFS(D457&lt;1000,"&lt;1000",D457&lt;5000,"1000 to 4999",D457&lt;10000,"5000 to 9999",D457&lt;15000,"10000 to 14999",D457&lt;20000,"15000 to 19999",D457&lt;25000,"20000 to 24999",D457&lt;30000,"25000 to 29999",D457&lt;35000,"30000 to 34999",D457&lt;40000,"35000 to 39999",D457&lt;45000,"40000 to 44999",D457&lt;50000,"45000 to 49999",D457&gt;50000,"Greater than 50000")</f>
        <v>Greater than 50000</v>
      </c>
    </row>
    <row r="458" spans="1:22"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5" cm="1">
        <f t="array" ref="O458">_xlfn.IFS(INT(E458/D458)&gt;=2,2,INT(E458/D458)&lt;2,E458/D458)</f>
        <v>1.041243169398907</v>
      </c>
      <c r="P458" s="7">
        <f t="shared" si="42"/>
        <v>94.976947040498445</v>
      </c>
      <c r="Q458" s="6" t="str">
        <f t="shared" si="43"/>
        <v>music</v>
      </c>
      <c r="R458" s="6" t="str">
        <f t="shared" si="44"/>
        <v>indie rock</v>
      </c>
      <c r="S458" s="8">
        <f t="shared" si="45"/>
        <v>43141.25</v>
      </c>
      <c r="T458" s="8">
        <f t="shared" si="46"/>
        <v>43141.25</v>
      </c>
      <c r="U458" s="6">
        <f t="shared" si="47"/>
        <v>2018</v>
      </c>
      <c r="V458" t="str" cm="1">
        <f t="array" ref="V458">_xlfn.IFS(D458&lt;1000,"&lt;1000",D458&lt;5000,"1000 to 4999",D458&lt;10000,"5000 to 9999",D458&lt;15000,"10000 to 14999",D458&lt;20000,"15000 to 19999",D458&lt;25000,"20000 to 24999",D458&lt;30000,"25000 to 29999",D458&lt;35000,"30000 to 34999",D458&lt;40000,"35000 to 39999",D458&lt;45000,"40000 to 44999",D458&lt;50000,"45000 to 49999",D458&gt;50000,"Greater than 50000")</f>
        <v>Greater than 50000</v>
      </c>
    </row>
    <row r="459" spans="1:22"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5" cm="1">
        <f t="array" ref="O459">_xlfn.IFS(INT(E459/D459)&gt;=2,2,INT(E459/D459)&lt;2,E459/D459)</f>
        <v>0.26640000000000003</v>
      </c>
      <c r="P459" s="7">
        <f t="shared" si="42"/>
        <v>28.956521739130434</v>
      </c>
      <c r="Q459" s="6" t="str">
        <f t="shared" si="43"/>
        <v>theater</v>
      </c>
      <c r="R459" s="6" t="str">
        <f t="shared" si="44"/>
        <v>plays</v>
      </c>
      <c r="S459" s="8">
        <f t="shared" si="45"/>
        <v>42657.208333333328</v>
      </c>
      <c r="T459" s="8">
        <f t="shared" si="46"/>
        <v>42659.208333333328</v>
      </c>
      <c r="U459" s="6">
        <f t="shared" si="47"/>
        <v>2016</v>
      </c>
      <c r="V459" t="str" cm="1">
        <f t="array" ref="V459">_xlfn.IFS(D459&lt;1000,"&lt;1000",D459&lt;5000,"1000 to 4999",D459&lt;10000,"5000 to 9999",D459&lt;15000,"10000 to 14999",D459&lt;20000,"15000 to 19999",D459&lt;25000,"20000 to 24999",D459&lt;30000,"25000 to 29999",D459&lt;35000,"30000 to 34999",D459&lt;40000,"35000 to 39999",D459&lt;45000,"40000 to 44999",D459&lt;50000,"45000 to 49999",D459&gt;50000,"Greater than 50000")</f>
        <v>5000 to 9999</v>
      </c>
    </row>
    <row r="460" spans="1:22"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5" cm="1">
        <f t="array" ref="O460">_xlfn.IFS(INT(E460/D460)&gt;=2,2,INT(E460/D460)&lt;2,E460/D460)</f>
        <v>2</v>
      </c>
      <c r="P460" s="7">
        <f t="shared" si="42"/>
        <v>55.993396226415094</v>
      </c>
      <c r="Q460" s="6" t="str">
        <f t="shared" si="43"/>
        <v>theater</v>
      </c>
      <c r="R460" s="6" t="str">
        <f t="shared" si="44"/>
        <v>plays</v>
      </c>
      <c r="S460" s="8">
        <f t="shared" si="45"/>
        <v>40265.208333333336</v>
      </c>
      <c r="T460" s="8">
        <f t="shared" si="46"/>
        <v>40309.208333333336</v>
      </c>
      <c r="U460" s="6">
        <f t="shared" si="47"/>
        <v>2010</v>
      </c>
      <c r="V460" t="str" cm="1">
        <f t="array" ref="V460">_xlfn.IFS(D460&lt;1000,"&lt;1000",D460&lt;5000,"1000 to 4999",D460&lt;10000,"5000 to 9999",D460&lt;15000,"10000 to 14999",D460&lt;20000,"15000 to 19999",D460&lt;25000,"20000 to 24999",D460&lt;30000,"25000 to 29999",D460&lt;35000,"30000 to 34999",D460&lt;40000,"35000 to 39999",D460&lt;45000,"40000 to 44999",D460&lt;50000,"45000 to 49999",D460&gt;50000,"Greater than 50000")</f>
        <v>30000 to 34999</v>
      </c>
    </row>
    <row r="461" spans="1:22"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5" cm="1">
        <f t="array" ref="O461">_xlfn.IFS(INT(E461/D461)&gt;=2,2,INT(E461/D461)&lt;2,E461/D461)</f>
        <v>0.90063492063492068</v>
      </c>
      <c r="P461" s="7">
        <f t="shared" si="42"/>
        <v>54.038095238095238</v>
      </c>
      <c r="Q461" s="6" t="str">
        <f t="shared" si="43"/>
        <v>film &amp; video</v>
      </c>
      <c r="R461" s="6" t="str">
        <f t="shared" si="44"/>
        <v>documentary</v>
      </c>
      <c r="S461" s="8">
        <f t="shared" si="45"/>
        <v>42001.25</v>
      </c>
      <c r="T461" s="8">
        <f t="shared" si="46"/>
        <v>42026.25</v>
      </c>
      <c r="U461" s="6">
        <f t="shared" si="47"/>
        <v>2014</v>
      </c>
      <c r="V461" t="str" cm="1">
        <f t="array" ref="V461">_xlfn.IFS(D461&lt;1000,"&lt;1000",D461&lt;5000,"1000 to 4999",D461&lt;10000,"5000 to 9999",D461&lt;15000,"10000 to 14999",D461&lt;20000,"15000 to 19999",D461&lt;25000,"20000 to 24999",D461&lt;30000,"25000 to 29999",D461&lt;35000,"30000 to 34999",D461&lt;40000,"35000 to 39999",D461&lt;45000,"40000 to 44999",D461&lt;50000,"45000 to 49999",D461&gt;50000,"Greater than 50000")</f>
        <v>5000 to 9999</v>
      </c>
    </row>
    <row r="462" spans="1:22"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5" cm="1">
        <f t="array" ref="O462">_xlfn.IFS(INT(E462/D462)&gt;=2,2,INT(E462/D462)&lt;2,E462/D462)</f>
        <v>1.7162500000000001</v>
      </c>
      <c r="P462" s="7">
        <f t="shared" si="42"/>
        <v>82.38</v>
      </c>
      <c r="Q462" s="6" t="str">
        <f t="shared" si="43"/>
        <v>theater</v>
      </c>
      <c r="R462" s="6" t="str">
        <f t="shared" si="44"/>
        <v>plays</v>
      </c>
      <c r="S462" s="8">
        <f t="shared" si="45"/>
        <v>40399.208333333336</v>
      </c>
      <c r="T462" s="8">
        <f t="shared" si="46"/>
        <v>40402.208333333336</v>
      </c>
      <c r="U462" s="6">
        <f t="shared" si="47"/>
        <v>2010</v>
      </c>
      <c r="V462" t="str" cm="1">
        <f t="array" ref="V462">_xlfn.IFS(D462&lt;1000,"&lt;1000",D462&lt;5000,"1000 to 4999",D462&lt;10000,"5000 to 9999",D462&lt;15000,"10000 to 14999",D462&lt;20000,"15000 to 19999",D462&lt;25000,"20000 to 24999",D462&lt;30000,"25000 to 29999",D462&lt;35000,"30000 to 34999",D462&lt;40000,"35000 to 39999",D462&lt;45000,"40000 to 44999",D462&lt;50000,"45000 to 49999",D462&gt;50000,"Greater than 50000")</f>
        <v>1000 to 4999</v>
      </c>
    </row>
    <row r="463" spans="1:22"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5" cm="1">
        <f t="array" ref="O463">_xlfn.IFS(INT(E463/D463)&gt;=2,2,INT(E463/D463)&lt;2,E463/D463)</f>
        <v>1.4104655870445344</v>
      </c>
      <c r="P463" s="7">
        <f t="shared" si="42"/>
        <v>66.997115384615384</v>
      </c>
      <c r="Q463" s="6" t="str">
        <f t="shared" si="43"/>
        <v>film &amp; video</v>
      </c>
      <c r="R463" s="6" t="str">
        <f t="shared" si="44"/>
        <v>drama</v>
      </c>
      <c r="S463" s="8">
        <f t="shared" si="45"/>
        <v>41757.208333333336</v>
      </c>
      <c r="T463" s="8">
        <f t="shared" si="46"/>
        <v>41777.208333333336</v>
      </c>
      <c r="U463" s="6">
        <f t="shared" si="47"/>
        <v>2014</v>
      </c>
      <c r="V463" t="str" cm="1">
        <f t="array" ref="V463">_xlfn.IFS(D463&lt;1000,"&lt;1000",D463&lt;5000,"1000 to 4999",D463&lt;10000,"5000 to 9999",D463&lt;15000,"10000 to 14999",D463&lt;20000,"15000 to 19999",D463&lt;25000,"20000 to 24999",D463&lt;30000,"25000 to 29999",D463&lt;35000,"30000 to 34999",D463&lt;40000,"35000 to 39999",D463&lt;45000,"40000 to 44999",D463&lt;50000,"45000 to 49999",D463&gt;50000,"Greater than 50000")</f>
        <v>Greater than 50000</v>
      </c>
    </row>
    <row r="464" spans="1:22"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5" cm="1">
        <f t="array" ref="O464">_xlfn.IFS(INT(E464/D464)&gt;=2,2,INT(E464/D464)&lt;2,E464/D464)</f>
        <v>0.30579449152542371</v>
      </c>
      <c r="P464" s="7">
        <f t="shared" si="42"/>
        <v>107.91401869158878</v>
      </c>
      <c r="Q464" s="6" t="str">
        <f t="shared" si="43"/>
        <v>games</v>
      </c>
      <c r="R464" s="6" t="str">
        <f t="shared" si="44"/>
        <v>mobile games</v>
      </c>
      <c r="S464" s="8">
        <f t="shared" si="45"/>
        <v>41304.25</v>
      </c>
      <c r="T464" s="8">
        <f t="shared" si="46"/>
        <v>41342.25</v>
      </c>
      <c r="U464" s="6">
        <f t="shared" si="47"/>
        <v>2013</v>
      </c>
      <c r="V464" t="str" cm="1">
        <f t="array" ref="V464">_xlfn.IFS(D464&lt;1000,"&lt;1000",D464&lt;5000,"1000 to 4999",D464&lt;10000,"5000 to 9999",D464&lt;15000,"10000 to 14999",D464&lt;20000,"15000 to 19999",D464&lt;25000,"20000 to 24999",D464&lt;30000,"25000 to 29999",D464&lt;35000,"30000 to 34999",D464&lt;40000,"35000 to 39999",D464&lt;45000,"40000 to 44999",D464&lt;50000,"45000 to 49999",D464&gt;50000,"Greater than 50000")</f>
        <v>Greater than 50000</v>
      </c>
    </row>
    <row r="465" spans="1:22"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5" cm="1">
        <f t="array" ref="O465">_xlfn.IFS(INT(E465/D465)&gt;=2,2,INT(E465/D465)&lt;2,E465/D465)</f>
        <v>1.0816455696202532</v>
      </c>
      <c r="P465" s="7">
        <f t="shared" si="42"/>
        <v>69.009501187648453</v>
      </c>
      <c r="Q465" s="6" t="str">
        <f t="shared" si="43"/>
        <v>film &amp; video</v>
      </c>
      <c r="R465" s="6" t="str">
        <f t="shared" si="44"/>
        <v>animation</v>
      </c>
      <c r="S465" s="8">
        <f t="shared" si="45"/>
        <v>41639.25</v>
      </c>
      <c r="T465" s="8">
        <f t="shared" si="46"/>
        <v>41643.25</v>
      </c>
      <c r="U465" s="6">
        <f t="shared" si="47"/>
        <v>2013</v>
      </c>
      <c r="V465" t="str" cm="1">
        <f t="array" ref="V465">_xlfn.IFS(D465&lt;1000,"&lt;1000",D465&lt;5000,"1000 to 4999",D465&lt;10000,"5000 to 9999",D465&lt;15000,"10000 to 14999",D465&lt;20000,"15000 to 19999",D465&lt;25000,"20000 to 24999",D465&lt;30000,"25000 to 29999",D465&lt;35000,"30000 to 34999",D465&lt;40000,"35000 to 39999",D465&lt;45000,"40000 to 44999",D465&lt;50000,"45000 to 49999",D465&gt;50000,"Greater than 50000")</f>
        <v>Greater than 50000</v>
      </c>
    </row>
    <row r="466" spans="1:22"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5" cm="1">
        <f t="array" ref="O466">_xlfn.IFS(INT(E466/D466)&gt;=2,2,INT(E466/D466)&lt;2,E466/D466)</f>
        <v>1.3345505617977529</v>
      </c>
      <c r="P466" s="7">
        <f t="shared" si="42"/>
        <v>39.006568144499177</v>
      </c>
      <c r="Q466" s="6" t="str">
        <f t="shared" si="43"/>
        <v>theater</v>
      </c>
      <c r="R466" s="6" t="str">
        <f t="shared" si="44"/>
        <v>plays</v>
      </c>
      <c r="S466" s="8">
        <f t="shared" si="45"/>
        <v>43142.25</v>
      </c>
      <c r="T466" s="8">
        <f t="shared" si="46"/>
        <v>43156.25</v>
      </c>
      <c r="U466" s="6">
        <f t="shared" si="47"/>
        <v>2018</v>
      </c>
      <c r="V466" t="str" cm="1">
        <f t="array" ref="V466">_xlfn.IFS(D466&lt;1000,"&lt;1000",D466&lt;5000,"1000 to 4999",D466&lt;10000,"5000 to 9999",D466&lt;15000,"10000 to 14999",D466&lt;20000,"15000 to 19999",D466&lt;25000,"20000 to 24999",D466&lt;30000,"25000 to 29999",D466&lt;35000,"30000 to 34999",D466&lt;40000,"35000 to 39999",D466&lt;45000,"40000 to 44999",D466&lt;50000,"45000 to 49999",D466&gt;50000,"Greater than 50000")</f>
        <v>Greater than 50000</v>
      </c>
    </row>
    <row r="467" spans="1:22"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5" cm="1">
        <f t="array" ref="O467">_xlfn.IFS(INT(E467/D467)&gt;=2,2,INT(E467/D467)&lt;2,E467/D467)</f>
        <v>1.8785106382978722</v>
      </c>
      <c r="P467" s="7">
        <f t="shared" si="42"/>
        <v>110.3625</v>
      </c>
      <c r="Q467" s="6" t="str">
        <f t="shared" si="43"/>
        <v>publishing</v>
      </c>
      <c r="R467" s="6" t="str">
        <f t="shared" si="44"/>
        <v>translations</v>
      </c>
      <c r="S467" s="8">
        <f t="shared" si="45"/>
        <v>43127.25</v>
      </c>
      <c r="T467" s="8">
        <f t="shared" si="46"/>
        <v>43136.25</v>
      </c>
      <c r="U467" s="6">
        <f t="shared" si="47"/>
        <v>2018</v>
      </c>
      <c r="V467" t="str" cm="1">
        <f t="array" ref="V467">_xlfn.IFS(D467&lt;1000,"&lt;1000",D467&lt;5000,"1000 to 4999",D467&lt;10000,"5000 to 9999",D467&lt;15000,"10000 to 14999",D467&lt;20000,"15000 to 19999",D467&lt;25000,"20000 to 24999",D467&lt;30000,"25000 to 29999",D467&lt;35000,"30000 to 34999",D467&lt;40000,"35000 to 39999",D467&lt;45000,"40000 to 44999",D467&lt;50000,"45000 to 49999",D467&gt;50000,"Greater than 50000")</f>
        <v>1000 to 4999</v>
      </c>
    </row>
    <row r="468" spans="1:22"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5" cm="1">
        <f t="array" ref="O468">_xlfn.IFS(INT(E468/D468)&gt;=2,2,INT(E468/D468)&lt;2,E468/D468)</f>
        <v>2</v>
      </c>
      <c r="P468" s="7">
        <f t="shared" si="42"/>
        <v>94.857142857142861</v>
      </c>
      <c r="Q468" s="6" t="str">
        <f t="shared" si="43"/>
        <v>technology</v>
      </c>
      <c r="R468" s="6" t="str">
        <f t="shared" si="44"/>
        <v>wearables</v>
      </c>
      <c r="S468" s="8">
        <f t="shared" si="45"/>
        <v>41409.208333333336</v>
      </c>
      <c r="T468" s="8">
        <f t="shared" si="46"/>
        <v>41432.208333333336</v>
      </c>
      <c r="U468" s="6">
        <f t="shared" si="47"/>
        <v>2013</v>
      </c>
      <c r="V468" t="str" cm="1">
        <f t="array" ref="V468">_xlfn.IFS(D468&lt;1000,"&lt;1000",D468&lt;5000,"1000 to 4999",D468&lt;10000,"5000 to 9999",D468&lt;15000,"10000 to 14999",D468&lt;20000,"15000 to 19999",D468&lt;25000,"20000 to 24999",D468&lt;30000,"25000 to 29999",D468&lt;35000,"30000 to 34999",D468&lt;40000,"35000 to 39999",D468&lt;45000,"40000 to 44999",D468&lt;50000,"45000 to 49999",D468&gt;50000,"Greater than 50000")</f>
        <v>1000 to 4999</v>
      </c>
    </row>
    <row r="469" spans="1:22"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5" cm="1">
        <f t="array" ref="O469">_xlfn.IFS(INT(E469/D469)&gt;=2,2,INT(E469/D469)&lt;2,E469/D469)</f>
        <v>2</v>
      </c>
      <c r="P469" s="7">
        <f t="shared" si="42"/>
        <v>57.935251798561154</v>
      </c>
      <c r="Q469" s="6" t="str">
        <f t="shared" si="43"/>
        <v>technology</v>
      </c>
      <c r="R469" s="6" t="str">
        <f t="shared" si="44"/>
        <v>web</v>
      </c>
      <c r="S469" s="8">
        <f t="shared" si="45"/>
        <v>42331.25</v>
      </c>
      <c r="T469" s="8">
        <f t="shared" si="46"/>
        <v>42338.25</v>
      </c>
      <c r="U469" s="6">
        <f t="shared" si="47"/>
        <v>2015</v>
      </c>
      <c r="V469" t="str" cm="1">
        <f t="array" ref="V469">_xlfn.IFS(D469&lt;1000,"&lt;1000",D469&lt;5000,"1000 to 4999",D469&lt;10000,"5000 to 9999",D469&lt;15000,"10000 to 14999",D469&lt;20000,"15000 to 19999",D469&lt;25000,"20000 to 24999",D469&lt;30000,"25000 to 29999",D469&lt;35000,"30000 to 34999",D469&lt;40000,"35000 to 39999",D469&lt;45000,"40000 to 44999",D469&lt;50000,"45000 to 49999",D469&gt;50000,"Greater than 50000")</f>
        <v>1000 to 4999</v>
      </c>
    </row>
    <row r="470" spans="1:22"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5" cm="1">
        <f t="array" ref="O470">_xlfn.IFS(INT(E470/D470)&gt;=2,2,INT(E470/D470)&lt;2,E470/D470)</f>
        <v>0.40500000000000003</v>
      </c>
      <c r="P470" s="7">
        <f t="shared" si="42"/>
        <v>101.25</v>
      </c>
      <c r="Q470" s="6" t="str">
        <f t="shared" si="43"/>
        <v>theater</v>
      </c>
      <c r="R470" s="6" t="str">
        <f t="shared" si="44"/>
        <v>plays</v>
      </c>
      <c r="S470" s="8">
        <f t="shared" si="45"/>
        <v>43569.208333333328</v>
      </c>
      <c r="T470" s="8">
        <f t="shared" si="46"/>
        <v>43585.208333333328</v>
      </c>
      <c r="U470" s="6">
        <f t="shared" si="47"/>
        <v>2019</v>
      </c>
      <c r="V470" t="str" cm="1">
        <f t="array" ref="V470">_xlfn.IFS(D470&lt;1000,"&lt;1000",D470&lt;5000,"1000 to 4999",D470&lt;10000,"5000 to 9999",D470&lt;15000,"10000 to 14999",D470&lt;20000,"15000 to 19999",D470&lt;25000,"20000 to 24999",D470&lt;30000,"25000 to 29999",D470&lt;35000,"30000 to 34999",D470&lt;40000,"35000 to 39999",D470&lt;45000,"40000 to 44999",D470&lt;50000,"45000 to 49999",D470&gt;50000,"Greater than 50000")</f>
        <v>1000 to 4999</v>
      </c>
    </row>
    <row r="471" spans="1:22"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5" cm="1">
        <f t="array" ref="O471">_xlfn.IFS(INT(E471/D471)&gt;=2,2,INT(E471/D471)&lt;2,E471/D471)</f>
        <v>1.8442857142857143</v>
      </c>
      <c r="P471" s="7">
        <f t="shared" si="42"/>
        <v>64.95597484276729</v>
      </c>
      <c r="Q471" s="6" t="str">
        <f t="shared" si="43"/>
        <v>film &amp; video</v>
      </c>
      <c r="R471" s="6" t="str">
        <f t="shared" si="44"/>
        <v>drama</v>
      </c>
      <c r="S471" s="8">
        <f t="shared" si="45"/>
        <v>42142.208333333328</v>
      </c>
      <c r="T471" s="8">
        <f t="shared" si="46"/>
        <v>42144.208333333328</v>
      </c>
      <c r="U471" s="6">
        <f t="shared" si="47"/>
        <v>2015</v>
      </c>
      <c r="V471" t="str" cm="1">
        <f t="array" ref="V471">_xlfn.IFS(D471&lt;1000,"&lt;1000",D471&lt;5000,"1000 to 4999",D471&lt;10000,"5000 to 9999",D471&lt;15000,"10000 to 14999",D471&lt;20000,"15000 to 19999",D471&lt;25000,"20000 to 24999",D471&lt;30000,"25000 to 29999",D471&lt;35000,"30000 to 34999",D471&lt;40000,"35000 to 39999",D471&lt;45000,"40000 to 44999",D471&lt;50000,"45000 to 49999",D471&gt;50000,"Greater than 50000")</f>
        <v>5000 to 9999</v>
      </c>
    </row>
    <row r="472" spans="1:22"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5" cm="1">
        <f t="array" ref="O472">_xlfn.IFS(INT(E472/D472)&gt;=2,2,INT(E472/D472)&lt;2,E472/D472)</f>
        <v>2</v>
      </c>
      <c r="P472" s="7">
        <f t="shared" si="42"/>
        <v>27.00524934383202</v>
      </c>
      <c r="Q472" s="6" t="str">
        <f t="shared" si="43"/>
        <v>technology</v>
      </c>
      <c r="R472" s="6" t="str">
        <f t="shared" si="44"/>
        <v>wearables</v>
      </c>
      <c r="S472" s="8">
        <f t="shared" si="45"/>
        <v>42716.25</v>
      </c>
      <c r="T472" s="8">
        <f t="shared" si="46"/>
        <v>42723.25</v>
      </c>
      <c r="U472" s="6">
        <f t="shared" si="47"/>
        <v>2016</v>
      </c>
      <c r="V472" t="str" cm="1">
        <f t="array" ref="V472">_xlfn.IFS(D472&lt;1000,"&lt;1000",D472&lt;5000,"1000 to 4999",D472&lt;10000,"5000 to 9999",D472&lt;15000,"10000 to 14999",D472&lt;20000,"15000 to 19999",D472&lt;25000,"20000 to 24999",D472&lt;30000,"25000 to 29999",D472&lt;35000,"30000 to 34999",D472&lt;40000,"35000 to 39999",D472&lt;45000,"40000 to 44999",D472&lt;50000,"45000 to 49999",D472&gt;50000,"Greater than 50000")</f>
        <v>1000 to 4999</v>
      </c>
    </row>
    <row r="473" spans="1:22"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5" cm="1">
        <f t="array" ref="O473">_xlfn.IFS(INT(E473/D473)&gt;=2,2,INT(E473/D473)&lt;2,E473/D473)</f>
        <v>2</v>
      </c>
      <c r="P473" s="7">
        <f t="shared" si="42"/>
        <v>50.97422680412371</v>
      </c>
      <c r="Q473" s="6" t="str">
        <f t="shared" si="43"/>
        <v>food</v>
      </c>
      <c r="R473" s="6" t="str">
        <f t="shared" si="44"/>
        <v>food trucks</v>
      </c>
      <c r="S473" s="8">
        <f t="shared" si="45"/>
        <v>41031.208333333336</v>
      </c>
      <c r="T473" s="8">
        <f t="shared" si="46"/>
        <v>41031.208333333336</v>
      </c>
      <c r="U473" s="6">
        <f t="shared" si="47"/>
        <v>2012</v>
      </c>
      <c r="V473" t="str" cm="1">
        <f t="array" ref="V473">_xlfn.IFS(D473&lt;1000,"&lt;1000",D473&lt;5000,"1000 to 4999",D473&lt;10000,"5000 to 9999",D473&lt;15000,"10000 to 14999",D473&lt;20000,"15000 to 19999",D473&lt;25000,"20000 to 24999",D473&lt;30000,"25000 to 29999",D473&lt;35000,"30000 to 34999",D473&lt;40000,"35000 to 39999",D473&lt;45000,"40000 to 44999",D473&lt;50000,"45000 to 49999",D473&gt;50000,"Greater than 50000")</f>
        <v>1000 to 4999</v>
      </c>
    </row>
    <row r="474" spans="1:22"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5" cm="1">
        <f t="array" ref="O474">_xlfn.IFS(INT(E474/D474)&gt;=2,2,INT(E474/D474)&lt;2,E474/D474)</f>
        <v>0.39234070221066319</v>
      </c>
      <c r="P474" s="7">
        <f t="shared" si="42"/>
        <v>104.94260869565217</v>
      </c>
      <c r="Q474" s="6" t="str">
        <f t="shared" si="43"/>
        <v>music</v>
      </c>
      <c r="R474" s="6" t="str">
        <f t="shared" si="44"/>
        <v>rock</v>
      </c>
      <c r="S474" s="8">
        <f t="shared" si="45"/>
        <v>43535.208333333328</v>
      </c>
      <c r="T474" s="8">
        <f t="shared" si="46"/>
        <v>43589.208333333328</v>
      </c>
      <c r="U474" s="6">
        <f t="shared" si="47"/>
        <v>2019</v>
      </c>
      <c r="V474" t="str" cm="1">
        <f t="array" ref="V474">_xlfn.IFS(D474&lt;1000,"&lt;1000",D474&lt;5000,"1000 to 4999",D474&lt;10000,"5000 to 9999",D474&lt;15000,"10000 to 14999",D474&lt;20000,"15000 to 19999",D474&lt;25000,"20000 to 24999",D474&lt;30000,"25000 to 29999",D474&lt;35000,"30000 to 34999",D474&lt;40000,"35000 to 39999",D474&lt;45000,"40000 to 44999",D474&lt;50000,"45000 to 49999",D474&gt;50000,"Greater than 50000")</f>
        <v>Greater than 50000</v>
      </c>
    </row>
    <row r="475" spans="1:22"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5" cm="1">
        <f t="array" ref="O475">_xlfn.IFS(INT(E475/D475)&gt;=2,2,INT(E475/D475)&lt;2,E475/D475)</f>
        <v>1.7814000000000001</v>
      </c>
      <c r="P475" s="7">
        <f t="shared" si="42"/>
        <v>84.028301886792448</v>
      </c>
      <c r="Q475" s="6" t="str">
        <f t="shared" si="43"/>
        <v>music</v>
      </c>
      <c r="R475" s="6" t="str">
        <f t="shared" si="44"/>
        <v>electric music</v>
      </c>
      <c r="S475" s="8">
        <f t="shared" si="45"/>
        <v>43277.208333333328</v>
      </c>
      <c r="T475" s="8">
        <f t="shared" si="46"/>
        <v>43278.208333333328</v>
      </c>
      <c r="U475" s="6">
        <f t="shared" si="47"/>
        <v>2018</v>
      </c>
      <c r="V475" t="str" cm="1">
        <f t="array" ref="V475">_xlfn.IFS(D475&lt;1000,"&lt;1000",D475&lt;5000,"1000 to 4999",D475&lt;10000,"5000 to 9999",D475&lt;15000,"10000 to 14999",D475&lt;20000,"15000 to 19999",D475&lt;25000,"20000 to 24999",D475&lt;30000,"25000 to 29999",D475&lt;35000,"30000 to 34999",D475&lt;40000,"35000 to 39999",D475&lt;45000,"40000 to 44999",D475&lt;50000,"45000 to 49999",D475&gt;50000,"Greater than 50000")</f>
        <v>5000 to 9999</v>
      </c>
    </row>
    <row r="476" spans="1:22"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5" cm="1">
        <f t="array" ref="O476">_xlfn.IFS(INT(E476/D476)&gt;=2,2,INT(E476/D476)&lt;2,E476/D476)</f>
        <v>2</v>
      </c>
      <c r="P476" s="7">
        <f t="shared" si="42"/>
        <v>102.85915492957747</v>
      </c>
      <c r="Q476" s="6" t="str">
        <f t="shared" si="43"/>
        <v>film &amp; video</v>
      </c>
      <c r="R476" s="6" t="str">
        <f t="shared" si="44"/>
        <v>television</v>
      </c>
      <c r="S476" s="8">
        <f t="shared" si="45"/>
        <v>41989.25</v>
      </c>
      <c r="T476" s="8">
        <f t="shared" si="46"/>
        <v>41990.25</v>
      </c>
      <c r="U476" s="6">
        <f t="shared" si="47"/>
        <v>2014</v>
      </c>
      <c r="V476" t="str" cm="1">
        <f t="array" ref="V476">_xlfn.IFS(D476&lt;1000,"&lt;1000",D476&lt;5000,"1000 to 4999",D476&lt;10000,"5000 to 9999",D476&lt;15000,"10000 to 14999",D476&lt;20000,"15000 to 19999",D476&lt;25000,"20000 to 24999",D476&lt;30000,"25000 to 29999",D476&lt;35000,"30000 to 34999",D476&lt;40000,"35000 to 39999",D476&lt;45000,"40000 to 44999",D476&lt;50000,"45000 to 49999",D476&gt;50000,"Greater than 50000")</f>
        <v>1000 to 4999</v>
      </c>
    </row>
    <row r="477" spans="1:22"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5" cm="1">
        <f t="array" ref="O477">_xlfn.IFS(INT(E477/D477)&gt;=2,2,INT(E477/D477)&lt;2,E477/D477)</f>
        <v>1.1394594594594594</v>
      </c>
      <c r="P477" s="7">
        <f t="shared" si="42"/>
        <v>39.962085308056871</v>
      </c>
      <c r="Q477" s="6" t="str">
        <f t="shared" si="43"/>
        <v>publishing</v>
      </c>
      <c r="R477" s="6" t="str">
        <f t="shared" si="44"/>
        <v>translations</v>
      </c>
      <c r="S477" s="8">
        <f t="shared" si="45"/>
        <v>41450.208333333336</v>
      </c>
      <c r="T477" s="8">
        <f t="shared" si="46"/>
        <v>41454.208333333336</v>
      </c>
      <c r="U477" s="6">
        <f t="shared" si="47"/>
        <v>2013</v>
      </c>
      <c r="V477" t="str" cm="1">
        <f t="array" ref="V477">_xlfn.IFS(D477&lt;1000,"&lt;1000",D477&lt;5000,"1000 to 4999",D477&lt;10000,"5000 to 9999",D477&lt;15000,"10000 to 14999",D477&lt;20000,"15000 to 19999",D477&lt;25000,"20000 to 24999",D477&lt;30000,"25000 to 29999",D477&lt;35000,"30000 to 34999",D477&lt;40000,"35000 to 39999",D477&lt;45000,"40000 to 44999",D477&lt;50000,"45000 to 49999",D477&gt;50000,"Greater than 50000")</f>
        <v>5000 to 9999</v>
      </c>
    </row>
    <row r="478" spans="1:22"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5" cm="1">
        <f t="array" ref="O478">_xlfn.IFS(INT(E478/D478)&gt;=2,2,INT(E478/D478)&lt;2,E478/D478)</f>
        <v>0.29828720626631855</v>
      </c>
      <c r="P478" s="7">
        <f t="shared" si="42"/>
        <v>51.001785714285717</v>
      </c>
      <c r="Q478" s="6" t="str">
        <f t="shared" si="43"/>
        <v>publishing</v>
      </c>
      <c r="R478" s="6" t="str">
        <f t="shared" si="44"/>
        <v>fiction</v>
      </c>
      <c r="S478" s="8">
        <f t="shared" si="45"/>
        <v>43322.208333333328</v>
      </c>
      <c r="T478" s="8">
        <f t="shared" si="46"/>
        <v>43328.208333333328</v>
      </c>
      <c r="U478" s="6">
        <f t="shared" si="47"/>
        <v>2018</v>
      </c>
      <c r="V478" t="str" cm="1">
        <f t="array" ref="V478">_xlfn.IFS(D478&lt;1000,"&lt;1000",D478&lt;5000,"1000 to 4999",D478&lt;10000,"5000 to 9999",D478&lt;15000,"10000 to 14999",D478&lt;20000,"15000 to 19999",D478&lt;25000,"20000 to 24999",D478&lt;30000,"25000 to 29999",D478&lt;35000,"30000 to 34999",D478&lt;40000,"35000 to 39999",D478&lt;45000,"40000 to 44999",D478&lt;50000,"45000 to 49999",D478&gt;50000,"Greater than 50000")</f>
        <v>Greater than 50000</v>
      </c>
    </row>
    <row r="479" spans="1:22"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5" cm="1">
        <f t="array" ref="O479">_xlfn.IFS(INT(E479/D479)&gt;=2,2,INT(E479/D479)&lt;2,E479/D479)</f>
        <v>0.54270588235294115</v>
      </c>
      <c r="P479" s="7">
        <f t="shared" si="42"/>
        <v>40.823008849557525</v>
      </c>
      <c r="Q479" s="6" t="str">
        <f t="shared" si="43"/>
        <v>film &amp; video</v>
      </c>
      <c r="R479" s="6" t="str">
        <f t="shared" si="44"/>
        <v>science fiction</v>
      </c>
      <c r="S479" s="8">
        <f t="shared" si="45"/>
        <v>40720.208333333336</v>
      </c>
      <c r="T479" s="8">
        <f t="shared" si="46"/>
        <v>40747.208333333336</v>
      </c>
      <c r="U479" s="6">
        <f t="shared" si="47"/>
        <v>2011</v>
      </c>
      <c r="V479" t="str" cm="1">
        <f t="array" ref="V479">_xlfn.IFS(D479&lt;1000,"&lt;1000",D479&lt;5000,"1000 to 4999",D479&lt;10000,"5000 to 9999",D479&lt;15000,"10000 to 14999",D479&lt;20000,"15000 to 19999",D479&lt;25000,"20000 to 24999",D479&lt;30000,"25000 to 29999",D479&lt;35000,"30000 to 34999",D479&lt;40000,"35000 to 39999",D479&lt;45000,"40000 to 44999",D479&lt;50000,"45000 to 49999",D479&gt;50000,"Greater than 50000")</f>
        <v>5000 to 9999</v>
      </c>
    </row>
    <row r="480" spans="1:22"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5" cm="1">
        <f t="array" ref="O480">_xlfn.IFS(INT(E480/D480)&gt;=2,2,INT(E480/D480)&lt;2,E480/D480)</f>
        <v>2</v>
      </c>
      <c r="P480" s="7">
        <f t="shared" si="42"/>
        <v>58.999637155297535</v>
      </c>
      <c r="Q480" s="6" t="str">
        <f t="shared" si="43"/>
        <v>technology</v>
      </c>
      <c r="R480" s="6" t="str">
        <f t="shared" si="44"/>
        <v>wearables</v>
      </c>
      <c r="S480" s="8">
        <f t="shared" si="45"/>
        <v>42072.208333333328</v>
      </c>
      <c r="T480" s="8">
        <f t="shared" si="46"/>
        <v>42084.208333333328</v>
      </c>
      <c r="U480" s="6">
        <f t="shared" si="47"/>
        <v>2015</v>
      </c>
      <c r="V480" t="str" cm="1">
        <f t="array" ref="V480">_xlfn.IFS(D480&lt;1000,"&lt;1000",D480&lt;5000,"1000 to 4999",D480&lt;10000,"5000 to 9999",D480&lt;15000,"10000 to 14999",D480&lt;20000,"15000 to 19999",D480&lt;25000,"20000 to 24999",D480&lt;30000,"25000 to 29999",D480&lt;35000,"30000 to 34999",D480&lt;40000,"35000 to 39999",D480&lt;45000,"40000 to 44999",D480&lt;50000,"45000 to 49999",D480&gt;50000,"Greater than 50000")</f>
        <v>Greater than 50000</v>
      </c>
    </row>
    <row r="481" spans="1:22"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5" cm="1">
        <f t="array" ref="O481">_xlfn.IFS(INT(E481/D481)&gt;=2,2,INT(E481/D481)&lt;2,E481/D481)</f>
        <v>2</v>
      </c>
      <c r="P481" s="7">
        <f t="shared" si="42"/>
        <v>71.156069364161851</v>
      </c>
      <c r="Q481" s="6" t="str">
        <f t="shared" si="43"/>
        <v>food</v>
      </c>
      <c r="R481" s="6" t="str">
        <f t="shared" si="44"/>
        <v>food trucks</v>
      </c>
      <c r="S481" s="8">
        <f t="shared" si="45"/>
        <v>42945.208333333328</v>
      </c>
      <c r="T481" s="8">
        <f t="shared" si="46"/>
        <v>42947.208333333328</v>
      </c>
      <c r="U481" s="6">
        <f t="shared" si="47"/>
        <v>2017</v>
      </c>
      <c r="V481" t="str" cm="1">
        <f t="array" ref="V481">_xlfn.IFS(D481&lt;1000,"&lt;1000",D481&lt;5000,"1000 to 4999",D481&lt;10000,"5000 to 9999",D481&lt;15000,"10000 to 14999",D481&lt;20000,"15000 to 19999",D481&lt;25000,"20000 to 24999",D481&lt;30000,"25000 to 29999",D481&lt;35000,"30000 to 34999",D481&lt;40000,"35000 to 39999",D481&lt;45000,"40000 to 44999",D481&lt;50000,"45000 to 49999",D481&gt;50000,"Greater than 50000")</f>
        <v>1000 to 4999</v>
      </c>
    </row>
    <row r="482" spans="1:22"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5" cm="1">
        <f t="array" ref="O482">_xlfn.IFS(INT(E482/D482)&gt;=2,2,INT(E482/D482)&lt;2,E482/D482)</f>
        <v>1.0065116279069768</v>
      </c>
      <c r="P482" s="7">
        <f t="shared" si="42"/>
        <v>99.494252873563212</v>
      </c>
      <c r="Q482" s="6" t="str">
        <f t="shared" si="43"/>
        <v>photography</v>
      </c>
      <c r="R482" s="6" t="str">
        <f t="shared" si="44"/>
        <v>photography books</v>
      </c>
      <c r="S482" s="8">
        <f t="shared" si="45"/>
        <v>40248.25</v>
      </c>
      <c r="T482" s="8">
        <f t="shared" si="46"/>
        <v>40257.208333333336</v>
      </c>
      <c r="U482" s="6">
        <f t="shared" si="47"/>
        <v>2010</v>
      </c>
      <c r="V482" t="str" cm="1">
        <f t="array" ref="V482">_xlfn.IFS(D482&lt;1000,"&lt;1000",D482&lt;5000,"1000 to 4999",D482&lt;10000,"5000 to 9999",D482&lt;15000,"10000 to 14999",D482&lt;20000,"15000 to 19999",D482&lt;25000,"20000 to 24999",D482&lt;30000,"25000 to 29999",D482&lt;35000,"30000 to 34999",D482&lt;40000,"35000 to 39999",D482&lt;45000,"40000 to 44999",D482&lt;50000,"45000 to 49999",D482&gt;50000,"Greater than 50000")</f>
        <v>5000 to 9999</v>
      </c>
    </row>
    <row r="483" spans="1:22"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5" cm="1">
        <f t="array" ref="O483">_xlfn.IFS(INT(E483/D483)&gt;=2,2,INT(E483/D483)&lt;2,E483/D483)</f>
        <v>0.81348423194303154</v>
      </c>
      <c r="P483" s="7">
        <f t="shared" si="42"/>
        <v>103.98634590377114</v>
      </c>
      <c r="Q483" s="6" t="str">
        <f t="shared" si="43"/>
        <v>theater</v>
      </c>
      <c r="R483" s="6" t="str">
        <f t="shared" si="44"/>
        <v>plays</v>
      </c>
      <c r="S483" s="8">
        <f t="shared" si="45"/>
        <v>41913.208333333336</v>
      </c>
      <c r="T483" s="8">
        <f t="shared" si="46"/>
        <v>41955.25</v>
      </c>
      <c r="U483" s="6">
        <f t="shared" si="47"/>
        <v>2014</v>
      </c>
      <c r="V483" t="str" cm="1">
        <f t="array" ref="V483">_xlfn.IFS(D483&lt;1000,"&lt;1000",D483&lt;5000,"1000 to 4999",D483&lt;10000,"5000 to 9999",D483&lt;15000,"10000 to 14999",D483&lt;20000,"15000 to 19999",D483&lt;25000,"20000 to 24999",D483&lt;30000,"25000 to 29999",D483&lt;35000,"30000 to 34999",D483&lt;40000,"35000 to 39999",D483&lt;45000,"40000 to 44999",D483&lt;50000,"45000 to 49999",D483&gt;50000,"Greater than 50000")</f>
        <v>Greater than 50000</v>
      </c>
    </row>
    <row r="484" spans="1:22"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5" cm="1">
        <f t="array" ref="O484">_xlfn.IFS(INT(E484/D484)&gt;=2,2,INT(E484/D484)&lt;2,E484/D484)</f>
        <v>0.16404761904761905</v>
      </c>
      <c r="P484" s="7">
        <f t="shared" si="42"/>
        <v>76.555555555555557</v>
      </c>
      <c r="Q484" s="6" t="str">
        <f t="shared" si="43"/>
        <v>publishing</v>
      </c>
      <c r="R484" s="6" t="str">
        <f t="shared" si="44"/>
        <v>fiction</v>
      </c>
      <c r="S484" s="8">
        <f t="shared" si="45"/>
        <v>40963.25</v>
      </c>
      <c r="T484" s="8">
        <f t="shared" si="46"/>
        <v>40974.25</v>
      </c>
      <c r="U484" s="6">
        <f t="shared" si="47"/>
        <v>2012</v>
      </c>
      <c r="V484" t="str" cm="1">
        <f t="array" ref="V484">_xlfn.IFS(D484&lt;1000,"&lt;1000",D484&lt;5000,"1000 to 4999",D484&lt;10000,"5000 to 9999",D484&lt;15000,"10000 to 14999",D484&lt;20000,"15000 to 19999",D484&lt;25000,"20000 to 24999",D484&lt;30000,"25000 to 29999",D484&lt;35000,"30000 to 34999",D484&lt;40000,"35000 to 39999",D484&lt;45000,"40000 to 44999",D484&lt;50000,"45000 to 49999",D484&gt;50000,"Greater than 50000")</f>
        <v>1000 to 4999</v>
      </c>
    </row>
    <row r="485" spans="1:22"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5" cm="1">
        <f t="array" ref="O485">_xlfn.IFS(INT(E485/D485)&gt;=2,2,INT(E485/D485)&lt;2,E485/D485)</f>
        <v>0.52774617067833696</v>
      </c>
      <c r="P485" s="7">
        <f t="shared" si="42"/>
        <v>87.068592057761734</v>
      </c>
      <c r="Q485" s="6" t="str">
        <f t="shared" si="43"/>
        <v>theater</v>
      </c>
      <c r="R485" s="6" t="str">
        <f t="shared" si="44"/>
        <v>plays</v>
      </c>
      <c r="S485" s="8">
        <f t="shared" si="45"/>
        <v>43811.25</v>
      </c>
      <c r="T485" s="8">
        <f t="shared" si="46"/>
        <v>43818.25</v>
      </c>
      <c r="U485" s="6">
        <f t="shared" si="47"/>
        <v>2019</v>
      </c>
      <c r="V485" t="str" cm="1">
        <f t="array" ref="V485">_xlfn.IFS(D485&lt;1000,"&lt;1000",D485&lt;5000,"1000 to 4999",D485&lt;10000,"5000 to 9999",D485&lt;15000,"10000 to 14999",D485&lt;20000,"15000 to 19999",D485&lt;25000,"20000 to 24999",D485&lt;30000,"25000 to 29999",D485&lt;35000,"30000 to 34999",D485&lt;40000,"35000 to 39999",D485&lt;45000,"40000 to 44999",D485&lt;50000,"45000 to 49999",D485&gt;50000,"Greater than 50000")</f>
        <v>Greater than 50000</v>
      </c>
    </row>
    <row r="486" spans="1:22"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5" cm="1">
        <f t="array" ref="O486">_xlfn.IFS(INT(E486/D486)&gt;=2,2,INT(E486/D486)&lt;2,E486/D486)</f>
        <v>2</v>
      </c>
      <c r="P486" s="7">
        <f t="shared" si="42"/>
        <v>48.99554707379135</v>
      </c>
      <c r="Q486" s="6" t="str">
        <f t="shared" si="43"/>
        <v>food</v>
      </c>
      <c r="R486" s="6" t="str">
        <f t="shared" si="44"/>
        <v>food trucks</v>
      </c>
      <c r="S486" s="8">
        <f t="shared" si="45"/>
        <v>41855.208333333336</v>
      </c>
      <c r="T486" s="8">
        <f t="shared" si="46"/>
        <v>41904.208333333336</v>
      </c>
      <c r="U486" s="6">
        <f t="shared" si="47"/>
        <v>2014</v>
      </c>
      <c r="V486" t="str" cm="1">
        <f t="array" ref="V486">_xlfn.IFS(D486&lt;1000,"&lt;1000",D486&lt;5000,"1000 to 4999",D486&lt;10000,"5000 to 9999",D486&lt;15000,"10000 to 14999",D486&lt;20000,"15000 to 19999",D486&lt;25000,"20000 to 24999",D486&lt;30000,"25000 to 29999",D486&lt;35000,"30000 to 34999",D486&lt;40000,"35000 to 39999",D486&lt;45000,"40000 to 44999",D486&lt;50000,"45000 to 49999",D486&gt;50000,"Greater than 50000")</f>
        <v>25000 to 29999</v>
      </c>
    </row>
    <row r="487" spans="1:22"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5" cm="1">
        <f t="array" ref="O487">_xlfn.IFS(INT(E487/D487)&gt;=2,2,INT(E487/D487)&lt;2,E487/D487)</f>
        <v>0.30732891832229581</v>
      </c>
      <c r="P487" s="7">
        <f t="shared" si="42"/>
        <v>42.969135802469133</v>
      </c>
      <c r="Q487" s="6" t="str">
        <f t="shared" si="43"/>
        <v>theater</v>
      </c>
      <c r="R487" s="6" t="str">
        <f t="shared" si="44"/>
        <v>plays</v>
      </c>
      <c r="S487" s="8">
        <f t="shared" si="45"/>
        <v>43626.208333333328</v>
      </c>
      <c r="T487" s="8">
        <f t="shared" si="46"/>
        <v>43667.208333333328</v>
      </c>
      <c r="U487" s="6">
        <f t="shared" si="47"/>
        <v>2019</v>
      </c>
      <c r="V487" t="str" cm="1">
        <f t="array" ref="V487">_xlfn.IFS(D487&lt;1000,"&lt;1000",D487&lt;5000,"1000 to 4999",D487&lt;10000,"5000 to 9999",D487&lt;15000,"10000 to 14999",D487&lt;20000,"15000 to 19999",D487&lt;25000,"20000 to 24999",D487&lt;30000,"25000 to 29999",D487&lt;35000,"30000 to 34999",D487&lt;40000,"35000 to 39999",D487&lt;45000,"40000 to 44999",D487&lt;50000,"45000 to 49999",D487&gt;50000,"Greater than 50000")</f>
        <v>Greater than 50000</v>
      </c>
    </row>
    <row r="488" spans="1:22"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5" cm="1">
        <f t="array" ref="O488">_xlfn.IFS(INT(E488/D488)&gt;=2,2,INT(E488/D488)&lt;2,E488/D488)</f>
        <v>0.13500000000000001</v>
      </c>
      <c r="P488" s="7">
        <f t="shared" si="42"/>
        <v>33.428571428571431</v>
      </c>
      <c r="Q488" s="6" t="str">
        <f t="shared" si="43"/>
        <v>publishing</v>
      </c>
      <c r="R488" s="6" t="str">
        <f t="shared" si="44"/>
        <v>translations</v>
      </c>
      <c r="S488" s="8">
        <f t="shared" si="45"/>
        <v>43168.25</v>
      </c>
      <c r="T488" s="8">
        <f t="shared" si="46"/>
        <v>43183.208333333328</v>
      </c>
      <c r="U488" s="6">
        <f t="shared" si="47"/>
        <v>2018</v>
      </c>
      <c r="V488" t="str" cm="1">
        <f t="array" ref="V488">_xlfn.IFS(D488&lt;1000,"&lt;1000",D488&lt;5000,"1000 to 4999",D488&lt;10000,"5000 to 9999",D488&lt;15000,"10000 to 14999",D488&lt;20000,"15000 to 19999",D488&lt;25000,"20000 to 24999",D488&lt;30000,"25000 to 29999",D488&lt;35000,"30000 to 34999",D488&lt;40000,"35000 to 39999",D488&lt;45000,"40000 to 44999",D488&lt;50000,"45000 to 49999",D488&gt;50000,"Greater than 50000")</f>
        <v>5000 to 9999</v>
      </c>
    </row>
    <row r="489" spans="1:22"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5" cm="1">
        <f t="array" ref="O489">_xlfn.IFS(INT(E489/D489)&gt;=2,2,INT(E489/D489)&lt;2,E489/D489)</f>
        <v>1.7862556663644606</v>
      </c>
      <c r="P489" s="7">
        <f t="shared" si="42"/>
        <v>83.982949701619773</v>
      </c>
      <c r="Q489" s="6" t="str">
        <f t="shared" si="43"/>
        <v>theater</v>
      </c>
      <c r="R489" s="6" t="str">
        <f t="shared" si="44"/>
        <v>plays</v>
      </c>
      <c r="S489" s="8">
        <f t="shared" si="45"/>
        <v>42845.208333333328</v>
      </c>
      <c r="T489" s="8">
        <f t="shared" si="46"/>
        <v>42878.208333333328</v>
      </c>
      <c r="U489" s="6">
        <f t="shared" si="47"/>
        <v>2017</v>
      </c>
      <c r="V489" t="str" cm="1">
        <f t="array" ref="V489">_xlfn.IFS(D489&lt;1000,"&lt;1000",D489&lt;5000,"1000 to 4999",D489&lt;10000,"5000 to 9999",D489&lt;15000,"10000 to 14999",D489&lt;20000,"15000 to 19999",D489&lt;25000,"20000 to 24999",D489&lt;30000,"25000 to 29999",D489&lt;35000,"30000 to 34999",D489&lt;40000,"35000 to 39999",D489&lt;45000,"40000 to 44999",D489&lt;50000,"45000 to 49999",D489&gt;50000,"Greater than 50000")</f>
        <v>Greater than 50000</v>
      </c>
    </row>
    <row r="490" spans="1:22"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5" cm="1">
        <f t="array" ref="O490">_xlfn.IFS(INT(E490/D490)&gt;=2,2,INT(E490/D490)&lt;2,E490/D490)</f>
        <v>2</v>
      </c>
      <c r="P490" s="7">
        <f t="shared" si="42"/>
        <v>101.41739130434783</v>
      </c>
      <c r="Q490" s="6" t="str">
        <f t="shared" si="43"/>
        <v>theater</v>
      </c>
      <c r="R490" s="6" t="str">
        <f t="shared" si="44"/>
        <v>plays</v>
      </c>
      <c r="S490" s="8">
        <f t="shared" si="45"/>
        <v>42403.25</v>
      </c>
      <c r="T490" s="8">
        <f t="shared" si="46"/>
        <v>42420.25</v>
      </c>
      <c r="U490" s="6">
        <f t="shared" si="47"/>
        <v>2016</v>
      </c>
      <c r="V490" t="str" cm="1">
        <f t="array" ref="V490">_xlfn.IFS(D490&lt;1000,"&lt;1000",D490&lt;5000,"1000 to 4999",D490&lt;10000,"5000 to 9999",D490&lt;15000,"10000 to 14999",D490&lt;20000,"15000 to 19999",D490&lt;25000,"20000 to 24999",D490&lt;30000,"25000 to 29999",D490&lt;35000,"30000 to 34999",D490&lt;40000,"35000 to 39999",D490&lt;45000,"40000 to 44999",D490&lt;50000,"45000 to 49999",D490&gt;50000,"Greater than 50000")</f>
        <v>5000 to 9999</v>
      </c>
    </row>
    <row r="491" spans="1:22"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5" cm="1">
        <f t="array" ref="O491">_xlfn.IFS(INT(E491/D491)&gt;=2,2,INT(E491/D491)&lt;2,E491/D491)</f>
        <v>1.015108695652174</v>
      </c>
      <c r="P491" s="7">
        <f t="shared" si="42"/>
        <v>109.87058823529412</v>
      </c>
      <c r="Q491" s="6" t="str">
        <f t="shared" si="43"/>
        <v>technology</v>
      </c>
      <c r="R491" s="6" t="str">
        <f t="shared" si="44"/>
        <v>wearables</v>
      </c>
      <c r="S491" s="8">
        <f t="shared" si="45"/>
        <v>40406.208333333336</v>
      </c>
      <c r="T491" s="8">
        <f t="shared" si="46"/>
        <v>40411.208333333336</v>
      </c>
      <c r="U491" s="6">
        <f t="shared" si="47"/>
        <v>2010</v>
      </c>
      <c r="V491" t="str" cm="1">
        <f t="array" ref="V491">_xlfn.IFS(D491&lt;1000,"&lt;1000",D491&lt;5000,"1000 to 4999",D491&lt;10000,"5000 to 9999",D491&lt;15000,"10000 to 14999",D491&lt;20000,"15000 to 19999",D491&lt;25000,"20000 to 24999",D491&lt;30000,"25000 to 29999",D491&lt;35000,"30000 to 34999",D491&lt;40000,"35000 to 39999",D491&lt;45000,"40000 to 44999",D491&lt;50000,"45000 to 49999",D491&gt;50000,"Greater than 50000")</f>
        <v>5000 to 9999</v>
      </c>
    </row>
    <row r="492" spans="1:22"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5" cm="1">
        <f t="array" ref="O492">_xlfn.IFS(INT(E492/D492)&gt;=2,2,INT(E492/D492)&lt;2,E492/D492)</f>
        <v>1.915</v>
      </c>
      <c r="P492" s="7">
        <f t="shared" si="42"/>
        <v>31.916666666666668</v>
      </c>
      <c r="Q492" s="6" t="str">
        <f t="shared" si="43"/>
        <v>journalism</v>
      </c>
      <c r="R492" s="6" t="str">
        <f t="shared" si="44"/>
        <v>audio</v>
      </c>
      <c r="S492" s="8">
        <f t="shared" si="45"/>
        <v>43786.25</v>
      </c>
      <c r="T492" s="8">
        <f t="shared" si="46"/>
        <v>43793.25</v>
      </c>
      <c r="U492" s="6">
        <f t="shared" si="47"/>
        <v>2019</v>
      </c>
      <c r="V492" t="str" cm="1">
        <f t="array" ref="V492">_xlfn.IFS(D492&lt;1000,"&lt;1000",D492&lt;5000,"1000 to 4999",D492&lt;10000,"5000 to 9999",D492&lt;15000,"10000 to 14999",D492&lt;20000,"15000 to 19999",D492&lt;25000,"20000 to 24999",D492&lt;30000,"25000 to 29999",D492&lt;35000,"30000 to 34999",D492&lt;40000,"35000 to 39999",D492&lt;45000,"40000 to 44999",D492&lt;50000,"45000 to 49999",D492&gt;50000,"Greater than 50000")</f>
        <v>1000 to 4999</v>
      </c>
    </row>
    <row r="493" spans="1:22"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5" cm="1">
        <f t="array" ref="O493">_xlfn.IFS(INT(E493/D493)&gt;=2,2,INT(E493/D493)&lt;2,E493/D493)</f>
        <v>2</v>
      </c>
      <c r="P493" s="7">
        <f t="shared" si="42"/>
        <v>70.993450675399103</v>
      </c>
      <c r="Q493" s="6" t="str">
        <f t="shared" si="43"/>
        <v>food</v>
      </c>
      <c r="R493" s="6" t="str">
        <f t="shared" si="44"/>
        <v>food trucks</v>
      </c>
      <c r="S493" s="8">
        <f t="shared" si="45"/>
        <v>41456.208333333336</v>
      </c>
      <c r="T493" s="8">
        <f t="shared" si="46"/>
        <v>41482.208333333336</v>
      </c>
      <c r="U493" s="6">
        <f t="shared" si="47"/>
        <v>2013</v>
      </c>
      <c r="V493" t="str" cm="1">
        <f t="array" ref="V493">_xlfn.IFS(D493&lt;1000,"&lt;1000",D493&lt;5000,"1000 to 4999",D493&lt;10000,"5000 to 9999",D493&lt;15000,"10000 to 14999",D493&lt;20000,"15000 to 19999",D493&lt;25000,"20000 to 24999",D493&lt;30000,"25000 to 29999",D493&lt;35000,"30000 to 34999",D493&lt;40000,"35000 to 39999",D493&lt;45000,"40000 to 44999",D493&lt;50000,"45000 to 49999",D493&gt;50000,"Greater than 50000")</f>
        <v>Greater than 50000</v>
      </c>
    </row>
    <row r="494" spans="1:22"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5" cm="1">
        <f t="array" ref="O494">_xlfn.IFS(INT(E494/D494)&gt;=2,2,INT(E494/D494)&lt;2,E494/D494)</f>
        <v>0.23995287958115183</v>
      </c>
      <c r="P494" s="7">
        <f t="shared" si="42"/>
        <v>77.026890756302521</v>
      </c>
      <c r="Q494" s="6" t="str">
        <f t="shared" si="43"/>
        <v>film &amp; video</v>
      </c>
      <c r="R494" s="6" t="str">
        <f t="shared" si="44"/>
        <v>shorts</v>
      </c>
      <c r="S494" s="8">
        <f t="shared" si="45"/>
        <v>40336.208333333336</v>
      </c>
      <c r="T494" s="8">
        <f t="shared" si="46"/>
        <v>40371.208333333336</v>
      </c>
      <c r="U494" s="6">
        <f t="shared" si="47"/>
        <v>2010</v>
      </c>
      <c r="V494" t="str" cm="1">
        <f t="array" ref="V494">_xlfn.IFS(D494&lt;1000,"&lt;1000",D494&lt;5000,"1000 to 4999",D494&lt;10000,"5000 to 9999",D494&lt;15000,"10000 to 14999",D494&lt;20000,"15000 to 19999",D494&lt;25000,"20000 to 24999",D494&lt;30000,"25000 to 29999",D494&lt;35000,"30000 to 34999",D494&lt;40000,"35000 to 39999",D494&lt;45000,"40000 to 44999",D494&lt;50000,"45000 to 49999",D494&gt;50000,"Greater than 50000")</f>
        <v>Greater than 50000</v>
      </c>
    </row>
    <row r="495" spans="1:22"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5" cm="1">
        <f t="array" ref="O495">_xlfn.IFS(INT(E495/D495)&gt;=2,2,INT(E495/D495)&lt;2,E495/D495)</f>
        <v>2</v>
      </c>
      <c r="P495" s="7">
        <f t="shared" si="42"/>
        <v>101.78125</v>
      </c>
      <c r="Q495" s="6" t="str">
        <f t="shared" si="43"/>
        <v>photography</v>
      </c>
      <c r="R495" s="6" t="str">
        <f t="shared" si="44"/>
        <v>photography books</v>
      </c>
      <c r="S495" s="8">
        <f t="shared" si="45"/>
        <v>43645.208333333328</v>
      </c>
      <c r="T495" s="8">
        <f t="shared" si="46"/>
        <v>43658.208333333328</v>
      </c>
      <c r="U495" s="6">
        <f t="shared" si="47"/>
        <v>2019</v>
      </c>
      <c r="V495" t="str" cm="1">
        <f t="array" ref="V495">_xlfn.IFS(D495&lt;1000,"&lt;1000",D495&lt;5000,"1000 to 4999",D495&lt;10000,"5000 to 9999",D495&lt;15000,"10000 to 14999",D495&lt;20000,"15000 to 19999",D495&lt;25000,"20000 to 24999",D495&lt;30000,"25000 to 29999",D495&lt;35000,"30000 to 34999",D495&lt;40000,"35000 to 39999",D495&lt;45000,"40000 to 44999",D495&lt;50000,"45000 to 49999",D495&gt;50000,"Greater than 50000")</f>
        <v>&lt;1000</v>
      </c>
    </row>
    <row r="496" spans="1:22"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5" cm="1">
        <f t="array" ref="O496">_xlfn.IFS(INT(E496/D496)&gt;=2,2,INT(E496/D496)&lt;2,E496/D496)</f>
        <v>2</v>
      </c>
      <c r="P496" s="7">
        <f t="shared" si="42"/>
        <v>51.059701492537314</v>
      </c>
      <c r="Q496" s="6" t="str">
        <f t="shared" si="43"/>
        <v>technology</v>
      </c>
      <c r="R496" s="6" t="str">
        <f t="shared" si="44"/>
        <v>wearables</v>
      </c>
      <c r="S496" s="8">
        <f t="shared" si="45"/>
        <v>40990.208333333336</v>
      </c>
      <c r="T496" s="8">
        <f t="shared" si="46"/>
        <v>40991.208333333336</v>
      </c>
      <c r="U496" s="6">
        <f t="shared" si="47"/>
        <v>2012</v>
      </c>
      <c r="V496" t="str" cm="1">
        <f t="array" ref="V496">_xlfn.IFS(D496&lt;1000,"&lt;1000",D496&lt;5000,"1000 to 4999",D496&lt;10000,"5000 to 9999",D496&lt;15000,"10000 to 14999",D496&lt;20000,"15000 to 19999",D496&lt;25000,"20000 to 24999",D496&lt;30000,"25000 to 29999",D496&lt;35000,"30000 to 34999",D496&lt;40000,"35000 to 39999",D496&lt;45000,"40000 to 44999",D496&lt;50000,"45000 to 49999",D496&gt;50000,"Greater than 50000")</f>
        <v>1000 to 4999</v>
      </c>
    </row>
    <row r="497" spans="1:22"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5" cm="1">
        <f t="array" ref="O497">_xlfn.IFS(INT(E497/D497)&gt;=2,2,INT(E497/D497)&lt;2,E497/D497)</f>
        <v>2</v>
      </c>
      <c r="P497" s="7">
        <f t="shared" si="42"/>
        <v>68.02051282051282</v>
      </c>
      <c r="Q497" s="6" t="str">
        <f t="shared" si="43"/>
        <v>theater</v>
      </c>
      <c r="R497" s="6" t="str">
        <f t="shared" si="44"/>
        <v>plays</v>
      </c>
      <c r="S497" s="8">
        <f t="shared" si="45"/>
        <v>41800.208333333336</v>
      </c>
      <c r="T497" s="8">
        <f t="shared" si="46"/>
        <v>41804.208333333336</v>
      </c>
      <c r="U497" s="6">
        <f t="shared" si="47"/>
        <v>2014</v>
      </c>
      <c r="V497" t="str" cm="1">
        <f t="array" ref="V497">_xlfn.IFS(D497&lt;1000,"&lt;1000",D497&lt;5000,"1000 to 4999",D497&lt;10000,"5000 to 9999",D497&lt;15000,"10000 to 14999",D497&lt;20000,"15000 to 19999",D497&lt;25000,"20000 to 24999",D497&lt;30000,"25000 to 29999",D497&lt;35000,"30000 to 34999",D497&lt;40000,"35000 to 39999",D497&lt;45000,"40000 to 44999",D497&lt;50000,"45000 to 49999",D497&gt;50000,"Greater than 50000")</f>
        <v>1000 to 4999</v>
      </c>
    </row>
    <row r="498" spans="1:22"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5" cm="1">
        <f t="array" ref="O498">_xlfn.IFS(INT(E498/D498)&gt;=2,2,INT(E498/D498)&lt;2,E498/D498)</f>
        <v>9.0696409140369975E-3</v>
      </c>
      <c r="P498" s="7">
        <f t="shared" si="42"/>
        <v>30.87037037037037</v>
      </c>
      <c r="Q498" s="6" t="str">
        <f t="shared" si="43"/>
        <v>film &amp; video</v>
      </c>
      <c r="R498" s="6" t="str">
        <f t="shared" si="44"/>
        <v>animation</v>
      </c>
      <c r="S498" s="8">
        <f t="shared" si="45"/>
        <v>42876.208333333328</v>
      </c>
      <c r="T498" s="8">
        <f t="shared" si="46"/>
        <v>42893.208333333328</v>
      </c>
      <c r="U498" s="6">
        <f t="shared" si="47"/>
        <v>2017</v>
      </c>
      <c r="V498" t="str" cm="1">
        <f t="array" ref="V498">_xlfn.IFS(D498&lt;1000,"&lt;1000",D498&lt;5000,"1000 to 4999",D498&lt;10000,"5000 to 9999",D498&lt;15000,"10000 to 14999",D498&lt;20000,"15000 to 19999",D498&lt;25000,"20000 to 24999",D498&lt;30000,"25000 to 29999",D498&lt;35000,"30000 to 34999",D498&lt;40000,"35000 to 39999",D498&lt;45000,"40000 to 44999",D498&lt;50000,"45000 to 49999",D498&gt;50000,"Greater than 50000")</f>
        <v>Greater than 50000</v>
      </c>
    </row>
    <row r="499" spans="1:22"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5" cm="1">
        <f t="array" ref="O499">_xlfn.IFS(INT(E499/D499)&gt;=2,2,INT(E499/D499)&lt;2,E499/D499)</f>
        <v>0.34173469387755101</v>
      </c>
      <c r="P499" s="7">
        <f t="shared" si="42"/>
        <v>27.908333333333335</v>
      </c>
      <c r="Q499" s="6" t="str">
        <f t="shared" si="43"/>
        <v>technology</v>
      </c>
      <c r="R499" s="6" t="str">
        <f t="shared" si="44"/>
        <v>wearables</v>
      </c>
      <c r="S499" s="8">
        <f t="shared" si="45"/>
        <v>42724.25</v>
      </c>
      <c r="T499" s="8">
        <f t="shared" si="46"/>
        <v>42724.25</v>
      </c>
      <c r="U499" s="6">
        <f t="shared" si="47"/>
        <v>2016</v>
      </c>
      <c r="V499" t="str" cm="1">
        <f t="array" ref="V499">_xlfn.IFS(D499&lt;1000,"&lt;1000",D499&lt;5000,"1000 to 4999",D499&lt;10000,"5000 to 9999",D499&lt;15000,"10000 to 14999",D499&lt;20000,"15000 to 19999",D499&lt;25000,"20000 to 24999",D499&lt;30000,"25000 to 29999",D499&lt;35000,"30000 to 34999",D499&lt;40000,"35000 to 39999",D499&lt;45000,"40000 to 44999",D499&lt;50000,"45000 to 49999",D499&gt;50000,"Greater than 50000")</f>
        <v>5000 to 9999</v>
      </c>
    </row>
    <row r="500" spans="1:22"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5" cm="1">
        <f t="array" ref="O500">_xlfn.IFS(INT(E500/D500)&gt;=2,2,INT(E500/D500)&lt;2,E500/D500)</f>
        <v>0.239488107549121</v>
      </c>
      <c r="P500" s="7">
        <f t="shared" si="42"/>
        <v>79.994818652849744</v>
      </c>
      <c r="Q500" s="6" t="str">
        <f t="shared" si="43"/>
        <v>technology</v>
      </c>
      <c r="R500" s="6" t="str">
        <f t="shared" si="44"/>
        <v>web</v>
      </c>
      <c r="S500" s="8">
        <f t="shared" si="45"/>
        <v>42005.25</v>
      </c>
      <c r="T500" s="8">
        <f t="shared" si="46"/>
        <v>42007.25</v>
      </c>
      <c r="U500" s="6">
        <f t="shared" si="47"/>
        <v>2015</v>
      </c>
      <c r="V500" t="str" cm="1">
        <f t="array" ref="V500">_xlfn.IFS(D500&lt;1000,"&lt;1000",D500&lt;5000,"1000 to 4999",D500&lt;10000,"5000 to 9999",D500&lt;15000,"10000 to 14999",D500&lt;20000,"15000 to 19999",D500&lt;25000,"20000 to 24999",D500&lt;30000,"25000 to 29999",D500&lt;35000,"30000 to 34999",D500&lt;40000,"35000 to 39999",D500&lt;45000,"40000 to 44999",D500&lt;50000,"45000 to 49999",D500&gt;50000,"Greater than 50000")</f>
        <v>Greater than 50000</v>
      </c>
    </row>
    <row r="501" spans="1:22"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5" cm="1">
        <f t="array" ref="O501">_xlfn.IFS(INT(E501/D501)&gt;=2,2,INT(E501/D501)&lt;2,E501/D501)</f>
        <v>0.48072649572649573</v>
      </c>
      <c r="P501" s="7">
        <f t="shared" si="42"/>
        <v>38.003378378378379</v>
      </c>
      <c r="Q501" s="6" t="str">
        <f t="shared" si="43"/>
        <v>film &amp; video</v>
      </c>
      <c r="R501" s="6" t="str">
        <f t="shared" si="44"/>
        <v>documentary</v>
      </c>
      <c r="S501" s="8">
        <f t="shared" si="45"/>
        <v>42444.208333333328</v>
      </c>
      <c r="T501" s="8">
        <f t="shared" si="46"/>
        <v>42449.208333333328</v>
      </c>
      <c r="U501" s="6">
        <f t="shared" si="47"/>
        <v>2016</v>
      </c>
      <c r="V501" t="str" cm="1">
        <f t="array" ref="V501">_xlfn.IFS(D501&lt;1000,"&lt;1000",D501&lt;5000,"1000 to 4999",D501&lt;10000,"5000 to 9999",D501&lt;15000,"10000 to 14999",D501&lt;20000,"15000 to 19999",D501&lt;25000,"20000 to 24999",D501&lt;30000,"25000 to 29999",D501&lt;35000,"30000 to 34999",D501&lt;40000,"35000 to 39999",D501&lt;45000,"40000 to 44999",D501&lt;50000,"45000 to 49999",D501&gt;50000,"Greater than 50000")</f>
        <v>Greater than 50000</v>
      </c>
    </row>
    <row r="502" spans="1:22"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5" cm="1">
        <f t="array" ref="O502">_xlfn.IFS(INT(E502/D502)&gt;=2,2,INT(E502/D502)&lt;2,E502/D502)</f>
        <v>0</v>
      </c>
      <c r="P502" s="7">
        <f t="shared" si="42"/>
        <v>0</v>
      </c>
      <c r="Q502" s="6" t="str">
        <f t="shared" si="43"/>
        <v>theater</v>
      </c>
      <c r="R502" s="6" t="str">
        <f t="shared" si="44"/>
        <v>plays</v>
      </c>
      <c r="S502" s="8">
        <f t="shared" si="45"/>
        <v>41395.208333333336</v>
      </c>
      <c r="T502" s="8">
        <f t="shared" si="46"/>
        <v>41423.208333333336</v>
      </c>
      <c r="U502" s="6">
        <f t="shared" si="47"/>
        <v>2013</v>
      </c>
      <c r="V502" t="str" cm="1">
        <f t="array" ref="V502">_xlfn.IFS(D502&lt;1000,"&lt;1000",D502&lt;5000,"1000 to 4999",D502&lt;10000,"5000 to 9999",D502&lt;15000,"10000 to 14999",D502&lt;20000,"15000 to 19999",D502&lt;25000,"20000 to 24999",D502&lt;30000,"25000 to 29999",D502&lt;35000,"30000 to 34999",D502&lt;40000,"35000 to 39999",D502&lt;45000,"40000 to 44999",D502&lt;50000,"45000 to 49999",D502&gt;50000,"Greater than 50000")</f>
        <v>&lt;1000</v>
      </c>
    </row>
    <row r="503" spans="1:22"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5" cm="1">
        <f t="array" ref="O503">_xlfn.IFS(INT(E503/D503)&gt;=2,2,INT(E503/D503)&lt;2,E503/D503)</f>
        <v>0.70145182291666663</v>
      </c>
      <c r="P503" s="7">
        <f t="shared" si="42"/>
        <v>59.990534521158132</v>
      </c>
      <c r="Q503" s="6" t="str">
        <f t="shared" si="43"/>
        <v>film &amp; video</v>
      </c>
      <c r="R503" s="6" t="str">
        <f t="shared" si="44"/>
        <v>documentary</v>
      </c>
      <c r="S503" s="8">
        <f t="shared" si="45"/>
        <v>41345.208333333336</v>
      </c>
      <c r="T503" s="8">
        <f t="shared" si="46"/>
        <v>41347.208333333336</v>
      </c>
      <c r="U503" s="6">
        <f t="shared" si="47"/>
        <v>2013</v>
      </c>
      <c r="V503" t="str" cm="1">
        <f t="array" ref="V503">_xlfn.IFS(D503&lt;1000,"&lt;1000",D503&lt;5000,"1000 to 4999",D503&lt;10000,"5000 to 9999",D503&lt;15000,"10000 to 14999",D503&lt;20000,"15000 to 19999",D503&lt;25000,"20000 to 24999",D503&lt;30000,"25000 to 29999",D503&lt;35000,"30000 to 34999",D503&lt;40000,"35000 to 39999",D503&lt;45000,"40000 to 44999",D503&lt;50000,"45000 to 49999",D503&gt;50000,"Greater than 50000")</f>
        <v>Greater than 50000</v>
      </c>
    </row>
    <row r="504" spans="1:22"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5" cm="1">
        <f t="array" ref="O504">_xlfn.IFS(INT(E504/D504)&gt;=2,2,INT(E504/D504)&lt;2,E504/D504)</f>
        <v>2</v>
      </c>
      <c r="P504" s="7">
        <f t="shared" si="42"/>
        <v>37.037634408602152</v>
      </c>
      <c r="Q504" s="6" t="str">
        <f t="shared" si="43"/>
        <v>games</v>
      </c>
      <c r="R504" s="6" t="str">
        <f t="shared" si="44"/>
        <v>video games</v>
      </c>
      <c r="S504" s="8">
        <f t="shared" si="45"/>
        <v>41117.208333333336</v>
      </c>
      <c r="T504" s="8">
        <f t="shared" si="46"/>
        <v>41146.208333333336</v>
      </c>
      <c r="U504" s="6">
        <f t="shared" si="47"/>
        <v>2012</v>
      </c>
      <c r="V504" t="str" cm="1">
        <f t="array" ref="V504">_xlfn.IFS(D504&lt;1000,"&lt;1000",D504&lt;5000,"1000 to 4999",D504&lt;10000,"5000 to 9999",D504&lt;15000,"10000 to 14999",D504&lt;20000,"15000 to 19999",D504&lt;25000,"20000 to 24999",D504&lt;30000,"25000 to 29999",D504&lt;35000,"30000 to 34999",D504&lt;40000,"35000 to 39999",D504&lt;45000,"40000 to 44999",D504&lt;50000,"45000 to 49999",D504&gt;50000,"Greater than 50000")</f>
        <v>1000 to 4999</v>
      </c>
    </row>
    <row r="505" spans="1:22"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5" cm="1">
        <f t="array" ref="O505">_xlfn.IFS(INT(E505/D505)&gt;=2,2,INT(E505/D505)&lt;2,E505/D505)</f>
        <v>1.8032549019607844</v>
      </c>
      <c r="P505" s="7">
        <f t="shared" si="42"/>
        <v>99.963043478260872</v>
      </c>
      <c r="Q505" s="6" t="str">
        <f t="shared" si="43"/>
        <v>film &amp; video</v>
      </c>
      <c r="R505" s="6" t="str">
        <f t="shared" si="44"/>
        <v>drama</v>
      </c>
      <c r="S505" s="8">
        <f t="shared" si="45"/>
        <v>42186.208333333328</v>
      </c>
      <c r="T505" s="8">
        <f t="shared" si="46"/>
        <v>42206.208333333328</v>
      </c>
      <c r="U505" s="6">
        <f t="shared" si="47"/>
        <v>2015</v>
      </c>
      <c r="V505" t="str" cm="1">
        <f t="array" ref="V505">_xlfn.IFS(D505&lt;1000,"&lt;1000",D505&lt;5000,"1000 to 4999",D505&lt;10000,"5000 to 9999",D505&lt;15000,"10000 to 14999",D505&lt;20000,"15000 to 19999",D505&lt;25000,"20000 to 24999",D505&lt;30000,"25000 to 29999",D505&lt;35000,"30000 to 34999",D505&lt;40000,"35000 to 39999",D505&lt;45000,"40000 to 44999",D505&lt;50000,"45000 to 49999",D505&gt;50000,"Greater than 50000")</f>
        <v>25000 to 29999</v>
      </c>
    </row>
    <row r="506" spans="1:22"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5" cm="1">
        <f t="array" ref="O506">_xlfn.IFS(INT(E506/D506)&gt;=2,2,INT(E506/D506)&lt;2,E506/D506)</f>
        <v>0.92320000000000002</v>
      </c>
      <c r="P506" s="7">
        <f t="shared" si="42"/>
        <v>111.6774193548387</v>
      </c>
      <c r="Q506" s="6" t="str">
        <f t="shared" si="43"/>
        <v>music</v>
      </c>
      <c r="R506" s="6" t="str">
        <f t="shared" si="44"/>
        <v>rock</v>
      </c>
      <c r="S506" s="8">
        <f t="shared" si="45"/>
        <v>42142.208333333328</v>
      </c>
      <c r="T506" s="8">
        <f t="shared" si="46"/>
        <v>42143.208333333328</v>
      </c>
      <c r="U506" s="6">
        <f t="shared" si="47"/>
        <v>2015</v>
      </c>
      <c r="V506" t="str" cm="1">
        <f t="array" ref="V506">_xlfn.IFS(D506&lt;1000,"&lt;1000",D506&lt;5000,"1000 to 4999",D506&lt;10000,"5000 to 9999",D506&lt;15000,"10000 to 14999",D506&lt;20000,"15000 to 19999",D506&lt;25000,"20000 to 24999",D506&lt;30000,"25000 to 29999",D506&lt;35000,"30000 to 34999",D506&lt;40000,"35000 to 39999",D506&lt;45000,"40000 to 44999",D506&lt;50000,"45000 to 49999",D506&gt;50000,"Greater than 50000")</f>
        <v>5000 to 9999</v>
      </c>
    </row>
    <row r="507" spans="1:22"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5" cm="1">
        <f t="array" ref="O507">_xlfn.IFS(INT(E507/D507)&gt;=2,2,INT(E507/D507)&lt;2,E507/D507)</f>
        <v>0.13901001112347053</v>
      </c>
      <c r="P507" s="7">
        <f t="shared" si="42"/>
        <v>36.014409221902014</v>
      </c>
      <c r="Q507" s="6" t="str">
        <f t="shared" si="43"/>
        <v>publishing</v>
      </c>
      <c r="R507" s="6" t="str">
        <f t="shared" si="44"/>
        <v>radio &amp; podcasts</v>
      </c>
      <c r="S507" s="8">
        <f t="shared" si="45"/>
        <v>41341.25</v>
      </c>
      <c r="T507" s="8">
        <f t="shared" si="46"/>
        <v>41383.208333333336</v>
      </c>
      <c r="U507" s="6">
        <f t="shared" si="47"/>
        <v>2013</v>
      </c>
      <c r="V507" t="str" cm="1">
        <f t="array" ref="V507">_xlfn.IFS(D507&lt;1000,"&lt;1000",D507&lt;5000,"1000 to 4999",D507&lt;10000,"5000 to 9999",D507&lt;15000,"10000 to 14999",D507&lt;20000,"15000 to 19999",D507&lt;25000,"20000 to 24999",D507&lt;30000,"25000 to 29999",D507&lt;35000,"30000 to 34999",D507&lt;40000,"35000 to 39999",D507&lt;45000,"40000 to 44999",D507&lt;50000,"45000 to 49999",D507&gt;50000,"Greater than 50000")</f>
        <v>Greater than 50000</v>
      </c>
    </row>
    <row r="508" spans="1:22"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5" cm="1">
        <f t="array" ref="O508">_xlfn.IFS(INT(E508/D508)&gt;=2,2,INT(E508/D508)&lt;2,E508/D508)</f>
        <v>2</v>
      </c>
      <c r="P508" s="7">
        <f t="shared" si="42"/>
        <v>66.010284810126578</v>
      </c>
      <c r="Q508" s="6" t="str">
        <f t="shared" si="43"/>
        <v>theater</v>
      </c>
      <c r="R508" s="6" t="str">
        <f t="shared" si="44"/>
        <v>plays</v>
      </c>
      <c r="S508" s="8">
        <f t="shared" si="45"/>
        <v>43062.25</v>
      </c>
      <c r="T508" s="8">
        <f t="shared" si="46"/>
        <v>43079.25</v>
      </c>
      <c r="U508" s="6">
        <f t="shared" si="47"/>
        <v>2017</v>
      </c>
      <c r="V508" t="str" cm="1">
        <f t="array" ref="V508">_xlfn.IFS(D508&lt;1000,"&lt;1000",D508&lt;5000,"1000 to 4999",D508&lt;10000,"5000 to 9999",D508&lt;15000,"10000 to 14999",D508&lt;20000,"15000 to 19999",D508&lt;25000,"20000 to 24999",D508&lt;30000,"25000 to 29999",D508&lt;35000,"30000 to 34999",D508&lt;40000,"35000 to 39999",D508&lt;45000,"40000 to 44999",D508&lt;50000,"45000 to 49999",D508&gt;50000,"Greater than 50000")</f>
        <v>15000 to 19999</v>
      </c>
    </row>
    <row r="509" spans="1:22"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5" cm="1">
        <f t="array" ref="O509">_xlfn.IFS(INT(E509/D509)&gt;=2,2,INT(E509/D509)&lt;2,E509/D509)</f>
        <v>0.39857142857142858</v>
      </c>
      <c r="P509" s="7">
        <f t="shared" si="42"/>
        <v>44.05263157894737</v>
      </c>
      <c r="Q509" s="6" t="str">
        <f t="shared" si="43"/>
        <v>technology</v>
      </c>
      <c r="R509" s="6" t="str">
        <f t="shared" si="44"/>
        <v>web</v>
      </c>
      <c r="S509" s="8">
        <f t="shared" si="45"/>
        <v>41373.208333333336</v>
      </c>
      <c r="T509" s="8">
        <f t="shared" si="46"/>
        <v>41422.208333333336</v>
      </c>
      <c r="U509" s="6">
        <f t="shared" si="47"/>
        <v>2013</v>
      </c>
      <c r="V509" t="str" cm="1">
        <f t="array" ref="V509">_xlfn.IFS(D509&lt;1000,"&lt;1000",D509&lt;5000,"1000 to 4999",D509&lt;10000,"5000 to 9999",D509&lt;15000,"10000 to 14999",D509&lt;20000,"15000 to 19999",D509&lt;25000,"20000 to 24999",D509&lt;30000,"25000 to 29999",D509&lt;35000,"30000 to 34999",D509&lt;40000,"35000 to 39999",D509&lt;45000,"40000 to 44999",D509&lt;50000,"45000 to 49999",D509&gt;50000,"Greater than 50000")</f>
        <v>1000 to 4999</v>
      </c>
    </row>
    <row r="510" spans="1:22"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5" cm="1">
        <f t="array" ref="O510">_xlfn.IFS(INT(E510/D510)&gt;=2,2,INT(E510/D510)&lt;2,E510/D510)</f>
        <v>1.1222929936305732</v>
      </c>
      <c r="P510" s="7">
        <f t="shared" si="42"/>
        <v>52.999726551818434</v>
      </c>
      <c r="Q510" s="6" t="str">
        <f t="shared" si="43"/>
        <v>theater</v>
      </c>
      <c r="R510" s="6" t="str">
        <f t="shared" si="44"/>
        <v>plays</v>
      </c>
      <c r="S510" s="8">
        <f t="shared" si="45"/>
        <v>43310.208333333328</v>
      </c>
      <c r="T510" s="8">
        <f t="shared" si="46"/>
        <v>43331.208333333328</v>
      </c>
      <c r="U510" s="6">
        <f t="shared" si="47"/>
        <v>2018</v>
      </c>
      <c r="V510" t="str" cm="1">
        <f t="array" ref="V510">_xlfn.IFS(D510&lt;1000,"&lt;1000",D510&lt;5000,"1000 to 4999",D510&lt;10000,"5000 to 9999",D510&lt;15000,"10000 to 14999",D510&lt;20000,"15000 to 19999",D510&lt;25000,"20000 to 24999",D510&lt;30000,"25000 to 29999",D510&lt;35000,"30000 to 34999",D510&lt;40000,"35000 to 39999",D510&lt;45000,"40000 to 44999",D510&lt;50000,"45000 to 49999",D510&gt;50000,"Greater than 50000")</f>
        <v>Greater than 50000</v>
      </c>
    </row>
    <row r="511" spans="1:22"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5" cm="1">
        <f t="array" ref="O511">_xlfn.IFS(INT(E511/D511)&gt;=2,2,INT(E511/D511)&lt;2,E511/D511)</f>
        <v>0.70925816023738875</v>
      </c>
      <c r="P511" s="7">
        <f t="shared" si="42"/>
        <v>95</v>
      </c>
      <c r="Q511" s="6" t="str">
        <f t="shared" si="43"/>
        <v>theater</v>
      </c>
      <c r="R511" s="6" t="str">
        <f t="shared" si="44"/>
        <v>plays</v>
      </c>
      <c r="S511" s="8">
        <f t="shared" si="45"/>
        <v>41034.208333333336</v>
      </c>
      <c r="T511" s="8">
        <f t="shared" si="46"/>
        <v>41044.208333333336</v>
      </c>
      <c r="U511" s="6">
        <f t="shared" si="47"/>
        <v>2012</v>
      </c>
      <c r="V511" t="str" cm="1">
        <f t="array" ref="V511">_xlfn.IFS(D511&lt;1000,"&lt;1000",D511&lt;5000,"1000 to 4999",D511&lt;10000,"5000 to 9999",D511&lt;15000,"10000 to 14999",D511&lt;20000,"15000 to 19999",D511&lt;25000,"20000 to 24999",D511&lt;30000,"25000 to 29999",D511&lt;35000,"30000 to 34999",D511&lt;40000,"35000 to 39999",D511&lt;45000,"40000 to 44999",D511&lt;50000,"45000 to 49999",D511&gt;50000,"Greater than 50000")</f>
        <v>Greater than 50000</v>
      </c>
    </row>
    <row r="512" spans="1:22"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5" cm="1">
        <f t="array" ref="O512">_xlfn.IFS(INT(E512/D512)&gt;=2,2,INT(E512/D512)&lt;2,E512/D512)</f>
        <v>1.1908974358974358</v>
      </c>
      <c r="P512" s="7">
        <f t="shared" si="42"/>
        <v>70.908396946564892</v>
      </c>
      <c r="Q512" s="6" t="str">
        <f t="shared" si="43"/>
        <v>film &amp; video</v>
      </c>
      <c r="R512" s="6" t="str">
        <f t="shared" si="44"/>
        <v>drama</v>
      </c>
      <c r="S512" s="8">
        <f t="shared" si="45"/>
        <v>43251.208333333328</v>
      </c>
      <c r="T512" s="8">
        <f t="shared" si="46"/>
        <v>43275.208333333328</v>
      </c>
      <c r="U512" s="6">
        <f t="shared" si="47"/>
        <v>2018</v>
      </c>
      <c r="V512" t="str" cm="1">
        <f t="array" ref="V512">_xlfn.IFS(D512&lt;1000,"&lt;1000",D512&lt;5000,"1000 to 4999",D512&lt;10000,"5000 to 9999",D512&lt;15000,"10000 to 14999",D512&lt;20000,"15000 to 19999",D512&lt;25000,"20000 to 24999",D512&lt;30000,"25000 to 29999",D512&lt;35000,"30000 to 34999",D512&lt;40000,"35000 to 39999",D512&lt;45000,"40000 to 44999",D512&lt;50000,"45000 to 49999",D512&gt;50000,"Greater than 50000")</f>
        <v>5000 to 9999</v>
      </c>
    </row>
    <row r="513" spans="1:22"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5" cm="1">
        <f t="array" ref="O513">_xlfn.IFS(INT(E513/D513)&gt;=2,2,INT(E513/D513)&lt;2,E513/D513)</f>
        <v>0.24017591339648173</v>
      </c>
      <c r="P513" s="7">
        <f t="shared" si="42"/>
        <v>98.060773480662988</v>
      </c>
      <c r="Q513" s="6" t="str">
        <f t="shared" si="43"/>
        <v>theater</v>
      </c>
      <c r="R513" s="6" t="str">
        <f t="shared" si="44"/>
        <v>plays</v>
      </c>
      <c r="S513" s="8">
        <f t="shared" si="45"/>
        <v>43671.208333333328</v>
      </c>
      <c r="T513" s="8">
        <f t="shared" si="46"/>
        <v>43681.208333333328</v>
      </c>
      <c r="U513" s="6">
        <f t="shared" si="47"/>
        <v>2019</v>
      </c>
      <c r="V513" t="str" cm="1">
        <f t="array" ref="V513">_xlfn.IFS(D513&lt;1000,"&lt;1000",D513&lt;5000,"1000 to 4999",D513&lt;10000,"5000 to 9999",D513&lt;15000,"10000 to 14999",D513&lt;20000,"15000 to 19999",D513&lt;25000,"20000 to 24999",D513&lt;30000,"25000 to 29999",D513&lt;35000,"30000 to 34999",D513&lt;40000,"35000 to 39999",D513&lt;45000,"40000 to 44999",D513&lt;50000,"45000 to 49999",D513&gt;50000,"Greater than 50000")</f>
        <v>Greater than 50000</v>
      </c>
    </row>
    <row r="514" spans="1:22"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5" cm="1">
        <f t="array" ref="O514">_xlfn.IFS(INT(E514/D514)&gt;=2,2,INT(E514/D514)&lt;2,E514/D514)</f>
        <v>1.3931868131868133</v>
      </c>
      <c r="P514" s="7">
        <f t="shared" si="42"/>
        <v>53.046025104602514</v>
      </c>
      <c r="Q514" s="6" t="str">
        <f t="shared" si="43"/>
        <v>games</v>
      </c>
      <c r="R514" s="6" t="str">
        <f t="shared" si="44"/>
        <v>video games</v>
      </c>
      <c r="S514" s="8">
        <f t="shared" si="45"/>
        <v>41825.208333333336</v>
      </c>
      <c r="T514" s="8">
        <f t="shared" si="46"/>
        <v>41826.208333333336</v>
      </c>
      <c r="U514" s="6">
        <f t="shared" si="47"/>
        <v>2014</v>
      </c>
      <c r="V514" t="str" cm="1">
        <f t="array" ref="V514">_xlfn.IFS(D514&lt;1000,"&lt;1000",D514&lt;5000,"1000 to 4999",D514&lt;10000,"5000 to 9999",D514&lt;15000,"10000 to 14999",D514&lt;20000,"15000 to 19999",D514&lt;25000,"20000 to 24999",D514&lt;30000,"25000 to 29999",D514&lt;35000,"30000 to 34999",D514&lt;40000,"35000 to 39999",D514&lt;45000,"40000 to 44999",D514&lt;50000,"45000 to 49999",D514&gt;50000,"Greater than 50000")</f>
        <v>5000 to 9999</v>
      </c>
    </row>
    <row r="515" spans="1:22"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5" cm="1">
        <f t="array" ref="O515">_xlfn.IFS(INT(E515/D515)&gt;=2,2,INT(E515/D515)&lt;2,E515/D515)</f>
        <v>0.39277108433734942</v>
      </c>
      <c r="P515" s="7">
        <f t="shared" ref="P515:P578" si="48">IF(G515&lt;&gt;0,E515/G515,0)</f>
        <v>93.142857142857139</v>
      </c>
      <c r="Q515" s="6" t="str">
        <f t="shared" ref="Q515:Q578" si="49">LEFT(N515,FIND("/",N515)-1)</f>
        <v>film &amp; video</v>
      </c>
      <c r="R515" s="6" t="str">
        <f t="shared" ref="R515:R578" si="50">RIGHT(N515,LEN(N515)-FIND("/",N515))</f>
        <v>television</v>
      </c>
      <c r="S515" s="8">
        <f t="shared" ref="S515:S578" si="51">(J515/86400)+DATE(1970,1,1)</f>
        <v>40430.208333333336</v>
      </c>
      <c r="T515" s="8">
        <f t="shared" ref="T515:T578" si="52">(K515/86400)+DATE(1970,1,1)</f>
        <v>40432.208333333336</v>
      </c>
      <c r="U515" s="6">
        <f t="shared" ref="U515:U578" si="53">YEAR(S515)</f>
        <v>2010</v>
      </c>
      <c r="V515" t="str" cm="1">
        <f t="array" ref="V515">_xlfn.IFS(D515&lt;1000,"&lt;1000",D515&lt;5000,"1000 to 4999",D515&lt;10000,"5000 to 9999",D515&lt;15000,"10000 to 14999",D515&lt;20000,"15000 to 19999",D515&lt;25000,"20000 to 24999",D515&lt;30000,"25000 to 29999",D515&lt;35000,"30000 to 34999",D515&lt;40000,"35000 to 39999",D515&lt;45000,"40000 to 44999",D515&lt;50000,"45000 to 49999",D515&gt;50000,"Greater than 50000")</f>
        <v>5000 to 9999</v>
      </c>
    </row>
    <row r="516" spans="1:22"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5" cm="1">
        <f t="array" ref="O516">_xlfn.IFS(INT(E516/D516)&gt;=2,2,INT(E516/D516)&lt;2,E516/D516)</f>
        <v>0.22439077144917088</v>
      </c>
      <c r="P516" s="7">
        <f t="shared" si="48"/>
        <v>58.945075757575758</v>
      </c>
      <c r="Q516" s="6" t="str">
        <f t="shared" si="49"/>
        <v>music</v>
      </c>
      <c r="R516" s="6" t="str">
        <f t="shared" si="50"/>
        <v>rock</v>
      </c>
      <c r="S516" s="8">
        <f t="shared" si="51"/>
        <v>41614.25</v>
      </c>
      <c r="T516" s="8">
        <f t="shared" si="52"/>
        <v>41619.25</v>
      </c>
      <c r="U516" s="6">
        <f t="shared" si="53"/>
        <v>2013</v>
      </c>
      <c r="V516" t="str" cm="1">
        <f t="array" ref="V516">_xlfn.IFS(D516&lt;1000,"&lt;1000",D516&lt;5000,"1000 to 4999",D516&lt;10000,"5000 to 9999",D516&lt;15000,"10000 to 14999",D516&lt;20000,"15000 to 19999",D516&lt;25000,"20000 to 24999",D516&lt;30000,"25000 to 29999",D516&lt;35000,"30000 to 34999",D516&lt;40000,"35000 to 39999",D516&lt;45000,"40000 to 44999",D516&lt;50000,"45000 to 49999",D516&gt;50000,"Greater than 50000")</f>
        <v>Greater than 50000</v>
      </c>
    </row>
    <row r="517" spans="1:22"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5" cm="1">
        <f t="array" ref="O517">_xlfn.IFS(INT(E517/D517)&gt;=2,2,INT(E517/D517)&lt;2,E517/D517)</f>
        <v>0.55779069767441858</v>
      </c>
      <c r="P517" s="7">
        <f t="shared" si="48"/>
        <v>36.067669172932334</v>
      </c>
      <c r="Q517" s="6" t="str">
        <f t="shared" si="49"/>
        <v>theater</v>
      </c>
      <c r="R517" s="6" t="str">
        <f t="shared" si="50"/>
        <v>plays</v>
      </c>
      <c r="S517" s="8">
        <f t="shared" si="51"/>
        <v>40900.25</v>
      </c>
      <c r="T517" s="8">
        <f t="shared" si="52"/>
        <v>40902.25</v>
      </c>
      <c r="U517" s="6">
        <f t="shared" si="53"/>
        <v>2011</v>
      </c>
      <c r="V517" t="str" cm="1">
        <f t="array" ref="V517">_xlfn.IFS(D517&lt;1000,"&lt;1000",D517&lt;5000,"1000 to 4999",D517&lt;10000,"5000 to 9999",D517&lt;15000,"10000 to 14999",D517&lt;20000,"15000 to 19999",D517&lt;25000,"20000 to 24999",D517&lt;30000,"25000 to 29999",D517&lt;35000,"30000 to 34999",D517&lt;40000,"35000 to 39999",D517&lt;45000,"40000 to 44999",D517&lt;50000,"45000 to 49999",D517&gt;50000,"Greater than 50000")</f>
        <v>5000 to 9999</v>
      </c>
    </row>
    <row r="518" spans="1:22"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5" cm="1">
        <f t="array" ref="O518">_xlfn.IFS(INT(E518/D518)&gt;=2,2,INT(E518/D518)&lt;2,E518/D518)</f>
        <v>0.42523125996810207</v>
      </c>
      <c r="P518" s="7">
        <f t="shared" si="48"/>
        <v>63.030732860520096</v>
      </c>
      <c r="Q518" s="6" t="str">
        <f t="shared" si="49"/>
        <v>publishing</v>
      </c>
      <c r="R518" s="6" t="str">
        <f t="shared" si="50"/>
        <v>nonfiction</v>
      </c>
      <c r="S518" s="8">
        <f t="shared" si="51"/>
        <v>40396.208333333336</v>
      </c>
      <c r="T518" s="8">
        <f t="shared" si="52"/>
        <v>40434.208333333336</v>
      </c>
      <c r="U518" s="6">
        <f t="shared" si="53"/>
        <v>2010</v>
      </c>
      <c r="V518" t="str" cm="1">
        <f t="array" ref="V518">_xlfn.IFS(D518&lt;1000,"&lt;1000",D518&lt;5000,"1000 to 4999",D518&lt;10000,"5000 to 9999",D518&lt;15000,"10000 to 14999",D518&lt;20000,"15000 to 19999",D518&lt;25000,"20000 to 24999",D518&lt;30000,"25000 to 29999",D518&lt;35000,"30000 to 34999",D518&lt;40000,"35000 to 39999",D518&lt;45000,"40000 to 44999",D518&lt;50000,"45000 to 49999",D518&gt;50000,"Greater than 50000")</f>
        <v>Greater than 50000</v>
      </c>
    </row>
    <row r="519" spans="1:22"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5" cm="1">
        <f t="array" ref="O519">_xlfn.IFS(INT(E519/D519)&gt;=2,2,INT(E519/D519)&lt;2,E519/D519)</f>
        <v>1.1200000000000001</v>
      </c>
      <c r="P519" s="7">
        <f t="shared" si="48"/>
        <v>84.717948717948715</v>
      </c>
      <c r="Q519" s="6" t="str">
        <f t="shared" si="49"/>
        <v>food</v>
      </c>
      <c r="R519" s="6" t="str">
        <f t="shared" si="50"/>
        <v>food trucks</v>
      </c>
      <c r="S519" s="8">
        <f t="shared" si="51"/>
        <v>42860.208333333328</v>
      </c>
      <c r="T519" s="8">
        <f t="shared" si="52"/>
        <v>42865.208333333328</v>
      </c>
      <c r="U519" s="6">
        <f t="shared" si="53"/>
        <v>2017</v>
      </c>
      <c r="V519" t="str" cm="1">
        <f t="array" ref="V519">_xlfn.IFS(D519&lt;1000,"&lt;1000",D519&lt;5000,"1000 to 4999",D519&lt;10000,"5000 to 9999",D519&lt;15000,"10000 to 14999",D519&lt;20000,"15000 to 19999",D519&lt;25000,"20000 to 24999",D519&lt;30000,"25000 to 29999",D519&lt;35000,"30000 to 34999",D519&lt;40000,"35000 to 39999",D519&lt;45000,"40000 to 44999",D519&lt;50000,"45000 to 49999",D519&gt;50000,"Greater than 50000")</f>
        <v>5000 to 9999</v>
      </c>
    </row>
    <row r="520" spans="1:22"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5" cm="1">
        <f t="array" ref="O520">_xlfn.IFS(INT(E520/D520)&gt;=2,2,INT(E520/D520)&lt;2,E520/D520)</f>
        <v>7.0681818181818179E-2</v>
      </c>
      <c r="P520" s="7">
        <f t="shared" si="48"/>
        <v>62.2</v>
      </c>
      <c r="Q520" s="6" t="str">
        <f t="shared" si="49"/>
        <v>film &amp; video</v>
      </c>
      <c r="R520" s="6" t="str">
        <f t="shared" si="50"/>
        <v>animation</v>
      </c>
      <c r="S520" s="8">
        <f t="shared" si="51"/>
        <v>43154.25</v>
      </c>
      <c r="T520" s="8">
        <f t="shared" si="52"/>
        <v>43156.25</v>
      </c>
      <c r="U520" s="6">
        <f t="shared" si="53"/>
        <v>2018</v>
      </c>
      <c r="V520" t="str" cm="1">
        <f t="array" ref="V520">_xlfn.IFS(D520&lt;1000,"&lt;1000",D520&lt;5000,"1000 to 4999",D520&lt;10000,"5000 to 9999",D520&lt;15000,"10000 to 14999",D520&lt;20000,"15000 to 19999",D520&lt;25000,"20000 to 24999",D520&lt;30000,"25000 to 29999",D520&lt;35000,"30000 to 34999",D520&lt;40000,"35000 to 39999",D520&lt;45000,"40000 to 44999",D520&lt;50000,"45000 to 49999",D520&gt;50000,"Greater than 50000")</f>
        <v>5000 to 9999</v>
      </c>
    </row>
    <row r="521" spans="1:22"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5" cm="1">
        <f t="array" ref="O521">_xlfn.IFS(INT(E521/D521)&gt;=2,2,INT(E521/D521)&lt;2,E521/D521)</f>
        <v>1.0174563871693867</v>
      </c>
      <c r="P521" s="7">
        <f t="shared" si="48"/>
        <v>101.97518330513255</v>
      </c>
      <c r="Q521" s="6" t="str">
        <f t="shared" si="49"/>
        <v>music</v>
      </c>
      <c r="R521" s="6" t="str">
        <f t="shared" si="50"/>
        <v>rock</v>
      </c>
      <c r="S521" s="8">
        <f t="shared" si="51"/>
        <v>42012.25</v>
      </c>
      <c r="T521" s="8">
        <f t="shared" si="52"/>
        <v>42026.25</v>
      </c>
      <c r="U521" s="6">
        <f t="shared" si="53"/>
        <v>2015</v>
      </c>
      <c r="V521" t="str" cm="1">
        <f t="array" ref="V521">_xlfn.IFS(D521&lt;1000,"&lt;1000",D521&lt;5000,"1000 to 4999",D521&lt;10000,"5000 to 9999",D521&lt;15000,"10000 to 14999",D521&lt;20000,"15000 to 19999",D521&lt;25000,"20000 to 24999",D521&lt;30000,"25000 to 29999",D521&lt;35000,"30000 to 34999",D521&lt;40000,"35000 to 39999",D521&lt;45000,"40000 to 44999",D521&lt;50000,"45000 to 49999",D521&gt;50000,"Greater than 50000")</f>
        <v>Greater than 50000</v>
      </c>
    </row>
    <row r="522" spans="1:22"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5" cm="1">
        <f t="array" ref="O522">_xlfn.IFS(INT(E522/D522)&gt;=2,2,INT(E522/D522)&lt;2,E522/D522)</f>
        <v>2</v>
      </c>
      <c r="P522" s="7">
        <f t="shared" si="48"/>
        <v>106.4375</v>
      </c>
      <c r="Q522" s="6" t="str">
        <f t="shared" si="49"/>
        <v>theater</v>
      </c>
      <c r="R522" s="6" t="str">
        <f t="shared" si="50"/>
        <v>plays</v>
      </c>
      <c r="S522" s="8">
        <f t="shared" si="51"/>
        <v>43574.208333333328</v>
      </c>
      <c r="T522" s="8">
        <f t="shared" si="52"/>
        <v>43577.208333333328</v>
      </c>
      <c r="U522" s="6">
        <f t="shared" si="53"/>
        <v>2019</v>
      </c>
      <c r="V522" t="str" cm="1">
        <f t="array" ref="V522">_xlfn.IFS(D522&lt;1000,"&lt;1000",D522&lt;5000,"1000 to 4999",D522&lt;10000,"5000 to 9999",D522&lt;15000,"10000 to 14999",D522&lt;20000,"15000 to 19999",D522&lt;25000,"20000 to 24999",D522&lt;30000,"25000 to 29999",D522&lt;35000,"30000 to 34999",D522&lt;40000,"35000 to 39999",D522&lt;45000,"40000 to 44999",D522&lt;50000,"45000 to 49999",D522&gt;50000,"Greater than 50000")</f>
        <v>&lt;1000</v>
      </c>
    </row>
    <row r="523" spans="1:22"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5" cm="1">
        <f t="array" ref="O523">_xlfn.IFS(INT(E523/D523)&gt;=2,2,INT(E523/D523)&lt;2,E523/D523)</f>
        <v>1.4553947368421052</v>
      </c>
      <c r="P523" s="7">
        <f t="shared" si="48"/>
        <v>29.975609756097562</v>
      </c>
      <c r="Q523" s="6" t="str">
        <f t="shared" si="49"/>
        <v>film &amp; video</v>
      </c>
      <c r="R523" s="6" t="str">
        <f t="shared" si="50"/>
        <v>drama</v>
      </c>
      <c r="S523" s="8">
        <f t="shared" si="51"/>
        <v>42605.208333333328</v>
      </c>
      <c r="T523" s="8">
        <f t="shared" si="52"/>
        <v>42611.208333333328</v>
      </c>
      <c r="U523" s="6">
        <f t="shared" si="53"/>
        <v>2016</v>
      </c>
      <c r="V523" t="str" cm="1">
        <f t="array" ref="V523">_xlfn.IFS(D523&lt;1000,"&lt;1000",D523&lt;5000,"1000 to 4999",D523&lt;10000,"5000 to 9999",D523&lt;15000,"10000 to 14999",D523&lt;20000,"15000 to 19999",D523&lt;25000,"20000 to 24999",D523&lt;30000,"25000 to 29999",D523&lt;35000,"30000 to 34999",D523&lt;40000,"35000 to 39999",D523&lt;45000,"40000 to 44999",D523&lt;50000,"45000 to 49999",D523&gt;50000,"Greater than 50000")</f>
        <v>5000 to 9999</v>
      </c>
    </row>
    <row r="524" spans="1:22"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5" cm="1">
        <f t="array" ref="O524">_xlfn.IFS(INT(E524/D524)&gt;=2,2,INT(E524/D524)&lt;2,E524/D524)</f>
        <v>0.32453465346534655</v>
      </c>
      <c r="P524" s="7">
        <f t="shared" si="48"/>
        <v>85.806282722513089</v>
      </c>
      <c r="Q524" s="6" t="str">
        <f t="shared" si="49"/>
        <v>film &amp; video</v>
      </c>
      <c r="R524" s="6" t="str">
        <f t="shared" si="50"/>
        <v>shorts</v>
      </c>
      <c r="S524" s="8">
        <f t="shared" si="51"/>
        <v>41093.208333333336</v>
      </c>
      <c r="T524" s="8">
        <f t="shared" si="52"/>
        <v>41105.208333333336</v>
      </c>
      <c r="U524" s="6">
        <f t="shared" si="53"/>
        <v>2012</v>
      </c>
      <c r="V524" t="str" cm="1">
        <f t="array" ref="V524">_xlfn.IFS(D524&lt;1000,"&lt;1000",D524&lt;5000,"1000 to 4999",D524&lt;10000,"5000 to 9999",D524&lt;15000,"10000 to 14999",D524&lt;20000,"15000 to 19999",D524&lt;25000,"20000 to 24999",D524&lt;30000,"25000 to 29999",D524&lt;35000,"30000 to 34999",D524&lt;40000,"35000 to 39999",D524&lt;45000,"40000 to 44999",D524&lt;50000,"45000 to 49999",D524&gt;50000,"Greater than 50000")</f>
        <v>Greater than 50000</v>
      </c>
    </row>
    <row r="525" spans="1:22"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5" cm="1">
        <f t="array" ref="O525">_xlfn.IFS(INT(E525/D525)&gt;=2,2,INT(E525/D525)&lt;2,E525/D525)</f>
        <v>2</v>
      </c>
      <c r="P525" s="7">
        <f t="shared" si="48"/>
        <v>70.82022471910112</v>
      </c>
      <c r="Q525" s="6" t="str">
        <f t="shared" si="49"/>
        <v>film &amp; video</v>
      </c>
      <c r="R525" s="6" t="str">
        <f t="shared" si="50"/>
        <v>shorts</v>
      </c>
      <c r="S525" s="8">
        <f t="shared" si="51"/>
        <v>40241.25</v>
      </c>
      <c r="T525" s="8">
        <f t="shared" si="52"/>
        <v>40246.25</v>
      </c>
      <c r="U525" s="6">
        <f t="shared" si="53"/>
        <v>2010</v>
      </c>
      <c r="V525" t="str" cm="1">
        <f t="array" ref="V525">_xlfn.IFS(D525&lt;1000,"&lt;1000",D525&lt;5000,"1000 to 4999",D525&lt;10000,"5000 to 9999",D525&lt;15000,"10000 to 14999",D525&lt;20000,"15000 to 19999",D525&lt;25000,"20000 to 24999",D525&lt;30000,"25000 to 29999",D525&lt;35000,"30000 to 34999",D525&lt;40000,"35000 to 39999",D525&lt;45000,"40000 to 44999",D525&lt;50000,"45000 to 49999",D525&gt;50000,"Greater than 50000")</f>
        <v>&lt;1000</v>
      </c>
    </row>
    <row r="526" spans="1:22"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5" cm="1">
        <f t="array" ref="O526">_xlfn.IFS(INT(E526/D526)&gt;=2,2,INT(E526/D526)&lt;2,E526/D526)</f>
        <v>0.83904860392967939</v>
      </c>
      <c r="P526" s="7">
        <f t="shared" si="48"/>
        <v>40.998484082870135</v>
      </c>
      <c r="Q526" s="6" t="str">
        <f t="shared" si="49"/>
        <v>theater</v>
      </c>
      <c r="R526" s="6" t="str">
        <f t="shared" si="50"/>
        <v>plays</v>
      </c>
      <c r="S526" s="8">
        <f t="shared" si="51"/>
        <v>40294.208333333336</v>
      </c>
      <c r="T526" s="8">
        <f t="shared" si="52"/>
        <v>40307.208333333336</v>
      </c>
      <c r="U526" s="6">
        <f t="shared" si="53"/>
        <v>2010</v>
      </c>
      <c r="V526" t="str" cm="1">
        <f t="array" ref="V526">_xlfn.IFS(D526&lt;1000,"&lt;1000",D526&lt;5000,"1000 to 4999",D526&lt;10000,"5000 to 9999",D526&lt;15000,"10000 to 14999",D526&lt;20000,"15000 to 19999",D526&lt;25000,"20000 to 24999",D526&lt;30000,"25000 to 29999",D526&lt;35000,"30000 to 34999",D526&lt;40000,"35000 to 39999",D526&lt;45000,"40000 to 44999",D526&lt;50000,"45000 to 49999",D526&gt;50000,"Greater than 50000")</f>
        <v>Greater than 50000</v>
      </c>
    </row>
    <row r="527" spans="1:22"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5" cm="1">
        <f t="array" ref="O527">_xlfn.IFS(INT(E527/D527)&gt;=2,2,INT(E527/D527)&lt;2,E527/D527)</f>
        <v>0.84190476190476193</v>
      </c>
      <c r="P527" s="7">
        <f t="shared" si="48"/>
        <v>28.063492063492063</v>
      </c>
      <c r="Q527" s="6" t="str">
        <f t="shared" si="49"/>
        <v>technology</v>
      </c>
      <c r="R527" s="6" t="str">
        <f t="shared" si="50"/>
        <v>wearables</v>
      </c>
      <c r="S527" s="8">
        <f t="shared" si="51"/>
        <v>40505.25</v>
      </c>
      <c r="T527" s="8">
        <f t="shared" si="52"/>
        <v>40509.25</v>
      </c>
      <c r="U527" s="6">
        <f t="shared" si="53"/>
        <v>2010</v>
      </c>
      <c r="V527" t="str" cm="1">
        <f t="array" ref="V527">_xlfn.IFS(D527&lt;1000,"&lt;1000",D527&lt;5000,"1000 to 4999",D527&lt;10000,"5000 to 9999",D527&lt;15000,"10000 to 14999",D527&lt;20000,"15000 to 19999",D527&lt;25000,"20000 to 24999",D527&lt;30000,"25000 to 29999",D527&lt;35000,"30000 to 34999",D527&lt;40000,"35000 to 39999",D527&lt;45000,"40000 to 44999",D527&lt;50000,"45000 to 49999",D527&gt;50000,"Greater than 50000")</f>
        <v>1000 to 4999</v>
      </c>
    </row>
    <row r="528" spans="1:22"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5" cm="1">
        <f t="array" ref="O528">_xlfn.IFS(INT(E528/D528)&gt;=2,2,INT(E528/D528)&lt;2,E528/D528)</f>
        <v>1.5595180722891566</v>
      </c>
      <c r="P528" s="7">
        <f t="shared" si="48"/>
        <v>88.054421768707485</v>
      </c>
      <c r="Q528" s="6" t="str">
        <f t="shared" si="49"/>
        <v>theater</v>
      </c>
      <c r="R528" s="6" t="str">
        <f t="shared" si="50"/>
        <v>plays</v>
      </c>
      <c r="S528" s="8">
        <f t="shared" si="51"/>
        <v>42364.25</v>
      </c>
      <c r="T528" s="8">
        <f t="shared" si="52"/>
        <v>42401.25</v>
      </c>
      <c r="U528" s="6">
        <f t="shared" si="53"/>
        <v>2015</v>
      </c>
      <c r="V528" t="str" cm="1">
        <f t="array" ref="V528">_xlfn.IFS(D528&lt;1000,"&lt;1000",D528&lt;5000,"1000 to 4999",D528&lt;10000,"5000 to 9999",D528&lt;15000,"10000 to 14999",D528&lt;20000,"15000 to 19999",D528&lt;25000,"20000 to 24999",D528&lt;30000,"25000 to 29999",D528&lt;35000,"30000 to 34999",D528&lt;40000,"35000 to 39999",D528&lt;45000,"40000 to 44999",D528&lt;50000,"45000 to 49999",D528&gt;50000,"Greater than 50000")</f>
        <v>5000 to 9999</v>
      </c>
    </row>
    <row r="529" spans="1:22"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5" cm="1">
        <f t="array" ref="O529">_xlfn.IFS(INT(E529/D529)&gt;=2,2,INT(E529/D529)&lt;2,E529/D529)</f>
        <v>0.99619450317124736</v>
      </c>
      <c r="P529" s="7">
        <f t="shared" si="48"/>
        <v>31</v>
      </c>
      <c r="Q529" s="6" t="str">
        <f t="shared" si="49"/>
        <v>film &amp; video</v>
      </c>
      <c r="R529" s="6" t="str">
        <f t="shared" si="50"/>
        <v>animation</v>
      </c>
      <c r="S529" s="8">
        <f t="shared" si="51"/>
        <v>42405.25</v>
      </c>
      <c r="T529" s="8">
        <f t="shared" si="52"/>
        <v>42441.25</v>
      </c>
      <c r="U529" s="6">
        <f t="shared" si="53"/>
        <v>2016</v>
      </c>
      <c r="V529" t="str" cm="1">
        <f t="array" ref="V529">_xlfn.IFS(D529&lt;1000,"&lt;1000",D529&lt;5000,"1000 to 4999",D529&lt;10000,"5000 to 9999",D529&lt;15000,"10000 to 14999",D529&lt;20000,"15000 to 19999",D529&lt;25000,"20000 to 24999",D529&lt;30000,"25000 to 29999",D529&lt;35000,"30000 to 34999",D529&lt;40000,"35000 to 39999",D529&lt;45000,"40000 to 44999",D529&lt;50000,"45000 to 49999",D529&gt;50000,"Greater than 50000")</f>
        <v>Greater than 50000</v>
      </c>
    </row>
    <row r="530" spans="1:22"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5" cm="1">
        <f t="array" ref="O530">_xlfn.IFS(INT(E530/D530)&gt;=2,2,INT(E530/D530)&lt;2,E530/D530)</f>
        <v>0.80300000000000005</v>
      </c>
      <c r="P530" s="7">
        <f t="shared" si="48"/>
        <v>90.337500000000006</v>
      </c>
      <c r="Q530" s="6" t="str">
        <f t="shared" si="49"/>
        <v>music</v>
      </c>
      <c r="R530" s="6" t="str">
        <f t="shared" si="50"/>
        <v>indie rock</v>
      </c>
      <c r="S530" s="8">
        <f t="shared" si="51"/>
        <v>41601.25</v>
      </c>
      <c r="T530" s="8">
        <f t="shared" si="52"/>
        <v>41646.25</v>
      </c>
      <c r="U530" s="6">
        <f t="shared" si="53"/>
        <v>2013</v>
      </c>
      <c r="V530" t="str" cm="1">
        <f t="array" ref="V530">_xlfn.IFS(D530&lt;1000,"&lt;1000",D530&lt;5000,"1000 to 4999",D530&lt;10000,"5000 to 9999",D530&lt;15000,"10000 to 14999",D530&lt;20000,"15000 to 19999",D530&lt;25000,"20000 to 24999",D530&lt;30000,"25000 to 29999",D530&lt;35000,"30000 to 34999",D530&lt;40000,"35000 to 39999",D530&lt;45000,"40000 to 44999",D530&lt;50000,"45000 to 49999",D530&gt;50000,"Greater than 50000")</f>
        <v>5000 to 9999</v>
      </c>
    </row>
    <row r="531" spans="1:22"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5" cm="1">
        <f t="array" ref="O531">_xlfn.IFS(INT(E531/D531)&gt;=2,2,INT(E531/D531)&lt;2,E531/D531)</f>
        <v>0.11254901960784314</v>
      </c>
      <c r="P531" s="7">
        <f t="shared" si="48"/>
        <v>63.777777777777779</v>
      </c>
      <c r="Q531" s="6" t="str">
        <f t="shared" si="49"/>
        <v>games</v>
      </c>
      <c r="R531" s="6" t="str">
        <f t="shared" si="50"/>
        <v>video games</v>
      </c>
      <c r="S531" s="8">
        <f t="shared" si="51"/>
        <v>41769.208333333336</v>
      </c>
      <c r="T531" s="8">
        <f t="shared" si="52"/>
        <v>41797.208333333336</v>
      </c>
      <c r="U531" s="6">
        <f t="shared" si="53"/>
        <v>2014</v>
      </c>
      <c r="V531" t="str" cm="1">
        <f t="array" ref="V531">_xlfn.IFS(D531&lt;1000,"&lt;1000",D531&lt;5000,"1000 to 4999",D531&lt;10000,"5000 to 9999",D531&lt;15000,"10000 to 14999",D531&lt;20000,"15000 to 19999",D531&lt;25000,"20000 to 24999",D531&lt;30000,"25000 to 29999",D531&lt;35000,"30000 to 34999",D531&lt;40000,"35000 to 39999",D531&lt;45000,"40000 to 44999",D531&lt;50000,"45000 to 49999",D531&gt;50000,"Greater than 50000")</f>
        <v>5000 to 9999</v>
      </c>
    </row>
    <row r="532" spans="1:22"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5" cm="1">
        <f t="array" ref="O532">_xlfn.IFS(INT(E532/D532)&gt;=2,2,INT(E532/D532)&lt;2,E532/D532)</f>
        <v>0.91740952380952379</v>
      </c>
      <c r="P532" s="7">
        <f t="shared" si="48"/>
        <v>53.995515695067262</v>
      </c>
      <c r="Q532" s="6" t="str">
        <f t="shared" si="49"/>
        <v>publishing</v>
      </c>
      <c r="R532" s="6" t="str">
        <f t="shared" si="50"/>
        <v>fiction</v>
      </c>
      <c r="S532" s="8">
        <f t="shared" si="51"/>
        <v>40421.208333333336</v>
      </c>
      <c r="T532" s="8">
        <f t="shared" si="52"/>
        <v>40435.208333333336</v>
      </c>
      <c r="U532" s="6">
        <f t="shared" si="53"/>
        <v>2010</v>
      </c>
      <c r="V532" t="str" cm="1">
        <f t="array" ref="V532">_xlfn.IFS(D532&lt;1000,"&lt;1000",D532&lt;5000,"1000 to 4999",D532&lt;10000,"5000 to 9999",D532&lt;15000,"10000 to 14999",D532&lt;20000,"15000 to 19999",D532&lt;25000,"20000 to 24999",D532&lt;30000,"25000 to 29999",D532&lt;35000,"30000 to 34999",D532&lt;40000,"35000 to 39999",D532&lt;45000,"40000 to 44999",D532&lt;50000,"45000 to 49999",D532&gt;50000,"Greater than 50000")</f>
        <v>Greater than 50000</v>
      </c>
    </row>
    <row r="533" spans="1:22"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5" cm="1">
        <f t="array" ref="O533">_xlfn.IFS(INT(E533/D533)&gt;=2,2,INT(E533/D533)&lt;2,E533/D533)</f>
        <v>0.95521156936261387</v>
      </c>
      <c r="P533" s="7">
        <f t="shared" si="48"/>
        <v>48.993956043956047</v>
      </c>
      <c r="Q533" s="6" t="str">
        <f t="shared" si="49"/>
        <v>games</v>
      </c>
      <c r="R533" s="6" t="str">
        <f t="shared" si="50"/>
        <v>video games</v>
      </c>
      <c r="S533" s="8">
        <f t="shared" si="51"/>
        <v>41589.25</v>
      </c>
      <c r="T533" s="8">
        <f t="shared" si="52"/>
        <v>41645.25</v>
      </c>
      <c r="U533" s="6">
        <f t="shared" si="53"/>
        <v>2013</v>
      </c>
      <c r="V533" t="str" cm="1">
        <f t="array" ref="V533">_xlfn.IFS(D533&lt;1000,"&lt;1000",D533&lt;5000,"1000 to 4999",D533&lt;10000,"5000 to 9999",D533&lt;15000,"10000 to 14999",D533&lt;20000,"15000 to 19999",D533&lt;25000,"20000 to 24999",D533&lt;30000,"25000 to 29999",D533&lt;35000,"30000 to 34999",D533&lt;40000,"35000 to 39999",D533&lt;45000,"40000 to 44999",D533&lt;50000,"45000 to 49999",D533&gt;50000,"Greater than 50000")</f>
        <v>Greater than 50000</v>
      </c>
    </row>
    <row r="534" spans="1:22"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5" cm="1">
        <f t="array" ref="O534">_xlfn.IFS(INT(E534/D534)&gt;=2,2,INT(E534/D534)&lt;2,E534/D534)</f>
        <v>2</v>
      </c>
      <c r="P534" s="7">
        <f t="shared" si="48"/>
        <v>63.857142857142854</v>
      </c>
      <c r="Q534" s="6" t="str">
        <f t="shared" si="49"/>
        <v>theater</v>
      </c>
      <c r="R534" s="6" t="str">
        <f t="shared" si="50"/>
        <v>plays</v>
      </c>
      <c r="S534" s="8">
        <f t="shared" si="51"/>
        <v>43125.25</v>
      </c>
      <c r="T534" s="8">
        <f t="shared" si="52"/>
        <v>43126.25</v>
      </c>
      <c r="U534" s="6">
        <f t="shared" si="53"/>
        <v>2018</v>
      </c>
      <c r="V534" t="str" cm="1">
        <f t="array" ref="V534">_xlfn.IFS(D534&lt;1000,"&lt;1000",D534&lt;5000,"1000 to 4999",D534&lt;10000,"5000 to 9999",D534&lt;15000,"10000 to 14999",D534&lt;20000,"15000 to 19999",D534&lt;25000,"20000 to 24999",D534&lt;30000,"25000 to 29999",D534&lt;35000,"30000 to 34999",D534&lt;40000,"35000 to 39999",D534&lt;45000,"40000 to 44999",D534&lt;50000,"45000 to 49999",D534&gt;50000,"Greater than 50000")</f>
        <v>1000 to 4999</v>
      </c>
    </row>
    <row r="535" spans="1:22"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5" cm="1">
        <f t="array" ref="O535">_xlfn.IFS(INT(E535/D535)&gt;=2,2,INT(E535/D535)&lt;2,E535/D535)</f>
        <v>1.5924394463667819</v>
      </c>
      <c r="P535" s="7">
        <f t="shared" si="48"/>
        <v>82.996393146979258</v>
      </c>
      <c r="Q535" s="6" t="str">
        <f t="shared" si="49"/>
        <v>music</v>
      </c>
      <c r="R535" s="6" t="str">
        <f t="shared" si="50"/>
        <v>indie rock</v>
      </c>
      <c r="S535" s="8">
        <f t="shared" si="51"/>
        <v>41479.208333333336</v>
      </c>
      <c r="T535" s="8">
        <f t="shared" si="52"/>
        <v>41515.208333333336</v>
      </c>
      <c r="U535" s="6">
        <f t="shared" si="53"/>
        <v>2013</v>
      </c>
      <c r="V535" t="str" cm="1">
        <f t="array" ref="V535">_xlfn.IFS(D535&lt;1000,"&lt;1000",D535&lt;5000,"1000 to 4999",D535&lt;10000,"5000 to 9999",D535&lt;15000,"10000 to 14999",D535&lt;20000,"15000 to 19999",D535&lt;25000,"20000 to 24999",D535&lt;30000,"25000 to 29999",D535&lt;35000,"30000 to 34999",D535&lt;40000,"35000 to 39999",D535&lt;45000,"40000 to 44999",D535&lt;50000,"45000 to 49999",D535&gt;50000,"Greater than 50000")</f>
        <v>Greater than 50000</v>
      </c>
    </row>
    <row r="536" spans="1:22"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5" cm="1">
        <f t="array" ref="O536">_xlfn.IFS(INT(E536/D536)&gt;=2,2,INT(E536/D536)&lt;2,E536/D536)</f>
        <v>0.15022446689113356</v>
      </c>
      <c r="P536" s="7">
        <f t="shared" si="48"/>
        <v>55.08230452674897</v>
      </c>
      <c r="Q536" s="6" t="str">
        <f t="shared" si="49"/>
        <v>film &amp; video</v>
      </c>
      <c r="R536" s="6" t="str">
        <f t="shared" si="50"/>
        <v>drama</v>
      </c>
      <c r="S536" s="8">
        <f t="shared" si="51"/>
        <v>43329.208333333328</v>
      </c>
      <c r="T536" s="8">
        <f t="shared" si="52"/>
        <v>43330.208333333328</v>
      </c>
      <c r="U536" s="6">
        <f t="shared" si="53"/>
        <v>2018</v>
      </c>
      <c r="V536" t="str" cm="1">
        <f t="array" ref="V536">_xlfn.IFS(D536&lt;1000,"&lt;1000",D536&lt;5000,"1000 to 4999",D536&lt;10000,"5000 to 9999",D536&lt;15000,"10000 to 14999",D536&lt;20000,"15000 to 19999",D536&lt;25000,"20000 to 24999",D536&lt;30000,"25000 to 29999",D536&lt;35000,"30000 to 34999",D536&lt;40000,"35000 to 39999",D536&lt;45000,"40000 to 44999",D536&lt;50000,"45000 to 49999",D536&gt;50000,"Greater than 50000")</f>
        <v>Greater than 50000</v>
      </c>
    </row>
    <row r="537" spans="1:22"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5" cm="1">
        <f t="array" ref="O537">_xlfn.IFS(INT(E537/D537)&gt;=2,2,INT(E537/D537)&lt;2,E537/D537)</f>
        <v>2</v>
      </c>
      <c r="P537" s="7">
        <f t="shared" si="48"/>
        <v>62.044554455445542</v>
      </c>
      <c r="Q537" s="6" t="str">
        <f t="shared" si="49"/>
        <v>theater</v>
      </c>
      <c r="R537" s="6" t="str">
        <f t="shared" si="50"/>
        <v>plays</v>
      </c>
      <c r="S537" s="8">
        <f t="shared" si="51"/>
        <v>43259.208333333328</v>
      </c>
      <c r="T537" s="8">
        <f t="shared" si="52"/>
        <v>43261.208333333328</v>
      </c>
      <c r="U537" s="6">
        <f t="shared" si="53"/>
        <v>2018</v>
      </c>
      <c r="V537" t="str" cm="1">
        <f t="array" ref="V537">_xlfn.IFS(D537&lt;1000,"&lt;1000",D537&lt;5000,"1000 to 4999",D537&lt;10000,"5000 to 9999",D537&lt;15000,"10000 to 14999",D537&lt;20000,"15000 to 19999",D537&lt;25000,"20000 to 24999",D537&lt;30000,"25000 to 29999",D537&lt;35000,"30000 to 34999",D537&lt;40000,"35000 to 39999",D537&lt;45000,"40000 to 44999",D537&lt;50000,"45000 to 49999",D537&gt;50000,"Greater than 50000")</f>
        <v>1000 to 4999</v>
      </c>
    </row>
    <row r="538" spans="1:22"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5" cm="1">
        <f t="array" ref="O538">_xlfn.IFS(INT(E538/D538)&gt;=2,2,INT(E538/D538)&lt;2,E538/D538)</f>
        <v>1.4996938775510205</v>
      </c>
      <c r="P538" s="7">
        <f t="shared" si="48"/>
        <v>104.97857142857143</v>
      </c>
      <c r="Q538" s="6" t="str">
        <f t="shared" si="49"/>
        <v>publishing</v>
      </c>
      <c r="R538" s="6" t="str">
        <f t="shared" si="50"/>
        <v>fiction</v>
      </c>
      <c r="S538" s="8">
        <f t="shared" si="51"/>
        <v>40414.208333333336</v>
      </c>
      <c r="T538" s="8">
        <f t="shared" si="52"/>
        <v>40440.208333333336</v>
      </c>
      <c r="U538" s="6">
        <f t="shared" si="53"/>
        <v>2010</v>
      </c>
      <c r="V538" t="str" cm="1">
        <f t="array" ref="V538">_xlfn.IFS(D538&lt;1000,"&lt;1000",D538&lt;5000,"1000 to 4999",D538&lt;10000,"5000 to 9999",D538&lt;15000,"10000 to 14999",D538&lt;20000,"15000 to 19999",D538&lt;25000,"20000 to 24999",D538&lt;30000,"25000 to 29999",D538&lt;35000,"30000 to 34999",D538&lt;40000,"35000 to 39999",D538&lt;45000,"40000 to 44999",D538&lt;50000,"45000 to 49999",D538&gt;50000,"Greater than 50000")</f>
        <v>5000 to 9999</v>
      </c>
    </row>
    <row r="539" spans="1:22"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5" cm="1">
        <f t="array" ref="O539">_xlfn.IFS(INT(E539/D539)&gt;=2,2,INT(E539/D539)&lt;2,E539/D539)</f>
        <v>1.1722156398104266</v>
      </c>
      <c r="P539" s="7">
        <f t="shared" si="48"/>
        <v>94.044676806083643</v>
      </c>
      <c r="Q539" s="6" t="str">
        <f t="shared" si="49"/>
        <v>film &amp; video</v>
      </c>
      <c r="R539" s="6" t="str">
        <f t="shared" si="50"/>
        <v>documentary</v>
      </c>
      <c r="S539" s="8">
        <f t="shared" si="51"/>
        <v>43342.208333333328</v>
      </c>
      <c r="T539" s="8">
        <f t="shared" si="52"/>
        <v>43365.208333333328</v>
      </c>
      <c r="U539" s="6">
        <f t="shared" si="53"/>
        <v>2018</v>
      </c>
      <c r="V539" t="str" cm="1">
        <f t="array" ref="V539">_xlfn.IFS(D539&lt;1000,"&lt;1000",D539&lt;5000,"1000 to 4999",D539&lt;10000,"5000 to 9999",D539&lt;15000,"10000 to 14999",D539&lt;20000,"15000 to 19999",D539&lt;25000,"20000 to 24999",D539&lt;30000,"25000 to 29999",D539&lt;35000,"30000 to 34999",D539&lt;40000,"35000 to 39999",D539&lt;45000,"40000 to 44999",D539&lt;50000,"45000 to 49999",D539&gt;50000,"Greater than 50000")</f>
        <v>Greater than 50000</v>
      </c>
    </row>
    <row r="540" spans="1:22"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5" cm="1">
        <f t="array" ref="O540">_xlfn.IFS(INT(E540/D540)&gt;=2,2,INT(E540/D540)&lt;2,E540/D540)</f>
        <v>0.37695968274950431</v>
      </c>
      <c r="P540" s="7">
        <f t="shared" si="48"/>
        <v>44.007716049382715</v>
      </c>
      <c r="Q540" s="6" t="str">
        <f t="shared" si="49"/>
        <v>games</v>
      </c>
      <c r="R540" s="6" t="str">
        <f t="shared" si="50"/>
        <v>mobile games</v>
      </c>
      <c r="S540" s="8">
        <f t="shared" si="51"/>
        <v>41539.208333333336</v>
      </c>
      <c r="T540" s="8">
        <f t="shared" si="52"/>
        <v>41555.208333333336</v>
      </c>
      <c r="U540" s="6">
        <f t="shared" si="53"/>
        <v>2013</v>
      </c>
      <c r="V540" t="str" cm="1">
        <f t="array" ref="V540">_xlfn.IFS(D540&lt;1000,"&lt;1000",D540&lt;5000,"1000 to 4999",D540&lt;10000,"5000 to 9999",D540&lt;15000,"10000 to 14999",D540&lt;20000,"15000 to 19999",D540&lt;25000,"20000 to 24999",D540&lt;30000,"25000 to 29999",D540&lt;35000,"30000 to 34999",D540&lt;40000,"35000 to 39999",D540&lt;45000,"40000 to 44999",D540&lt;50000,"45000 to 49999",D540&gt;50000,"Greater than 50000")</f>
        <v>Greater than 50000</v>
      </c>
    </row>
    <row r="541" spans="1:22"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5" cm="1">
        <f t="array" ref="O541">_xlfn.IFS(INT(E541/D541)&gt;=2,2,INT(E541/D541)&lt;2,E541/D541)</f>
        <v>0.72653061224489801</v>
      </c>
      <c r="P541" s="7">
        <f t="shared" si="48"/>
        <v>92.467532467532465</v>
      </c>
      <c r="Q541" s="6" t="str">
        <f t="shared" si="49"/>
        <v>food</v>
      </c>
      <c r="R541" s="6" t="str">
        <f t="shared" si="50"/>
        <v>food trucks</v>
      </c>
      <c r="S541" s="8">
        <f t="shared" si="51"/>
        <v>43647.208333333328</v>
      </c>
      <c r="T541" s="8">
        <f t="shared" si="52"/>
        <v>43653.208333333328</v>
      </c>
      <c r="U541" s="6">
        <f t="shared" si="53"/>
        <v>2019</v>
      </c>
      <c r="V541" t="str" cm="1">
        <f t="array" ref="V541">_xlfn.IFS(D541&lt;1000,"&lt;1000",D541&lt;5000,"1000 to 4999",D541&lt;10000,"5000 to 9999",D541&lt;15000,"10000 to 14999",D541&lt;20000,"15000 to 19999",D541&lt;25000,"20000 to 24999",D541&lt;30000,"25000 to 29999",D541&lt;35000,"30000 to 34999",D541&lt;40000,"35000 to 39999",D541&lt;45000,"40000 to 44999",D541&lt;50000,"45000 to 49999",D541&gt;50000,"Greater than 50000")</f>
        <v>5000 to 9999</v>
      </c>
    </row>
    <row r="542" spans="1:22"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5" cm="1">
        <f t="array" ref="O542">_xlfn.IFS(INT(E542/D542)&gt;=2,2,INT(E542/D542)&lt;2,E542/D542)</f>
        <v>2</v>
      </c>
      <c r="P542" s="7">
        <f t="shared" si="48"/>
        <v>57.072874493927124</v>
      </c>
      <c r="Q542" s="6" t="str">
        <f t="shared" si="49"/>
        <v>photography</v>
      </c>
      <c r="R542" s="6" t="str">
        <f t="shared" si="50"/>
        <v>photography books</v>
      </c>
      <c r="S542" s="8">
        <f t="shared" si="51"/>
        <v>43225.208333333328</v>
      </c>
      <c r="T542" s="8">
        <f t="shared" si="52"/>
        <v>43247.208333333328</v>
      </c>
      <c r="U542" s="6">
        <f t="shared" si="53"/>
        <v>2018</v>
      </c>
      <c r="V542" t="str" cm="1">
        <f t="array" ref="V542">_xlfn.IFS(D542&lt;1000,"&lt;1000",D542&lt;5000,"1000 to 4999",D542&lt;10000,"5000 to 9999",D542&lt;15000,"10000 to 14999",D542&lt;20000,"15000 to 19999",D542&lt;25000,"20000 to 24999",D542&lt;30000,"25000 to 29999",D542&lt;35000,"30000 to 34999",D542&lt;40000,"35000 to 39999",D542&lt;45000,"40000 to 44999",D542&lt;50000,"45000 to 49999",D542&gt;50000,"Greater than 50000")</f>
        <v>5000 to 9999</v>
      </c>
    </row>
    <row r="543" spans="1:22"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5" cm="1">
        <f t="array" ref="O543">_xlfn.IFS(INT(E543/D543)&gt;=2,2,INT(E543/D543)&lt;2,E543/D543)</f>
        <v>0.24205617977528091</v>
      </c>
      <c r="P543" s="7">
        <f t="shared" si="48"/>
        <v>109.07848101265823</v>
      </c>
      <c r="Q543" s="6" t="str">
        <f t="shared" si="49"/>
        <v>games</v>
      </c>
      <c r="R543" s="6" t="str">
        <f t="shared" si="50"/>
        <v>mobile games</v>
      </c>
      <c r="S543" s="8">
        <f t="shared" si="51"/>
        <v>42165.208333333328</v>
      </c>
      <c r="T543" s="8">
        <f t="shared" si="52"/>
        <v>42191.208333333328</v>
      </c>
      <c r="U543" s="6">
        <f t="shared" si="53"/>
        <v>2015</v>
      </c>
      <c r="V543" t="str" cm="1">
        <f t="array" ref="V543">_xlfn.IFS(D543&lt;1000,"&lt;1000",D543&lt;5000,"1000 to 4999",D543&lt;10000,"5000 to 9999",D543&lt;15000,"10000 to 14999",D543&lt;20000,"15000 to 19999",D543&lt;25000,"20000 to 24999",D543&lt;30000,"25000 to 29999",D543&lt;35000,"30000 to 34999",D543&lt;40000,"35000 to 39999",D543&lt;45000,"40000 to 44999",D543&lt;50000,"45000 to 49999",D543&gt;50000,"Greater than 50000")</f>
        <v>Greater than 50000</v>
      </c>
    </row>
    <row r="544" spans="1:22"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5" cm="1">
        <f t="array" ref="O544">_xlfn.IFS(INT(E544/D544)&gt;=2,2,INT(E544/D544)&lt;2,E544/D544)</f>
        <v>2.5064935064935064E-2</v>
      </c>
      <c r="P544" s="7">
        <f t="shared" si="48"/>
        <v>39.387755102040813</v>
      </c>
      <c r="Q544" s="6" t="str">
        <f t="shared" si="49"/>
        <v>music</v>
      </c>
      <c r="R544" s="6" t="str">
        <f t="shared" si="50"/>
        <v>indie rock</v>
      </c>
      <c r="S544" s="8">
        <f t="shared" si="51"/>
        <v>42391.25</v>
      </c>
      <c r="T544" s="8">
        <f t="shared" si="52"/>
        <v>42421.25</v>
      </c>
      <c r="U544" s="6">
        <f t="shared" si="53"/>
        <v>2016</v>
      </c>
      <c r="V544" t="str" cm="1">
        <f t="array" ref="V544">_xlfn.IFS(D544&lt;1000,"&lt;1000",D544&lt;5000,"1000 to 4999",D544&lt;10000,"5000 to 9999",D544&lt;15000,"10000 to 14999",D544&lt;20000,"15000 to 19999",D544&lt;25000,"20000 to 24999",D544&lt;30000,"25000 to 29999",D544&lt;35000,"30000 to 34999",D544&lt;40000,"35000 to 39999",D544&lt;45000,"40000 to 44999",D544&lt;50000,"45000 to 49999",D544&gt;50000,"Greater than 50000")</f>
        <v>Greater than 50000</v>
      </c>
    </row>
    <row r="545" spans="1:22"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5" cm="1">
        <f t="array" ref="O545">_xlfn.IFS(INT(E545/D545)&gt;=2,2,INT(E545/D545)&lt;2,E545/D545)</f>
        <v>0.1632979976442874</v>
      </c>
      <c r="P545" s="7">
        <f t="shared" si="48"/>
        <v>77.022222222222226</v>
      </c>
      <c r="Q545" s="6" t="str">
        <f t="shared" si="49"/>
        <v>games</v>
      </c>
      <c r="R545" s="6" t="str">
        <f t="shared" si="50"/>
        <v>video games</v>
      </c>
      <c r="S545" s="8">
        <f t="shared" si="51"/>
        <v>41528.208333333336</v>
      </c>
      <c r="T545" s="8">
        <f t="shared" si="52"/>
        <v>41543.208333333336</v>
      </c>
      <c r="U545" s="6">
        <f t="shared" si="53"/>
        <v>2013</v>
      </c>
      <c r="V545" t="str" cm="1">
        <f t="array" ref="V545">_xlfn.IFS(D545&lt;1000,"&lt;1000",D545&lt;5000,"1000 to 4999",D545&lt;10000,"5000 to 9999",D545&lt;15000,"10000 to 14999",D545&lt;20000,"15000 to 19999",D545&lt;25000,"20000 to 24999",D545&lt;30000,"25000 to 29999",D545&lt;35000,"30000 to 34999",D545&lt;40000,"35000 to 39999",D545&lt;45000,"40000 to 44999",D545&lt;50000,"45000 to 49999",D545&gt;50000,"Greater than 50000")</f>
        <v>Greater than 50000</v>
      </c>
    </row>
    <row r="546" spans="1:22"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5" cm="1">
        <f t="array" ref="O546">_xlfn.IFS(INT(E546/D546)&gt;=2,2,INT(E546/D546)&lt;2,E546/D546)</f>
        <v>2</v>
      </c>
      <c r="P546" s="7">
        <f t="shared" si="48"/>
        <v>92.166666666666671</v>
      </c>
      <c r="Q546" s="6" t="str">
        <f t="shared" si="49"/>
        <v>music</v>
      </c>
      <c r="R546" s="6" t="str">
        <f t="shared" si="50"/>
        <v>rock</v>
      </c>
      <c r="S546" s="8">
        <f t="shared" si="51"/>
        <v>42377.25</v>
      </c>
      <c r="T546" s="8">
        <f t="shared" si="52"/>
        <v>42390.25</v>
      </c>
      <c r="U546" s="6">
        <f t="shared" si="53"/>
        <v>2016</v>
      </c>
      <c r="V546" t="str" cm="1">
        <f t="array" ref="V546">_xlfn.IFS(D546&lt;1000,"&lt;1000",D546&lt;5000,"1000 to 4999",D546&lt;10000,"5000 to 9999",D546&lt;15000,"10000 to 14999",D546&lt;20000,"15000 to 19999",D546&lt;25000,"20000 to 24999",D546&lt;30000,"25000 to 29999",D546&lt;35000,"30000 to 34999",D546&lt;40000,"35000 to 39999",D546&lt;45000,"40000 to 44999",D546&lt;50000,"45000 to 49999",D546&gt;50000,"Greater than 50000")</f>
        <v>1000 to 4999</v>
      </c>
    </row>
    <row r="547" spans="1:22"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5" cm="1">
        <f t="array" ref="O547">_xlfn.IFS(INT(E547/D547)&gt;=2,2,INT(E547/D547)&lt;2,E547/D547)</f>
        <v>0.88803571428571426</v>
      </c>
      <c r="P547" s="7">
        <f t="shared" si="48"/>
        <v>61.007063197026021</v>
      </c>
      <c r="Q547" s="6" t="str">
        <f t="shared" si="49"/>
        <v>theater</v>
      </c>
      <c r="R547" s="6" t="str">
        <f t="shared" si="50"/>
        <v>plays</v>
      </c>
      <c r="S547" s="8">
        <f t="shared" si="51"/>
        <v>43824.25</v>
      </c>
      <c r="T547" s="8">
        <f t="shared" si="52"/>
        <v>43844.25</v>
      </c>
      <c r="U547" s="6">
        <f t="shared" si="53"/>
        <v>2019</v>
      </c>
      <c r="V547" t="str" cm="1">
        <f t="array" ref="V547">_xlfn.IFS(D547&lt;1000,"&lt;1000",D547&lt;5000,"1000 to 4999",D547&lt;10000,"5000 to 9999",D547&lt;15000,"10000 to 14999",D547&lt;20000,"15000 to 19999",D547&lt;25000,"20000 to 24999",D547&lt;30000,"25000 to 29999",D547&lt;35000,"30000 to 34999",D547&lt;40000,"35000 to 39999",D547&lt;45000,"40000 to 44999",D547&lt;50000,"45000 to 49999",D547&gt;50000,"Greater than 50000")</f>
        <v>Greater than 50000</v>
      </c>
    </row>
    <row r="548" spans="1:22"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5" cm="1">
        <f t="array" ref="O548">_xlfn.IFS(INT(E548/D548)&gt;=2,2,INT(E548/D548)&lt;2,E548/D548)</f>
        <v>1.6357142857142857</v>
      </c>
      <c r="P548" s="7">
        <f t="shared" si="48"/>
        <v>78.068181818181813</v>
      </c>
      <c r="Q548" s="6" t="str">
        <f t="shared" si="49"/>
        <v>theater</v>
      </c>
      <c r="R548" s="6" t="str">
        <f t="shared" si="50"/>
        <v>plays</v>
      </c>
      <c r="S548" s="8">
        <f t="shared" si="51"/>
        <v>43360.208333333328</v>
      </c>
      <c r="T548" s="8">
        <f t="shared" si="52"/>
        <v>43363.208333333328</v>
      </c>
      <c r="U548" s="6">
        <f t="shared" si="53"/>
        <v>2018</v>
      </c>
      <c r="V548" t="str" cm="1">
        <f t="array" ref="V548">_xlfn.IFS(D548&lt;1000,"&lt;1000",D548&lt;5000,"1000 to 4999",D548&lt;10000,"5000 to 9999",D548&lt;15000,"10000 to 14999",D548&lt;20000,"15000 to 19999",D548&lt;25000,"20000 to 24999",D548&lt;30000,"25000 to 29999",D548&lt;35000,"30000 to 34999",D548&lt;40000,"35000 to 39999",D548&lt;45000,"40000 to 44999",D548&lt;50000,"45000 to 49999",D548&gt;50000,"Greater than 50000")</f>
        <v>1000 to 4999</v>
      </c>
    </row>
    <row r="549" spans="1:22"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5" cm="1">
        <f t="array" ref="O549">_xlfn.IFS(INT(E549/D549)&gt;=2,2,INT(E549/D549)&lt;2,E549/D549)</f>
        <v>2</v>
      </c>
      <c r="P549" s="7">
        <f t="shared" si="48"/>
        <v>80.75</v>
      </c>
      <c r="Q549" s="6" t="str">
        <f t="shared" si="49"/>
        <v>film &amp; video</v>
      </c>
      <c r="R549" s="6" t="str">
        <f t="shared" si="50"/>
        <v>drama</v>
      </c>
      <c r="S549" s="8">
        <f t="shared" si="51"/>
        <v>42029.25</v>
      </c>
      <c r="T549" s="8">
        <f t="shared" si="52"/>
        <v>42041.25</v>
      </c>
      <c r="U549" s="6">
        <f t="shared" si="53"/>
        <v>2015</v>
      </c>
      <c r="V549" t="str" cm="1">
        <f t="array" ref="V549">_xlfn.IFS(D549&lt;1000,"&lt;1000",D549&lt;5000,"1000 to 4999",D549&lt;10000,"5000 to 9999",D549&lt;15000,"10000 to 14999",D549&lt;20000,"15000 to 19999",D549&lt;25000,"20000 to 24999",D549&lt;30000,"25000 to 29999",D549&lt;35000,"30000 to 34999",D549&lt;40000,"35000 to 39999",D549&lt;45000,"40000 to 44999",D549&lt;50000,"45000 to 49999",D549&gt;50000,"Greater than 50000")</f>
        <v>1000 to 4999</v>
      </c>
    </row>
    <row r="550" spans="1:22"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5" cm="1">
        <f t="array" ref="O550">_xlfn.IFS(INT(E550/D550)&gt;=2,2,INT(E550/D550)&lt;2,E550/D550)</f>
        <v>2</v>
      </c>
      <c r="P550" s="7">
        <f t="shared" si="48"/>
        <v>59.991289782244557</v>
      </c>
      <c r="Q550" s="6" t="str">
        <f t="shared" si="49"/>
        <v>theater</v>
      </c>
      <c r="R550" s="6" t="str">
        <f t="shared" si="50"/>
        <v>plays</v>
      </c>
      <c r="S550" s="8">
        <f t="shared" si="51"/>
        <v>42461.208333333328</v>
      </c>
      <c r="T550" s="8">
        <f t="shared" si="52"/>
        <v>42474.208333333328</v>
      </c>
      <c r="U550" s="6">
        <f t="shared" si="53"/>
        <v>2016</v>
      </c>
      <c r="V550" t="str" cm="1">
        <f t="array" ref="V550">_xlfn.IFS(D550&lt;1000,"&lt;1000",D550&lt;5000,"1000 to 4999",D550&lt;10000,"5000 to 9999",D550&lt;15000,"10000 to 14999",D550&lt;20000,"15000 to 19999",D550&lt;25000,"20000 to 24999",D550&lt;30000,"25000 to 29999",D550&lt;35000,"30000 to 34999",D550&lt;40000,"35000 to 39999",D550&lt;45000,"40000 to 44999",D550&lt;50000,"45000 to 49999",D550&gt;50000,"Greater than 50000")</f>
        <v>Greater than 50000</v>
      </c>
    </row>
    <row r="551" spans="1:22"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5" cm="1">
        <f t="array" ref="O551">_xlfn.IFS(INT(E551/D551)&gt;=2,2,INT(E551/D551)&lt;2,E551/D551)</f>
        <v>2</v>
      </c>
      <c r="P551" s="7">
        <f t="shared" si="48"/>
        <v>110.03018372703411</v>
      </c>
      <c r="Q551" s="6" t="str">
        <f t="shared" si="49"/>
        <v>technology</v>
      </c>
      <c r="R551" s="6" t="str">
        <f t="shared" si="50"/>
        <v>wearables</v>
      </c>
      <c r="S551" s="8">
        <f t="shared" si="51"/>
        <v>41422.208333333336</v>
      </c>
      <c r="T551" s="8">
        <f t="shared" si="52"/>
        <v>41431.208333333336</v>
      </c>
      <c r="U551" s="6">
        <f t="shared" si="53"/>
        <v>2013</v>
      </c>
      <c r="V551" t="str" cm="1">
        <f t="array" ref="V551">_xlfn.IFS(D551&lt;1000,"&lt;1000",D551&lt;5000,"1000 to 4999",D551&lt;10000,"5000 to 9999",D551&lt;15000,"10000 to 14999",D551&lt;20000,"15000 to 19999",D551&lt;25000,"20000 to 24999",D551&lt;30000,"25000 to 29999",D551&lt;35000,"30000 to 34999",D551&lt;40000,"35000 to 39999",D551&lt;45000,"40000 to 44999",D551&lt;50000,"45000 to 49999",D551&gt;50000,"Greater than 50000")</f>
        <v>25000 to 29999</v>
      </c>
    </row>
    <row r="552" spans="1:22"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5" cm="1">
        <f t="array" ref="O552">_xlfn.IFS(INT(E552/D552)&gt;=2,2,INT(E552/D552)&lt;2,E552/D552)</f>
        <v>0.04</v>
      </c>
      <c r="P552" s="7">
        <f t="shared" si="48"/>
        <v>4</v>
      </c>
      <c r="Q552" s="6" t="str">
        <f t="shared" si="49"/>
        <v>music</v>
      </c>
      <c r="R552" s="6" t="str">
        <f t="shared" si="50"/>
        <v>indie rock</v>
      </c>
      <c r="S552" s="8">
        <f t="shared" si="51"/>
        <v>40968.25</v>
      </c>
      <c r="T552" s="8">
        <f t="shared" si="52"/>
        <v>40989.208333333336</v>
      </c>
      <c r="U552" s="6">
        <f t="shared" si="53"/>
        <v>2012</v>
      </c>
      <c r="V552" t="str" cm="1">
        <f t="array" ref="V552">_xlfn.IFS(D552&lt;1000,"&lt;1000",D552&lt;5000,"1000 to 4999",D552&lt;10000,"5000 to 9999",D552&lt;15000,"10000 to 14999",D552&lt;20000,"15000 to 19999",D552&lt;25000,"20000 to 24999",D552&lt;30000,"25000 to 29999",D552&lt;35000,"30000 to 34999",D552&lt;40000,"35000 to 39999",D552&lt;45000,"40000 to 44999",D552&lt;50000,"45000 to 49999",D552&gt;50000,"Greater than 50000")</f>
        <v>&lt;1000</v>
      </c>
    </row>
    <row r="553" spans="1:22"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5" cm="1">
        <f t="array" ref="O553">_xlfn.IFS(INT(E553/D553)&gt;=2,2,INT(E553/D553)&lt;2,E553/D553)</f>
        <v>0.58632981676846196</v>
      </c>
      <c r="P553" s="7">
        <f t="shared" si="48"/>
        <v>37.99856063332134</v>
      </c>
      <c r="Q553" s="6" t="str">
        <f t="shared" si="49"/>
        <v>technology</v>
      </c>
      <c r="R553" s="6" t="str">
        <f t="shared" si="50"/>
        <v>web</v>
      </c>
      <c r="S553" s="8">
        <f t="shared" si="51"/>
        <v>41993.25</v>
      </c>
      <c r="T553" s="8">
        <f t="shared" si="52"/>
        <v>42033.25</v>
      </c>
      <c r="U553" s="6">
        <f t="shared" si="53"/>
        <v>2014</v>
      </c>
      <c r="V553" t="str" cm="1">
        <f t="array" ref="V553">_xlfn.IFS(D553&lt;1000,"&lt;1000",D553&lt;5000,"1000 to 4999",D553&lt;10000,"5000 to 9999",D553&lt;15000,"10000 to 14999",D553&lt;20000,"15000 to 19999",D553&lt;25000,"20000 to 24999",D553&lt;30000,"25000 to 29999",D553&lt;35000,"30000 to 34999",D553&lt;40000,"35000 to 39999",D553&lt;45000,"40000 to 44999",D553&lt;50000,"45000 to 49999",D553&gt;50000,"Greater than 50000")</f>
        <v>Greater than 50000</v>
      </c>
    </row>
    <row r="554" spans="1:22"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5" cm="1">
        <f t="array" ref="O554">_xlfn.IFS(INT(E554/D554)&gt;=2,2,INT(E554/D554)&lt;2,E554/D554)</f>
        <v>0.98511111111111116</v>
      </c>
      <c r="P554" s="7">
        <f t="shared" si="48"/>
        <v>96.369565217391298</v>
      </c>
      <c r="Q554" s="6" t="str">
        <f t="shared" si="49"/>
        <v>theater</v>
      </c>
      <c r="R554" s="6" t="str">
        <f t="shared" si="50"/>
        <v>plays</v>
      </c>
      <c r="S554" s="8">
        <f t="shared" si="51"/>
        <v>42700.25</v>
      </c>
      <c r="T554" s="8">
        <f t="shared" si="52"/>
        <v>42702.25</v>
      </c>
      <c r="U554" s="6">
        <f t="shared" si="53"/>
        <v>2016</v>
      </c>
      <c r="V554" t="str" cm="1">
        <f t="array" ref="V554">_xlfn.IFS(D554&lt;1000,"&lt;1000",D554&lt;5000,"1000 to 4999",D554&lt;10000,"5000 to 9999",D554&lt;15000,"10000 to 14999",D554&lt;20000,"15000 to 19999",D554&lt;25000,"20000 to 24999",D554&lt;30000,"25000 to 29999",D554&lt;35000,"30000 to 34999",D554&lt;40000,"35000 to 39999",D554&lt;45000,"40000 to 44999",D554&lt;50000,"45000 to 49999",D554&gt;50000,"Greater than 50000")</f>
        <v>5000 to 9999</v>
      </c>
    </row>
    <row r="555" spans="1:22"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5" cm="1">
        <f t="array" ref="O555">_xlfn.IFS(INT(E555/D555)&gt;=2,2,INT(E555/D555)&lt;2,E555/D555)</f>
        <v>0.43975381008206332</v>
      </c>
      <c r="P555" s="7">
        <f t="shared" si="48"/>
        <v>72.978599221789878</v>
      </c>
      <c r="Q555" s="6" t="str">
        <f t="shared" si="49"/>
        <v>music</v>
      </c>
      <c r="R555" s="6" t="str">
        <f t="shared" si="50"/>
        <v>rock</v>
      </c>
      <c r="S555" s="8">
        <f t="shared" si="51"/>
        <v>40545.25</v>
      </c>
      <c r="T555" s="8">
        <f t="shared" si="52"/>
        <v>40546.25</v>
      </c>
      <c r="U555" s="6">
        <f t="shared" si="53"/>
        <v>2011</v>
      </c>
      <c r="V555" t="str" cm="1">
        <f t="array" ref="V555">_xlfn.IFS(D555&lt;1000,"&lt;1000",D555&lt;5000,"1000 to 4999",D555&lt;10000,"5000 to 9999",D555&lt;15000,"10000 to 14999",D555&lt;20000,"15000 to 19999",D555&lt;25000,"20000 to 24999",D555&lt;30000,"25000 to 29999",D555&lt;35000,"30000 to 34999",D555&lt;40000,"35000 to 39999",D555&lt;45000,"40000 to 44999",D555&lt;50000,"45000 to 49999",D555&gt;50000,"Greater than 50000")</f>
        <v>Greater than 50000</v>
      </c>
    </row>
    <row r="556" spans="1:22"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5" cm="1">
        <f t="array" ref="O556">_xlfn.IFS(INT(E556/D556)&gt;=2,2,INT(E556/D556)&lt;2,E556/D556)</f>
        <v>1.5166315789473683</v>
      </c>
      <c r="P556" s="7">
        <f t="shared" si="48"/>
        <v>26.007220216606498</v>
      </c>
      <c r="Q556" s="6" t="str">
        <f t="shared" si="49"/>
        <v>music</v>
      </c>
      <c r="R556" s="6" t="str">
        <f t="shared" si="50"/>
        <v>indie rock</v>
      </c>
      <c r="S556" s="8">
        <f t="shared" si="51"/>
        <v>42723.25</v>
      </c>
      <c r="T556" s="8">
        <f t="shared" si="52"/>
        <v>42729.25</v>
      </c>
      <c r="U556" s="6">
        <f t="shared" si="53"/>
        <v>2016</v>
      </c>
      <c r="V556" t="str" cm="1">
        <f t="array" ref="V556">_xlfn.IFS(D556&lt;1000,"&lt;1000",D556&lt;5000,"1000 to 4999",D556&lt;10000,"5000 to 9999",D556&lt;15000,"10000 to 14999",D556&lt;20000,"15000 to 19999",D556&lt;25000,"20000 to 24999",D556&lt;30000,"25000 to 29999",D556&lt;35000,"30000 to 34999",D556&lt;40000,"35000 to 39999",D556&lt;45000,"40000 to 44999",D556&lt;50000,"45000 to 49999",D556&gt;50000,"Greater than 50000")</f>
        <v>5000 to 9999</v>
      </c>
    </row>
    <row r="557" spans="1:22"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5" cm="1">
        <f t="array" ref="O557">_xlfn.IFS(INT(E557/D557)&gt;=2,2,INT(E557/D557)&lt;2,E557/D557)</f>
        <v>2</v>
      </c>
      <c r="P557" s="7">
        <f t="shared" si="48"/>
        <v>104.36296296296297</v>
      </c>
      <c r="Q557" s="6" t="str">
        <f t="shared" si="49"/>
        <v>music</v>
      </c>
      <c r="R557" s="6" t="str">
        <f t="shared" si="50"/>
        <v>rock</v>
      </c>
      <c r="S557" s="8">
        <f t="shared" si="51"/>
        <v>41731.208333333336</v>
      </c>
      <c r="T557" s="8">
        <f t="shared" si="52"/>
        <v>41762.208333333336</v>
      </c>
      <c r="U557" s="6">
        <f t="shared" si="53"/>
        <v>2014</v>
      </c>
      <c r="V557" t="str" cm="1">
        <f t="array" ref="V557">_xlfn.IFS(D557&lt;1000,"&lt;1000",D557&lt;5000,"1000 to 4999",D557&lt;10000,"5000 to 9999",D557&lt;15000,"10000 to 14999",D557&lt;20000,"15000 to 19999",D557&lt;25000,"20000 to 24999",D557&lt;30000,"25000 to 29999",D557&lt;35000,"30000 to 34999",D557&lt;40000,"35000 to 39999",D557&lt;45000,"40000 to 44999",D557&lt;50000,"45000 to 49999",D557&gt;50000,"Greater than 50000")</f>
        <v>5000 to 9999</v>
      </c>
    </row>
    <row r="558" spans="1:22"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5" cm="1">
        <f t="array" ref="O558">_xlfn.IFS(INT(E558/D558)&gt;=2,2,INT(E558/D558)&lt;2,E558/D558)</f>
        <v>2</v>
      </c>
      <c r="P558" s="7">
        <f t="shared" si="48"/>
        <v>102.18852459016394</v>
      </c>
      <c r="Q558" s="6" t="str">
        <f t="shared" si="49"/>
        <v>publishing</v>
      </c>
      <c r="R558" s="6" t="str">
        <f t="shared" si="50"/>
        <v>translations</v>
      </c>
      <c r="S558" s="8">
        <f t="shared" si="51"/>
        <v>40792.208333333336</v>
      </c>
      <c r="T558" s="8">
        <f t="shared" si="52"/>
        <v>40799.208333333336</v>
      </c>
      <c r="U558" s="6">
        <f t="shared" si="53"/>
        <v>2011</v>
      </c>
      <c r="V558" t="str" cm="1">
        <f t="array" ref="V558">_xlfn.IFS(D558&lt;1000,"&lt;1000",D558&lt;5000,"1000 to 4999",D558&lt;10000,"5000 to 9999",D558&lt;15000,"10000 to 14999",D558&lt;20000,"15000 to 19999",D558&lt;25000,"20000 to 24999",D558&lt;30000,"25000 to 29999",D558&lt;35000,"30000 to 34999",D558&lt;40000,"35000 to 39999",D558&lt;45000,"40000 to 44999",D558&lt;50000,"45000 to 49999",D558&gt;50000,"Greater than 50000")</f>
        <v>5000 to 9999</v>
      </c>
    </row>
    <row r="559" spans="1:22"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5" cm="1">
        <f t="array" ref="O559">_xlfn.IFS(INT(E559/D559)&gt;=2,2,INT(E559/D559)&lt;2,E559/D559)</f>
        <v>1.9933333333333334</v>
      </c>
      <c r="P559" s="7">
        <f t="shared" si="48"/>
        <v>54.117647058823529</v>
      </c>
      <c r="Q559" s="6" t="str">
        <f t="shared" si="49"/>
        <v>film &amp; video</v>
      </c>
      <c r="R559" s="6" t="str">
        <f t="shared" si="50"/>
        <v>science fiction</v>
      </c>
      <c r="S559" s="8">
        <f t="shared" si="51"/>
        <v>42279.208333333328</v>
      </c>
      <c r="T559" s="8">
        <f t="shared" si="52"/>
        <v>42282.208333333328</v>
      </c>
      <c r="U559" s="6">
        <f t="shared" si="53"/>
        <v>2015</v>
      </c>
      <c r="V559" t="str" cm="1">
        <f t="array" ref="V559">_xlfn.IFS(D559&lt;1000,"&lt;1000",D559&lt;5000,"1000 to 4999",D559&lt;10000,"5000 to 9999",D559&lt;15000,"10000 to 14999",D559&lt;20000,"15000 to 19999",D559&lt;25000,"20000 to 24999",D559&lt;30000,"25000 to 29999",D559&lt;35000,"30000 to 34999",D559&lt;40000,"35000 to 39999",D559&lt;45000,"40000 to 44999",D559&lt;50000,"45000 to 49999",D559&gt;50000,"Greater than 50000")</f>
        <v>5000 to 9999</v>
      </c>
    </row>
    <row r="560" spans="1:22"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5" cm="1">
        <f t="array" ref="O560">_xlfn.IFS(INT(E560/D560)&gt;=2,2,INT(E560/D560)&lt;2,E560/D560)</f>
        <v>1.373448275862069</v>
      </c>
      <c r="P560" s="7">
        <f t="shared" si="48"/>
        <v>63.222222222222221</v>
      </c>
      <c r="Q560" s="6" t="str">
        <f t="shared" si="49"/>
        <v>theater</v>
      </c>
      <c r="R560" s="6" t="str">
        <f t="shared" si="50"/>
        <v>plays</v>
      </c>
      <c r="S560" s="8">
        <f t="shared" si="51"/>
        <v>42424.25</v>
      </c>
      <c r="T560" s="8">
        <f t="shared" si="52"/>
        <v>42467.208333333328</v>
      </c>
      <c r="U560" s="6">
        <f t="shared" si="53"/>
        <v>2016</v>
      </c>
      <c r="V560" t="str" cm="1">
        <f t="array" ref="V560">_xlfn.IFS(D560&lt;1000,"&lt;1000",D560&lt;5000,"1000 to 4999",D560&lt;10000,"5000 to 9999",D560&lt;15000,"10000 to 14999",D560&lt;20000,"15000 to 19999",D560&lt;25000,"20000 to 24999",D560&lt;30000,"25000 to 29999",D560&lt;35000,"30000 to 34999",D560&lt;40000,"35000 to 39999",D560&lt;45000,"40000 to 44999",D560&lt;50000,"45000 to 49999",D560&gt;50000,"Greater than 50000")</f>
        <v>5000 to 9999</v>
      </c>
    </row>
    <row r="561" spans="1:22"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5" cm="1">
        <f t="array" ref="O561">_xlfn.IFS(INT(E561/D561)&gt;=2,2,INT(E561/D561)&lt;2,E561/D561)</f>
        <v>1.009696106362773</v>
      </c>
      <c r="P561" s="7">
        <f t="shared" si="48"/>
        <v>104.03228962818004</v>
      </c>
      <c r="Q561" s="6" t="str">
        <f t="shared" si="49"/>
        <v>theater</v>
      </c>
      <c r="R561" s="6" t="str">
        <f t="shared" si="50"/>
        <v>plays</v>
      </c>
      <c r="S561" s="8">
        <f t="shared" si="51"/>
        <v>42584.208333333328</v>
      </c>
      <c r="T561" s="8">
        <f t="shared" si="52"/>
        <v>42591.208333333328</v>
      </c>
      <c r="U561" s="6">
        <f t="shared" si="53"/>
        <v>2016</v>
      </c>
      <c r="V561" t="str" cm="1">
        <f t="array" ref="V561">_xlfn.IFS(D561&lt;1000,"&lt;1000",D561&lt;5000,"1000 to 4999",D561&lt;10000,"5000 to 9999",D561&lt;15000,"10000 to 14999",D561&lt;20000,"15000 to 19999",D561&lt;25000,"20000 to 24999",D561&lt;30000,"25000 to 29999",D561&lt;35000,"30000 to 34999",D561&lt;40000,"35000 to 39999",D561&lt;45000,"40000 to 44999",D561&lt;50000,"45000 to 49999",D561&gt;50000,"Greater than 50000")</f>
        <v>Greater than 50000</v>
      </c>
    </row>
    <row r="562" spans="1:22"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5" cm="1">
        <f t="array" ref="O562">_xlfn.IFS(INT(E562/D562)&gt;=2,2,INT(E562/D562)&lt;2,E562/D562)</f>
        <v>2</v>
      </c>
      <c r="P562" s="7">
        <f t="shared" si="48"/>
        <v>49.994334277620396</v>
      </c>
      <c r="Q562" s="6" t="str">
        <f t="shared" si="49"/>
        <v>film &amp; video</v>
      </c>
      <c r="R562" s="6" t="str">
        <f t="shared" si="50"/>
        <v>animation</v>
      </c>
      <c r="S562" s="8">
        <f t="shared" si="51"/>
        <v>40865.25</v>
      </c>
      <c r="T562" s="8">
        <f t="shared" si="52"/>
        <v>40905.25</v>
      </c>
      <c r="U562" s="6">
        <f t="shared" si="53"/>
        <v>2011</v>
      </c>
      <c r="V562" t="str" cm="1">
        <f t="array" ref="V562">_xlfn.IFS(D562&lt;1000,"&lt;1000",D562&lt;5000,"1000 to 4999",D562&lt;10000,"5000 to 9999",D562&lt;15000,"10000 to 14999",D562&lt;20000,"15000 to 19999",D562&lt;25000,"20000 to 24999",D562&lt;30000,"25000 to 29999",D562&lt;35000,"30000 to 34999",D562&lt;40000,"35000 to 39999",D562&lt;45000,"40000 to 44999",D562&lt;50000,"45000 to 49999",D562&gt;50000,"Greater than 50000")</f>
        <v>20000 to 24999</v>
      </c>
    </row>
    <row r="563" spans="1:22"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5" cm="1">
        <f t="array" ref="O563">_xlfn.IFS(INT(E563/D563)&gt;=2,2,INT(E563/D563)&lt;2,E563/D563)</f>
        <v>2</v>
      </c>
      <c r="P563" s="7">
        <f t="shared" si="48"/>
        <v>56.015151515151516</v>
      </c>
      <c r="Q563" s="6" t="str">
        <f t="shared" si="49"/>
        <v>theater</v>
      </c>
      <c r="R563" s="6" t="str">
        <f t="shared" si="50"/>
        <v>plays</v>
      </c>
      <c r="S563" s="8">
        <f t="shared" si="51"/>
        <v>40833.208333333336</v>
      </c>
      <c r="T563" s="8">
        <f t="shared" si="52"/>
        <v>40835.208333333336</v>
      </c>
      <c r="U563" s="6">
        <f t="shared" si="53"/>
        <v>2011</v>
      </c>
      <c r="V563" t="str" cm="1">
        <f t="array" ref="V563">_xlfn.IFS(D563&lt;1000,"&lt;1000",D563&lt;5000,"1000 to 4999",D563&lt;10000,"5000 to 9999",D563&lt;15000,"10000 to 14999",D563&lt;20000,"15000 to 19999",D563&lt;25000,"20000 to 24999",D563&lt;30000,"25000 to 29999",D563&lt;35000,"30000 to 34999",D563&lt;40000,"35000 to 39999",D563&lt;45000,"40000 to 44999",D563&lt;50000,"45000 to 49999",D563&gt;50000,"Greater than 50000")</f>
        <v>1000 to 4999</v>
      </c>
    </row>
    <row r="564" spans="1:22"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5" cm="1">
        <f t="array" ref="O564">_xlfn.IFS(INT(E564/D564)&gt;=2,2,INT(E564/D564)&lt;2,E564/D564)</f>
        <v>0.12818181818181817</v>
      </c>
      <c r="P564" s="7">
        <f t="shared" si="48"/>
        <v>48.807692307692307</v>
      </c>
      <c r="Q564" s="6" t="str">
        <f t="shared" si="49"/>
        <v>music</v>
      </c>
      <c r="R564" s="6" t="str">
        <f t="shared" si="50"/>
        <v>rock</v>
      </c>
      <c r="S564" s="8">
        <f t="shared" si="51"/>
        <v>43536.208333333328</v>
      </c>
      <c r="T564" s="8">
        <f t="shared" si="52"/>
        <v>43538.208333333328</v>
      </c>
      <c r="U564" s="6">
        <f t="shared" si="53"/>
        <v>2019</v>
      </c>
      <c r="V564" t="str" cm="1">
        <f t="array" ref="V564">_xlfn.IFS(D564&lt;1000,"&lt;1000",D564&lt;5000,"1000 to 4999",D564&lt;10000,"5000 to 9999",D564&lt;15000,"10000 to 14999",D564&lt;20000,"15000 to 19999",D564&lt;25000,"20000 to 24999",D564&lt;30000,"25000 to 29999",D564&lt;35000,"30000 to 34999",D564&lt;40000,"35000 to 39999",D564&lt;45000,"40000 to 44999",D564&lt;50000,"45000 to 49999",D564&gt;50000,"Greater than 50000")</f>
        <v>5000 to 9999</v>
      </c>
    </row>
    <row r="565" spans="1:22"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5" cm="1">
        <f t="array" ref="O565">_xlfn.IFS(INT(E565/D565)&gt;=2,2,INT(E565/D565)&lt;2,E565/D565)</f>
        <v>1.3802702702702703</v>
      </c>
      <c r="P565" s="7">
        <f t="shared" si="48"/>
        <v>60.082352941176474</v>
      </c>
      <c r="Q565" s="6" t="str">
        <f t="shared" si="49"/>
        <v>film &amp; video</v>
      </c>
      <c r="R565" s="6" t="str">
        <f t="shared" si="50"/>
        <v>documentary</v>
      </c>
      <c r="S565" s="8">
        <f t="shared" si="51"/>
        <v>43417.25</v>
      </c>
      <c r="T565" s="8">
        <f t="shared" si="52"/>
        <v>43437.25</v>
      </c>
      <c r="U565" s="6">
        <f t="shared" si="53"/>
        <v>2018</v>
      </c>
      <c r="V565" t="str" cm="1">
        <f t="array" ref="V565">_xlfn.IFS(D565&lt;1000,"&lt;1000",D565&lt;5000,"1000 to 4999",D565&lt;10000,"5000 to 9999",D565&lt;15000,"10000 to 14999",D565&lt;20000,"15000 to 19999",D565&lt;25000,"20000 to 24999",D565&lt;30000,"25000 to 29999",D565&lt;35000,"30000 to 34999",D565&lt;40000,"35000 to 39999",D565&lt;45000,"40000 to 44999",D565&lt;50000,"45000 to 49999",D565&gt;50000,"Greater than 50000")</f>
        <v>1000 to 4999</v>
      </c>
    </row>
    <row r="566" spans="1:22"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5" cm="1">
        <f t="array" ref="O566">_xlfn.IFS(INT(E566/D566)&gt;=2,2,INT(E566/D566)&lt;2,E566/D566)</f>
        <v>0.83813278008298753</v>
      </c>
      <c r="P566" s="7">
        <f t="shared" si="48"/>
        <v>78.990502793296088</v>
      </c>
      <c r="Q566" s="6" t="str">
        <f t="shared" si="49"/>
        <v>theater</v>
      </c>
      <c r="R566" s="6" t="str">
        <f t="shared" si="50"/>
        <v>plays</v>
      </c>
      <c r="S566" s="8">
        <f t="shared" si="51"/>
        <v>42078.208333333328</v>
      </c>
      <c r="T566" s="8">
        <f t="shared" si="52"/>
        <v>42086.208333333328</v>
      </c>
      <c r="U566" s="6">
        <f t="shared" si="53"/>
        <v>2015</v>
      </c>
      <c r="V566" t="str" cm="1">
        <f t="array" ref="V566">_xlfn.IFS(D566&lt;1000,"&lt;1000",D566&lt;5000,"1000 to 4999",D566&lt;10000,"5000 to 9999",D566&lt;15000,"10000 to 14999",D566&lt;20000,"15000 to 19999",D566&lt;25000,"20000 to 24999",D566&lt;30000,"25000 to 29999",D566&lt;35000,"30000 to 34999",D566&lt;40000,"35000 to 39999",D566&lt;45000,"40000 to 44999",D566&lt;50000,"45000 to 49999",D566&gt;50000,"Greater than 50000")</f>
        <v>Greater than 50000</v>
      </c>
    </row>
    <row r="567" spans="1:22"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5" cm="1">
        <f t="array" ref="O567">_xlfn.IFS(INT(E567/D567)&gt;=2,2,INT(E567/D567)&lt;2,E567/D567)</f>
        <v>2</v>
      </c>
      <c r="P567" s="7">
        <f t="shared" si="48"/>
        <v>53.99499443826474</v>
      </c>
      <c r="Q567" s="6" t="str">
        <f t="shared" si="49"/>
        <v>theater</v>
      </c>
      <c r="R567" s="6" t="str">
        <f t="shared" si="50"/>
        <v>plays</v>
      </c>
      <c r="S567" s="8">
        <f t="shared" si="51"/>
        <v>40862.25</v>
      </c>
      <c r="T567" s="8">
        <f t="shared" si="52"/>
        <v>40882.25</v>
      </c>
      <c r="U567" s="6">
        <f t="shared" si="53"/>
        <v>2011</v>
      </c>
      <c r="V567" t="str" cm="1">
        <f t="array" ref="V567">_xlfn.IFS(D567&lt;1000,"&lt;1000",D567&lt;5000,"1000 to 4999",D567&lt;10000,"5000 to 9999",D567&lt;15000,"10000 to 14999",D567&lt;20000,"15000 to 19999",D567&lt;25000,"20000 to 24999",D567&lt;30000,"25000 to 29999",D567&lt;35000,"30000 to 34999",D567&lt;40000,"35000 to 39999",D567&lt;45000,"40000 to 44999",D567&lt;50000,"45000 to 49999",D567&gt;50000,"Greater than 50000")</f>
        <v>Greater than 50000</v>
      </c>
    </row>
    <row r="568" spans="1:22"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5" cm="1">
        <f t="array" ref="O568">_xlfn.IFS(INT(E568/D568)&gt;=2,2,INT(E568/D568)&lt;2,E568/D568)</f>
        <v>0.44344086021505374</v>
      </c>
      <c r="P568" s="7">
        <f t="shared" si="48"/>
        <v>111.45945945945945</v>
      </c>
      <c r="Q568" s="6" t="str">
        <f t="shared" si="49"/>
        <v>music</v>
      </c>
      <c r="R568" s="6" t="str">
        <f t="shared" si="50"/>
        <v>electric music</v>
      </c>
      <c r="S568" s="8">
        <f t="shared" si="51"/>
        <v>42424.25</v>
      </c>
      <c r="T568" s="8">
        <f t="shared" si="52"/>
        <v>42447.208333333328</v>
      </c>
      <c r="U568" s="6">
        <f t="shared" si="53"/>
        <v>2016</v>
      </c>
      <c r="V568" t="str" cm="1">
        <f t="array" ref="V568">_xlfn.IFS(D568&lt;1000,"&lt;1000",D568&lt;5000,"1000 to 4999",D568&lt;10000,"5000 to 9999",D568&lt;15000,"10000 to 14999",D568&lt;20000,"15000 to 19999",D568&lt;25000,"20000 to 24999",D568&lt;30000,"25000 to 29999",D568&lt;35000,"30000 to 34999",D568&lt;40000,"35000 to 39999",D568&lt;45000,"40000 to 44999",D568&lt;50000,"45000 to 49999",D568&gt;50000,"Greater than 50000")</f>
        <v>5000 to 9999</v>
      </c>
    </row>
    <row r="569" spans="1:22"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5" cm="1">
        <f t="array" ref="O569">_xlfn.IFS(INT(E569/D569)&gt;=2,2,INT(E569/D569)&lt;2,E569/D569)</f>
        <v>2</v>
      </c>
      <c r="P569" s="7">
        <f t="shared" si="48"/>
        <v>60.922131147540981</v>
      </c>
      <c r="Q569" s="6" t="str">
        <f t="shared" si="49"/>
        <v>music</v>
      </c>
      <c r="R569" s="6" t="str">
        <f t="shared" si="50"/>
        <v>rock</v>
      </c>
      <c r="S569" s="8">
        <f t="shared" si="51"/>
        <v>41830.208333333336</v>
      </c>
      <c r="T569" s="8">
        <f t="shared" si="52"/>
        <v>41832.208333333336</v>
      </c>
      <c r="U569" s="6">
        <f t="shared" si="53"/>
        <v>2014</v>
      </c>
      <c r="V569" t="str" cm="1">
        <f t="array" ref="V569">_xlfn.IFS(D569&lt;1000,"&lt;1000",D569&lt;5000,"1000 to 4999",D569&lt;10000,"5000 to 9999",D569&lt;15000,"10000 to 14999",D569&lt;20000,"15000 to 19999",D569&lt;25000,"20000 to 24999",D569&lt;30000,"25000 to 29999",D569&lt;35000,"30000 to 34999",D569&lt;40000,"35000 to 39999",D569&lt;45000,"40000 to 44999",D569&lt;50000,"45000 to 49999",D569&gt;50000,"Greater than 50000")</f>
        <v>5000 to 9999</v>
      </c>
    </row>
    <row r="570" spans="1:22"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5" cm="1">
        <f t="array" ref="O570">_xlfn.IFS(INT(E570/D570)&gt;=2,2,INT(E570/D570)&lt;2,E570/D570)</f>
        <v>1.8603314917127072</v>
      </c>
      <c r="P570" s="7">
        <f t="shared" si="48"/>
        <v>26.0015444015444</v>
      </c>
      <c r="Q570" s="6" t="str">
        <f t="shared" si="49"/>
        <v>theater</v>
      </c>
      <c r="R570" s="6" t="str">
        <f t="shared" si="50"/>
        <v>plays</v>
      </c>
      <c r="S570" s="8">
        <f t="shared" si="51"/>
        <v>40374.208333333336</v>
      </c>
      <c r="T570" s="8">
        <f t="shared" si="52"/>
        <v>40419.208333333336</v>
      </c>
      <c r="U570" s="6">
        <f t="shared" si="53"/>
        <v>2010</v>
      </c>
      <c r="V570" t="str" cm="1">
        <f t="array" ref="V570">_xlfn.IFS(D570&lt;1000,"&lt;1000",D570&lt;5000,"1000 to 4999",D570&lt;10000,"5000 to 9999",D570&lt;15000,"10000 to 14999",D570&lt;20000,"15000 to 19999",D570&lt;25000,"20000 to 24999",D570&lt;30000,"25000 to 29999",D570&lt;35000,"30000 to 34999",D570&lt;40000,"35000 to 39999",D570&lt;45000,"40000 to 44999",D570&lt;50000,"45000 to 49999",D570&gt;50000,"Greater than 50000")</f>
        <v>Greater than 50000</v>
      </c>
    </row>
    <row r="571" spans="1:22"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5" cm="1">
        <f t="array" ref="O571">_xlfn.IFS(INT(E571/D571)&gt;=2,2,INT(E571/D571)&lt;2,E571/D571)</f>
        <v>2</v>
      </c>
      <c r="P571" s="7">
        <f t="shared" si="48"/>
        <v>80.993208828522924</v>
      </c>
      <c r="Q571" s="6" t="str">
        <f t="shared" si="49"/>
        <v>film &amp; video</v>
      </c>
      <c r="R571" s="6" t="str">
        <f t="shared" si="50"/>
        <v>animation</v>
      </c>
      <c r="S571" s="8">
        <f t="shared" si="51"/>
        <v>40554.25</v>
      </c>
      <c r="T571" s="8">
        <f t="shared" si="52"/>
        <v>40566.25</v>
      </c>
      <c r="U571" s="6">
        <f t="shared" si="53"/>
        <v>2011</v>
      </c>
      <c r="V571" t="str" cm="1">
        <f t="array" ref="V571">_xlfn.IFS(D571&lt;1000,"&lt;1000",D571&lt;5000,"1000 to 4999",D571&lt;10000,"5000 to 9999",D571&lt;15000,"10000 to 14999",D571&lt;20000,"15000 to 19999",D571&lt;25000,"20000 to 24999",D571&lt;30000,"25000 to 29999",D571&lt;35000,"30000 to 34999",D571&lt;40000,"35000 to 39999",D571&lt;45000,"40000 to 44999",D571&lt;50000,"45000 to 49999",D571&gt;50000,"Greater than 50000")</f>
        <v>20000 to 24999</v>
      </c>
    </row>
    <row r="572" spans="1:22"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5" cm="1">
        <f t="array" ref="O572">_xlfn.IFS(INT(E572/D572)&gt;=2,2,INT(E572/D572)&lt;2,E572/D572)</f>
        <v>2</v>
      </c>
      <c r="P572" s="7">
        <f t="shared" si="48"/>
        <v>34.995963302752294</v>
      </c>
      <c r="Q572" s="6" t="str">
        <f t="shared" si="49"/>
        <v>music</v>
      </c>
      <c r="R572" s="6" t="str">
        <f t="shared" si="50"/>
        <v>rock</v>
      </c>
      <c r="S572" s="8">
        <f t="shared" si="51"/>
        <v>41993.25</v>
      </c>
      <c r="T572" s="8">
        <f t="shared" si="52"/>
        <v>41999.25</v>
      </c>
      <c r="U572" s="6">
        <f t="shared" si="53"/>
        <v>2014</v>
      </c>
      <c r="V572" t="str" cm="1">
        <f t="array" ref="V572">_xlfn.IFS(D572&lt;1000,"&lt;1000",D572&lt;5000,"1000 to 4999",D572&lt;10000,"5000 to 9999",D572&lt;15000,"10000 to 14999",D572&lt;20000,"15000 to 19999",D572&lt;25000,"20000 to 24999",D572&lt;30000,"25000 to 29999",D572&lt;35000,"30000 to 34999",D572&lt;40000,"35000 to 39999",D572&lt;45000,"40000 to 44999",D572&lt;50000,"45000 to 49999",D572&gt;50000,"Greater than 50000")</f>
        <v>30000 to 34999</v>
      </c>
    </row>
    <row r="573" spans="1:22"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5" cm="1">
        <f t="array" ref="O573">_xlfn.IFS(INT(E573/D573)&gt;=2,2,INT(E573/D573)&lt;2,E573/D573)</f>
        <v>0.94142857142857139</v>
      </c>
      <c r="P573" s="7">
        <f t="shared" si="48"/>
        <v>94.142857142857139</v>
      </c>
      <c r="Q573" s="6" t="str">
        <f t="shared" si="49"/>
        <v>film &amp; video</v>
      </c>
      <c r="R573" s="6" t="str">
        <f t="shared" si="50"/>
        <v>shorts</v>
      </c>
      <c r="S573" s="8">
        <f t="shared" si="51"/>
        <v>42174.208333333328</v>
      </c>
      <c r="T573" s="8">
        <f t="shared" si="52"/>
        <v>42221.208333333328</v>
      </c>
      <c r="U573" s="6">
        <f t="shared" si="53"/>
        <v>2015</v>
      </c>
      <c r="V573" t="str" cm="1">
        <f t="array" ref="V573">_xlfn.IFS(D573&lt;1000,"&lt;1000",D573&lt;5000,"1000 to 4999",D573&lt;10000,"5000 to 9999",D573&lt;15000,"10000 to 14999",D573&lt;20000,"15000 to 19999",D573&lt;25000,"20000 to 24999",D573&lt;30000,"25000 to 29999",D573&lt;35000,"30000 to 34999",D573&lt;40000,"35000 to 39999",D573&lt;45000,"40000 to 44999",D573&lt;50000,"45000 to 49999",D573&gt;50000,"Greater than 50000")</f>
        <v>1000 to 4999</v>
      </c>
    </row>
    <row r="574" spans="1:22"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5" cm="1">
        <f t="array" ref="O574">_xlfn.IFS(INT(E574/D574)&gt;=2,2,INT(E574/D574)&lt;2,E574/D574)</f>
        <v>0.54400000000000004</v>
      </c>
      <c r="P574" s="7">
        <f t="shared" si="48"/>
        <v>52.085106382978722</v>
      </c>
      <c r="Q574" s="6" t="str">
        <f t="shared" si="49"/>
        <v>music</v>
      </c>
      <c r="R574" s="6" t="str">
        <f t="shared" si="50"/>
        <v>rock</v>
      </c>
      <c r="S574" s="8">
        <f t="shared" si="51"/>
        <v>42275.208333333328</v>
      </c>
      <c r="T574" s="8">
        <f t="shared" si="52"/>
        <v>42291.208333333328</v>
      </c>
      <c r="U574" s="6">
        <f t="shared" si="53"/>
        <v>2015</v>
      </c>
      <c r="V574" t="str" cm="1">
        <f t="array" ref="V574">_xlfn.IFS(D574&lt;1000,"&lt;1000",D574&lt;5000,"1000 to 4999",D574&lt;10000,"5000 to 9999",D574&lt;15000,"10000 to 14999",D574&lt;20000,"15000 to 19999",D574&lt;25000,"20000 to 24999",D574&lt;30000,"25000 to 29999",D574&lt;35000,"30000 to 34999",D574&lt;40000,"35000 to 39999",D574&lt;45000,"40000 to 44999",D574&lt;50000,"45000 to 49999",D574&gt;50000,"Greater than 50000")</f>
        <v>5000 to 9999</v>
      </c>
    </row>
    <row r="575" spans="1:22"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5" cm="1">
        <f t="array" ref="O575">_xlfn.IFS(INT(E575/D575)&gt;=2,2,INT(E575/D575)&lt;2,E575/D575)</f>
        <v>1.1188059701492536</v>
      </c>
      <c r="P575" s="7">
        <f t="shared" si="48"/>
        <v>24.986666666666668</v>
      </c>
      <c r="Q575" s="6" t="str">
        <f t="shared" si="49"/>
        <v>journalism</v>
      </c>
      <c r="R575" s="6" t="str">
        <f t="shared" si="50"/>
        <v>audio</v>
      </c>
      <c r="S575" s="8">
        <f t="shared" si="51"/>
        <v>41761.208333333336</v>
      </c>
      <c r="T575" s="8">
        <f t="shared" si="52"/>
        <v>41763.208333333336</v>
      </c>
      <c r="U575" s="6">
        <f t="shared" si="53"/>
        <v>2014</v>
      </c>
      <c r="V575" t="str" cm="1">
        <f t="array" ref="V575">_xlfn.IFS(D575&lt;1000,"&lt;1000",D575&lt;5000,"1000 to 4999",D575&lt;10000,"5000 to 9999",D575&lt;15000,"10000 to 14999",D575&lt;20000,"15000 to 19999",D575&lt;25000,"20000 to 24999",D575&lt;30000,"25000 to 29999",D575&lt;35000,"30000 to 34999",D575&lt;40000,"35000 to 39999",D575&lt;45000,"40000 to 44999",D575&lt;50000,"45000 to 49999",D575&gt;50000,"Greater than 50000")</f>
        <v>5000 to 9999</v>
      </c>
    </row>
    <row r="576" spans="1:22"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5" cm="1">
        <f t="array" ref="O576">_xlfn.IFS(INT(E576/D576)&gt;=2,2,INT(E576/D576)&lt;2,E576/D576)</f>
        <v>2</v>
      </c>
      <c r="P576" s="7">
        <f t="shared" si="48"/>
        <v>69.215277777777771</v>
      </c>
      <c r="Q576" s="6" t="str">
        <f t="shared" si="49"/>
        <v>food</v>
      </c>
      <c r="R576" s="6" t="str">
        <f t="shared" si="50"/>
        <v>food trucks</v>
      </c>
      <c r="S576" s="8">
        <f t="shared" si="51"/>
        <v>43806.25</v>
      </c>
      <c r="T576" s="8">
        <f t="shared" si="52"/>
        <v>43816.25</v>
      </c>
      <c r="U576" s="6">
        <f t="shared" si="53"/>
        <v>2019</v>
      </c>
      <c r="V576" t="str" cm="1">
        <f t="array" ref="V576">_xlfn.IFS(D576&lt;1000,"&lt;1000",D576&lt;5000,"1000 to 4999",D576&lt;10000,"5000 to 9999",D576&lt;15000,"10000 to 14999",D576&lt;20000,"15000 to 19999",D576&lt;25000,"20000 to 24999",D576&lt;30000,"25000 to 29999",D576&lt;35000,"30000 to 34999",D576&lt;40000,"35000 to 39999",D576&lt;45000,"40000 to 44999",D576&lt;50000,"45000 to 49999",D576&gt;50000,"Greater than 50000")</f>
        <v>1000 to 4999</v>
      </c>
    </row>
    <row r="577" spans="1:22"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5" cm="1">
        <f t="array" ref="O577">_xlfn.IFS(INT(E577/D577)&gt;=2,2,INT(E577/D577)&lt;2,E577/D577)</f>
        <v>0.62930372148859548</v>
      </c>
      <c r="P577" s="7">
        <f t="shared" si="48"/>
        <v>93.944444444444443</v>
      </c>
      <c r="Q577" s="6" t="str">
        <f t="shared" si="49"/>
        <v>theater</v>
      </c>
      <c r="R577" s="6" t="str">
        <f t="shared" si="50"/>
        <v>plays</v>
      </c>
      <c r="S577" s="8">
        <f t="shared" si="51"/>
        <v>41779.208333333336</v>
      </c>
      <c r="T577" s="8">
        <f t="shared" si="52"/>
        <v>41782.208333333336</v>
      </c>
      <c r="U577" s="6">
        <f t="shared" si="53"/>
        <v>2014</v>
      </c>
      <c r="V577" t="str" cm="1">
        <f t="array" ref="V577">_xlfn.IFS(D577&lt;1000,"&lt;1000",D577&lt;5000,"1000 to 4999",D577&lt;10000,"5000 to 9999",D577&lt;15000,"10000 to 14999",D577&lt;20000,"15000 to 19999",D577&lt;25000,"20000 to 24999",D577&lt;30000,"25000 to 29999",D577&lt;35000,"30000 to 34999",D577&lt;40000,"35000 to 39999",D577&lt;45000,"40000 to 44999",D577&lt;50000,"45000 to 49999",D577&gt;50000,"Greater than 50000")</f>
        <v>Greater than 50000</v>
      </c>
    </row>
    <row r="578" spans="1:22"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5" cm="1">
        <f t="array" ref="O578">_xlfn.IFS(INT(E578/D578)&gt;=2,2,INT(E578/D578)&lt;2,E578/D578)</f>
        <v>0.6492783505154639</v>
      </c>
      <c r="P578" s="7">
        <f t="shared" si="48"/>
        <v>98.40625</v>
      </c>
      <c r="Q578" s="6" t="str">
        <f t="shared" si="49"/>
        <v>theater</v>
      </c>
      <c r="R578" s="6" t="str">
        <f t="shared" si="50"/>
        <v>plays</v>
      </c>
      <c r="S578" s="8">
        <f t="shared" si="51"/>
        <v>43040.208333333328</v>
      </c>
      <c r="T578" s="8">
        <f t="shared" si="52"/>
        <v>43057.25</v>
      </c>
      <c r="U578" s="6">
        <f t="shared" si="53"/>
        <v>2017</v>
      </c>
      <c r="V578" t="str" cm="1">
        <f t="array" ref="V578">_xlfn.IFS(D578&lt;1000,"&lt;1000",D578&lt;5000,"1000 to 4999",D578&lt;10000,"5000 to 9999",D578&lt;15000,"10000 to 14999",D578&lt;20000,"15000 to 19999",D578&lt;25000,"20000 to 24999",D578&lt;30000,"25000 to 29999",D578&lt;35000,"30000 to 34999",D578&lt;40000,"35000 to 39999",D578&lt;45000,"40000 to 44999",D578&lt;50000,"45000 to 49999",D578&gt;50000,"Greater than 50000")</f>
        <v>5000 to 9999</v>
      </c>
    </row>
    <row r="579" spans="1:22"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5" cm="1">
        <f t="array" ref="O579">_xlfn.IFS(INT(E579/D579)&gt;=2,2,INT(E579/D579)&lt;2,E579/D579)</f>
        <v>0.18853658536585366</v>
      </c>
      <c r="P579" s="7">
        <f t="shared" ref="P579:P642" si="54">IF(G579&lt;&gt;0,E579/G579,0)</f>
        <v>41.783783783783782</v>
      </c>
      <c r="Q579" s="6" t="str">
        <f t="shared" ref="Q579:Q642" si="55">LEFT(N579,FIND("/",N579)-1)</f>
        <v>music</v>
      </c>
      <c r="R579" s="6" t="str">
        <f t="shared" ref="R579:R642" si="56">RIGHT(N579,LEN(N579)-FIND("/",N579))</f>
        <v>jazz</v>
      </c>
      <c r="S579" s="8">
        <f t="shared" ref="S579:S642" si="57">(J579/86400)+DATE(1970,1,1)</f>
        <v>40613.25</v>
      </c>
      <c r="T579" s="8">
        <f t="shared" ref="T579:T642" si="58">(K579/86400)+DATE(1970,1,1)</f>
        <v>40639.208333333336</v>
      </c>
      <c r="U579" s="6">
        <f t="shared" ref="U579:U642" si="59">YEAR(S579)</f>
        <v>2011</v>
      </c>
      <c r="V579" t="str" cm="1">
        <f t="array" ref="V579">_xlfn.IFS(D579&lt;1000,"&lt;1000",D579&lt;5000,"1000 to 4999",D579&lt;10000,"5000 to 9999",D579&lt;15000,"10000 to 14999",D579&lt;20000,"15000 to 19999",D579&lt;25000,"20000 to 24999",D579&lt;30000,"25000 to 29999",D579&lt;35000,"30000 to 34999",D579&lt;40000,"35000 to 39999",D579&lt;45000,"40000 to 44999",D579&lt;50000,"45000 to 49999",D579&gt;50000,"Greater than 50000")</f>
        <v>5000 to 9999</v>
      </c>
    </row>
    <row r="580" spans="1:22"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5" cm="1">
        <f t="array" ref="O580">_xlfn.IFS(INT(E580/D580)&gt;=2,2,INT(E580/D580)&lt;2,E580/D580)</f>
        <v>0.1675440414507772</v>
      </c>
      <c r="P580" s="7">
        <f t="shared" si="54"/>
        <v>65.991836734693877</v>
      </c>
      <c r="Q580" s="6" t="str">
        <f t="shared" si="55"/>
        <v>film &amp; video</v>
      </c>
      <c r="R580" s="6" t="str">
        <f t="shared" si="56"/>
        <v>science fiction</v>
      </c>
      <c r="S580" s="8">
        <f t="shared" si="57"/>
        <v>40878.25</v>
      </c>
      <c r="T580" s="8">
        <f t="shared" si="58"/>
        <v>40881.25</v>
      </c>
      <c r="U580" s="6">
        <f t="shared" si="59"/>
        <v>2011</v>
      </c>
      <c r="V580" t="str" cm="1">
        <f t="array" ref="V580">_xlfn.IFS(D580&lt;1000,"&lt;1000",D580&lt;5000,"1000 to 4999",D580&lt;10000,"5000 to 9999",D580&lt;15000,"10000 to 14999",D580&lt;20000,"15000 to 19999",D580&lt;25000,"20000 to 24999",D580&lt;30000,"25000 to 29999",D580&lt;35000,"30000 to 34999",D580&lt;40000,"35000 to 39999",D580&lt;45000,"40000 to 44999",D580&lt;50000,"45000 to 49999",D580&gt;50000,"Greater than 50000")</f>
        <v>Greater than 50000</v>
      </c>
    </row>
    <row r="581" spans="1:22"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5" cm="1">
        <f t="array" ref="O581">_xlfn.IFS(INT(E581/D581)&gt;=2,2,INT(E581/D581)&lt;2,E581/D581)</f>
        <v>1.0111290322580646</v>
      </c>
      <c r="P581" s="7">
        <f t="shared" si="54"/>
        <v>72.05747126436782</v>
      </c>
      <c r="Q581" s="6" t="str">
        <f t="shared" si="55"/>
        <v>music</v>
      </c>
      <c r="R581" s="6" t="str">
        <f t="shared" si="56"/>
        <v>jazz</v>
      </c>
      <c r="S581" s="8">
        <f t="shared" si="57"/>
        <v>40762.208333333336</v>
      </c>
      <c r="T581" s="8">
        <f t="shared" si="58"/>
        <v>40774.208333333336</v>
      </c>
      <c r="U581" s="6">
        <f t="shared" si="59"/>
        <v>2011</v>
      </c>
      <c r="V581" t="str" cm="1">
        <f t="array" ref="V581">_xlfn.IFS(D581&lt;1000,"&lt;1000",D581&lt;5000,"1000 to 4999",D581&lt;10000,"5000 to 9999",D581&lt;15000,"10000 to 14999",D581&lt;20000,"15000 to 19999",D581&lt;25000,"20000 to 24999",D581&lt;30000,"25000 to 29999",D581&lt;35000,"30000 to 34999",D581&lt;40000,"35000 to 39999",D581&lt;45000,"40000 to 44999",D581&lt;50000,"45000 to 49999",D581&gt;50000,"Greater than 50000")</f>
        <v>5000 to 9999</v>
      </c>
    </row>
    <row r="582" spans="1:22"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5" cm="1">
        <f t="array" ref="O582">_xlfn.IFS(INT(E582/D582)&gt;=2,2,INT(E582/D582)&lt;2,E582/D582)</f>
        <v>2</v>
      </c>
      <c r="P582" s="7">
        <f t="shared" si="54"/>
        <v>48.003209242618745</v>
      </c>
      <c r="Q582" s="6" t="str">
        <f t="shared" si="55"/>
        <v>theater</v>
      </c>
      <c r="R582" s="6" t="str">
        <f t="shared" si="56"/>
        <v>plays</v>
      </c>
      <c r="S582" s="8">
        <f t="shared" si="57"/>
        <v>41696.25</v>
      </c>
      <c r="T582" s="8">
        <f t="shared" si="58"/>
        <v>41704.25</v>
      </c>
      <c r="U582" s="6">
        <f t="shared" si="59"/>
        <v>2014</v>
      </c>
      <c r="V582" t="str" cm="1">
        <f t="array" ref="V582">_xlfn.IFS(D582&lt;1000,"&lt;1000",D582&lt;5000,"1000 to 4999",D582&lt;10000,"5000 to 9999",D582&lt;15000,"10000 to 14999",D582&lt;20000,"15000 to 19999",D582&lt;25000,"20000 to 24999",D582&lt;30000,"25000 to 29999",D582&lt;35000,"30000 to 34999",D582&lt;40000,"35000 to 39999",D582&lt;45000,"40000 to 44999",D582&lt;50000,"45000 to 49999",D582&gt;50000,"Greater than 50000")</f>
        <v>40000 to 44999</v>
      </c>
    </row>
    <row r="583" spans="1:22"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5" cm="1">
        <f t="array" ref="O583">_xlfn.IFS(INT(E583/D583)&gt;=2,2,INT(E583/D583)&lt;2,E583/D583)</f>
        <v>0.64016666666666666</v>
      </c>
      <c r="P583" s="7">
        <f t="shared" si="54"/>
        <v>54.098591549295776</v>
      </c>
      <c r="Q583" s="6" t="str">
        <f t="shared" si="55"/>
        <v>technology</v>
      </c>
      <c r="R583" s="6" t="str">
        <f t="shared" si="56"/>
        <v>web</v>
      </c>
      <c r="S583" s="8">
        <f t="shared" si="57"/>
        <v>40662.208333333336</v>
      </c>
      <c r="T583" s="8">
        <f t="shared" si="58"/>
        <v>40677.208333333336</v>
      </c>
      <c r="U583" s="6">
        <f t="shared" si="59"/>
        <v>2011</v>
      </c>
      <c r="V583" t="str" cm="1">
        <f t="array" ref="V583">_xlfn.IFS(D583&lt;1000,"&lt;1000",D583&lt;5000,"1000 to 4999",D583&lt;10000,"5000 to 9999",D583&lt;15000,"10000 to 14999",D583&lt;20000,"15000 to 19999",D583&lt;25000,"20000 to 24999",D583&lt;30000,"25000 to 29999",D583&lt;35000,"30000 to 34999",D583&lt;40000,"35000 to 39999",D583&lt;45000,"40000 to 44999",D583&lt;50000,"45000 to 49999",D583&gt;50000,"Greater than 50000")</f>
        <v>5000 to 9999</v>
      </c>
    </row>
    <row r="584" spans="1:22"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5" cm="1">
        <f t="array" ref="O584">_xlfn.IFS(INT(E584/D584)&gt;=2,2,INT(E584/D584)&lt;2,E584/D584)</f>
        <v>0.5208045977011494</v>
      </c>
      <c r="P584" s="7">
        <f t="shared" si="54"/>
        <v>107.88095238095238</v>
      </c>
      <c r="Q584" s="6" t="str">
        <f t="shared" si="55"/>
        <v>games</v>
      </c>
      <c r="R584" s="6" t="str">
        <f t="shared" si="56"/>
        <v>video games</v>
      </c>
      <c r="S584" s="8">
        <f t="shared" si="57"/>
        <v>42165.208333333328</v>
      </c>
      <c r="T584" s="8">
        <f t="shared" si="58"/>
        <v>42170.208333333328</v>
      </c>
      <c r="U584" s="6">
        <f t="shared" si="59"/>
        <v>2015</v>
      </c>
      <c r="V584" t="str" cm="1">
        <f t="array" ref="V584">_xlfn.IFS(D584&lt;1000,"&lt;1000",D584&lt;5000,"1000 to 4999",D584&lt;10000,"5000 to 9999",D584&lt;15000,"10000 to 14999",D584&lt;20000,"15000 to 19999",D584&lt;25000,"20000 to 24999",D584&lt;30000,"25000 to 29999",D584&lt;35000,"30000 to 34999",D584&lt;40000,"35000 to 39999",D584&lt;45000,"40000 to 44999",D584&lt;50000,"45000 to 49999",D584&gt;50000,"Greater than 50000")</f>
        <v>5000 to 9999</v>
      </c>
    </row>
    <row r="585" spans="1:22"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5" cm="1">
        <f t="array" ref="O585">_xlfn.IFS(INT(E585/D585)&gt;=2,2,INT(E585/D585)&lt;2,E585/D585)</f>
        <v>2</v>
      </c>
      <c r="P585" s="7">
        <f t="shared" si="54"/>
        <v>67.034103410341032</v>
      </c>
      <c r="Q585" s="6" t="str">
        <f t="shared" si="55"/>
        <v>film &amp; video</v>
      </c>
      <c r="R585" s="6" t="str">
        <f t="shared" si="56"/>
        <v>documentary</v>
      </c>
      <c r="S585" s="8">
        <f t="shared" si="57"/>
        <v>40959.25</v>
      </c>
      <c r="T585" s="8">
        <f t="shared" si="58"/>
        <v>40976.25</v>
      </c>
      <c r="U585" s="6">
        <f t="shared" si="59"/>
        <v>2012</v>
      </c>
      <c r="V585" t="str" cm="1">
        <f t="array" ref="V585">_xlfn.IFS(D585&lt;1000,"&lt;1000",D585&lt;5000,"1000 to 4999",D585&lt;10000,"5000 to 9999",D585&lt;15000,"10000 to 14999",D585&lt;20000,"15000 to 19999",D585&lt;25000,"20000 to 24999",D585&lt;30000,"25000 to 29999",D585&lt;35000,"30000 to 34999",D585&lt;40000,"35000 to 39999",D585&lt;45000,"40000 to 44999",D585&lt;50000,"45000 to 49999",D585&gt;50000,"Greater than 50000")</f>
        <v>15000 to 19999</v>
      </c>
    </row>
    <row r="586" spans="1:22"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5" cm="1">
        <f t="array" ref="O586">_xlfn.IFS(INT(E586/D586)&gt;=2,2,INT(E586/D586)&lt;2,E586/D586)</f>
        <v>1.1950810185185186</v>
      </c>
      <c r="P586" s="7">
        <f t="shared" si="54"/>
        <v>64.01425914445133</v>
      </c>
      <c r="Q586" s="6" t="str">
        <f t="shared" si="55"/>
        <v>technology</v>
      </c>
      <c r="R586" s="6" t="str">
        <f t="shared" si="56"/>
        <v>web</v>
      </c>
      <c r="S586" s="8">
        <f t="shared" si="57"/>
        <v>41024.208333333336</v>
      </c>
      <c r="T586" s="8">
        <f t="shared" si="58"/>
        <v>41038.208333333336</v>
      </c>
      <c r="U586" s="6">
        <f t="shared" si="59"/>
        <v>2012</v>
      </c>
      <c r="V586" t="str" cm="1">
        <f t="array" ref="V586">_xlfn.IFS(D586&lt;1000,"&lt;1000",D586&lt;5000,"1000 to 4999",D586&lt;10000,"5000 to 9999",D586&lt;15000,"10000 to 14999",D586&lt;20000,"15000 to 19999",D586&lt;25000,"20000 to 24999",D586&lt;30000,"25000 to 29999",D586&lt;35000,"30000 to 34999",D586&lt;40000,"35000 to 39999",D586&lt;45000,"40000 to 44999",D586&lt;50000,"45000 to 49999",D586&gt;50000,"Greater than 50000")</f>
        <v>Greater than 50000</v>
      </c>
    </row>
    <row r="587" spans="1:22"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5" cm="1">
        <f t="array" ref="O587">_xlfn.IFS(INT(E587/D587)&gt;=2,2,INT(E587/D587)&lt;2,E587/D587)</f>
        <v>1.4679775280898877</v>
      </c>
      <c r="P587" s="7">
        <f t="shared" si="54"/>
        <v>96.066176470588232</v>
      </c>
      <c r="Q587" s="6" t="str">
        <f t="shared" si="55"/>
        <v>publishing</v>
      </c>
      <c r="R587" s="6" t="str">
        <f t="shared" si="56"/>
        <v>translations</v>
      </c>
      <c r="S587" s="8">
        <f t="shared" si="57"/>
        <v>40255.208333333336</v>
      </c>
      <c r="T587" s="8">
        <f t="shared" si="58"/>
        <v>40265.208333333336</v>
      </c>
      <c r="U587" s="6">
        <f t="shared" si="59"/>
        <v>2010</v>
      </c>
      <c r="V587" t="str" cm="1">
        <f t="array" ref="V587">_xlfn.IFS(D587&lt;1000,"&lt;1000",D587&lt;5000,"1000 to 4999",D587&lt;10000,"5000 to 9999",D587&lt;15000,"10000 to 14999",D587&lt;20000,"15000 to 19999",D587&lt;25000,"20000 to 24999",D587&lt;30000,"25000 to 29999",D587&lt;35000,"30000 to 34999",D587&lt;40000,"35000 to 39999",D587&lt;45000,"40000 to 44999",D587&lt;50000,"45000 to 49999",D587&gt;50000,"Greater than 50000")</f>
        <v>5000 to 9999</v>
      </c>
    </row>
    <row r="588" spans="1:22"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5" cm="1">
        <f t="array" ref="O588">_xlfn.IFS(INT(E588/D588)&gt;=2,2,INT(E588/D588)&lt;2,E588/D588)</f>
        <v>2</v>
      </c>
      <c r="P588" s="7">
        <f t="shared" si="54"/>
        <v>51.184615384615384</v>
      </c>
      <c r="Q588" s="6" t="str">
        <f t="shared" si="55"/>
        <v>music</v>
      </c>
      <c r="R588" s="6" t="str">
        <f t="shared" si="56"/>
        <v>rock</v>
      </c>
      <c r="S588" s="8">
        <f t="shared" si="57"/>
        <v>40499.25</v>
      </c>
      <c r="T588" s="8">
        <f t="shared" si="58"/>
        <v>40518.25</v>
      </c>
      <c r="U588" s="6">
        <f t="shared" si="59"/>
        <v>2010</v>
      </c>
      <c r="V588" t="str" cm="1">
        <f t="array" ref="V588">_xlfn.IFS(D588&lt;1000,"&lt;1000",D588&lt;5000,"1000 to 4999",D588&lt;10000,"5000 to 9999",D588&lt;15000,"10000 to 14999",D588&lt;20000,"15000 to 19999",D588&lt;25000,"20000 to 24999",D588&lt;30000,"25000 to 29999",D588&lt;35000,"30000 to 34999",D588&lt;40000,"35000 to 39999",D588&lt;45000,"40000 to 44999",D588&lt;50000,"45000 to 49999",D588&gt;50000,"Greater than 50000")</f>
        <v>&lt;1000</v>
      </c>
    </row>
    <row r="589" spans="1:22"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5" cm="1">
        <f t="array" ref="O589">_xlfn.IFS(INT(E589/D589)&gt;=2,2,INT(E589/D589)&lt;2,E589/D589)</f>
        <v>0.72893617021276591</v>
      </c>
      <c r="P589" s="7">
        <f t="shared" si="54"/>
        <v>43.92307692307692</v>
      </c>
      <c r="Q589" s="6" t="str">
        <f t="shared" si="55"/>
        <v>food</v>
      </c>
      <c r="R589" s="6" t="str">
        <f t="shared" si="56"/>
        <v>food trucks</v>
      </c>
      <c r="S589" s="8">
        <f t="shared" si="57"/>
        <v>43484.25</v>
      </c>
      <c r="T589" s="8">
        <f t="shared" si="58"/>
        <v>43536.208333333328</v>
      </c>
      <c r="U589" s="6">
        <f t="shared" si="59"/>
        <v>2019</v>
      </c>
      <c r="V589" t="str" cm="1">
        <f t="array" ref="V589">_xlfn.IFS(D589&lt;1000,"&lt;1000",D589&lt;5000,"1000 to 4999",D589&lt;10000,"5000 to 9999",D589&lt;15000,"10000 to 14999",D589&lt;20000,"15000 to 19999",D589&lt;25000,"20000 to 24999",D589&lt;30000,"25000 to 29999",D589&lt;35000,"30000 to 34999",D589&lt;40000,"35000 to 39999",D589&lt;45000,"40000 to 44999",D589&lt;50000,"45000 to 49999",D589&gt;50000,"Greater than 50000")</f>
        <v>5000 to 9999</v>
      </c>
    </row>
    <row r="590" spans="1:22"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5" cm="1">
        <f t="array" ref="O590">_xlfn.IFS(INT(E590/D590)&gt;=2,2,INT(E590/D590)&lt;2,E590/D590)</f>
        <v>0.7900824873096447</v>
      </c>
      <c r="P590" s="7">
        <f t="shared" si="54"/>
        <v>91.021198830409361</v>
      </c>
      <c r="Q590" s="6" t="str">
        <f t="shared" si="55"/>
        <v>theater</v>
      </c>
      <c r="R590" s="6" t="str">
        <f t="shared" si="56"/>
        <v>plays</v>
      </c>
      <c r="S590" s="8">
        <f t="shared" si="57"/>
        <v>40262.208333333336</v>
      </c>
      <c r="T590" s="8">
        <f t="shared" si="58"/>
        <v>40293.208333333336</v>
      </c>
      <c r="U590" s="6">
        <f t="shared" si="59"/>
        <v>2010</v>
      </c>
      <c r="V590" t="str" cm="1">
        <f t="array" ref="V590">_xlfn.IFS(D590&lt;1000,"&lt;1000",D590&lt;5000,"1000 to 4999",D590&lt;10000,"5000 to 9999",D590&lt;15000,"10000 to 14999",D590&lt;20000,"15000 to 19999",D590&lt;25000,"20000 to 24999",D590&lt;30000,"25000 to 29999",D590&lt;35000,"30000 to 34999",D590&lt;40000,"35000 to 39999",D590&lt;45000,"40000 to 44999",D590&lt;50000,"45000 to 49999",D590&gt;50000,"Greater than 50000")</f>
        <v>Greater than 50000</v>
      </c>
    </row>
    <row r="591" spans="1:22"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5" cm="1">
        <f t="array" ref="O591">_xlfn.IFS(INT(E591/D591)&gt;=2,2,INT(E591/D591)&lt;2,E591/D591)</f>
        <v>0.64721518987341775</v>
      </c>
      <c r="P591" s="7">
        <f t="shared" si="54"/>
        <v>50.127450980392155</v>
      </c>
      <c r="Q591" s="6" t="str">
        <f t="shared" si="55"/>
        <v>film &amp; video</v>
      </c>
      <c r="R591" s="6" t="str">
        <f t="shared" si="56"/>
        <v>documentary</v>
      </c>
      <c r="S591" s="8">
        <f t="shared" si="57"/>
        <v>42190.208333333328</v>
      </c>
      <c r="T591" s="8">
        <f t="shared" si="58"/>
        <v>42197.208333333328</v>
      </c>
      <c r="U591" s="6">
        <f t="shared" si="59"/>
        <v>2015</v>
      </c>
      <c r="V591" t="str" cm="1">
        <f t="array" ref="V591">_xlfn.IFS(D591&lt;1000,"&lt;1000",D591&lt;5000,"1000 to 4999",D591&lt;10000,"5000 to 9999",D591&lt;15000,"10000 to 14999",D591&lt;20000,"15000 to 19999",D591&lt;25000,"20000 to 24999",D591&lt;30000,"25000 to 29999",D591&lt;35000,"30000 to 34999",D591&lt;40000,"35000 to 39999",D591&lt;45000,"40000 to 44999",D591&lt;50000,"45000 to 49999",D591&gt;50000,"Greater than 50000")</f>
        <v>5000 to 9999</v>
      </c>
    </row>
    <row r="592" spans="1:22"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5" cm="1">
        <f t="array" ref="O592">_xlfn.IFS(INT(E592/D592)&gt;=2,2,INT(E592/D592)&lt;2,E592/D592)</f>
        <v>0.82028169014084507</v>
      </c>
      <c r="P592" s="7">
        <f t="shared" si="54"/>
        <v>67.720930232558146</v>
      </c>
      <c r="Q592" s="6" t="str">
        <f t="shared" si="55"/>
        <v>publishing</v>
      </c>
      <c r="R592" s="6" t="str">
        <f t="shared" si="56"/>
        <v>radio &amp; podcasts</v>
      </c>
      <c r="S592" s="8">
        <f t="shared" si="57"/>
        <v>41994.25</v>
      </c>
      <c r="T592" s="8">
        <f t="shared" si="58"/>
        <v>42005.25</v>
      </c>
      <c r="U592" s="6">
        <f t="shared" si="59"/>
        <v>2014</v>
      </c>
      <c r="V592" t="str" cm="1">
        <f t="array" ref="V592">_xlfn.IFS(D592&lt;1000,"&lt;1000",D592&lt;5000,"1000 to 4999",D592&lt;10000,"5000 to 9999",D592&lt;15000,"10000 to 14999",D592&lt;20000,"15000 to 19999",D592&lt;25000,"20000 to 24999",D592&lt;30000,"25000 to 29999",D592&lt;35000,"30000 to 34999",D592&lt;40000,"35000 to 39999",D592&lt;45000,"40000 to 44999",D592&lt;50000,"45000 to 49999",D592&gt;50000,"Greater than 50000")</f>
        <v>5000 to 9999</v>
      </c>
    </row>
    <row r="593" spans="1:22"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5" cm="1">
        <f t="array" ref="O593">_xlfn.IFS(INT(E593/D593)&gt;=2,2,INT(E593/D593)&lt;2,E593/D593)</f>
        <v>2</v>
      </c>
      <c r="P593" s="7">
        <f t="shared" si="54"/>
        <v>61.03921568627451</v>
      </c>
      <c r="Q593" s="6" t="str">
        <f t="shared" si="55"/>
        <v>games</v>
      </c>
      <c r="R593" s="6" t="str">
        <f t="shared" si="56"/>
        <v>video games</v>
      </c>
      <c r="S593" s="8">
        <f t="shared" si="57"/>
        <v>40373.208333333336</v>
      </c>
      <c r="T593" s="8">
        <f t="shared" si="58"/>
        <v>40383.208333333336</v>
      </c>
      <c r="U593" s="6">
        <f t="shared" si="59"/>
        <v>2010</v>
      </c>
      <c r="V593" t="str" cm="1">
        <f t="array" ref="V593">_xlfn.IFS(D593&lt;1000,"&lt;1000",D593&lt;5000,"1000 to 4999",D593&lt;10000,"5000 to 9999",D593&lt;15000,"10000 to 14999",D593&lt;20000,"15000 to 19999",D593&lt;25000,"20000 to 24999",D593&lt;30000,"25000 to 29999",D593&lt;35000,"30000 to 34999",D593&lt;40000,"35000 to 39999",D593&lt;45000,"40000 to 44999",D593&lt;50000,"45000 to 49999",D593&gt;50000,"Greater than 50000")</f>
        <v>&lt;1000</v>
      </c>
    </row>
    <row r="594" spans="1:22"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5" cm="1">
        <f t="array" ref="O594">_xlfn.IFS(INT(E594/D594)&gt;=2,2,INT(E594/D594)&lt;2,E594/D594)</f>
        <v>0.12910076530612244</v>
      </c>
      <c r="P594" s="7">
        <f t="shared" si="54"/>
        <v>80.011857707509876</v>
      </c>
      <c r="Q594" s="6" t="str">
        <f t="shared" si="55"/>
        <v>theater</v>
      </c>
      <c r="R594" s="6" t="str">
        <f t="shared" si="56"/>
        <v>plays</v>
      </c>
      <c r="S594" s="8">
        <f t="shared" si="57"/>
        <v>41789.208333333336</v>
      </c>
      <c r="T594" s="8">
        <f t="shared" si="58"/>
        <v>41798.208333333336</v>
      </c>
      <c r="U594" s="6">
        <f t="shared" si="59"/>
        <v>2014</v>
      </c>
      <c r="V594" t="str" cm="1">
        <f t="array" ref="V594">_xlfn.IFS(D594&lt;1000,"&lt;1000",D594&lt;5000,"1000 to 4999",D594&lt;10000,"5000 to 9999",D594&lt;15000,"10000 to 14999",D594&lt;20000,"15000 to 19999",D594&lt;25000,"20000 to 24999",D594&lt;30000,"25000 to 29999",D594&lt;35000,"30000 to 34999",D594&lt;40000,"35000 to 39999",D594&lt;45000,"40000 to 44999",D594&lt;50000,"45000 to 49999",D594&gt;50000,"Greater than 50000")</f>
        <v>Greater than 50000</v>
      </c>
    </row>
    <row r="595" spans="1:22"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5" cm="1">
        <f t="array" ref="O595">_xlfn.IFS(INT(E595/D595)&gt;=2,2,INT(E595/D595)&lt;2,E595/D595)</f>
        <v>1.5484210526315789</v>
      </c>
      <c r="P595" s="7">
        <f t="shared" si="54"/>
        <v>47.001497753369947</v>
      </c>
      <c r="Q595" s="6" t="str">
        <f t="shared" si="55"/>
        <v>film &amp; video</v>
      </c>
      <c r="R595" s="6" t="str">
        <f t="shared" si="56"/>
        <v>animation</v>
      </c>
      <c r="S595" s="8">
        <f t="shared" si="57"/>
        <v>41724.208333333336</v>
      </c>
      <c r="T595" s="8">
        <f t="shared" si="58"/>
        <v>41737.208333333336</v>
      </c>
      <c r="U595" s="6">
        <f t="shared" si="59"/>
        <v>2014</v>
      </c>
      <c r="V595" t="str" cm="1">
        <f t="array" ref="V595">_xlfn.IFS(D595&lt;1000,"&lt;1000",D595&lt;5000,"1000 to 4999",D595&lt;10000,"5000 to 9999",D595&lt;15000,"10000 to 14999",D595&lt;20000,"15000 to 19999",D595&lt;25000,"20000 to 24999",D595&lt;30000,"25000 to 29999",D595&lt;35000,"30000 to 34999",D595&lt;40000,"35000 to 39999",D595&lt;45000,"40000 to 44999",D595&lt;50000,"45000 to 49999",D595&gt;50000,"Greater than 50000")</f>
        <v>Greater than 50000</v>
      </c>
    </row>
    <row r="596" spans="1:22"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5" cm="1">
        <f t="array" ref="O596">_xlfn.IFS(INT(E596/D596)&gt;=2,2,INT(E596/D596)&lt;2,E596/D596)</f>
        <v>7.0991735537190084E-2</v>
      </c>
      <c r="P596" s="7">
        <f t="shared" si="54"/>
        <v>71.127388535031841</v>
      </c>
      <c r="Q596" s="6" t="str">
        <f t="shared" si="55"/>
        <v>theater</v>
      </c>
      <c r="R596" s="6" t="str">
        <f t="shared" si="56"/>
        <v>plays</v>
      </c>
      <c r="S596" s="8">
        <f t="shared" si="57"/>
        <v>42548.208333333328</v>
      </c>
      <c r="T596" s="8">
        <f t="shared" si="58"/>
        <v>42551.208333333328</v>
      </c>
      <c r="U596" s="6">
        <f t="shared" si="59"/>
        <v>2016</v>
      </c>
      <c r="V596" t="str" cm="1">
        <f t="array" ref="V596">_xlfn.IFS(D596&lt;1000,"&lt;1000",D596&lt;5000,"1000 to 4999",D596&lt;10000,"5000 to 9999",D596&lt;15000,"10000 to 14999",D596&lt;20000,"15000 to 19999",D596&lt;25000,"20000 to 24999",D596&lt;30000,"25000 to 29999",D596&lt;35000,"30000 to 34999",D596&lt;40000,"35000 to 39999",D596&lt;45000,"40000 to 44999",D596&lt;50000,"45000 to 49999",D596&gt;50000,"Greater than 50000")</f>
        <v>Greater than 50000</v>
      </c>
    </row>
    <row r="597" spans="1:22"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5" cm="1">
        <f t="array" ref="O597">_xlfn.IFS(INT(E597/D597)&gt;=2,2,INT(E597/D597)&lt;2,E597/D597)</f>
        <v>2</v>
      </c>
      <c r="P597" s="7">
        <f t="shared" si="54"/>
        <v>89.99079189686924</v>
      </c>
      <c r="Q597" s="6" t="str">
        <f t="shared" si="55"/>
        <v>theater</v>
      </c>
      <c r="R597" s="6" t="str">
        <f t="shared" si="56"/>
        <v>plays</v>
      </c>
      <c r="S597" s="8">
        <f t="shared" si="57"/>
        <v>40253.208333333336</v>
      </c>
      <c r="T597" s="8">
        <f t="shared" si="58"/>
        <v>40274.208333333336</v>
      </c>
      <c r="U597" s="6">
        <f t="shared" si="59"/>
        <v>2010</v>
      </c>
      <c r="V597" t="str" cm="1">
        <f t="array" ref="V597">_xlfn.IFS(D597&lt;1000,"&lt;1000",D597&lt;5000,"1000 to 4999",D597&lt;10000,"5000 to 9999",D597&lt;15000,"10000 to 14999",D597&lt;20000,"15000 to 19999",D597&lt;25000,"20000 to 24999",D597&lt;30000,"25000 to 29999",D597&lt;35000,"30000 to 34999",D597&lt;40000,"35000 to 39999",D597&lt;45000,"40000 to 44999",D597&lt;50000,"45000 to 49999",D597&gt;50000,"Greater than 50000")</f>
        <v>Greater than 50000</v>
      </c>
    </row>
    <row r="598" spans="1:22"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5" cm="1">
        <f t="array" ref="O598">_xlfn.IFS(INT(E598/D598)&gt;=2,2,INT(E598/D598)&lt;2,E598/D598)</f>
        <v>0.99683544303797467</v>
      </c>
      <c r="P598" s="7">
        <f t="shared" si="54"/>
        <v>43.032786885245905</v>
      </c>
      <c r="Q598" s="6" t="str">
        <f t="shared" si="55"/>
        <v>film &amp; video</v>
      </c>
      <c r="R598" s="6" t="str">
        <f t="shared" si="56"/>
        <v>drama</v>
      </c>
      <c r="S598" s="8">
        <f t="shared" si="57"/>
        <v>42434.25</v>
      </c>
      <c r="T598" s="8">
        <f t="shared" si="58"/>
        <v>42441.25</v>
      </c>
      <c r="U598" s="6">
        <f t="shared" si="59"/>
        <v>2016</v>
      </c>
      <c r="V598" t="str" cm="1">
        <f t="array" ref="V598">_xlfn.IFS(D598&lt;1000,"&lt;1000",D598&lt;5000,"1000 to 4999",D598&lt;10000,"5000 to 9999",D598&lt;15000,"10000 to 14999",D598&lt;20000,"15000 to 19999",D598&lt;25000,"20000 to 24999",D598&lt;30000,"25000 to 29999",D598&lt;35000,"30000 to 34999",D598&lt;40000,"35000 to 39999",D598&lt;45000,"40000 to 44999",D598&lt;50000,"45000 to 49999",D598&gt;50000,"Greater than 50000")</f>
        <v>5000 to 9999</v>
      </c>
    </row>
    <row r="599" spans="1:22"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5" cm="1">
        <f t="array" ref="O599">_xlfn.IFS(INT(E599/D599)&gt;=2,2,INT(E599/D599)&lt;2,E599/D599)</f>
        <v>2</v>
      </c>
      <c r="P599" s="7">
        <f t="shared" si="54"/>
        <v>67.997714808043881</v>
      </c>
      <c r="Q599" s="6" t="str">
        <f t="shared" si="55"/>
        <v>theater</v>
      </c>
      <c r="R599" s="6" t="str">
        <f t="shared" si="56"/>
        <v>plays</v>
      </c>
      <c r="S599" s="8">
        <f t="shared" si="57"/>
        <v>43786.25</v>
      </c>
      <c r="T599" s="8">
        <f t="shared" si="58"/>
        <v>43804.25</v>
      </c>
      <c r="U599" s="6">
        <f t="shared" si="59"/>
        <v>2019</v>
      </c>
      <c r="V599" t="str" cm="1">
        <f t="array" ref="V599">_xlfn.IFS(D599&lt;1000,"&lt;1000",D599&lt;5000,"1000 to 4999",D599&lt;10000,"5000 to 9999",D599&lt;15000,"10000 to 14999",D599&lt;20000,"15000 to 19999",D599&lt;25000,"20000 to 24999",D599&lt;30000,"25000 to 29999",D599&lt;35000,"30000 to 34999",D599&lt;40000,"35000 to 39999",D599&lt;45000,"40000 to 44999",D599&lt;50000,"45000 to 49999",D599&gt;50000,"Greater than 50000")</f>
        <v>Greater than 50000</v>
      </c>
    </row>
    <row r="600" spans="1:22"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cm="1">
        <f t="array" ref="O600">_xlfn.IFS(INT(E600/D600)&gt;=2,2,INT(E600/D600)&lt;2,E600/D600)</f>
        <v>1.6209032258064515</v>
      </c>
      <c r="P600" s="7">
        <f t="shared" si="54"/>
        <v>73.004566210045667</v>
      </c>
      <c r="Q600" s="6" t="str">
        <f t="shared" si="55"/>
        <v>music</v>
      </c>
      <c r="R600" s="6" t="str">
        <f t="shared" si="56"/>
        <v>rock</v>
      </c>
      <c r="S600" s="8">
        <f t="shared" si="57"/>
        <v>40344.208333333336</v>
      </c>
      <c r="T600" s="8">
        <f t="shared" si="58"/>
        <v>40373.208333333336</v>
      </c>
      <c r="U600" s="6">
        <f t="shared" si="59"/>
        <v>2010</v>
      </c>
      <c r="V600" t="str" cm="1">
        <f t="array" ref="V600">_xlfn.IFS(D600&lt;1000,"&lt;1000",D600&lt;5000,"1000 to 4999",D600&lt;10000,"5000 to 9999",D600&lt;15000,"10000 to 14999",D600&lt;20000,"15000 to 19999",D600&lt;25000,"20000 to 24999",D600&lt;30000,"25000 to 29999",D600&lt;35000,"30000 to 34999",D600&lt;40000,"35000 to 39999",D600&lt;45000,"40000 to 44999",D600&lt;50000,"45000 to 49999",D600&gt;50000,"Greater than 50000")</f>
        <v>Greater than 50000</v>
      </c>
    </row>
    <row r="601" spans="1:22"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5" cm="1">
        <f t="array" ref="O601">_xlfn.IFS(INT(E601/D601)&gt;=2,2,INT(E601/D601)&lt;2,E601/D601)</f>
        <v>3.6436208125445471E-2</v>
      </c>
      <c r="P601" s="7">
        <f t="shared" si="54"/>
        <v>62.341463414634148</v>
      </c>
      <c r="Q601" s="6" t="str">
        <f t="shared" si="55"/>
        <v>film &amp; video</v>
      </c>
      <c r="R601" s="6" t="str">
        <f t="shared" si="56"/>
        <v>documentary</v>
      </c>
      <c r="S601" s="8">
        <f t="shared" si="57"/>
        <v>42047.25</v>
      </c>
      <c r="T601" s="8">
        <f t="shared" si="58"/>
        <v>42055.25</v>
      </c>
      <c r="U601" s="6">
        <f t="shared" si="59"/>
        <v>2015</v>
      </c>
      <c r="V601" t="str" cm="1">
        <f t="array" ref="V601">_xlfn.IFS(D601&lt;1000,"&lt;1000",D601&lt;5000,"1000 to 4999",D601&lt;10000,"5000 to 9999",D601&lt;15000,"10000 to 14999",D601&lt;20000,"15000 to 19999",D601&lt;25000,"20000 to 24999",D601&lt;30000,"25000 to 29999",D601&lt;35000,"30000 to 34999",D601&lt;40000,"35000 to 39999",D601&lt;45000,"40000 to 44999",D601&lt;50000,"45000 to 49999",D601&gt;50000,"Greater than 50000")</f>
        <v>Greater than 50000</v>
      </c>
    </row>
    <row r="602" spans="1:22"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5" cm="1">
        <f t="array" ref="O602">_xlfn.IFS(INT(E602/D602)&gt;=2,2,INT(E602/D602)&lt;2,E602/D602)</f>
        <v>0.05</v>
      </c>
      <c r="P602" s="7">
        <f t="shared" si="54"/>
        <v>5</v>
      </c>
      <c r="Q602" s="6" t="str">
        <f t="shared" si="55"/>
        <v>food</v>
      </c>
      <c r="R602" s="6" t="str">
        <f t="shared" si="56"/>
        <v>food trucks</v>
      </c>
      <c r="S602" s="8">
        <f t="shared" si="57"/>
        <v>41485.208333333336</v>
      </c>
      <c r="T602" s="8">
        <f t="shared" si="58"/>
        <v>41497.208333333336</v>
      </c>
      <c r="U602" s="6">
        <f t="shared" si="59"/>
        <v>2013</v>
      </c>
      <c r="V602" t="str" cm="1">
        <f t="array" ref="V602">_xlfn.IFS(D602&lt;1000,"&lt;1000",D602&lt;5000,"1000 to 4999",D602&lt;10000,"5000 to 9999",D602&lt;15000,"10000 to 14999",D602&lt;20000,"15000 to 19999",D602&lt;25000,"20000 to 24999",D602&lt;30000,"25000 to 29999",D602&lt;35000,"30000 to 34999",D602&lt;40000,"35000 to 39999",D602&lt;45000,"40000 to 44999",D602&lt;50000,"45000 to 49999",D602&gt;50000,"Greater than 50000")</f>
        <v>&lt;1000</v>
      </c>
    </row>
    <row r="603" spans="1:22"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5" cm="1">
        <f t="array" ref="O603">_xlfn.IFS(INT(E603/D603)&gt;=2,2,INT(E603/D603)&lt;2,E603/D603)</f>
        <v>2</v>
      </c>
      <c r="P603" s="7">
        <f t="shared" si="54"/>
        <v>67.103092783505161</v>
      </c>
      <c r="Q603" s="6" t="str">
        <f t="shared" si="55"/>
        <v>technology</v>
      </c>
      <c r="R603" s="6" t="str">
        <f t="shared" si="56"/>
        <v>wearables</v>
      </c>
      <c r="S603" s="8">
        <f t="shared" si="57"/>
        <v>41789.208333333336</v>
      </c>
      <c r="T603" s="8">
        <f t="shared" si="58"/>
        <v>41806.208333333336</v>
      </c>
      <c r="U603" s="6">
        <f t="shared" si="59"/>
        <v>2014</v>
      </c>
      <c r="V603" t="str" cm="1">
        <f t="array" ref="V603">_xlfn.IFS(D603&lt;1000,"&lt;1000",D603&lt;5000,"1000 to 4999",D603&lt;10000,"5000 to 9999",D603&lt;15000,"10000 to 14999",D603&lt;20000,"15000 to 19999",D603&lt;25000,"20000 to 24999",D603&lt;30000,"25000 to 29999",D603&lt;35000,"30000 to 34999",D603&lt;40000,"35000 to 39999",D603&lt;45000,"40000 to 44999",D603&lt;50000,"45000 to 49999",D603&gt;50000,"Greater than 50000")</f>
        <v>5000 to 9999</v>
      </c>
    </row>
    <row r="604" spans="1:22"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5" cm="1">
        <f t="array" ref="O604">_xlfn.IFS(INT(E604/D604)&gt;=2,2,INT(E604/D604)&lt;2,E604/D604)</f>
        <v>1.2823628691983122</v>
      </c>
      <c r="P604" s="7">
        <f t="shared" si="54"/>
        <v>79.978947368421046</v>
      </c>
      <c r="Q604" s="6" t="str">
        <f t="shared" si="55"/>
        <v>theater</v>
      </c>
      <c r="R604" s="6" t="str">
        <f t="shared" si="56"/>
        <v>plays</v>
      </c>
      <c r="S604" s="8">
        <f t="shared" si="57"/>
        <v>42160.208333333328</v>
      </c>
      <c r="T604" s="8">
        <f t="shared" si="58"/>
        <v>42171.208333333328</v>
      </c>
      <c r="U604" s="6">
        <f t="shared" si="59"/>
        <v>2015</v>
      </c>
      <c r="V604" t="str" cm="1">
        <f t="array" ref="V604">_xlfn.IFS(D604&lt;1000,"&lt;1000",D604&lt;5000,"1000 to 4999",D604&lt;10000,"5000 to 9999",D604&lt;15000,"10000 to 14999",D604&lt;20000,"15000 to 19999",D604&lt;25000,"20000 to 24999",D604&lt;30000,"25000 to 29999",D604&lt;35000,"30000 to 34999",D604&lt;40000,"35000 to 39999",D604&lt;45000,"40000 to 44999",D604&lt;50000,"45000 to 49999",D604&gt;50000,"Greater than 50000")</f>
        <v>Greater than 50000</v>
      </c>
    </row>
    <row r="605" spans="1:22"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5" cm="1">
        <f t="array" ref="O605">_xlfn.IFS(INT(E605/D605)&gt;=2,2,INT(E605/D605)&lt;2,E605/D605)</f>
        <v>1.1966037735849056</v>
      </c>
      <c r="P605" s="7">
        <f t="shared" si="54"/>
        <v>62.176470588235297</v>
      </c>
      <c r="Q605" s="6" t="str">
        <f t="shared" si="55"/>
        <v>theater</v>
      </c>
      <c r="R605" s="6" t="str">
        <f t="shared" si="56"/>
        <v>plays</v>
      </c>
      <c r="S605" s="8">
        <f t="shared" si="57"/>
        <v>43573.208333333328</v>
      </c>
      <c r="T605" s="8">
        <f t="shared" si="58"/>
        <v>43600.208333333328</v>
      </c>
      <c r="U605" s="6">
        <f t="shared" si="59"/>
        <v>2019</v>
      </c>
      <c r="V605" t="str" cm="1">
        <f t="array" ref="V605">_xlfn.IFS(D605&lt;1000,"&lt;1000",D605&lt;5000,"1000 to 4999",D605&lt;10000,"5000 to 9999",D605&lt;15000,"10000 to 14999",D605&lt;20000,"15000 to 19999",D605&lt;25000,"20000 to 24999",D605&lt;30000,"25000 to 29999",D605&lt;35000,"30000 to 34999",D605&lt;40000,"35000 to 39999",D605&lt;45000,"40000 to 44999",D605&lt;50000,"45000 to 49999",D605&gt;50000,"Greater than 50000")</f>
        <v>5000 to 9999</v>
      </c>
    </row>
    <row r="606" spans="1:22"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5" cm="1">
        <f t="array" ref="O606">_xlfn.IFS(INT(E606/D606)&gt;=2,2,INT(E606/D606)&lt;2,E606/D606)</f>
        <v>1.7073055242390078</v>
      </c>
      <c r="P606" s="7">
        <f t="shared" si="54"/>
        <v>53.005950297514879</v>
      </c>
      <c r="Q606" s="6" t="str">
        <f t="shared" si="55"/>
        <v>theater</v>
      </c>
      <c r="R606" s="6" t="str">
        <f t="shared" si="56"/>
        <v>plays</v>
      </c>
      <c r="S606" s="8">
        <f t="shared" si="57"/>
        <v>40565.25</v>
      </c>
      <c r="T606" s="8">
        <f t="shared" si="58"/>
        <v>40586.25</v>
      </c>
      <c r="U606" s="6">
        <f t="shared" si="59"/>
        <v>2011</v>
      </c>
      <c r="V606" t="str" cm="1">
        <f t="array" ref="V606">_xlfn.IFS(D606&lt;1000,"&lt;1000",D606&lt;5000,"1000 to 4999",D606&lt;10000,"5000 to 9999",D606&lt;15000,"10000 to 14999",D606&lt;20000,"15000 to 19999",D606&lt;25000,"20000 to 24999",D606&lt;30000,"25000 to 29999",D606&lt;35000,"30000 to 34999",D606&lt;40000,"35000 to 39999",D606&lt;45000,"40000 to 44999",D606&lt;50000,"45000 to 49999",D606&gt;50000,"Greater than 50000")</f>
        <v>Greater than 50000</v>
      </c>
    </row>
    <row r="607" spans="1:22"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5" cm="1">
        <f t="array" ref="O607">_xlfn.IFS(INT(E607/D607)&gt;=2,2,INT(E607/D607)&lt;2,E607/D607)</f>
        <v>1.8721212121212121</v>
      </c>
      <c r="P607" s="7">
        <f t="shared" si="54"/>
        <v>57.738317757009348</v>
      </c>
      <c r="Q607" s="6" t="str">
        <f t="shared" si="55"/>
        <v>publishing</v>
      </c>
      <c r="R607" s="6" t="str">
        <f t="shared" si="56"/>
        <v>nonfiction</v>
      </c>
      <c r="S607" s="8">
        <f t="shared" si="57"/>
        <v>42280.208333333328</v>
      </c>
      <c r="T607" s="8">
        <f t="shared" si="58"/>
        <v>42321.25</v>
      </c>
      <c r="U607" s="6">
        <f t="shared" si="59"/>
        <v>2015</v>
      </c>
      <c r="V607" t="str" cm="1">
        <f t="array" ref="V607">_xlfn.IFS(D607&lt;1000,"&lt;1000",D607&lt;5000,"1000 to 4999",D607&lt;10000,"5000 to 9999",D607&lt;15000,"10000 to 14999",D607&lt;20000,"15000 to 19999",D607&lt;25000,"20000 to 24999",D607&lt;30000,"25000 to 29999",D607&lt;35000,"30000 to 34999",D607&lt;40000,"35000 to 39999",D607&lt;45000,"40000 to 44999",D607&lt;50000,"45000 to 49999",D607&gt;50000,"Greater than 50000")</f>
        <v>1000 to 4999</v>
      </c>
    </row>
    <row r="608" spans="1:22"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5" cm="1">
        <f t="array" ref="O608">_xlfn.IFS(INT(E608/D608)&gt;=2,2,INT(E608/D608)&lt;2,E608/D608)</f>
        <v>1.8838235294117647</v>
      </c>
      <c r="P608" s="7">
        <f t="shared" si="54"/>
        <v>40.03125</v>
      </c>
      <c r="Q608" s="6" t="str">
        <f t="shared" si="55"/>
        <v>music</v>
      </c>
      <c r="R608" s="6" t="str">
        <f t="shared" si="56"/>
        <v>rock</v>
      </c>
      <c r="S608" s="8">
        <f t="shared" si="57"/>
        <v>42436.25</v>
      </c>
      <c r="T608" s="8">
        <f t="shared" si="58"/>
        <v>42447.208333333328</v>
      </c>
      <c r="U608" s="6">
        <f t="shared" si="59"/>
        <v>2016</v>
      </c>
      <c r="V608" t="str" cm="1">
        <f t="array" ref="V608">_xlfn.IFS(D608&lt;1000,"&lt;1000",D608&lt;5000,"1000 to 4999",D608&lt;10000,"5000 to 9999",D608&lt;15000,"10000 to 14999",D608&lt;20000,"15000 to 19999",D608&lt;25000,"20000 to 24999",D608&lt;30000,"25000 to 29999",D608&lt;35000,"30000 to 34999",D608&lt;40000,"35000 to 39999",D608&lt;45000,"40000 to 44999",D608&lt;50000,"45000 to 49999",D608&gt;50000,"Greater than 50000")</f>
        <v>1000 to 4999</v>
      </c>
    </row>
    <row r="609" spans="1:22"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5" cm="1">
        <f t="array" ref="O609">_xlfn.IFS(INT(E609/D609)&gt;=2,2,INT(E609/D609)&lt;2,E609/D609)</f>
        <v>1.3129869186046512</v>
      </c>
      <c r="P609" s="7">
        <f t="shared" si="54"/>
        <v>81.016591928251117</v>
      </c>
      <c r="Q609" s="6" t="str">
        <f t="shared" si="55"/>
        <v>food</v>
      </c>
      <c r="R609" s="6" t="str">
        <f t="shared" si="56"/>
        <v>food trucks</v>
      </c>
      <c r="S609" s="8">
        <f t="shared" si="57"/>
        <v>41721.208333333336</v>
      </c>
      <c r="T609" s="8">
        <f t="shared" si="58"/>
        <v>41723.208333333336</v>
      </c>
      <c r="U609" s="6">
        <f t="shared" si="59"/>
        <v>2014</v>
      </c>
      <c r="V609" t="str" cm="1">
        <f t="array" ref="V609">_xlfn.IFS(D609&lt;1000,"&lt;1000",D609&lt;5000,"1000 to 4999",D609&lt;10000,"5000 to 9999",D609&lt;15000,"10000 to 14999",D609&lt;20000,"15000 to 19999",D609&lt;25000,"20000 to 24999",D609&lt;30000,"25000 to 29999",D609&lt;35000,"30000 to 34999",D609&lt;40000,"35000 to 39999",D609&lt;45000,"40000 to 44999",D609&lt;50000,"45000 to 49999",D609&gt;50000,"Greater than 50000")</f>
        <v>Greater than 50000</v>
      </c>
    </row>
    <row r="610" spans="1:22"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5" cm="1">
        <f t="array" ref="O610">_xlfn.IFS(INT(E610/D610)&gt;=2,2,INT(E610/D610)&lt;2,E610/D610)</f>
        <v>2</v>
      </c>
      <c r="P610" s="7">
        <f t="shared" si="54"/>
        <v>35.047468354430379</v>
      </c>
      <c r="Q610" s="6" t="str">
        <f t="shared" si="55"/>
        <v>music</v>
      </c>
      <c r="R610" s="6" t="str">
        <f t="shared" si="56"/>
        <v>jazz</v>
      </c>
      <c r="S610" s="8">
        <f t="shared" si="57"/>
        <v>43530.25</v>
      </c>
      <c r="T610" s="8">
        <f t="shared" si="58"/>
        <v>43534.25</v>
      </c>
      <c r="U610" s="6">
        <f t="shared" si="59"/>
        <v>2019</v>
      </c>
      <c r="V610" t="str" cm="1">
        <f t="array" ref="V610">_xlfn.IFS(D610&lt;1000,"&lt;1000",D610&lt;5000,"1000 to 4999",D610&lt;10000,"5000 to 9999",D610&lt;15000,"10000 to 14999",D610&lt;20000,"15000 to 19999",D610&lt;25000,"20000 to 24999",D610&lt;30000,"25000 to 29999",D610&lt;35000,"30000 to 34999",D610&lt;40000,"35000 to 39999",D610&lt;45000,"40000 to 44999",D610&lt;50000,"45000 to 49999",D610&gt;50000,"Greater than 50000")</f>
        <v>1000 to 4999</v>
      </c>
    </row>
    <row r="611" spans="1:22"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5" cm="1">
        <f t="array" ref="O611">_xlfn.IFS(INT(E611/D611)&gt;=2,2,INT(E611/D611)&lt;2,E611/D611)</f>
        <v>1.2041999999999999</v>
      </c>
      <c r="P611" s="7">
        <f t="shared" si="54"/>
        <v>102.92307692307692</v>
      </c>
      <c r="Q611" s="6" t="str">
        <f t="shared" si="55"/>
        <v>film &amp; video</v>
      </c>
      <c r="R611" s="6" t="str">
        <f t="shared" si="56"/>
        <v>science fiction</v>
      </c>
      <c r="S611" s="8">
        <f t="shared" si="57"/>
        <v>43481.25</v>
      </c>
      <c r="T611" s="8">
        <f t="shared" si="58"/>
        <v>43498.25</v>
      </c>
      <c r="U611" s="6">
        <f t="shared" si="59"/>
        <v>2019</v>
      </c>
      <c r="V611" t="str" cm="1">
        <f t="array" ref="V611">_xlfn.IFS(D611&lt;1000,"&lt;1000",D611&lt;5000,"1000 to 4999",D611&lt;10000,"5000 to 9999",D611&lt;15000,"10000 to 14999",D611&lt;20000,"15000 to 19999",D611&lt;25000,"20000 to 24999",D611&lt;30000,"25000 to 29999",D611&lt;35000,"30000 to 34999",D611&lt;40000,"35000 to 39999",D611&lt;45000,"40000 to 44999",D611&lt;50000,"45000 to 49999",D611&gt;50000,"Greater than 50000")</f>
        <v>10000 to 14999</v>
      </c>
    </row>
    <row r="612" spans="1:22"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5" cm="1">
        <f t="array" ref="O612">_xlfn.IFS(INT(E612/D612)&gt;=2,2,INT(E612/D612)&lt;2,E612/D612)</f>
        <v>2</v>
      </c>
      <c r="P612" s="7">
        <f t="shared" si="54"/>
        <v>27.998126756166094</v>
      </c>
      <c r="Q612" s="6" t="str">
        <f t="shared" si="55"/>
        <v>theater</v>
      </c>
      <c r="R612" s="6" t="str">
        <f t="shared" si="56"/>
        <v>plays</v>
      </c>
      <c r="S612" s="8">
        <f t="shared" si="57"/>
        <v>41259.25</v>
      </c>
      <c r="T612" s="8">
        <f t="shared" si="58"/>
        <v>41273.25</v>
      </c>
      <c r="U612" s="6">
        <f t="shared" si="59"/>
        <v>2012</v>
      </c>
      <c r="V612" t="str" cm="1">
        <f t="array" ref="V612">_xlfn.IFS(D612&lt;1000,"&lt;1000",D612&lt;5000,"1000 to 4999",D612&lt;10000,"5000 to 9999",D612&lt;15000,"10000 to 14999",D612&lt;20000,"15000 to 19999",D612&lt;25000,"20000 to 24999",D612&lt;30000,"25000 to 29999",D612&lt;35000,"30000 to 34999",D612&lt;40000,"35000 to 39999",D612&lt;45000,"40000 to 44999",D612&lt;50000,"45000 to 49999",D612&gt;50000,"Greater than 50000")</f>
        <v>40000 to 44999</v>
      </c>
    </row>
    <row r="613" spans="1:22"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5" cm="1">
        <f t="array" ref="O613">_xlfn.IFS(INT(E613/D613)&gt;=2,2,INT(E613/D613)&lt;2,E613/D613)</f>
        <v>0.13853658536585367</v>
      </c>
      <c r="P613" s="7">
        <f t="shared" si="54"/>
        <v>75.733333333333334</v>
      </c>
      <c r="Q613" s="6" t="str">
        <f t="shared" si="55"/>
        <v>theater</v>
      </c>
      <c r="R613" s="6" t="str">
        <f t="shared" si="56"/>
        <v>plays</v>
      </c>
      <c r="S613" s="8">
        <f t="shared" si="57"/>
        <v>41480.208333333336</v>
      </c>
      <c r="T613" s="8">
        <f t="shared" si="58"/>
        <v>41492.208333333336</v>
      </c>
      <c r="U613" s="6">
        <f t="shared" si="59"/>
        <v>2013</v>
      </c>
      <c r="V613" t="str" cm="1">
        <f t="array" ref="V613">_xlfn.IFS(D613&lt;1000,"&lt;1000",D613&lt;5000,"1000 to 4999",D613&lt;10000,"5000 to 9999",D613&lt;15000,"10000 to 14999",D613&lt;20000,"15000 to 19999",D613&lt;25000,"20000 to 24999",D613&lt;30000,"25000 to 29999",D613&lt;35000,"30000 to 34999",D613&lt;40000,"35000 to 39999",D613&lt;45000,"40000 to 44999",D613&lt;50000,"45000 to 49999",D613&gt;50000,"Greater than 50000")</f>
        <v>5000 to 9999</v>
      </c>
    </row>
    <row r="614" spans="1:22"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5" cm="1">
        <f t="array" ref="O614">_xlfn.IFS(INT(E614/D614)&gt;=2,2,INT(E614/D614)&lt;2,E614/D614)</f>
        <v>1.3943548387096774</v>
      </c>
      <c r="P614" s="7">
        <f t="shared" si="54"/>
        <v>45.026041666666664</v>
      </c>
      <c r="Q614" s="6" t="str">
        <f t="shared" si="55"/>
        <v>music</v>
      </c>
      <c r="R614" s="6" t="str">
        <f t="shared" si="56"/>
        <v>electric music</v>
      </c>
      <c r="S614" s="8">
        <f t="shared" si="57"/>
        <v>40474.208333333336</v>
      </c>
      <c r="T614" s="8">
        <f t="shared" si="58"/>
        <v>40497.25</v>
      </c>
      <c r="U614" s="6">
        <f t="shared" si="59"/>
        <v>2010</v>
      </c>
      <c r="V614" t="str" cm="1">
        <f t="array" ref="V614">_xlfn.IFS(D614&lt;1000,"&lt;1000",D614&lt;5000,"1000 to 4999",D614&lt;10000,"5000 to 9999",D614&lt;15000,"10000 to 14999",D614&lt;20000,"15000 to 19999",D614&lt;25000,"20000 to 24999",D614&lt;30000,"25000 to 29999",D614&lt;35000,"30000 to 34999",D614&lt;40000,"35000 to 39999",D614&lt;45000,"40000 to 44999",D614&lt;50000,"45000 to 49999",D614&gt;50000,"Greater than 50000")</f>
        <v>5000 to 9999</v>
      </c>
    </row>
    <row r="615" spans="1:22"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5" cm="1">
        <f t="array" ref="O615">_xlfn.IFS(INT(E615/D615)&gt;=2,2,INT(E615/D615)&lt;2,E615/D615)</f>
        <v>1.74</v>
      </c>
      <c r="P615" s="7">
        <f t="shared" si="54"/>
        <v>73.615384615384613</v>
      </c>
      <c r="Q615" s="6" t="str">
        <f t="shared" si="55"/>
        <v>theater</v>
      </c>
      <c r="R615" s="6" t="str">
        <f t="shared" si="56"/>
        <v>plays</v>
      </c>
      <c r="S615" s="8">
        <f t="shared" si="57"/>
        <v>42973.208333333328</v>
      </c>
      <c r="T615" s="8">
        <f t="shared" si="58"/>
        <v>42982.208333333328</v>
      </c>
      <c r="U615" s="6">
        <f t="shared" si="59"/>
        <v>2017</v>
      </c>
      <c r="V615" t="str" cm="1">
        <f t="array" ref="V615">_xlfn.IFS(D615&lt;1000,"&lt;1000",D615&lt;5000,"1000 to 4999",D615&lt;10000,"5000 to 9999",D615&lt;15000,"10000 to 14999",D615&lt;20000,"15000 to 19999",D615&lt;25000,"20000 to 24999",D615&lt;30000,"25000 to 29999",D615&lt;35000,"30000 to 34999",D615&lt;40000,"35000 to 39999",D615&lt;45000,"40000 to 44999",D615&lt;50000,"45000 to 49999",D615&gt;50000,"Greater than 50000")</f>
        <v>1000 to 4999</v>
      </c>
    </row>
    <row r="616" spans="1:22"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5" cm="1">
        <f t="array" ref="O616">_xlfn.IFS(INT(E616/D616)&gt;=2,2,INT(E616/D616)&lt;2,E616/D616)</f>
        <v>1.5549056603773586</v>
      </c>
      <c r="P616" s="7">
        <f t="shared" si="54"/>
        <v>56.991701244813278</v>
      </c>
      <c r="Q616" s="6" t="str">
        <f t="shared" si="55"/>
        <v>theater</v>
      </c>
      <c r="R616" s="6" t="str">
        <f t="shared" si="56"/>
        <v>plays</v>
      </c>
      <c r="S616" s="8">
        <f t="shared" si="57"/>
        <v>42746.25</v>
      </c>
      <c r="T616" s="8">
        <f t="shared" si="58"/>
        <v>42764.25</v>
      </c>
      <c r="U616" s="6">
        <f t="shared" si="59"/>
        <v>2017</v>
      </c>
      <c r="V616" t="str" cm="1">
        <f t="array" ref="V616">_xlfn.IFS(D616&lt;1000,"&lt;1000",D616&lt;5000,"1000 to 4999",D616&lt;10000,"5000 to 9999",D616&lt;15000,"10000 to 14999",D616&lt;20000,"15000 to 19999",D616&lt;25000,"20000 to 24999",D616&lt;30000,"25000 to 29999",D616&lt;35000,"30000 to 34999",D616&lt;40000,"35000 to 39999",D616&lt;45000,"40000 to 44999",D616&lt;50000,"45000 to 49999",D616&gt;50000,"Greater than 50000")</f>
        <v>25000 to 29999</v>
      </c>
    </row>
    <row r="617" spans="1:22"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5" cm="1">
        <f t="array" ref="O617">_xlfn.IFS(INT(E617/D617)&gt;=2,2,INT(E617/D617)&lt;2,E617/D617)</f>
        <v>1.7044705882352942</v>
      </c>
      <c r="P617" s="7">
        <f t="shared" si="54"/>
        <v>85.223529411764702</v>
      </c>
      <c r="Q617" s="6" t="str">
        <f t="shared" si="55"/>
        <v>theater</v>
      </c>
      <c r="R617" s="6" t="str">
        <f t="shared" si="56"/>
        <v>plays</v>
      </c>
      <c r="S617" s="8">
        <f t="shared" si="57"/>
        <v>42489.208333333328</v>
      </c>
      <c r="T617" s="8">
        <f t="shared" si="58"/>
        <v>42499.208333333328</v>
      </c>
      <c r="U617" s="6">
        <f t="shared" si="59"/>
        <v>2016</v>
      </c>
      <c r="V617" t="str" cm="1">
        <f t="array" ref="V617">_xlfn.IFS(D617&lt;1000,"&lt;1000",D617&lt;5000,"1000 to 4999",D617&lt;10000,"5000 to 9999",D617&lt;15000,"10000 to 14999",D617&lt;20000,"15000 to 19999",D617&lt;25000,"20000 to 24999",D617&lt;30000,"25000 to 29999",D617&lt;35000,"30000 to 34999",D617&lt;40000,"35000 to 39999",D617&lt;45000,"40000 to 44999",D617&lt;50000,"45000 to 49999",D617&gt;50000,"Greater than 50000")</f>
        <v>5000 to 9999</v>
      </c>
    </row>
    <row r="618" spans="1:22"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5" cm="1">
        <f t="array" ref="O618">_xlfn.IFS(INT(E618/D618)&gt;=2,2,INT(E618/D618)&lt;2,E618/D618)</f>
        <v>1.8951562500000001</v>
      </c>
      <c r="P618" s="7">
        <f t="shared" si="54"/>
        <v>50.962184873949582</v>
      </c>
      <c r="Q618" s="6" t="str">
        <f t="shared" si="55"/>
        <v>music</v>
      </c>
      <c r="R618" s="6" t="str">
        <f t="shared" si="56"/>
        <v>indie rock</v>
      </c>
      <c r="S618" s="8">
        <f t="shared" si="57"/>
        <v>41537.208333333336</v>
      </c>
      <c r="T618" s="8">
        <f t="shared" si="58"/>
        <v>41538.208333333336</v>
      </c>
      <c r="U618" s="6">
        <f t="shared" si="59"/>
        <v>2013</v>
      </c>
      <c r="V618" t="str" cm="1">
        <f t="array" ref="V618">_xlfn.IFS(D618&lt;1000,"&lt;1000",D618&lt;5000,"1000 to 4999",D618&lt;10000,"5000 to 9999",D618&lt;15000,"10000 to 14999",D618&lt;20000,"15000 to 19999",D618&lt;25000,"20000 to 24999",D618&lt;30000,"25000 to 29999",D618&lt;35000,"30000 to 34999",D618&lt;40000,"35000 to 39999",D618&lt;45000,"40000 to 44999",D618&lt;50000,"45000 to 49999",D618&gt;50000,"Greater than 50000")</f>
        <v>5000 to 9999</v>
      </c>
    </row>
    <row r="619" spans="1:22"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5" cm="1">
        <f t="array" ref="O619">_xlfn.IFS(INT(E619/D619)&gt;=2,2,INT(E619/D619)&lt;2,E619/D619)</f>
        <v>2</v>
      </c>
      <c r="P619" s="7">
        <f t="shared" si="54"/>
        <v>63.563636363636363</v>
      </c>
      <c r="Q619" s="6" t="str">
        <f t="shared" si="55"/>
        <v>theater</v>
      </c>
      <c r="R619" s="6" t="str">
        <f t="shared" si="56"/>
        <v>plays</v>
      </c>
      <c r="S619" s="8">
        <f t="shared" si="57"/>
        <v>41794.208333333336</v>
      </c>
      <c r="T619" s="8">
        <f t="shared" si="58"/>
        <v>41804.208333333336</v>
      </c>
      <c r="U619" s="6">
        <f t="shared" si="59"/>
        <v>2014</v>
      </c>
      <c r="V619" t="str" cm="1">
        <f t="array" ref="V619">_xlfn.IFS(D619&lt;1000,"&lt;1000",D619&lt;5000,"1000 to 4999",D619&lt;10000,"5000 to 9999",D619&lt;15000,"10000 to 14999",D619&lt;20000,"15000 to 19999",D619&lt;25000,"20000 to 24999",D619&lt;30000,"25000 to 29999",D619&lt;35000,"30000 to 34999",D619&lt;40000,"35000 to 39999",D619&lt;45000,"40000 to 44999",D619&lt;50000,"45000 to 49999",D619&gt;50000,"Greater than 50000")</f>
        <v>1000 to 4999</v>
      </c>
    </row>
    <row r="620" spans="1:22"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5" cm="1">
        <f t="array" ref="O620">_xlfn.IFS(INT(E620/D620)&gt;=2,2,INT(E620/D620)&lt;2,E620/D620)</f>
        <v>0.48860523665659616</v>
      </c>
      <c r="P620" s="7">
        <f t="shared" si="54"/>
        <v>80.999165275459092</v>
      </c>
      <c r="Q620" s="6" t="str">
        <f t="shared" si="55"/>
        <v>publishing</v>
      </c>
      <c r="R620" s="6" t="str">
        <f t="shared" si="56"/>
        <v>nonfiction</v>
      </c>
      <c r="S620" s="8">
        <f t="shared" si="57"/>
        <v>41396.208333333336</v>
      </c>
      <c r="T620" s="8">
        <f t="shared" si="58"/>
        <v>41417.208333333336</v>
      </c>
      <c r="U620" s="6">
        <f t="shared" si="59"/>
        <v>2013</v>
      </c>
      <c r="V620" t="str" cm="1">
        <f t="array" ref="V620">_xlfn.IFS(D620&lt;1000,"&lt;1000",D620&lt;5000,"1000 to 4999",D620&lt;10000,"5000 to 9999",D620&lt;15000,"10000 to 14999",D620&lt;20000,"15000 to 19999",D620&lt;25000,"20000 to 24999",D620&lt;30000,"25000 to 29999",D620&lt;35000,"30000 to 34999",D620&lt;40000,"35000 to 39999",D620&lt;45000,"40000 to 44999",D620&lt;50000,"45000 to 49999",D620&gt;50000,"Greater than 50000")</f>
        <v>Greater than 50000</v>
      </c>
    </row>
    <row r="621" spans="1:22"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5" cm="1">
        <f t="array" ref="O621">_xlfn.IFS(INT(E621/D621)&gt;=2,2,INT(E621/D621)&lt;2,E621/D621)</f>
        <v>0.28461970393057684</v>
      </c>
      <c r="P621" s="7">
        <f t="shared" si="54"/>
        <v>86.044753086419746</v>
      </c>
      <c r="Q621" s="6" t="str">
        <f t="shared" si="55"/>
        <v>theater</v>
      </c>
      <c r="R621" s="6" t="str">
        <f t="shared" si="56"/>
        <v>plays</v>
      </c>
      <c r="S621" s="8">
        <f t="shared" si="57"/>
        <v>40669.208333333336</v>
      </c>
      <c r="T621" s="8">
        <f t="shared" si="58"/>
        <v>40670.208333333336</v>
      </c>
      <c r="U621" s="6">
        <f t="shared" si="59"/>
        <v>2011</v>
      </c>
      <c r="V621" t="str" cm="1">
        <f t="array" ref="V621">_xlfn.IFS(D621&lt;1000,"&lt;1000",D621&lt;5000,"1000 to 4999",D621&lt;10000,"5000 to 9999",D621&lt;15000,"10000 to 14999",D621&lt;20000,"15000 to 19999",D621&lt;25000,"20000 to 24999",D621&lt;30000,"25000 to 29999",D621&lt;35000,"30000 to 34999",D621&lt;40000,"35000 to 39999",D621&lt;45000,"40000 to 44999",D621&lt;50000,"45000 to 49999",D621&gt;50000,"Greater than 50000")</f>
        <v>Greater than 50000</v>
      </c>
    </row>
    <row r="622" spans="1:22"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5" cm="1">
        <f t="array" ref="O622">_xlfn.IFS(INT(E622/D622)&gt;=2,2,INT(E622/D622)&lt;2,E622/D622)</f>
        <v>2</v>
      </c>
      <c r="P622" s="7">
        <f t="shared" si="54"/>
        <v>90.0390625</v>
      </c>
      <c r="Q622" s="6" t="str">
        <f t="shared" si="55"/>
        <v>photography</v>
      </c>
      <c r="R622" s="6" t="str">
        <f t="shared" si="56"/>
        <v>photography books</v>
      </c>
      <c r="S622" s="8">
        <f t="shared" si="57"/>
        <v>42559.208333333328</v>
      </c>
      <c r="T622" s="8">
        <f t="shared" si="58"/>
        <v>42563.208333333328</v>
      </c>
      <c r="U622" s="6">
        <f t="shared" si="59"/>
        <v>2016</v>
      </c>
      <c r="V622" t="str" cm="1">
        <f t="array" ref="V622">_xlfn.IFS(D622&lt;1000,"&lt;1000",D622&lt;5000,"1000 to 4999",D622&lt;10000,"5000 to 9999",D622&lt;15000,"10000 to 14999",D622&lt;20000,"15000 to 19999",D622&lt;25000,"20000 to 24999",D622&lt;30000,"25000 to 29999",D622&lt;35000,"30000 to 34999",D622&lt;40000,"35000 to 39999",D622&lt;45000,"40000 to 44999",D622&lt;50000,"45000 to 49999",D622&gt;50000,"Greater than 50000")</f>
        <v>1000 to 4999</v>
      </c>
    </row>
    <row r="623" spans="1:22"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5" cm="1">
        <f t="array" ref="O623">_xlfn.IFS(INT(E623/D623)&gt;=2,2,INT(E623/D623)&lt;2,E623/D623)</f>
        <v>2</v>
      </c>
      <c r="P623" s="7">
        <f t="shared" si="54"/>
        <v>74.006063432835816</v>
      </c>
      <c r="Q623" s="6" t="str">
        <f t="shared" si="55"/>
        <v>theater</v>
      </c>
      <c r="R623" s="6" t="str">
        <f t="shared" si="56"/>
        <v>plays</v>
      </c>
      <c r="S623" s="8">
        <f t="shared" si="57"/>
        <v>42626.208333333328</v>
      </c>
      <c r="T623" s="8">
        <f t="shared" si="58"/>
        <v>42631.208333333328</v>
      </c>
      <c r="U623" s="6">
        <f t="shared" si="59"/>
        <v>2016</v>
      </c>
      <c r="V623" t="str" cm="1">
        <f t="array" ref="V623">_xlfn.IFS(D623&lt;1000,"&lt;1000",D623&lt;5000,"1000 to 4999",D623&lt;10000,"5000 to 9999",D623&lt;15000,"10000 to 14999",D623&lt;20000,"15000 to 19999",D623&lt;25000,"20000 to 24999",D623&lt;30000,"25000 to 29999",D623&lt;35000,"30000 to 34999",D623&lt;40000,"35000 to 39999",D623&lt;45000,"40000 to 44999",D623&lt;50000,"45000 to 49999",D623&gt;50000,"Greater than 50000")</f>
        <v>25000 to 29999</v>
      </c>
    </row>
    <row r="624" spans="1:22"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5" cm="1">
        <f t="array" ref="O624">_xlfn.IFS(INT(E624/D624)&gt;=2,2,INT(E624/D624)&lt;2,E624/D624)</f>
        <v>3.1301587301587303E-2</v>
      </c>
      <c r="P624" s="7">
        <f t="shared" si="54"/>
        <v>92.4375</v>
      </c>
      <c r="Q624" s="6" t="str">
        <f t="shared" si="55"/>
        <v>music</v>
      </c>
      <c r="R624" s="6" t="str">
        <f t="shared" si="56"/>
        <v>indie rock</v>
      </c>
      <c r="S624" s="8">
        <f t="shared" si="57"/>
        <v>43205.208333333328</v>
      </c>
      <c r="T624" s="8">
        <f t="shared" si="58"/>
        <v>43231.208333333328</v>
      </c>
      <c r="U624" s="6">
        <f t="shared" si="59"/>
        <v>2018</v>
      </c>
      <c r="V624" t="str" cm="1">
        <f t="array" ref="V624">_xlfn.IFS(D624&lt;1000,"&lt;1000",D624&lt;5000,"1000 to 4999",D624&lt;10000,"5000 to 9999",D624&lt;15000,"10000 to 14999",D624&lt;20000,"15000 to 19999",D624&lt;25000,"20000 to 24999",D624&lt;30000,"25000 to 29999",D624&lt;35000,"30000 to 34999",D624&lt;40000,"35000 to 39999",D624&lt;45000,"40000 to 44999",D624&lt;50000,"45000 to 49999",D624&gt;50000,"Greater than 50000")</f>
        <v>Greater than 50000</v>
      </c>
    </row>
    <row r="625" spans="1:22"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5" cm="1">
        <f t="array" ref="O625">_xlfn.IFS(INT(E625/D625)&gt;=2,2,INT(E625/D625)&lt;2,E625/D625)</f>
        <v>1.5992152704135738</v>
      </c>
      <c r="P625" s="7">
        <f t="shared" si="54"/>
        <v>55.999257333828446</v>
      </c>
      <c r="Q625" s="6" t="str">
        <f t="shared" si="55"/>
        <v>theater</v>
      </c>
      <c r="R625" s="6" t="str">
        <f t="shared" si="56"/>
        <v>plays</v>
      </c>
      <c r="S625" s="8">
        <f t="shared" si="57"/>
        <v>42201.208333333328</v>
      </c>
      <c r="T625" s="8">
        <f t="shared" si="58"/>
        <v>42206.208333333328</v>
      </c>
      <c r="U625" s="6">
        <f t="shared" si="59"/>
        <v>2015</v>
      </c>
      <c r="V625" t="str" cm="1">
        <f t="array" ref="V625">_xlfn.IFS(D625&lt;1000,"&lt;1000",D625&lt;5000,"1000 to 4999",D625&lt;10000,"5000 to 9999",D625&lt;15000,"10000 to 14999",D625&lt;20000,"15000 to 19999",D625&lt;25000,"20000 to 24999",D625&lt;30000,"25000 to 29999",D625&lt;35000,"30000 to 34999",D625&lt;40000,"35000 to 39999",D625&lt;45000,"40000 to 44999",D625&lt;50000,"45000 to 49999",D625&gt;50000,"Greater than 50000")</f>
        <v>Greater than 50000</v>
      </c>
    </row>
    <row r="626" spans="1:22"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5" cm="1">
        <f t="array" ref="O626">_xlfn.IFS(INT(E626/D626)&gt;=2,2,INT(E626/D626)&lt;2,E626/D626)</f>
        <v>2</v>
      </c>
      <c r="P626" s="7">
        <f t="shared" si="54"/>
        <v>32.983796296296298</v>
      </c>
      <c r="Q626" s="6" t="str">
        <f t="shared" si="55"/>
        <v>photography</v>
      </c>
      <c r="R626" s="6" t="str">
        <f t="shared" si="56"/>
        <v>photography books</v>
      </c>
      <c r="S626" s="8">
        <f t="shared" si="57"/>
        <v>42029.25</v>
      </c>
      <c r="T626" s="8">
        <f t="shared" si="58"/>
        <v>42035.25</v>
      </c>
      <c r="U626" s="6">
        <f t="shared" si="59"/>
        <v>2015</v>
      </c>
      <c r="V626" t="str" cm="1">
        <f t="array" ref="V626">_xlfn.IFS(D626&lt;1000,"&lt;1000",D626&lt;5000,"1000 to 4999",D626&lt;10000,"5000 to 9999",D626&lt;15000,"10000 to 14999",D626&lt;20000,"15000 to 19999",D626&lt;25000,"20000 to 24999",D626&lt;30000,"25000 to 29999",D626&lt;35000,"30000 to 34999",D626&lt;40000,"35000 to 39999",D626&lt;45000,"40000 to 44999",D626&lt;50000,"45000 to 49999",D626&gt;50000,"Greater than 50000")</f>
        <v>5000 to 9999</v>
      </c>
    </row>
    <row r="627" spans="1:22"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5" cm="1">
        <f t="array" ref="O627">_xlfn.IFS(INT(E627/D627)&gt;=2,2,INT(E627/D627)&lt;2,E627/D627)</f>
        <v>0.77373333333333338</v>
      </c>
      <c r="P627" s="7">
        <f t="shared" si="54"/>
        <v>93.596774193548384</v>
      </c>
      <c r="Q627" s="6" t="str">
        <f t="shared" si="55"/>
        <v>theater</v>
      </c>
      <c r="R627" s="6" t="str">
        <f t="shared" si="56"/>
        <v>plays</v>
      </c>
      <c r="S627" s="8">
        <f t="shared" si="57"/>
        <v>43857.25</v>
      </c>
      <c r="T627" s="8">
        <f t="shared" si="58"/>
        <v>43871.25</v>
      </c>
      <c r="U627" s="6">
        <f t="shared" si="59"/>
        <v>2020</v>
      </c>
      <c r="V627" t="str" cm="1">
        <f t="array" ref="V627">_xlfn.IFS(D627&lt;1000,"&lt;1000",D627&lt;5000,"1000 to 4999",D627&lt;10000,"5000 to 9999",D627&lt;15000,"10000 to 14999",D627&lt;20000,"15000 to 19999",D627&lt;25000,"20000 to 24999",D627&lt;30000,"25000 to 29999",D627&lt;35000,"30000 to 34999",D627&lt;40000,"35000 to 39999",D627&lt;45000,"40000 to 44999",D627&lt;50000,"45000 to 49999",D627&gt;50000,"Greater than 50000")</f>
        <v>5000 to 9999</v>
      </c>
    </row>
    <row r="628" spans="1:22"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5" cm="1">
        <f t="array" ref="O628">_xlfn.IFS(INT(E628/D628)&gt;=2,2,INT(E628/D628)&lt;2,E628/D628)</f>
        <v>2</v>
      </c>
      <c r="P628" s="7">
        <f t="shared" si="54"/>
        <v>69.867724867724874</v>
      </c>
      <c r="Q628" s="6" t="str">
        <f t="shared" si="55"/>
        <v>theater</v>
      </c>
      <c r="R628" s="6" t="str">
        <f t="shared" si="56"/>
        <v>plays</v>
      </c>
      <c r="S628" s="8">
        <f t="shared" si="57"/>
        <v>40449.208333333336</v>
      </c>
      <c r="T628" s="8">
        <f t="shared" si="58"/>
        <v>40458.208333333336</v>
      </c>
      <c r="U628" s="6">
        <f t="shared" si="59"/>
        <v>2010</v>
      </c>
      <c r="V628" t="str" cm="1">
        <f t="array" ref="V628">_xlfn.IFS(D628&lt;1000,"&lt;1000",D628&lt;5000,"1000 to 4999",D628&lt;10000,"5000 to 9999",D628&lt;15000,"10000 to 14999",D628&lt;20000,"15000 to 19999",D628&lt;25000,"20000 to 24999",D628&lt;30000,"25000 to 29999",D628&lt;35000,"30000 to 34999",D628&lt;40000,"35000 to 39999",D628&lt;45000,"40000 to 44999",D628&lt;50000,"45000 to 49999",D628&gt;50000,"Greater than 50000")</f>
        <v>5000 to 9999</v>
      </c>
    </row>
    <row r="629" spans="1:22"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5" cm="1">
        <f t="array" ref="O629">_xlfn.IFS(INT(E629/D629)&gt;=2,2,INT(E629/D629)&lt;2,E629/D629)</f>
        <v>2</v>
      </c>
      <c r="P629" s="7">
        <f t="shared" si="54"/>
        <v>72.129870129870127</v>
      </c>
      <c r="Q629" s="6" t="str">
        <f t="shared" si="55"/>
        <v>food</v>
      </c>
      <c r="R629" s="6" t="str">
        <f t="shared" si="56"/>
        <v>food trucks</v>
      </c>
      <c r="S629" s="8">
        <f t="shared" si="57"/>
        <v>40345.208333333336</v>
      </c>
      <c r="T629" s="8">
        <f t="shared" si="58"/>
        <v>40369.208333333336</v>
      </c>
      <c r="U629" s="6">
        <f t="shared" si="59"/>
        <v>2010</v>
      </c>
      <c r="V629" t="str" cm="1">
        <f t="array" ref="V629">_xlfn.IFS(D629&lt;1000,"&lt;1000",D629&lt;5000,"1000 to 4999",D629&lt;10000,"5000 to 9999",D629&lt;15000,"10000 to 14999",D629&lt;20000,"15000 to 19999",D629&lt;25000,"20000 to 24999",D629&lt;30000,"25000 to 29999",D629&lt;35000,"30000 to 34999",D629&lt;40000,"35000 to 39999",D629&lt;45000,"40000 to 44999",D629&lt;50000,"45000 to 49999",D629&gt;50000,"Greater than 50000")</f>
        <v>1000 to 4999</v>
      </c>
    </row>
    <row r="630" spans="1:22"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5" cm="1">
        <f t="array" ref="O630">_xlfn.IFS(INT(E630/D630)&gt;=2,2,INT(E630/D630)&lt;2,E630/D630)</f>
        <v>1.5178947368421052</v>
      </c>
      <c r="P630" s="7">
        <f t="shared" si="54"/>
        <v>30.041666666666668</v>
      </c>
      <c r="Q630" s="6" t="str">
        <f t="shared" si="55"/>
        <v>music</v>
      </c>
      <c r="R630" s="6" t="str">
        <f t="shared" si="56"/>
        <v>indie rock</v>
      </c>
      <c r="S630" s="8">
        <f t="shared" si="57"/>
        <v>40455.208333333336</v>
      </c>
      <c r="T630" s="8">
        <f t="shared" si="58"/>
        <v>40458.208333333336</v>
      </c>
      <c r="U630" s="6">
        <f t="shared" si="59"/>
        <v>2010</v>
      </c>
      <c r="V630" t="str" cm="1">
        <f t="array" ref="V630">_xlfn.IFS(D630&lt;1000,"&lt;1000",D630&lt;5000,"1000 to 4999",D630&lt;10000,"5000 to 9999",D630&lt;15000,"10000 to 14999",D630&lt;20000,"15000 to 19999",D630&lt;25000,"20000 to 24999",D630&lt;30000,"25000 to 29999",D630&lt;35000,"30000 to 34999",D630&lt;40000,"35000 to 39999",D630&lt;45000,"40000 to 44999",D630&lt;50000,"45000 to 49999",D630&gt;50000,"Greater than 50000")</f>
        <v>1000 to 4999</v>
      </c>
    </row>
    <row r="631" spans="1:22"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5" cm="1">
        <f t="array" ref="O631">_xlfn.IFS(INT(E631/D631)&gt;=2,2,INT(E631/D631)&lt;2,E631/D631)</f>
        <v>0.64582072176949945</v>
      </c>
      <c r="P631" s="7">
        <f t="shared" si="54"/>
        <v>73.968000000000004</v>
      </c>
      <c r="Q631" s="6" t="str">
        <f t="shared" si="55"/>
        <v>theater</v>
      </c>
      <c r="R631" s="6" t="str">
        <f t="shared" si="56"/>
        <v>plays</v>
      </c>
      <c r="S631" s="8">
        <f t="shared" si="57"/>
        <v>42557.208333333328</v>
      </c>
      <c r="T631" s="8">
        <f t="shared" si="58"/>
        <v>42559.208333333328</v>
      </c>
      <c r="U631" s="6">
        <f t="shared" si="59"/>
        <v>2016</v>
      </c>
      <c r="V631" t="str" cm="1">
        <f t="array" ref="V631">_xlfn.IFS(D631&lt;1000,"&lt;1000",D631&lt;5000,"1000 to 4999",D631&lt;10000,"5000 to 9999",D631&lt;15000,"10000 to 14999",D631&lt;20000,"15000 to 19999",D631&lt;25000,"20000 to 24999",D631&lt;30000,"25000 to 29999",D631&lt;35000,"30000 to 34999",D631&lt;40000,"35000 to 39999",D631&lt;45000,"40000 to 44999",D631&lt;50000,"45000 to 49999",D631&gt;50000,"Greater than 50000")</f>
        <v>Greater than 50000</v>
      </c>
    </row>
    <row r="632" spans="1:22"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5" cm="1">
        <f t="array" ref="O632">_xlfn.IFS(INT(E632/D632)&gt;=2,2,INT(E632/D632)&lt;2,E632/D632)</f>
        <v>0.62873684210526315</v>
      </c>
      <c r="P632" s="7">
        <f t="shared" si="54"/>
        <v>68.65517241379311</v>
      </c>
      <c r="Q632" s="6" t="str">
        <f t="shared" si="55"/>
        <v>theater</v>
      </c>
      <c r="R632" s="6" t="str">
        <f t="shared" si="56"/>
        <v>plays</v>
      </c>
      <c r="S632" s="8">
        <f t="shared" si="57"/>
        <v>43586.208333333328</v>
      </c>
      <c r="T632" s="8">
        <f t="shared" si="58"/>
        <v>43597.208333333328</v>
      </c>
      <c r="U632" s="6">
        <f t="shared" si="59"/>
        <v>2019</v>
      </c>
      <c r="V632" t="str" cm="1">
        <f t="array" ref="V632">_xlfn.IFS(D632&lt;1000,"&lt;1000",D632&lt;5000,"1000 to 4999",D632&lt;10000,"5000 to 9999",D632&lt;15000,"10000 to 14999",D632&lt;20000,"15000 to 19999",D632&lt;25000,"20000 to 24999",D632&lt;30000,"25000 to 29999",D632&lt;35000,"30000 to 34999",D632&lt;40000,"35000 to 39999",D632&lt;45000,"40000 to 44999",D632&lt;50000,"45000 to 49999",D632&gt;50000,"Greater than 50000")</f>
        <v>5000 to 9999</v>
      </c>
    </row>
    <row r="633" spans="1:22"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5" cm="1">
        <f t="array" ref="O633">_xlfn.IFS(INT(E633/D633)&gt;=2,2,INT(E633/D633)&lt;2,E633/D633)</f>
        <v>2</v>
      </c>
      <c r="P633" s="7">
        <f t="shared" si="54"/>
        <v>59.992164544564154</v>
      </c>
      <c r="Q633" s="6" t="str">
        <f t="shared" si="55"/>
        <v>theater</v>
      </c>
      <c r="R633" s="6" t="str">
        <f t="shared" si="56"/>
        <v>plays</v>
      </c>
      <c r="S633" s="8">
        <f t="shared" si="57"/>
        <v>43550.208333333328</v>
      </c>
      <c r="T633" s="8">
        <f t="shared" si="58"/>
        <v>43554.208333333328</v>
      </c>
      <c r="U633" s="6">
        <f t="shared" si="59"/>
        <v>2019</v>
      </c>
      <c r="V633" t="str" cm="1">
        <f t="array" ref="V633">_xlfn.IFS(D633&lt;1000,"&lt;1000",D633&lt;5000,"1000 to 4999",D633&lt;10000,"5000 to 9999",D633&lt;15000,"10000 to 14999",D633&lt;20000,"15000 to 19999",D633&lt;25000,"20000 to 24999",D633&lt;30000,"25000 to 29999",D633&lt;35000,"30000 to 34999",D633&lt;40000,"35000 to 39999",D633&lt;45000,"40000 to 44999",D633&lt;50000,"45000 to 49999",D633&gt;50000,"Greater than 50000")</f>
        <v>Greater than 50000</v>
      </c>
    </row>
    <row r="634" spans="1:22"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5" cm="1">
        <f t="array" ref="O634">_xlfn.IFS(INT(E634/D634)&gt;=2,2,INT(E634/D634)&lt;2,E634/D634)</f>
        <v>0.42859916782246882</v>
      </c>
      <c r="P634" s="7">
        <f t="shared" si="54"/>
        <v>111.15827338129496</v>
      </c>
      <c r="Q634" s="6" t="str">
        <f t="shared" si="55"/>
        <v>theater</v>
      </c>
      <c r="R634" s="6" t="str">
        <f t="shared" si="56"/>
        <v>plays</v>
      </c>
      <c r="S634" s="8">
        <f t="shared" si="57"/>
        <v>41945.208333333336</v>
      </c>
      <c r="T634" s="8">
        <f t="shared" si="58"/>
        <v>41963.25</v>
      </c>
      <c r="U634" s="6">
        <f t="shared" si="59"/>
        <v>2014</v>
      </c>
      <c r="V634" t="str" cm="1">
        <f t="array" ref="V634">_xlfn.IFS(D634&lt;1000,"&lt;1000",D634&lt;5000,"1000 to 4999",D634&lt;10000,"5000 to 9999",D634&lt;15000,"10000 to 14999",D634&lt;20000,"15000 to 19999",D634&lt;25000,"20000 to 24999",D634&lt;30000,"25000 to 29999",D634&lt;35000,"30000 to 34999",D634&lt;40000,"35000 to 39999",D634&lt;45000,"40000 to 44999",D634&lt;50000,"45000 to 49999",D634&gt;50000,"Greater than 50000")</f>
        <v>Greater than 50000</v>
      </c>
    </row>
    <row r="635" spans="1:22"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5" cm="1">
        <f t="array" ref="O635">_xlfn.IFS(INT(E635/D635)&gt;=2,2,INT(E635/D635)&lt;2,E635/D635)</f>
        <v>0.83119402985074631</v>
      </c>
      <c r="P635" s="7">
        <f t="shared" si="54"/>
        <v>53.038095238095238</v>
      </c>
      <c r="Q635" s="6" t="str">
        <f t="shared" si="55"/>
        <v>film &amp; video</v>
      </c>
      <c r="R635" s="6" t="str">
        <f t="shared" si="56"/>
        <v>animation</v>
      </c>
      <c r="S635" s="8">
        <f t="shared" si="57"/>
        <v>42315.25</v>
      </c>
      <c r="T635" s="8">
        <f t="shared" si="58"/>
        <v>42319.25</v>
      </c>
      <c r="U635" s="6">
        <f t="shared" si="59"/>
        <v>2015</v>
      </c>
      <c r="V635" t="str" cm="1">
        <f t="array" ref="V635">_xlfn.IFS(D635&lt;1000,"&lt;1000",D635&lt;5000,"1000 to 4999",D635&lt;10000,"5000 to 9999",D635&lt;15000,"10000 to 14999",D635&lt;20000,"15000 to 19999",D635&lt;25000,"20000 to 24999",D635&lt;30000,"25000 to 29999",D635&lt;35000,"30000 to 34999",D635&lt;40000,"35000 to 39999",D635&lt;45000,"40000 to 44999",D635&lt;50000,"45000 to 49999",D635&gt;50000,"Greater than 50000")</f>
        <v>5000 to 9999</v>
      </c>
    </row>
    <row r="636" spans="1:22"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5" cm="1">
        <f t="array" ref="O636">_xlfn.IFS(INT(E636/D636)&gt;=2,2,INT(E636/D636)&lt;2,E636/D636)</f>
        <v>0.78531302876480547</v>
      </c>
      <c r="P636" s="7">
        <f t="shared" si="54"/>
        <v>55.985524728588658</v>
      </c>
      <c r="Q636" s="6" t="str">
        <f t="shared" si="55"/>
        <v>film &amp; video</v>
      </c>
      <c r="R636" s="6" t="str">
        <f t="shared" si="56"/>
        <v>television</v>
      </c>
      <c r="S636" s="8">
        <f t="shared" si="57"/>
        <v>42819.208333333328</v>
      </c>
      <c r="T636" s="8">
        <f t="shared" si="58"/>
        <v>42833.208333333328</v>
      </c>
      <c r="U636" s="6">
        <f t="shared" si="59"/>
        <v>2017</v>
      </c>
      <c r="V636" t="str" cm="1">
        <f t="array" ref="V636">_xlfn.IFS(D636&lt;1000,"&lt;1000",D636&lt;5000,"1000 to 4999",D636&lt;10000,"5000 to 9999",D636&lt;15000,"10000 to 14999",D636&lt;20000,"15000 to 19999",D636&lt;25000,"20000 to 24999",D636&lt;30000,"25000 to 29999",D636&lt;35000,"30000 to 34999",D636&lt;40000,"35000 to 39999",D636&lt;45000,"40000 to 44999",D636&lt;50000,"45000 to 49999",D636&gt;50000,"Greater than 50000")</f>
        <v>Greater than 50000</v>
      </c>
    </row>
    <row r="637" spans="1:22"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5" cm="1">
        <f t="array" ref="O637">_xlfn.IFS(INT(E637/D637)&gt;=2,2,INT(E637/D637)&lt;2,E637/D637)</f>
        <v>1.1409352517985611</v>
      </c>
      <c r="P637" s="7">
        <f t="shared" si="54"/>
        <v>69.986760812003524</v>
      </c>
      <c r="Q637" s="6" t="str">
        <f t="shared" si="55"/>
        <v>film &amp; video</v>
      </c>
      <c r="R637" s="6" t="str">
        <f t="shared" si="56"/>
        <v>television</v>
      </c>
      <c r="S637" s="8">
        <f t="shared" si="57"/>
        <v>41314.25</v>
      </c>
      <c r="T637" s="8">
        <f t="shared" si="58"/>
        <v>41346.208333333336</v>
      </c>
      <c r="U637" s="6">
        <f t="shared" si="59"/>
        <v>2013</v>
      </c>
      <c r="V637" t="str" cm="1">
        <f t="array" ref="V637">_xlfn.IFS(D637&lt;1000,"&lt;1000",D637&lt;5000,"1000 to 4999",D637&lt;10000,"5000 to 9999",D637&lt;15000,"10000 to 14999",D637&lt;20000,"15000 to 19999",D637&lt;25000,"20000 to 24999",D637&lt;30000,"25000 to 29999",D637&lt;35000,"30000 to 34999",D637&lt;40000,"35000 to 39999",D637&lt;45000,"40000 to 44999",D637&lt;50000,"45000 to 49999",D637&gt;50000,"Greater than 50000")</f>
        <v>Greater than 50000</v>
      </c>
    </row>
    <row r="638" spans="1:22"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5" cm="1">
        <f t="array" ref="O638">_xlfn.IFS(INT(E638/D638)&gt;=2,2,INT(E638/D638)&lt;2,E638/D638)</f>
        <v>0.64537683358624176</v>
      </c>
      <c r="P638" s="7">
        <f t="shared" si="54"/>
        <v>48.998079877112133</v>
      </c>
      <c r="Q638" s="6" t="str">
        <f t="shared" si="55"/>
        <v>film &amp; video</v>
      </c>
      <c r="R638" s="6" t="str">
        <f t="shared" si="56"/>
        <v>animation</v>
      </c>
      <c r="S638" s="8">
        <f t="shared" si="57"/>
        <v>40926.25</v>
      </c>
      <c r="T638" s="8">
        <f t="shared" si="58"/>
        <v>40971.25</v>
      </c>
      <c r="U638" s="6">
        <f t="shared" si="59"/>
        <v>2012</v>
      </c>
      <c r="V638" t="str" cm="1">
        <f t="array" ref="V638">_xlfn.IFS(D638&lt;1000,"&lt;1000",D638&lt;5000,"1000 to 4999",D638&lt;10000,"5000 to 9999",D638&lt;15000,"10000 to 14999",D638&lt;20000,"15000 to 19999",D638&lt;25000,"20000 to 24999",D638&lt;30000,"25000 to 29999",D638&lt;35000,"30000 to 34999",D638&lt;40000,"35000 to 39999",D638&lt;45000,"40000 to 44999",D638&lt;50000,"45000 to 49999",D638&gt;50000,"Greater than 50000")</f>
        <v>Greater than 50000</v>
      </c>
    </row>
    <row r="639" spans="1:22"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5" cm="1">
        <f t="array" ref="O639">_xlfn.IFS(INT(E639/D639)&gt;=2,2,INT(E639/D639)&lt;2,E639/D639)</f>
        <v>0.79411764705882348</v>
      </c>
      <c r="P639" s="7">
        <f t="shared" si="54"/>
        <v>103.84615384615384</v>
      </c>
      <c r="Q639" s="6" t="str">
        <f t="shared" si="55"/>
        <v>theater</v>
      </c>
      <c r="R639" s="6" t="str">
        <f t="shared" si="56"/>
        <v>plays</v>
      </c>
      <c r="S639" s="8">
        <f t="shared" si="57"/>
        <v>42688.25</v>
      </c>
      <c r="T639" s="8">
        <f t="shared" si="58"/>
        <v>42696.25</v>
      </c>
      <c r="U639" s="6">
        <f t="shared" si="59"/>
        <v>2016</v>
      </c>
      <c r="V639" t="str" cm="1">
        <f t="array" ref="V639">_xlfn.IFS(D639&lt;1000,"&lt;1000",D639&lt;5000,"1000 to 4999",D639&lt;10000,"5000 to 9999",D639&lt;15000,"10000 to 14999",D639&lt;20000,"15000 to 19999",D639&lt;25000,"20000 to 24999",D639&lt;30000,"25000 to 29999",D639&lt;35000,"30000 to 34999",D639&lt;40000,"35000 to 39999",D639&lt;45000,"40000 to 44999",D639&lt;50000,"45000 to 49999",D639&gt;50000,"Greater than 50000")</f>
        <v>5000 to 9999</v>
      </c>
    </row>
    <row r="640" spans="1:22"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5" cm="1">
        <f t="array" ref="O640">_xlfn.IFS(INT(E640/D640)&gt;=2,2,INT(E640/D640)&lt;2,E640/D640)</f>
        <v>0.11419117647058824</v>
      </c>
      <c r="P640" s="7">
        <f t="shared" si="54"/>
        <v>99.127659574468083</v>
      </c>
      <c r="Q640" s="6" t="str">
        <f t="shared" si="55"/>
        <v>theater</v>
      </c>
      <c r="R640" s="6" t="str">
        <f t="shared" si="56"/>
        <v>plays</v>
      </c>
      <c r="S640" s="8">
        <f t="shared" si="57"/>
        <v>40386.208333333336</v>
      </c>
      <c r="T640" s="8">
        <f t="shared" si="58"/>
        <v>40398.208333333336</v>
      </c>
      <c r="U640" s="6">
        <f t="shared" si="59"/>
        <v>2010</v>
      </c>
      <c r="V640" t="str" cm="1">
        <f t="array" ref="V640">_xlfn.IFS(D640&lt;1000,"&lt;1000",D640&lt;5000,"1000 to 4999",D640&lt;10000,"5000 to 9999",D640&lt;15000,"10000 to 14999",D640&lt;20000,"15000 to 19999",D640&lt;25000,"20000 to 24999",D640&lt;30000,"25000 to 29999",D640&lt;35000,"30000 to 34999",D640&lt;40000,"35000 to 39999",D640&lt;45000,"40000 to 44999",D640&lt;50000,"45000 to 49999",D640&gt;50000,"Greater than 50000")</f>
        <v>Greater than 50000</v>
      </c>
    </row>
    <row r="641" spans="1:22"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5" cm="1">
        <f t="array" ref="O641">_xlfn.IFS(INT(E641/D641)&gt;=2,2,INT(E641/D641)&lt;2,E641/D641)</f>
        <v>0.56186046511627907</v>
      </c>
      <c r="P641" s="7">
        <f t="shared" si="54"/>
        <v>107.37777777777778</v>
      </c>
      <c r="Q641" s="6" t="str">
        <f t="shared" si="55"/>
        <v>film &amp; video</v>
      </c>
      <c r="R641" s="6" t="str">
        <f t="shared" si="56"/>
        <v>drama</v>
      </c>
      <c r="S641" s="8">
        <f t="shared" si="57"/>
        <v>43309.208333333328</v>
      </c>
      <c r="T641" s="8">
        <f t="shared" si="58"/>
        <v>43309.208333333328</v>
      </c>
      <c r="U641" s="6">
        <f t="shared" si="59"/>
        <v>2018</v>
      </c>
      <c r="V641" t="str" cm="1">
        <f t="array" ref="V641">_xlfn.IFS(D641&lt;1000,"&lt;1000",D641&lt;5000,"1000 to 4999",D641&lt;10000,"5000 to 9999",D641&lt;15000,"10000 to 14999",D641&lt;20000,"15000 to 19999",D641&lt;25000,"20000 to 24999",D641&lt;30000,"25000 to 29999",D641&lt;35000,"30000 to 34999",D641&lt;40000,"35000 to 39999",D641&lt;45000,"40000 to 44999",D641&lt;50000,"45000 to 49999",D641&gt;50000,"Greater than 50000")</f>
        <v>5000 to 9999</v>
      </c>
    </row>
    <row r="642" spans="1:22"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5" cm="1">
        <f t="array" ref="O642">_xlfn.IFS(INT(E642/D642)&gt;=2,2,INT(E642/D642)&lt;2,E642/D642)</f>
        <v>0.16501669449081802</v>
      </c>
      <c r="P642" s="7">
        <f t="shared" si="54"/>
        <v>76.922178988326849</v>
      </c>
      <c r="Q642" s="6" t="str">
        <f t="shared" si="55"/>
        <v>theater</v>
      </c>
      <c r="R642" s="6" t="str">
        <f t="shared" si="56"/>
        <v>plays</v>
      </c>
      <c r="S642" s="8">
        <f t="shared" si="57"/>
        <v>42387.25</v>
      </c>
      <c r="T642" s="8">
        <f t="shared" si="58"/>
        <v>42390.25</v>
      </c>
      <c r="U642" s="6">
        <f t="shared" si="59"/>
        <v>2016</v>
      </c>
      <c r="V642" t="str" cm="1">
        <f t="array" ref="V642">_xlfn.IFS(D642&lt;1000,"&lt;1000",D642&lt;5000,"1000 to 4999",D642&lt;10000,"5000 to 9999",D642&lt;15000,"10000 to 14999",D642&lt;20000,"15000 to 19999",D642&lt;25000,"20000 to 24999",D642&lt;30000,"25000 to 29999",D642&lt;35000,"30000 to 34999",D642&lt;40000,"35000 to 39999",D642&lt;45000,"40000 to 44999",D642&lt;50000,"45000 to 49999",D642&gt;50000,"Greater than 50000")</f>
        <v>Greater than 50000</v>
      </c>
    </row>
    <row r="643" spans="1:22"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5" cm="1">
        <f t="array" ref="O643">_xlfn.IFS(INT(E643/D643)&gt;=2,2,INT(E643/D643)&lt;2,E643/D643)</f>
        <v>1.1996808510638297</v>
      </c>
      <c r="P643" s="7">
        <f t="shared" ref="P643:P706" si="60">IF(G643&lt;&gt;0,E643/G643,0)</f>
        <v>58.128865979381445</v>
      </c>
      <c r="Q643" s="6" t="str">
        <f t="shared" ref="Q643:Q706" si="61">LEFT(N643,FIND("/",N643)-1)</f>
        <v>theater</v>
      </c>
      <c r="R643" s="6" t="str">
        <f t="shared" ref="R643:R706" si="62">RIGHT(N643,LEN(N643)-FIND("/",N643))</f>
        <v>plays</v>
      </c>
      <c r="S643" s="8">
        <f t="shared" ref="S643:S706" si="63">(J643/86400)+DATE(1970,1,1)</f>
        <v>42786.25</v>
      </c>
      <c r="T643" s="8">
        <f t="shared" ref="T643:T706" si="64">(K643/86400)+DATE(1970,1,1)</f>
        <v>42814.208333333328</v>
      </c>
      <c r="U643" s="6">
        <f t="shared" ref="U643:U706" si="65">YEAR(S643)</f>
        <v>2017</v>
      </c>
      <c r="V643" t="str" cm="1">
        <f t="array" ref="V643">_xlfn.IFS(D643&lt;1000,"&lt;1000",D643&lt;5000,"1000 to 4999",D643&lt;10000,"5000 to 9999",D643&lt;15000,"10000 to 14999",D643&lt;20000,"15000 to 19999",D643&lt;25000,"20000 to 24999",D643&lt;30000,"25000 to 29999",D643&lt;35000,"30000 to 34999",D643&lt;40000,"35000 to 39999",D643&lt;45000,"40000 to 44999",D643&lt;50000,"45000 to 49999",D643&gt;50000,"Greater than 50000")</f>
        <v>5000 to 9999</v>
      </c>
    </row>
    <row r="644" spans="1:22"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5" cm="1">
        <f t="array" ref="O644">_xlfn.IFS(INT(E644/D644)&gt;=2,2,INT(E644/D644)&lt;2,E644/D644)</f>
        <v>1.4545652173913044</v>
      </c>
      <c r="P644" s="7">
        <f t="shared" si="60"/>
        <v>103.73643410852713</v>
      </c>
      <c r="Q644" s="6" t="str">
        <f t="shared" si="61"/>
        <v>technology</v>
      </c>
      <c r="R644" s="6" t="str">
        <f t="shared" si="62"/>
        <v>wearables</v>
      </c>
      <c r="S644" s="8">
        <f t="shared" si="63"/>
        <v>43451.25</v>
      </c>
      <c r="T644" s="8">
        <f t="shared" si="64"/>
        <v>43460.25</v>
      </c>
      <c r="U644" s="6">
        <f t="shared" si="65"/>
        <v>2018</v>
      </c>
      <c r="V644" t="str" cm="1">
        <f t="array" ref="V644">_xlfn.IFS(D644&lt;1000,"&lt;1000",D644&lt;5000,"1000 to 4999",D644&lt;10000,"5000 to 9999",D644&lt;15000,"10000 to 14999",D644&lt;20000,"15000 to 19999",D644&lt;25000,"20000 to 24999",D644&lt;30000,"25000 to 29999",D644&lt;35000,"30000 to 34999",D644&lt;40000,"35000 to 39999",D644&lt;45000,"40000 to 44999",D644&lt;50000,"45000 to 49999",D644&gt;50000,"Greater than 50000")</f>
        <v>5000 to 9999</v>
      </c>
    </row>
    <row r="645" spans="1:22"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5" cm="1">
        <f t="array" ref="O645">_xlfn.IFS(INT(E645/D645)&gt;=2,2,INT(E645/D645)&lt;2,E645/D645)</f>
        <v>2</v>
      </c>
      <c r="P645" s="7">
        <f t="shared" si="60"/>
        <v>87.962666666666664</v>
      </c>
      <c r="Q645" s="6" t="str">
        <f t="shared" si="61"/>
        <v>theater</v>
      </c>
      <c r="R645" s="6" t="str">
        <f t="shared" si="62"/>
        <v>plays</v>
      </c>
      <c r="S645" s="8">
        <f t="shared" si="63"/>
        <v>42795.25</v>
      </c>
      <c r="T645" s="8">
        <f t="shared" si="64"/>
        <v>42813.208333333328</v>
      </c>
      <c r="U645" s="6">
        <f t="shared" si="65"/>
        <v>2017</v>
      </c>
      <c r="V645" t="str" cm="1">
        <f t="array" ref="V645">_xlfn.IFS(D645&lt;1000,"&lt;1000",D645&lt;5000,"1000 to 4999",D645&lt;10000,"5000 to 9999",D645&lt;15000,"10000 to 14999",D645&lt;20000,"15000 to 19999",D645&lt;25000,"20000 to 24999",D645&lt;30000,"25000 to 29999",D645&lt;35000,"30000 to 34999",D645&lt;40000,"35000 to 39999",D645&lt;45000,"40000 to 44999",D645&lt;50000,"45000 to 49999",D645&gt;50000,"Greater than 50000")</f>
        <v>10000 to 14999</v>
      </c>
    </row>
    <row r="646" spans="1:22"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5" cm="1">
        <f t="array" ref="O646">_xlfn.IFS(INT(E646/D646)&gt;=2,2,INT(E646/D646)&lt;2,E646/D646)</f>
        <v>0.48396694214876035</v>
      </c>
      <c r="P646" s="7">
        <f t="shared" si="60"/>
        <v>28</v>
      </c>
      <c r="Q646" s="6" t="str">
        <f t="shared" si="61"/>
        <v>theater</v>
      </c>
      <c r="R646" s="6" t="str">
        <f t="shared" si="62"/>
        <v>plays</v>
      </c>
      <c r="S646" s="8">
        <f t="shared" si="63"/>
        <v>43452.25</v>
      </c>
      <c r="T646" s="8">
        <f t="shared" si="64"/>
        <v>43468.25</v>
      </c>
      <c r="U646" s="6">
        <f t="shared" si="65"/>
        <v>2018</v>
      </c>
      <c r="V646" t="str" cm="1">
        <f t="array" ref="V646">_xlfn.IFS(D646&lt;1000,"&lt;1000",D646&lt;5000,"1000 to 4999",D646&lt;10000,"5000 to 9999",D646&lt;15000,"10000 to 14999",D646&lt;20000,"15000 to 19999",D646&lt;25000,"20000 to 24999",D646&lt;30000,"25000 to 29999",D646&lt;35000,"30000 to 34999",D646&lt;40000,"35000 to 39999",D646&lt;45000,"40000 to 44999",D646&lt;50000,"45000 to 49999",D646&gt;50000,"Greater than 50000")</f>
        <v>Greater than 50000</v>
      </c>
    </row>
    <row r="647" spans="1:22"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5" cm="1">
        <f t="array" ref="O647">_xlfn.IFS(INT(E647/D647)&gt;=2,2,INT(E647/D647)&lt;2,E647/D647)</f>
        <v>0.92911504424778757</v>
      </c>
      <c r="P647" s="7">
        <f t="shared" si="60"/>
        <v>37.999361294443261</v>
      </c>
      <c r="Q647" s="6" t="str">
        <f t="shared" si="61"/>
        <v>music</v>
      </c>
      <c r="R647" s="6" t="str">
        <f t="shared" si="62"/>
        <v>rock</v>
      </c>
      <c r="S647" s="8">
        <f t="shared" si="63"/>
        <v>43369.208333333328</v>
      </c>
      <c r="T647" s="8">
        <f t="shared" si="64"/>
        <v>43390.208333333328</v>
      </c>
      <c r="U647" s="6">
        <f t="shared" si="65"/>
        <v>2018</v>
      </c>
      <c r="V647" t="str" cm="1">
        <f t="array" ref="V647">_xlfn.IFS(D647&lt;1000,"&lt;1000",D647&lt;5000,"1000 to 4999",D647&lt;10000,"5000 to 9999",D647&lt;15000,"10000 to 14999",D647&lt;20000,"15000 to 19999",D647&lt;25000,"20000 to 24999",D647&lt;30000,"25000 to 29999",D647&lt;35000,"30000 to 34999",D647&lt;40000,"35000 to 39999",D647&lt;45000,"40000 to 44999",D647&lt;50000,"45000 to 49999",D647&gt;50000,"Greater than 50000")</f>
        <v>Greater than 50000</v>
      </c>
    </row>
    <row r="648" spans="1:22"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5" cm="1">
        <f t="array" ref="O648">_xlfn.IFS(INT(E648/D648)&gt;=2,2,INT(E648/D648)&lt;2,E648/D648)</f>
        <v>0.88599797365754818</v>
      </c>
      <c r="P648" s="7">
        <f t="shared" si="60"/>
        <v>29.999313893653515</v>
      </c>
      <c r="Q648" s="6" t="str">
        <f t="shared" si="61"/>
        <v>games</v>
      </c>
      <c r="R648" s="6" t="str">
        <f t="shared" si="62"/>
        <v>video games</v>
      </c>
      <c r="S648" s="8">
        <f t="shared" si="63"/>
        <v>41346.208333333336</v>
      </c>
      <c r="T648" s="8">
        <f t="shared" si="64"/>
        <v>41357.208333333336</v>
      </c>
      <c r="U648" s="6">
        <f t="shared" si="65"/>
        <v>2013</v>
      </c>
      <c r="V648" t="str" cm="1">
        <f t="array" ref="V648">_xlfn.IFS(D648&lt;1000,"&lt;1000",D648&lt;5000,"1000 to 4999",D648&lt;10000,"5000 to 9999",D648&lt;15000,"10000 to 14999",D648&lt;20000,"15000 to 19999",D648&lt;25000,"20000 to 24999",D648&lt;30000,"25000 to 29999",D648&lt;35000,"30000 to 34999",D648&lt;40000,"35000 to 39999",D648&lt;45000,"40000 to 44999",D648&lt;50000,"45000 to 49999",D648&gt;50000,"Greater than 50000")</f>
        <v>Greater than 50000</v>
      </c>
    </row>
    <row r="649" spans="1:22"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5" cm="1">
        <f t="array" ref="O649">_xlfn.IFS(INT(E649/D649)&gt;=2,2,INT(E649/D649)&lt;2,E649/D649)</f>
        <v>0.41399999999999998</v>
      </c>
      <c r="P649" s="7">
        <f t="shared" si="60"/>
        <v>103.5</v>
      </c>
      <c r="Q649" s="6" t="str">
        <f t="shared" si="61"/>
        <v>publishing</v>
      </c>
      <c r="R649" s="6" t="str">
        <f t="shared" si="62"/>
        <v>translations</v>
      </c>
      <c r="S649" s="8">
        <f t="shared" si="63"/>
        <v>43199.208333333328</v>
      </c>
      <c r="T649" s="8">
        <f t="shared" si="64"/>
        <v>43223.208333333328</v>
      </c>
      <c r="U649" s="6">
        <f t="shared" si="65"/>
        <v>2018</v>
      </c>
      <c r="V649" t="str" cm="1">
        <f t="array" ref="V649">_xlfn.IFS(D649&lt;1000,"&lt;1000",D649&lt;5000,"1000 to 4999",D649&lt;10000,"5000 to 9999",D649&lt;15000,"10000 to 14999",D649&lt;20000,"15000 to 19999",D649&lt;25000,"20000 to 24999",D649&lt;30000,"25000 to 29999",D649&lt;35000,"30000 to 34999",D649&lt;40000,"35000 to 39999",D649&lt;45000,"40000 to 44999",D649&lt;50000,"45000 to 49999",D649&gt;50000,"Greater than 50000")</f>
        <v>1000 to 4999</v>
      </c>
    </row>
    <row r="650" spans="1:22"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5" cm="1">
        <f t="array" ref="O650">_xlfn.IFS(INT(E650/D650)&gt;=2,2,INT(E650/D650)&lt;2,E650/D650)</f>
        <v>0.63056795131845844</v>
      </c>
      <c r="P650" s="7">
        <f t="shared" si="60"/>
        <v>85.994467496542185</v>
      </c>
      <c r="Q650" s="6" t="str">
        <f t="shared" si="61"/>
        <v>food</v>
      </c>
      <c r="R650" s="6" t="str">
        <f t="shared" si="62"/>
        <v>food trucks</v>
      </c>
      <c r="S650" s="8">
        <f t="shared" si="63"/>
        <v>42922.208333333328</v>
      </c>
      <c r="T650" s="8">
        <f t="shared" si="64"/>
        <v>42940.208333333328</v>
      </c>
      <c r="U650" s="6">
        <f t="shared" si="65"/>
        <v>2017</v>
      </c>
      <c r="V650" t="str" cm="1">
        <f t="array" ref="V650">_xlfn.IFS(D650&lt;1000,"&lt;1000",D650&lt;5000,"1000 to 4999",D650&lt;10000,"5000 to 9999",D650&lt;15000,"10000 to 14999",D650&lt;20000,"15000 to 19999",D650&lt;25000,"20000 to 24999",D650&lt;30000,"25000 to 29999",D650&lt;35000,"30000 to 34999",D650&lt;40000,"35000 to 39999",D650&lt;45000,"40000 to 44999",D650&lt;50000,"45000 to 49999",D650&gt;50000,"Greater than 50000")</f>
        <v>Greater than 50000</v>
      </c>
    </row>
    <row r="651" spans="1:22"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5" cm="1">
        <f t="array" ref="O651">_xlfn.IFS(INT(E651/D651)&gt;=2,2,INT(E651/D651)&lt;2,E651/D651)</f>
        <v>0.48482333607230893</v>
      </c>
      <c r="P651" s="7">
        <f t="shared" si="60"/>
        <v>98.011627906976742</v>
      </c>
      <c r="Q651" s="6" t="str">
        <f t="shared" si="61"/>
        <v>theater</v>
      </c>
      <c r="R651" s="6" t="str">
        <f t="shared" si="62"/>
        <v>plays</v>
      </c>
      <c r="S651" s="8">
        <f t="shared" si="63"/>
        <v>40471.208333333336</v>
      </c>
      <c r="T651" s="8">
        <f t="shared" si="64"/>
        <v>40482.208333333336</v>
      </c>
      <c r="U651" s="6">
        <f t="shared" si="65"/>
        <v>2010</v>
      </c>
      <c r="V651" t="str" cm="1">
        <f t="array" ref="V651">_xlfn.IFS(D651&lt;1000,"&lt;1000",D651&lt;5000,"1000 to 4999",D651&lt;10000,"5000 to 9999",D651&lt;15000,"10000 to 14999",D651&lt;20000,"15000 to 19999",D651&lt;25000,"20000 to 24999",D651&lt;30000,"25000 to 29999",D651&lt;35000,"30000 to 34999",D651&lt;40000,"35000 to 39999",D651&lt;45000,"40000 to 44999",D651&lt;50000,"45000 to 49999",D651&gt;50000,"Greater than 50000")</f>
        <v>Greater than 50000</v>
      </c>
    </row>
    <row r="652" spans="1:22"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5" cm="1">
        <f t="array" ref="O652">_xlfn.IFS(INT(E652/D652)&gt;=2,2,INT(E652/D652)&lt;2,E652/D652)</f>
        <v>0.02</v>
      </c>
      <c r="P652" s="7">
        <f t="shared" si="60"/>
        <v>2</v>
      </c>
      <c r="Q652" s="6" t="str">
        <f t="shared" si="61"/>
        <v>music</v>
      </c>
      <c r="R652" s="6" t="str">
        <f t="shared" si="62"/>
        <v>jazz</v>
      </c>
      <c r="S652" s="8">
        <f t="shared" si="63"/>
        <v>41828.208333333336</v>
      </c>
      <c r="T652" s="8">
        <f t="shared" si="64"/>
        <v>41855.208333333336</v>
      </c>
      <c r="U652" s="6">
        <f t="shared" si="65"/>
        <v>2014</v>
      </c>
      <c r="V652" t="str" cm="1">
        <f t="array" ref="V652">_xlfn.IFS(D652&lt;1000,"&lt;1000",D652&lt;5000,"1000 to 4999",D652&lt;10000,"5000 to 9999",D652&lt;15000,"10000 to 14999",D652&lt;20000,"15000 to 19999",D652&lt;25000,"20000 to 24999",D652&lt;30000,"25000 to 29999",D652&lt;35000,"30000 to 34999",D652&lt;40000,"35000 to 39999",D652&lt;45000,"40000 to 44999",D652&lt;50000,"45000 to 49999",D652&gt;50000,"Greater than 50000")</f>
        <v>&lt;1000</v>
      </c>
    </row>
    <row r="653" spans="1:22"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cm="1">
        <f t="array" ref="O653">_xlfn.IFS(INT(E653/D653)&gt;=2,2,INT(E653/D653)&lt;2,E653/D653)</f>
        <v>0.88479410269445857</v>
      </c>
      <c r="P653" s="7">
        <f t="shared" si="60"/>
        <v>44.994570837642193</v>
      </c>
      <c r="Q653" s="6" t="str">
        <f t="shared" si="61"/>
        <v>film &amp; video</v>
      </c>
      <c r="R653" s="6" t="str">
        <f t="shared" si="62"/>
        <v>shorts</v>
      </c>
      <c r="S653" s="8">
        <f t="shared" si="63"/>
        <v>41692.25</v>
      </c>
      <c r="T653" s="8">
        <f t="shared" si="64"/>
        <v>41707.25</v>
      </c>
      <c r="U653" s="6">
        <f t="shared" si="65"/>
        <v>2014</v>
      </c>
      <c r="V653" t="str" cm="1">
        <f t="array" ref="V653">_xlfn.IFS(D653&lt;1000,"&lt;1000",D653&lt;5000,"1000 to 4999",D653&lt;10000,"5000 to 9999",D653&lt;15000,"10000 to 14999",D653&lt;20000,"15000 to 19999",D653&lt;25000,"20000 to 24999",D653&lt;30000,"25000 to 29999",D653&lt;35000,"30000 to 34999",D653&lt;40000,"35000 to 39999",D653&lt;45000,"40000 to 44999",D653&lt;50000,"45000 to 49999",D653&gt;50000,"Greater than 50000")</f>
        <v>Greater than 50000</v>
      </c>
    </row>
    <row r="654" spans="1:22"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5" cm="1">
        <f t="array" ref="O654">_xlfn.IFS(INT(E654/D654)&gt;=2,2,INT(E654/D654)&lt;2,E654/D654)</f>
        <v>1.2684</v>
      </c>
      <c r="P654" s="7">
        <f t="shared" si="60"/>
        <v>31.012224938875306</v>
      </c>
      <c r="Q654" s="6" t="str">
        <f t="shared" si="61"/>
        <v>technology</v>
      </c>
      <c r="R654" s="6" t="str">
        <f t="shared" si="62"/>
        <v>web</v>
      </c>
      <c r="S654" s="8">
        <f t="shared" si="63"/>
        <v>42587.208333333328</v>
      </c>
      <c r="T654" s="8">
        <f t="shared" si="64"/>
        <v>42630.208333333328</v>
      </c>
      <c r="U654" s="6">
        <f t="shared" si="65"/>
        <v>2016</v>
      </c>
      <c r="V654" t="str" cm="1">
        <f t="array" ref="V654">_xlfn.IFS(D654&lt;1000,"&lt;1000",D654&lt;5000,"1000 to 4999",D654&lt;10000,"5000 to 9999",D654&lt;15000,"10000 to 14999",D654&lt;20000,"15000 to 19999",D654&lt;25000,"20000 to 24999",D654&lt;30000,"25000 to 29999",D654&lt;35000,"30000 to 34999",D654&lt;40000,"35000 to 39999",D654&lt;45000,"40000 to 44999",D654&lt;50000,"45000 to 49999",D654&gt;50000,"Greater than 50000")</f>
        <v>10000 to 14999</v>
      </c>
    </row>
    <row r="655" spans="1:22"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5" cm="1">
        <f t="array" ref="O655">_xlfn.IFS(INT(E655/D655)&gt;=2,2,INT(E655/D655)&lt;2,E655/D655)</f>
        <v>2</v>
      </c>
      <c r="P655" s="7">
        <f t="shared" si="60"/>
        <v>59.970085470085472</v>
      </c>
      <c r="Q655" s="6" t="str">
        <f t="shared" si="61"/>
        <v>technology</v>
      </c>
      <c r="R655" s="6" t="str">
        <f t="shared" si="62"/>
        <v>web</v>
      </c>
      <c r="S655" s="8">
        <f t="shared" si="63"/>
        <v>42468.208333333328</v>
      </c>
      <c r="T655" s="8">
        <f t="shared" si="64"/>
        <v>42470.208333333328</v>
      </c>
      <c r="U655" s="6">
        <f t="shared" si="65"/>
        <v>2016</v>
      </c>
      <c r="V655" t="str" cm="1">
        <f t="array" ref="V655">_xlfn.IFS(D655&lt;1000,"&lt;1000",D655&lt;5000,"1000 to 4999",D655&lt;10000,"5000 to 9999",D655&lt;15000,"10000 to 14999",D655&lt;20000,"15000 to 19999",D655&lt;25000,"20000 to 24999",D655&lt;30000,"25000 to 29999",D655&lt;35000,"30000 to 34999",D655&lt;40000,"35000 to 39999",D655&lt;45000,"40000 to 44999",D655&lt;50000,"45000 to 49999",D655&gt;50000,"Greater than 50000")</f>
        <v>&lt;1000</v>
      </c>
    </row>
    <row r="656" spans="1:22"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5" cm="1">
        <f t="array" ref="O656">_xlfn.IFS(INT(E656/D656)&gt;=2,2,INT(E656/D656)&lt;2,E656/D656)</f>
        <v>2</v>
      </c>
      <c r="P656" s="7">
        <f t="shared" si="60"/>
        <v>58.9973474801061</v>
      </c>
      <c r="Q656" s="6" t="str">
        <f t="shared" si="61"/>
        <v>music</v>
      </c>
      <c r="R656" s="6" t="str">
        <f t="shared" si="62"/>
        <v>metal</v>
      </c>
      <c r="S656" s="8">
        <f t="shared" si="63"/>
        <v>42240.208333333328</v>
      </c>
      <c r="T656" s="8">
        <f t="shared" si="64"/>
        <v>42245.208333333328</v>
      </c>
      <c r="U656" s="6">
        <f t="shared" si="65"/>
        <v>2015</v>
      </c>
      <c r="V656" t="str" cm="1">
        <f t="array" ref="V656">_xlfn.IFS(D656&lt;1000,"&lt;1000",D656&lt;5000,"1000 to 4999",D656&lt;10000,"5000 to 9999",D656&lt;15000,"10000 to 14999",D656&lt;20000,"15000 to 19999",D656&lt;25000,"20000 to 24999",D656&lt;30000,"25000 to 29999",D656&lt;35000,"30000 to 34999",D656&lt;40000,"35000 to 39999",D656&lt;45000,"40000 to 44999",D656&lt;50000,"45000 to 49999",D656&gt;50000,"Greater than 50000")</f>
        <v>35000 to 39999</v>
      </c>
    </row>
    <row r="657" spans="1:22"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5" cm="1">
        <f t="array" ref="O657">_xlfn.IFS(INT(E657/D657)&gt;=2,2,INT(E657/D657)&lt;2,E657/D657)</f>
        <v>1.9147826086956521</v>
      </c>
      <c r="P657" s="7">
        <f t="shared" si="60"/>
        <v>50.045454545454547</v>
      </c>
      <c r="Q657" s="6" t="str">
        <f t="shared" si="61"/>
        <v>photography</v>
      </c>
      <c r="R657" s="6" t="str">
        <f t="shared" si="62"/>
        <v>photography books</v>
      </c>
      <c r="S657" s="8">
        <f t="shared" si="63"/>
        <v>42796.25</v>
      </c>
      <c r="T657" s="8">
        <f t="shared" si="64"/>
        <v>42809.208333333328</v>
      </c>
      <c r="U657" s="6">
        <f t="shared" si="65"/>
        <v>2017</v>
      </c>
      <c r="V657" t="str" cm="1">
        <f t="array" ref="V657">_xlfn.IFS(D657&lt;1000,"&lt;1000",D657&lt;5000,"1000 to 4999",D657&lt;10000,"5000 to 9999",D657&lt;15000,"10000 to 14999",D657&lt;20000,"15000 to 19999",D657&lt;25000,"20000 to 24999",D657&lt;30000,"25000 to 29999",D657&lt;35000,"30000 to 34999",D657&lt;40000,"35000 to 39999",D657&lt;45000,"40000 to 44999",D657&lt;50000,"45000 to 49999",D657&gt;50000,"Greater than 50000")</f>
        <v>5000 to 9999</v>
      </c>
    </row>
    <row r="658" spans="1:22"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5" cm="1">
        <f t="array" ref="O658">_xlfn.IFS(INT(E658/D658)&gt;=2,2,INT(E658/D658)&lt;2,E658/D658)</f>
        <v>0.42127533783783783</v>
      </c>
      <c r="P658" s="7">
        <f t="shared" si="60"/>
        <v>98.966269841269835</v>
      </c>
      <c r="Q658" s="6" t="str">
        <f t="shared" si="61"/>
        <v>food</v>
      </c>
      <c r="R658" s="6" t="str">
        <f t="shared" si="62"/>
        <v>food trucks</v>
      </c>
      <c r="S658" s="8">
        <f t="shared" si="63"/>
        <v>43097.25</v>
      </c>
      <c r="T658" s="8">
        <f t="shared" si="64"/>
        <v>43102.25</v>
      </c>
      <c r="U658" s="6">
        <f t="shared" si="65"/>
        <v>2017</v>
      </c>
      <c r="V658" t="str" cm="1">
        <f t="array" ref="V658">_xlfn.IFS(D658&lt;1000,"&lt;1000",D658&lt;5000,"1000 to 4999",D658&lt;10000,"5000 to 9999",D658&lt;15000,"10000 to 14999",D658&lt;20000,"15000 to 19999",D658&lt;25000,"20000 to 24999",D658&lt;30000,"25000 to 29999",D658&lt;35000,"30000 to 34999",D658&lt;40000,"35000 to 39999",D658&lt;45000,"40000 to 44999",D658&lt;50000,"45000 to 49999",D658&gt;50000,"Greater than 50000")</f>
        <v>Greater than 50000</v>
      </c>
    </row>
    <row r="659" spans="1:22"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5" cm="1">
        <f t="array" ref="O659">_xlfn.IFS(INT(E659/D659)&gt;=2,2,INT(E659/D659)&lt;2,E659/D659)</f>
        <v>8.2400000000000001E-2</v>
      </c>
      <c r="P659" s="7">
        <f t="shared" si="60"/>
        <v>58.857142857142854</v>
      </c>
      <c r="Q659" s="6" t="str">
        <f t="shared" si="61"/>
        <v>film &amp; video</v>
      </c>
      <c r="R659" s="6" t="str">
        <f t="shared" si="62"/>
        <v>science fiction</v>
      </c>
      <c r="S659" s="8">
        <f t="shared" si="63"/>
        <v>43096.25</v>
      </c>
      <c r="T659" s="8">
        <f t="shared" si="64"/>
        <v>43112.25</v>
      </c>
      <c r="U659" s="6">
        <f t="shared" si="65"/>
        <v>2017</v>
      </c>
      <c r="V659" t="str" cm="1">
        <f t="array" ref="V659">_xlfn.IFS(D659&lt;1000,"&lt;1000",D659&lt;5000,"1000 to 4999",D659&lt;10000,"5000 to 9999",D659&lt;15000,"10000 to 14999",D659&lt;20000,"15000 to 19999",D659&lt;25000,"20000 to 24999",D659&lt;30000,"25000 to 29999",D659&lt;35000,"30000 to 34999",D659&lt;40000,"35000 to 39999",D659&lt;45000,"40000 to 44999",D659&lt;50000,"45000 to 49999",D659&gt;50000,"Greater than 50000")</f>
        <v>10000 to 14999</v>
      </c>
    </row>
    <row r="660" spans="1:22"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5" cm="1">
        <f t="array" ref="O660">_xlfn.IFS(INT(E660/D660)&gt;=2,2,INT(E660/D660)&lt;2,E660/D660)</f>
        <v>0.60064638783269964</v>
      </c>
      <c r="P660" s="7">
        <f t="shared" si="60"/>
        <v>81.010256410256417</v>
      </c>
      <c r="Q660" s="6" t="str">
        <f t="shared" si="61"/>
        <v>music</v>
      </c>
      <c r="R660" s="6" t="str">
        <f t="shared" si="62"/>
        <v>rock</v>
      </c>
      <c r="S660" s="8">
        <f t="shared" si="63"/>
        <v>42246.208333333328</v>
      </c>
      <c r="T660" s="8">
        <f t="shared" si="64"/>
        <v>42269.208333333328</v>
      </c>
      <c r="U660" s="6">
        <f t="shared" si="65"/>
        <v>2015</v>
      </c>
      <c r="V660" t="str" cm="1">
        <f t="array" ref="V660">_xlfn.IFS(D660&lt;1000,"&lt;1000",D660&lt;5000,"1000 to 4999",D660&lt;10000,"5000 to 9999",D660&lt;15000,"10000 to 14999",D660&lt;20000,"15000 to 19999",D660&lt;25000,"20000 to 24999",D660&lt;30000,"25000 to 29999",D660&lt;35000,"30000 to 34999",D660&lt;40000,"35000 to 39999",D660&lt;45000,"40000 to 44999",D660&lt;50000,"45000 to 49999",D660&gt;50000,"Greater than 50000")</f>
        <v>Greater than 50000</v>
      </c>
    </row>
    <row r="661" spans="1:22"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5" cm="1">
        <f t="array" ref="O661">_xlfn.IFS(INT(E661/D661)&gt;=2,2,INT(E661/D661)&lt;2,E661/D661)</f>
        <v>0.47232808616404309</v>
      </c>
      <c r="P661" s="7">
        <f t="shared" si="60"/>
        <v>76.013333333333335</v>
      </c>
      <c r="Q661" s="6" t="str">
        <f t="shared" si="61"/>
        <v>film &amp; video</v>
      </c>
      <c r="R661" s="6" t="str">
        <f t="shared" si="62"/>
        <v>documentary</v>
      </c>
      <c r="S661" s="8">
        <f t="shared" si="63"/>
        <v>40570.25</v>
      </c>
      <c r="T661" s="8">
        <f t="shared" si="64"/>
        <v>40571.25</v>
      </c>
      <c r="U661" s="6">
        <f t="shared" si="65"/>
        <v>2011</v>
      </c>
      <c r="V661" t="str" cm="1">
        <f t="array" ref="V661">_xlfn.IFS(D661&lt;1000,"&lt;1000",D661&lt;5000,"1000 to 4999",D661&lt;10000,"5000 to 9999",D661&lt;15000,"10000 to 14999",D661&lt;20000,"15000 to 19999",D661&lt;25000,"20000 to 24999",D661&lt;30000,"25000 to 29999",D661&lt;35000,"30000 to 34999",D661&lt;40000,"35000 to 39999",D661&lt;45000,"40000 to 44999",D661&lt;50000,"45000 to 49999",D661&gt;50000,"Greater than 50000")</f>
        <v>Greater than 50000</v>
      </c>
    </row>
    <row r="662" spans="1:22"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5" cm="1">
        <f t="array" ref="O662">_xlfn.IFS(INT(E662/D662)&gt;=2,2,INT(E662/D662)&lt;2,E662/D662)</f>
        <v>0.81736263736263737</v>
      </c>
      <c r="P662" s="7">
        <f t="shared" si="60"/>
        <v>96.597402597402592</v>
      </c>
      <c r="Q662" s="6" t="str">
        <f t="shared" si="61"/>
        <v>theater</v>
      </c>
      <c r="R662" s="6" t="str">
        <f t="shared" si="62"/>
        <v>plays</v>
      </c>
      <c r="S662" s="8">
        <f t="shared" si="63"/>
        <v>42237.208333333328</v>
      </c>
      <c r="T662" s="8">
        <f t="shared" si="64"/>
        <v>42246.208333333328</v>
      </c>
      <c r="U662" s="6">
        <f t="shared" si="65"/>
        <v>2015</v>
      </c>
      <c r="V662" t="str" cm="1">
        <f t="array" ref="V662">_xlfn.IFS(D662&lt;1000,"&lt;1000",D662&lt;5000,"1000 to 4999",D662&lt;10000,"5000 to 9999",D662&lt;15000,"10000 to 14999",D662&lt;20000,"15000 to 19999",D662&lt;25000,"20000 to 24999",D662&lt;30000,"25000 to 29999",D662&lt;35000,"30000 to 34999",D662&lt;40000,"35000 to 39999",D662&lt;45000,"40000 to 44999",D662&lt;50000,"45000 to 49999",D662&gt;50000,"Greater than 50000")</f>
        <v>5000 to 9999</v>
      </c>
    </row>
    <row r="663" spans="1:22"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5" cm="1">
        <f t="array" ref="O663">_xlfn.IFS(INT(E663/D663)&gt;=2,2,INT(E663/D663)&lt;2,E663/D663)</f>
        <v>0.54187265917603</v>
      </c>
      <c r="P663" s="7">
        <f t="shared" si="60"/>
        <v>76.957446808510639</v>
      </c>
      <c r="Q663" s="6" t="str">
        <f t="shared" si="61"/>
        <v>music</v>
      </c>
      <c r="R663" s="6" t="str">
        <f t="shared" si="62"/>
        <v>jazz</v>
      </c>
      <c r="S663" s="8">
        <f t="shared" si="63"/>
        <v>40996.208333333336</v>
      </c>
      <c r="T663" s="8">
        <f t="shared" si="64"/>
        <v>41026.208333333336</v>
      </c>
      <c r="U663" s="6">
        <f t="shared" si="65"/>
        <v>2012</v>
      </c>
      <c r="V663" t="str" cm="1">
        <f t="array" ref="V663">_xlfn.IFS(D663&lt;1000,"&lt;1000",D663&lt;5000,"1000 to 4999",D663&lt;10000,"5000 to 9999",D663&lt;15000,"10000 to 14999",D663&lt;20000,"15000 to 19999",D663&lt;25000,"20000 to 24999",D663&lt;30000,"25000 to 29999",D663&lt;35000,"30000 to 34999",D663&lt;40000,"35000 to 39999",D663&lt;45000,"40000 to 44999",D663&lt;50000,"45000 to 49999",D663&gt;50000,"Greater than 50000")</f>
        <v>Greater than 50000</v>
      </c>
    </row>
    <row r="664" spans="1:22"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5" cm="1">
        <f t="array" ref="O664">_xlfn.IFS(INT(E664/D664)&gt;=2,2,INT(E664/D664)&lt;2,E664/D664)</f>
        <v>0.97868131868131869</v>
      </c>
      <c r="P664" s="7">
        <f t="shared" si="60"/>
        <v>67.984732824427482</v>
      </c>
      <c r="Q664" s="6" t="str">
        <f t="shared" si="61"/>
        <v>theater</v>
      </c>
      <c r="R664" s="6" t="str">
        <f t="shared" si="62"/>
        <v>plays</v>
      </c>
      <c r="S664" s="8">
        <f t="shared" si="63"/>
        <v>43443.25</v>
      </c>
      <c r="T664" s="8">
        <f t="shared" si="64"/>
        <v>43447.25</v>
      </c>
      <c r="U664" s="6">
        <f t="shared" si="65"/>
        <v>2018</v>
      </c>
      <c r="V664" t="str" cm="1">
        <f t="array" ref="V664">_xlfn.IFS(D664&lt;1000,"&lt;1000",D664&lt;5000,"1000 to 4999",D664&lt;10000,"5000 to 9999",D664&lt;15000,"10000 to 14999",D664&lt;20000,"15000 to 19999",D664&lt;25000,"20000 to 24999",D664&lt;30000,"25000 to 29999",D664&lt;35000,"30000 to 34999",D664&lt;40000,"35000 to 39999",D664&lt;45000,"40000 to 44999",D664&lt;50000,"45000 to 49999",D664&gt;50000,"Greater than 50000")</f>
        <v>5000 to 9999</v>
      </c>
    </row>
    <row r="665" spans="1:22"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5" cm="1">
        <f t="array" ref="O665">_xlfn.IFS(INT(E665/D665)&gt;=2,2,INT(E665/D665)&lt;2,E665/D665)</f>
        <v>0.77239999999999998</v>
      </c>
      <c r="P665" s="7">
        <f t="shared" si="60"/>
        <v>88.781609195402297</v>
      </c>
      <c r="Q665" s="6" t="str">
        <f t="shared" si="61"/>
        <v>theater</v>
      </c>
      <c r="R665" s="6" t="str">
        <f t="shared" si="62"/>
        <v>plays</v>
      </c>
      <c r="S665" s="8">
        <f t="shared" si="63"/>
        <v>40458.208333333336</v>
      </c>
      <c r="T665" s="8">
        <f t="shared" si="64"/>
        <v>40481.208333333336</v>
      </c>
      <c r="U665" s="6">
        <f t="shared" si="65"/>
        <v>2010</v>
      </c>
      <c r="V665" t="str" cm="1">
        <f t="array" ref="V665">_xlfn.IFS(D665&lt;1000,"&lt;1000",D665&lt;5000,"1000 to 4999",D665&lt;10000,"5000 to 9999",D665&lt;15000,"10000 to 14999",D665&lt;20000,"15000 to 19999",D665&lt;25000,"20000 to 24999",D665&lt;30000,"25000 to 29999",D665&lt;35000,"30000 to 34999",D665&lt;40000,"35000 to 39999",D665&lt;45000,"40000 to 44999",D665&lt;50000,"45000 to 49999",D665&gt;50000,"Greater than 50000")</f>
        <v>10000 to 14999</v>
      </c>
    </row>
    <row r="666" spans="1:22"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5" cm="1">
        <f t="array" ref="O666">_xlfn.IFS(INT(E666/D666)&gt;=2,2,INT(E666/D666)&lt;2,E666/D666)</f>
        <v>0.33464735516372796</v>
      </c>
      <c r="P666" s="7">
        <f t="shared" si="60"/>
        <v>24.99623706491063</v>
      </c>
      <c r="Q666" s="6" t="str">
        <f t="shared" si="61"/>
        <v>music</v>
      </c>
      <c r="R666" s="6" t="str">
        <f t="shared" si="62"/>
        <v>jazz</v>
      </c>
      <c r="S666" s="8">
        <f t="shared" si="63"/>
        <v>40959.25</v>
      </c>
      <c r="T666" s="8">
        <f t="shared" si="64"/>
        <v>40969.25</v>
      </c>
      <c r="U666" s="6">
        <f t="shared" si="65"/>
        <v>2012</v>
      </c>
      <c r="V666" t="str" cm="1">
        <f t="array" ref="V666">_xlfn.IFS(D666&lt;1000,"&lt;1000",D666&lt;5000,"1000 to 4999",D666&lt;10000,"5000 to 9999",D666&lt;15000,"10000 to 14999",D666&lt;20000,"15000 to 19999",D666&lt;25000,"20000 to 24999",D666&lt;30000,"25000 to 29999",D666&lt;35000,"30000 to 34999",D666&lt;40000,"35000 to 39999",D666&lt;45000,"40000 to 44999",D666&lt;50000,"45000 to 49999",D666&gt;50000,"Greater than 50000")</f>
        <v>Greater than 50000</v>
      </c>
    </row>
    <row r="667" spans="1:22"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5" cm="1">
        <f t="array" ref="O667">_xlfn.IFS(INT(E667/D667)&gt;=2,2,INT(E667/D667)&lt;2,E667/D667)</f>
        <v>2</v>
      </c>
      <c r="P667" s="7">
        <f t="shared" si="60"/>
        <v>44.922794117647058</v>
      </c>
      <c r="Q667" s="6" t="str">
        <f t="shared" si="61"/>
        <v>film &amp; video</v>
      </c>
      <c r="R667" s="6" t="str">
        <f t="shared" si="62"/>
        <v>documentary</v>
      </c>
      <c r="S667" s="8">
        <f t="shared" si="63"/>
        <v>40733.208333333336</v>
      </c>
      <c r="T667" s="8">
        <f t="shared" si="64"/>
        <v>40747.208333333336</v>
      </c>
      <c r="U667" s="6">
        <f t="shared" si="65"/>
        <v>2011</v>
      </c>
      <c r="V667" t="str" cm="1">
        <f t="array" ref="V667">_xlfn.IFS(D667&lt;1000,"&lt;1000",D667&lt;5000,"1000 to 4999",D667&lt;10000,"5000 to 9999",D667&lt;15000,"10000 to 14999",D667&lt;20000,"15000 to 19999",D667&lt;25000,"20000 to 24999",D667&lt;30000,"25000 to 29999",D667&lt;35000,"30000 to 34999",D667&lt;40000,"35000 to 39999",D667&lt;45000,"40000 to 44999",D667&lt;50000,"45000 to 49999",D667&gt;50000,"Greater than 50000")</f>
        <v>5000 to 9999</v>
      </c>
    </row>
    <row r="668" spans="1:22"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5" cm="1">
        <f t="array" ref="O668">_xlfn.IFS(INT(E668/D668)&gt;=2,2,INT(E668/D668)&lt;2,E668/D668)</f>
        <v>0.64032258064516134</v>
      </c>
      <c r="P668" s="7">
        <f t="shared" si="60"/>
        <v>79.400000000000006</v>
      </c>
      <c r="Q668" s="6" t="str">
        <f t="shared" si="61"/>
        <v>theater</v>
      </c>
      <c r="R668" s="6" t="str">
        <f t="shared" si="62"/>
        <v>plays</v>
      </c>
      <c r="S668" s="8">
        <f t="shared" si="63"/>
        <v>41516.208333333336</v>
      </c>
      <c r="T668" s="8">
        <f t="shared" si="64"/>
        <v>41522.208333333336</v>
      </c>
      <c r="U668" s="6">
        <f t="shared" si="65"/>
        <v>2013</v>
      </c>
      <c r="V668" t="str" cm="1">
        <f t="array" ref="V668">_xlfn.IFS(D668&lt;1000,"&lt;1000",D668&lt;5000,"1000 to 4999",D668&lt;10000,"5000 to 9999",D668&lt;15000,"10000 to 14999",D668&lt;20000,"15000 to 19999",D668&lt;25000,"20000 to 24999",D668&lt;30000,"25000 to 29999",D668&lt;35000,"30000 to 34999",D668&lt;40000,"35000 to 39999",D668&lt;45000,"40000 to 44999",D668&lt;50000,"45000 to 49999",D668&gt;50000,"Greater than 50000")</f>
        <v>1000 to 4999</v>
      </c>
    </row>
    <row r="669" spans="1:22"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5" cm="1">
        <f t="array" ref="O669">_xlfn.IFS(INT(E669/D669)&gt;=2,2,INT(E669/D669)&lt;2,E669/D669)</f>
        <v>1.7615942028985507</v>
      </c>
      <c r="P669" s="7">
        <f t="shared" si="60"/>
        <v>29.009546539379475</v>
      </c>
      <c r="Q669" s="6" t="str">
        <f t="shared" si="61"/>
        <v>journalism</v>
      </c>
      <c r="R669" s="6" t="str">
        <f t="shared" si="62"/>
        <v>audio</v>
      </c>
      <c r="S669" s="8">
        <f t="shared" si="63"/>
        <v>41892.208333333336</v>
      </c>
      <c r="T669" s="8">
        <f t="shared" si="64"/>
        <v>41901.208333333336</v>
      </c>
      <c r="U669" s="6">
        <f t="shared" si="65"/>
        <v>2014</v>
      </c>
      <c r="V669" t="str" cm="1">
        <f t="array" ref="V669">_xlfn.IFS(D669&lt;1000,"&lt;1000",D669&lt;5000,"1000 to 4999",D669&lt;10000,"5000 to 9999",D669&lt;15000,"10000 to 14999",D669&lt;20000,"15000 to 19999",D669&lt;25000,"20000 to 24999",D669&lt;30000,"25000 to 29999",D669&lt;35000,"30000 to 34999",D669&lt;40000,"35000 to 39999",D669&lt;45000,"40000 to 44999",D669&lt;50000,"45000 to 49999",D669&gt;50000,"Greater than 50000")</f>
        <v>5000 to 9999</v>
      </c>
    </row>
    <row r="670" spans="1:22"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5" cm="1">
        <f t="array" ref="O670">_xlfn.IFS(INT(E670/D670)&gt;=2,2,INT(E670/D670)&lt;2,E670/D670)</f>
        <v>0.20338181818181819</v>
      </c>
      <c r="P670" s="7">
        <f t="shared" si="60"/>
        <v>73.59210526315789</v>
      </c>
      <c r="Q670" s="6" t="str">
        <f t="shared" si="61"/>
        <v>theater</v>
      </c>
      <c r="R670" s="6" t="str">
        <f t="shared" si="62"/>
        <v>plays</v>
      </c>
      <c r="S670" s="8">
        <f t="shared" si="63"/>
        <v>41122.208333333336</v>
      </c>
      <c r="T670" s="8">
        <f t="shared" si="64"/>
        <v>41134.208333333336</v>
      </c>
      <c r="U670" s="6">
        <f t="shared" si="65"/>
        <v>2012</v>
      </c>
      <c r="V670" t="str" cm="1">
        <f t="array" ref="V670">_xlfn.IFS(D670&lt;1000,"&lt;1000",D670&lt;5000,"1000 to 4999",D670&lt;10000,"5000 to 9999",D670&lt;15000,"10000 to 14999",D670&lt;20000,"15000 to 19999",D670&lt;25000,"20000 to 24999",D670&lt;30000,"25000 to 29999",D670&lt;35000,"30000 to 34999",D670&lt;40000,"35000 to 39999",D670&lt;45000,"40000 to 44999",D670&lt;50000,"45000 to 49999",D670&gt;50000,"Greater than 50000")</f>
        <v>25000 to 29999</v>
      </c>
    </row>
    <row r="671" spans="1:22"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5" cm="1">
        <f t="array" ref="O671">_xlfn.IFS(INT(E671/D671)&gt;=2,2,INT(E671/D671)&lt;2,E671/D671)</f>
        <v>2</v>
      </c>
      <c r="P671" s="7">
        <f t="shared" si="60"/>
        <v>107.97038864898211</v>
      </c>
      <c r="Q671" s="6" t="str">
        <f t="shared" si="61"/>
        <v>theater</v>
      </c>
      <c r="R671" s="6" t="str">
        <f t="shared" si="62"/>
        <v>plays</v>
      </c>
      <c r="S671" s="8">
        <f t="shared" si="63"/>
        <v>42912.208333333328</v>
      </c>
      <c r="T671" s="8">
        <f t="shared" si="64"/>
        <v>42921.208333333328</v>
      </c>
      <c r="U671" s="6">
        <f t="shared" si="65"/>
        <v>2017</v>
      </c>
      <c r="V671" t="str" cm="1">
        <f t="array" ref="V671">_xlfn.IFS(D671&lt;1000,"&lt;1000",D671&lt;5000,"1000 to 4999",D671&lt;10000,"5000 to 9999",D671&lt;15000,"10000 to 14999",D671&lt;20000,"15000 to 19999",D671&lt;25000,"20000 to 24999",D671&lt;30000,"25000 to 29999",D671&lt;35000,"30000 to 34999",D671&lt;40000,"35000 to 39999",D671&lt;45000,"40000 to 44999",D671&lt;50000,"45000 to 49999",D671&gt;50000,"Greater than 50000")</f>
        <v>45000 to 49999</v>
      </c>
    </row>
    <row r="672" spans="1:22"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5" cm="1">
        <f t="array" ref="O672">_xlfn.IFS(INT(E672/D672)&gt;=2,2,INT(E672/D672)&lt;2,E672/D672)</f>
        <v>2</v>
      </c>
      <c r="P672" s="7">
        <f t="shared" si="60"/>
        <v>68.987284287011803</v>
      </c>
      <c r="Q672" s="6" t="str">
        <f t="shared" si="61"/>
        <v>music</v>
      </c>
      <c r="R672" s="6" t="str">
        <f t="shared" si="62"/>
        <v>indie rock</v>
      </c>
      <c r="S672" s="8">
        <f t="shared" si="63"/>
        <v>42425.25</v>
      </c>
      <c r="T672" s="8">
        <f t="shared" si="64"/>
        <v>42437.25</v>
      </c>
      <c r="U672" s="6">
        <f t="shared" si="65"/>
        <v>2016</v>
      </c>
      <c r="V672" t="str" cm="1">
        <f t="array" ref="V672">_xlfn.IFS(D672&lt;1000,"&lt;1000",D672&lt;5000,"1000 to 4999",D672&lt;10000,"5000 to 9999",D672&lt;15000,"10000 to 14999",D672&lt;20000,"15000 to 19999",D672&lt;25000,"20000 to 24999",D672&lt;30000,"25000 to 29999",D672&lt;35000,"30000 to 34999",D672&lt;40000,"35000 to 39999",D672&lt;45000,"40000 to 44999",D672&lt;50000,"45000 to 49999",D672&gt;50000,"Greater than 50000")</f>
        <v>15000 to 19999</v>
      </c>
    </row>
    <row r="673" spans="1:22"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5" cm="1">
        <f t="array" ref="O673">_xlfn.IFS(INT(E673/D673)&gt;=2,2,INT(E673/D673)&lt;2,E673/D673)</f>
        <v>1.220563524590164</v>
      </c>
      <c r="P673" s="7">
        <f t="shared" si="60"/>
        <v>111.02236719478098</v>
      </c>
      <c r="Q673" s="6" t="str">
        <f t="shared" si="61"/>
        <v>theater</v>
      </c>
      <c r="R673" s="6" t="str">
        <f t="shared" si="62"/>
        <v>plays</v>
      </c>
      <c r="S673" s="8">
        <f t="shared" si="63"/>
        <v>40390.208333333336</v>
      </c>
      <c r="T673" s="8">
        <f t="shared" si="64"/>
        <v>40394.208333333336</v>
      </c>
      <c r="U673" s="6">
        <f t="shared" si="65"/>
        <v>2010</v>
      </c>
      <c r="V673" t="str" cm="1">
        <f t="array" ref="V673">_xlfn.IFS(D673&lt;1000,"&lt;1000",D673&lt;5000,"1000 to 4999",D673&lt;10000,"5000 to 9999",D673&lt;15000,"10000 to 14999",D673&lt;20000,"15000 to 19999",D673&lt;25000,"20000 to 24999",D673&lt;30000,"25000 to 29999",D673&lt;35000,"30000 to 34999",D673&lt;40000,"35000 to 39999",D673&lt;45000,"40000 to 44999",D673&lt;50000,"45000 to 49999",D673&gt;50000,"Greater than 50000")</f>
        <v>Greater than 50000</v>
      </c>
    </row>
    <row r="674" spans="1:22"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5" cm="1">
        <f t="array" ref="O674">_xlfn.IFS(INT(E674/D674)&gt;=2,2,INT(E674/D674)&lt;2,E674/D674)</f>
        <v>0.55931783729156137</v>
      </c>
      <c r="P674" s="7">
        <f t="shared" si="60"/>
        <v>24.997515808491418</v>
      </c>
      <c r="Q674" s="6" t="str">
        <f t="shared" si="61"/>
        <v>theater</v>
      </c>
      <c r="R674" s="6" t="str">
        <f t="shared" si="62"/>
        <v>plays</v>
      </c>
      <c r="S674" s="8">
        <f t="shared" si="63"/>
        <v>43180.208333333328</v>
      </c>
      <c r="T674" s="8">
        <f t="shared" si="64"/>
        <v>43190.208333333328</v>
      </c>
      <c r="U674" s="6">
        <f t="shared" si="65"/>
        <v>2018</v>
      </c>
      <c r="V674" t="str" cm="1">
        <f t="array" ref="V674">_xlfn.IFS(D674&lt;1000,"&lt;1000",D674&lt;5000,"1000 to 4999",D674&lt;10000,"5000 to 9999",D674&lt;15000,"10000 to 14999",D674&lt;20000,"15000 to 19999",D674&lt;25000,"20000 to 24999",D674&lt;30000,"25000 to 29999",D674&lt;35000,"30000 to 34999",D674&lt;40000,"35000 to 39999",D674&lt;45000,"40000 to 44999",D674&lt;50000,"45000 to 49999",D674&gt;50000,"Greater than 50000")</f>
        <v>Greater than 50000</v>
      </c>
    </row>
    <row r="675" spans="1:22"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5" cm="1">
        <f t="array" ref="O675">_xlfn.IFS(INT(E675/D675)&gt;=2,2,INT(E675/D675)&lt;2,E675/D675)</f>
        <v>0.43660714285714286</v>
      </c>
      <c r="P675" s="7">
        <f t="shared" si="60"/>
        <v>42.155172413793103</v>
      </c>
      <c r="Q675" s="6" t="str">
        <f t="shared" si="61"/>
        <v>music</v>
      </c>
      <c r="R675" s="6" t="str">
        <f t="shared" si="62"/>
        <v>indie rock</v>
      </c>
      <c r="S675" s="8">
        <f t="shared" si="63"/>
        <v>42475.208333333328</v>
      </c>
      <c r="T675" s="8">
        <f t="shared" si="64"/>
        <v>42496.208333333328</v>
      </c>
      <c r="U675" s="6">
        <f t="shared" si="65"/>
        <v>2016</v>
      </c>
      <c r="V675" t="str" cm="1">
        <f t="array" ref="V675">_xlfn.IFS(D675&lt;1000,"&lt;1000",D675&lt;5000,"1000 to 4999",D675&lt;10000,"5000 to 9999",D675&lt;15000,"10000 to 14999",D675&lt;20000,"15000 to 19999",D675&lt;25000,"20000 to 24999",D675&lt;30000,"25000 to 29999",D675&lt;35000,"30000 to 34999",D675&lt;40000,"35000 to 39999",D675&lt;45000,"40000 to 44999",D675&lt;50000,"45000 to 49999",D675&gt;50000,"Greater than 50000")</f>
        <v>5000 to 9999</v>
      </c>
    </row>
    <row r="676" spans="1:22"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5" cm="1">
        <f t="array" ref="O676">_xlfn.IFS(INT(E676/D676)&gt;=2,2,INT(E676/D676)&lt;2,E676/D676)</f>
        <v>0.33538371411833628</v>
      </c>
      <c r="P676" s="7">
        <f t="shared" si="60"/>
        <v>47.003284072249592</v>
      </c>
      <c r="Q676" s="6" t="str">
        <f t="shared" si="61"/>
        <v>photography</v>
      </c>
      <c r="R676" s="6" t="str">
        <f t="shared" si="62"/>
        <v>photography books</v>
      </c>
      <c r="S676" s="8">
        <f t="shared" si="63"/>
        <v>40774.208333333336</v>
      </c>
      <c r="T676" s="8">
        <f t="shared" si="64"/>
        <v>40821.208333333336</v>
      </c>
      <c r="U676" s="6">
        <f t="shared" si="65"/>
        <v>2011</v>
      </c>
      <c r="V676" t="str" cm="1">
        <f t="array" ref="V676">_xlfn.IFS(D676&lt;1000,"&lt;1000",D676&lt;5000,"1000 to 4999",D676&lt;10000,"5000 to 9999",D676&lt;15000,"10000 to 14999",D676&lt;20000,"15000 to 19999",D676&lt;25000,"20000 to 24999",D676&lt;30000,"25000 to 29999",D676&lt;35000,"30000 to 34999",D676&lt;40000,"35000 to 39999",D676&lt;45000,"40000 to 44999",D676&lt;50000,"45000 to 49999",D676&gt;50000,"Greater than 50000")</f>
        <v>Greater than 50000</v>
      </c>
    </row>
    <row r="677" spans="1:22"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5" cm="1">
        <f t="array" ref="O677">_xlfn.IFS(INT(E677/D677)&gt;=2,2,INT(E677/D677)&lt;2,E677/D677)</f>
        <v>1.2297938144329896</v>
      </c>
      <c r="P677" s="7">
        <f t="shared" si="60"/>
        <v>36.0392749244713</v>
      </c>
      <c r="Q677" s="6" t="str">
        <f t="shared" si="61"/>
        <v>journalism</v>
      </c>
      <c r="R677" s="6" t="str">
        <f t="shared" si="62"/>
        <v>audio</v>
      </c>
      <c r="S677" s="8">
        <f t="shared" si="63"/>
        <v>43719.208333333328</v>
      </c>
      <c r="T677" s="8">
        <f t="shared" si="64"/>
        <v>43726.208333333328</v>
      </c>
      <c r="U677" s="6">
        <f t="shared" si="65"/>
        <v>2019</v>
      </c>
      <c r="V677" t="str" cm="1">
        <f t="array" ref="V677">_xlfn.IFS(D677&lt;1000,"&lt;1000",D677&lt;5000,"1000 to 4999",D677&lt;10000,"5000 to 9999",D677&lt;15000,"10000 to 14999",D677&lt;20000,"15000 to 19999",D677&lt;25000,"20000 to 24999",D677&lt;30000,"25000 to 29999",D677&lt;35000,"30000 to 34999",D677&lt;40000,"35000 to 39999",D677&lt;45000,"40000 to 44999",D677&lt;50000,"45000 to 49999",D677&gt;50000,"Greater than 50000")</f>
        <v>5000 to 9999</v>
      </c>
    </row>
    <row r="678" spans="1:22"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5" cm="1">
        <f t="array" ref="O678">_xlfn.IFS(INT(E678/D678)&gt;=2,2,INT(E678/D678)&lt;2,E678/D678)</f>
        <v>1.8974959871589085</v>
      </c>
      <c r="P678" s="7">
        <f t="shared" si="60"/>
        <v>101.03760683760684</v>
      </c>
      <c r="Q678" s="6" t="str">
        <f t="shared" si="61"/>
        <v>photography</v>
      </c>
      <c r="R678" s="6" t="str">
        <f t="shared" si="62"/>
        <v>photography books</v>
      </c>
      <c r="S678" s="8">
        <f t="shared" si="63"/>
        <v>41178.208333333336</v>
      </c>
      <c r="T678" s="8">
        <f t="shared" si="64"/>
        <v>41187.208333333336</v>
      </c>
      <c r="U678" s="6">
        <f t="shared" si="65"/>
        <v>2012</v>
      </c>
      <c r="V678" t="str" cm="1">
        <f t="array" ref="V678">_xlfn.IFS(D678&lt;1000,"&lt;1000",D678&lt;5000,"1000 to 4999",D678&lt;10000,"5000 to 9999",D678&lt;15000,"10000 to 14999",D678&lt;20000,"15000 to 19999",D678&lt;25000,"20000 to 24999",D678&lt;30000,"25000 to 29999",D678&lt;35000,"30000 to 34999",D678&lt;40000,"35000 to 39999",D678&lt;45000,"40000 to 44999",D678&lt;50000,"45000 to 49999",D678&gt;50000,"Greater than 50000")</f>
        <v>Greater than 50000</v>
      </c>
    </row>
    <row r="679" spans="1:22"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5" cm="1">
        <f t="array" ref="O679">_xlfn.IFS(INT(E679/D679)&gt;=2,2,INT(E679/D679)&lt;2,E679/D679)</f>
        <v>0.83622641509433959</v>
      </c>
      <c r="P679" s="7">
        <f t="shared" si="60"/>
        <v>39.927927927927925</v>
      </c>
      <c r="Q679" s="6" t="str">
        <f t="shared" si="61"/>
        <v>publishing</v>
      </c>
      <c r="R679" s="6" t="str">
        <f t="shared" si="62"/>
        <v>fiction</v>
      </c>
      <c r="S679" s="8">
        <f t="shared" si="63"/>
        <v>42561.208333333328</v>
      </c>
      <c r="T679" s="8">
        <f t="shared" si="64"/>
        <v>42611.208333333328</v>
      </c>
      <c r="U679" s="6">
        <f t="shared" si="65"/>
        <v>2016</v>
      </c>
      <c r="V679" t="str" cm="1">
        <f t="array" ref="V679">_xlfn.IFS(D679&lt;1000,"&lt;1000",D679&lt;5000,"1000 to 4999",D679&lt;10000,"5000 to 9999",D679&lt;15000,"10000 to 14999",D679&lt;20000,"15000 to 19999",D679&lt;25000,"20000 to 24999",D679&lt;30000,"25000 to 29999",D679&lt;35000,"30000 to 34999",D679&lt;40000,"35000 to 39999",D679&lt;45000,"40000 to 44999",D679&lt;50000,"45000 to 49999",D679&gt;50000,"Greater than 50000")</f>
        <v>5000 to 9999</v>
      </c>
    </row>
    <row r="680" spans="1:22"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5" cm="1">
        <f t="array" ref="O680">_xlfn.IFS(INT(E680/D680)&gt;=2,2,INT(E680/D680)&lt;2,E680/D680)</f>
        <v>0.17968844221105529</v>
      </c>
      <c r="P680" s="7">
        <f t="shared" si="60"/>
        <v>83.158139534883716</v>
      </c>
      <c r="Q680" s="6" t="str">
        <f t="shared" si="61"/>
        <v>film &amp; video</v>
      </c>
      <c r="R680" s="6" t="str">
        <f t="shared" si="62"/>
        <v>drama</v>
      </c>
      <c r="S680" s="8">
        <f t="shared" si="63"/>
        <v>43484.25</v>
      </c>
      <c r="T680" s="8">
        <f t="shared" si="64"/>
        <v>43486.25</v>
      </c>
      <c r="U680" s="6">
        <f t="shared" si="65"/>
        <v>2019</v>
      </c>
      <c r="V680" t="str" cm="1">
        <f t="array" ref="V680">_xlfn.IFS(D680&lt;1000,"&lt;1000",D680&lt;5000,"1000 to 4999",D680&lt;10000,"5000 to 9999",D680&lt;15000,"10000 to 14999",D680&lt;20000,"15000 to 19999",D680&lt;25000,"20000 to 24999",D680&lt;30000,"25000 to 29999",D680&lt;35000,"30000 to 34999",D680&lt;40000,"35000 to 39999",D680&lt;45000,"40000 to 44999",D680&lt;50000,"45000 to 49999",D680&gt;50000,"Greater than 50000")</f>
        <v>Greater than 50000</v>
      </c>
    </row>
    <row r="681" spans="1:22"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5" cm="1">
        <f t="array" ref="O681">_xlfn.IFS(INT(E681/D681)&gt;=2,2,INT(E681/D681)&lt;2,E681/D681)</f>
        <v>2</v>
      </c>
      <c r="P681" s="7">
        <f t="shared" si="60"/>
        <v>39.97520661157025</v>
      </c>
      <c r="Q681" s="6" t="str">
        <f t="shared" si="61"/>
        <v>food</v>
      </c>
      <c r="R681" s="6" t="str">
        <f t="shared" si="62"/>
        <v>food trucks</v>
      </c>
      <c r="S681" s="8">
        <f t="shared" si="63"/>
        <v>43756.208333333328</v>
      </c>
      <c r="T681" s="8">
        <f t="shared" si="64"/>
        <v>43761.208333333328</v>
      </c>
      <c r="U681" s="6">
        <f t="shared" si="65"/>
        <v>2019</v>
      </c>
      <c r="V681" t="str" cm="1">
        <f t="array" ref="V681">_xlfn.IFS(D681&lt;1000,"&lt;1000",D681&lt;5000,"1000 to 4999",D681&lt;10000,"5000 to 9999",D681&lt;15000,"10000 to 14999",D681&lt;20000,"15000 to 19999",D681&lt;25000,"20000 to 24999",D681&lt;30000,"25000 to 29999",D681&lt;35000,"30000 to 34999",D681&lt;40000,"35000 to 39999",D681&lt;45000,"40000 to 44999",D681&lt;50000,"45000 to 49999",D681&gt;50000,"Greater than 50000")</f>
        <v>1000 to 4999</v>
      </c>
    </row>
    <row r="682" spans="1:22"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5" cm="1">
        <f t="array" ref="O682">_xlfn.IFS(INT(E682/D682)&gt;=2,2,INT(E682/D682)&lt;2,E682/D682)</f>
        <v>0.97405219780219776</v>
      </c>
      <c r="P682" s="7">
        <f t="shared" si="60"/>
        <v>47.993908629441627</v>
      </c>
      <c r="Q682" s="6" t="str">
        <f t="shared" si="61"/>
        <v>games</v>
      </c>
      <c r="R682" s="6" t="str">
        <f t="shared" si="62"/>
        <v>mobile games</v>
      </c>
      <c r="S682" s="8">
        <f t="shared" si="63"/>
        <v>43813.25</v>
      </c>
      <c r="T682" s="8">
        <f t="shared" si="64"/>
        <v>43815.25</v>
      </c>
      <c r="U682" s="6">
        <f t="shared" si="65"/>
        <v>2019</v>
      </c>
      <c r="V682" t="str" cm="1">
        <f t="array" ref="V682">_xlfn.IFS(D682&lt;1000,"&lt;1000",D682&lt;5000,"1000 to 4999",D682&lt;10000,"5000 to 9999",D682&lt;15000,"10000 to 14999",D682&lt;20000,"15000 to 19999",D682&lt;25000,"20000 to 24999",D682&lt;30000,"25000 to 29999",D682&lt;35000,"30000 to 34999",D682&lt;40000,"35000 to 39999",D682&lt;45000,"40000 to 44999",D682&lt;50000,"45000 to 49999",D682&gt;50000,"Greater than 50000")</f>
        <v>Greater than 50000</v>
      </c>
    </row>
    <row r="683" spans="1:22"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5" cm="1">
        <f t="array" ref="O683">_xlfn.IFS(INT(E683/D683)&gt;=2,2,INT(E683/D683)&lt;2,E683/D683)</f>
        <v>0.86386203150461705</v>
      </c>
      <c r="P683" s="7">
        <f t="shared" si="60"/>
        <v>95.978877489438744</v>
      </c>
      <c r="Q683" s="6" t="str">
        <f t="shared" si="61"/>
        <v>theater</v>
      </c>
      <c r="R683" s="6" t="str">
        <f t="shared" si="62"/>
        <v>plays</v>
      </c>
      <c r="S683" s="8">
        <f t="shared" si="63"/>
        <v>40898.25</v>
      </c>
      <c r="T683" s="8">
        <f t="shared" si="64"/>
        <v>40904.25</v>
      </c>
      <c r="U683" s="6">
        <f t="shared" si="65"/>
        <v>2011</v>
      </c>
      <c r="V683" t="str" cm="1">
        <f t="array" ref="V683">_xlfn.IFS(D683&lt;1000,"&lt;1000",D683&lt;5000,"1000 to 4999",D683&lt;10000,"5000 to 9999",D683&lt;15000,"10000 to 14999",D683&lt;20000,"15000 to 19999",D683&lt;25000,"20000 to 24999",D683&lt;30000,"25000 to 29999",D683&lt;35000,"30000 to 34999",D683&lt;40000,"35000 to 39999",D683&lt;45000,"40000 to 44999",D683&lt;50000,"45000 to 49999",D683&gt;50000,"Greater than 50000")</f>
        <v>Greater than 50000</v>
      </c>
    </row>
    <row r="684" spans="1:22"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5" cm="1">
        <f t="array" ref="O684">_xlfn.IFS(INT(E684/D684)&gt;=2,2,INT(E684/D684)&lt;2,E684/D684)</f>
        <v>1.5016666666666667</v>
      </c>
      <c r="P684" s="7">
        <f t="shared" si="60"/>
        <v>78.728155339805824</v>
      </c>
      <c r="Q684" s="6" t="str">
        <f t="shared" si="61"/>
        <v>theater</v>
      </c>
      <c r="R684" s="6" t="str">
        <f t="shared" si="62"/>
        <v>plays</v>
      </c>
      <c r="S684" s="8">
        <f t="shared" si="63"/>
        <v>41619.25</v>
      </c>
      <c r="T684" s="8">
        <f t="shared" si="64"/>
        <v>41628.25</v>
      </c>
      <c r="U684" s="6">
        <f t="shared" si="65"/>
        <v>2013</v>
      </c>
      <c r="V684" t="str" cm="1">
        <f t="array" ref="V684">_xlfn.IFS(D684&lt;1000,"&lt;1000",D684&lt;5000,"1000 to 4999",D684&lt;10000,"5000 to 9999",D684&lt;15000,"10000 to 14999",D684&lt;20000,"15000 to 19999",D684&lt;25000,"20000 to 24999",D684&lt;30000,"25000 to 29999",D684&lt;35000,"30000 to 34999",D684&lt;40000,"35000 to 39999",D684&lt;45000,"40000 to 44999",D684&lt;50000,"45000 to 49999",D684&gt;50000,"Greater than 50000")</f>
        <v>5000 to 9999</v>
      </c>
    </row>
    <row r="685" spans="1:22"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5" cm="1">
        <f t="array" ref="O685">_xlfn.IFS(INT(E685/D685)&gt;=2,2,INT(E685/D685)&lt;2,E685/D685)</f>
        <v>2</v>
      </c>
      <c r="P685" s="7">
        <f t="shared" si="60"/>
        <v>56.081632653061227</v>
      </c>
      <c r="Q685" s="6" t="str">
        <f t="shared" si="61"/>
        <v>theater</v>
      </c>
      <c r="R685" s="6" t="str">
        <f t="shared" si="62"/>
        <v>plays</v>
      </c>
      <c r="S685" s="8">
        <f t="shared" si="63"/>
        <v>43359.208333333328</v>
      </c>
      <c r="T685" s="8">
        <f t="shared" si="64"/>
        <v>43361.208333333328</v>
      </c>
      <c r="U685" s="6">
        <f t="shared" si="65"/>
        <v>2018</v>
      </c>
      <c r="V685" t="str" cm="1">
        <f t="array" ref="V685">_xlfn.IFS(D685&lt;1000,"&lt;1000",D685&lt;5000,"1000 to 4999",D685&lt;10000,"5000 to 9999",D685&lt;15000,"10000 to 14999",D685&lt;20000,"15000 to 19999",D685&lt;25000,"20000 to 24999",D685&lt;30000,"25000 to 29999",D685&lt;35000,"30000 to 34999",D685&lt;40000,"35000 to 39999",D685&lt;45000,"40000 to 44999",D685&lt;50000,"45000 to 49999",D685&gt;50000,"Greater than 50000")</f>
        <v>1000 to 4999</v>
      </c>
    </row>
    <row r="686" spans="1:22"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5" cm="1">
        <f t="array" ref="O686">_xlfn.IFS(INT(E686/D686)&gt;=2,2,INT(E686/D686)&lt;2,E686/D686)</f>
        <v>2</v>
      </c>
      <c r="P686" s="7">
        <f t="shared" si="60"/>
        <v>69.090909090909093</v>
      </c>
      <c r="Q686" s="6" t="str">
        <f t="shared" si="61"/>
        <v>publishing</v>
      </c>
      <c r="R686" s="6" t="str">
        <f t="shared" si="62"/>
        <v>nonfiction</v>
      </c>
      <c r="S686" s="8">
        <f t="shared" si="63"/>
        <v>40358.208333333336</v>
      </c>
      <c r="T686" s="8">
        <f t="shared" si="64"/>
        <v>40378.208333333336</v>
      </c>
      <c r="U686" s="6">
        <f t="shared" si="65"/>
        <v>2010</v>
      </c>
      <c r="V686" t="str" cm="1">
        <f t="array" ref="V686">_xlfn.IFS(D686&lt;1000,"&lt;1000",D686&lt;5000,"1000 to 4999",D686&lt;10000,"5000 to 9999",D686&lt;15000,"10000 to 14999",D686&lt;20000,"15000 to 19999",D686&lt;25000,"20000 to 24999",D686&lt;30000,"25000 to 29999",D686&lt;35000,"30000 to 34999",D686&lt;40000,"35000 to 39999",D686&lt;45000,"40000 to 44999",D686&lt;50000,"45000 to 49999",D686&gt;50000,"Greater than 50000")</f>
        <v>1000 to 4999</v>
      </c>
    </row>
    <row r="687" spans="1:22"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5" cm="1">
        <f t="array" ref="O687">_xlfn.IFS(INT(E687/D687)&gt;=2,2,INT(E687/D687)&lt;2,E687/D687)</f>
        <v>0.67500714285714281</v>
      </c>
      <c r="P687" s="7">
        <f t="shared" si="60"/>
        <v>102.05291576673866</v>
      </c>
      <c r="Q687" s="6" t="str">
        <f t="shared" si="61"/>
        <v>theater</v>
      </c>
      <c r="R687" s="6" t="str">
        <f t="shared" si="62"/>
        <v>plays</v>
      </c>
      <c r="S687" s="8">
        <f t="shared" si="63"/>
        <v>42239.208333333328</v>
      </c>
      <c r="T687" s="8">
        <f t="shared" si="64"/>
        <v>42263.208333333328</v>
      </c>
      <c r="U687" s="6">
        <f t="shared" si="65"/>
        <v>2015</v>
      </c>
      <c r="V687" t="str" cm="1">
        <f t="array" ref="V687">_xlfn.IFS(D687&lt;1000,"&lt;1000",D687&lt;5000,"1000 to 4999",D687&lt;10000,"5000 to 9999",D687&lt;15000,"10000 to 14999",D687&lt;20000,"15000 to 19999",D687&lt;25000,"20000 to 24999",D687&lt;30000,"25000 to 29999",D687&lt;35000,"30000 to 34999",D687&lt;40000,"35000 to 39999",D687&lt;45000,"40000 to 44999",D687&lt;50000,"45000 to 49999",D687&gt;50000,"Greater than 50000")</f>
        <v>Greater than 50000</v>
      </c>
    </row>
    <row r="688" spans="1:22"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5" cm="1">
        <f t="array" ref="O688">_xlfn.IFS(INT(E688/D688)&gt;=2,2,INT(E688/D688)&lt;2,E688/D688)</f>
        <v>1.9174666666666667</v>
      </c>
      <c r="P688" s="7">
        <f t="shared" si="60"/>
        <v>107.32089552238806</v>
      </c>
      <c r="Q688" s="6" t="str">
        <f t="shared" si="61"/>
        <v>technology</v>
      </c>
      <c r="R688" s="6" t="str">
        <f t="shared" si="62"/>
        <v>wearables</v>
      </c>
      <c r="S688" s="8">
        <f t="shared" si="63"/>
        <v>43186.208333333328</v>
      </c>
      <c r="T688" s="8">
        <f t="shared" si="64"/>
        <v>43197.208333333328</v>
      </c>
      <c r="U688" s="6">
        <f t="shared" si="65"/>
        <v>2018</v>
      </c>
      <c r="V688" t="str" cm="1">
        <f t="array" ref="V688">_xlfn.IFS(D688&lt;1000,"&lt;1000",D688&lt;5000,"1000 to 4999",D688&lt;10000,"5000 to 9999",D688&lt;15000,"10000 to 14999",D688&lt;20000,"15000 to 19999",D688&lt;25000,"20000 to 24999",D688&lt;30000,"25000 to 29999",D688&lt;35000,"30000 to 34999",D688&lt;40000,"35000 to 39999",D688&lt;45000,"40000 to 44999",D688&lt;50000,"45000 to 49999",D688&gt;50000,"Greater than 50000")</f>
        <v>5000 to 9999</v>
      </c>
    </row>
    <row r="689" spans="1:22"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5" cm="1">
        <f t="array" ref="O689">_xlfn.IFS(INT(E689/D689)&gt;=2,2,INT(E689/D689)&lt;2,E689/D689)</f>
        <v>2</v>
      </c>
      <c r="P689" s="7">
        <f t="shared" si="60"/>
        <v>51.970260223048328</v>
      </c>
      <c r="Q689" s="6" t="str">
        <f t="shared" si="61"/>
        <v>theater</v>
      </c>
      <c r="R689" s="6" t="str">
        <f t="shared" si="62"/>
        <v>plays</v>
      </c>
      <c r="S689" s="8">
        <f t="shared" si="63"/>
        <v>42806.25</v>
      </c>
      <c r="T689" s="8">
        <f t="shared" si="64"/>
        <v>42809.208333333328</v>
      </c>
      <c r="U689" s="6">
        <f t="shared" si="65"/>
        <v>2017</v>
      </c>
      <c r="V689" t="str" cm="1">
        <f t="array" ref="V689">_xlfn.IFS(D689&lt;1000,"&lt;1000",D689&lt;5000,"1000 to 4999",D689&lt;10000,"5000 to 9999",D689&lt;15000,"10000 to 14999",D689&lt;20000,"15000 to 19999",D689&lt;25000,"20000 to 24999",D689&lt;30000,"25000 to 29999",D689&lt;35000,"30000 to 34999",D689&lt;40000,"35000 to 39999",D689&lt;45000,"40000 to 44999",D689&lt;50000,"45000 to 49999",D689&gt;50000,"Greater than 50000")</f>
        <v>1000 to 4999</v>
      </c>
    </row>
    <row r="690" spans="1:22"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5" cm="1">
        <f t="array" ref="O690">_xlfn.IFS(INT(E690/D690)&gt;=2,2,INT(E690/D690)&lt;2,E690/D690)</f>
        <v>2</v>
      </c>
      <c r="P690" s="7">
        <f t="shared" si="60"/>
        <v>71.137142857142862</v>
      </c>
      <c r="Q690" s="6" t="str">
        <f t="shared" si="61"/>
        <v>film &amp; video</v>
      </c>
      <c r="R690" s="6" t="str">
        <f t="shared" si="62"/>
        <v>television</v>
      </c>
      <c r="S690" s="8">
        <f t="shared" si="63"/>
        <v>43475.25</v>
      </c>
      <c r="T690" s="8">
        <f t="shared" si="64"/>
        <v>43491.25</v>
      </c>
      <c r="U690" s="6">
        <f t="shared" si="65"/>
        <v>2019</v>
      </c>
      <c r="V690" t="str" cm="1">
        <f t="array" ref="V690">_xlfn.IFS(D690&lt;1000,"&lt;1000",D690&lt;5000,"1000 to 4999",D690&lt;10000,"5000 to 9999",D690&lt;15000,"10000 to 14999",D690&lt;20000,"15000 to 19999",D690&lt;25000,"20000 to 24999",D690&lt;30000,"25000 to 29999",D690&lt;35000,"30000 to 34999",D690&lt;40000,"35000 to 39999",D690&lt;45000,"40000 to 44999",D690&lt;50000,"45000 to 49999",D690&gt;50000,"Greater than 50000")</f>
        <v>1000 to 4999</v>
      </c>
    </row>
    <row r="691" spans="1:22"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5" cm="1">
        <f t="array" ref="O691">_xlfn.IFS(INT(E691/D691)&gt;=2,2,INT(E691/D691)&lt;2,E691/D691)</f>
        <v>1.0065753424657535</v>
      </c>
      <c r="P691" s="7">
        <f t="shared" si="60"/>
        <v>106.49275362318841</v>
      </c>
      <c r="Q691" s="6" t="str">
        <f t="shared" si="61"/>
        <v>technology</v>
      </c>
      <c r="R691" s="6" t="str">
        <f t="shared" si="62"/>
        <v>web</v>
      </c>
      <c r="S691" s="8">
        <f t="shared" si="63"/>
        <v>41576.208333333336</v>
      </c>
      <c r="T691" s="8">
        <f t="shared" si="64"/>
        <v>41588.25</v>
      </c>
      <c r="U691" s="6">
        <f t="shared" si="65"/>
        <v>2013</v>
      </c>
      <c r="V691" t="str" cm="1">
        <f t="array" ref="V691">_xlfn.IFS(D691&lt;1000,"&lt;1000",D691&lt;5000,"1000 to 4999",D691&lt;10000,"5000 to 9999",D691&lt;15000,"10000 to 14999",D691&lt;20000,"15000 to 19999",D691&lt;25000,"20000 to 24999",D691&lt;30000,"25000 to 29999",D691&lt;35000,"30000 to 34999",D691&lt;40000,"35000 to 39999",D691&lt;45000,"40000 to 44999",D691&lt;50000,"45000 to 49999",D691&gt;50000,"Greater than 50000")</f>
        <v>5000 to 9999</v>
      </c>
    </row>
    <row r="692" spans="1:22"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5" cm="1">
        <f t="array" ref="O692">_xlfn.IFS(INT(E692/D692)&gt;=2,2,INT(E692/D692)&lt;2,E692/D692)</f>
        <v>2</v>
      </c>
      <c r="P692" s="7">
        <f t="shared" si="60"/>
        <v>42.93684210526316</v>
      </c>
      <c r="Q692" s="6" t="str">
        <f t="shared" si="61"/>
        <v>film &amp; video</v>
      </c>
      <c r="R692" s="6" t="str">
        <f t="shared" si="62"/>
        <v>documentary</v>
      </c>
      <c r="S692" s="8">
        <f t="shared" si="63"/>
        <v>40874.25</v>
      </c>
      <c r="T692" s="8">
        <f t="shared" si="64"/>
        <v>40880.25</v>
      </c>
      <c r="U692" s="6">
        <f t="shared" si="65"/>
        <v>2011</v>
      </c>
      <c r="V692" t="str" cm="1">
        <f t="array" ref="V692">_xlfn.IFS(D692&lt;1000,"&lt;1000",D692&lt;5000,"1000 to 4999",D692&lt;10000,"5000 to 9999",D692&lt;15000,"10000 to 14999",D692&lt;20000,"15000 to 19999",D692&lt;25000,"20000 to 24999",D692&lt;30000,"25000 to 29999",D692&lt;35000,"30000 to 34999",D692&lt;40000,"35000 to 39999",D692&lt;45000,"40000 to 44999",D692&lt;50000,"45000 to 49999",D692&gt;50000,"Greater than 50000")</f>
        <v>1000 to 4999</v>
      </c>
    </row>
    <row r="693" spans="1:22"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5" cm="1">
        <f t="array" ref="O693">_xlfn.IFS(INT(E693/D693)&gt;=2,2,INT(E693/D693)&lt;2,E693/D693)</f>
        <v>1.4238</v>
      </c>
      <c r="P693" s="7">
        <f t="shared" si="60"/>
        <v>30.037974683544302</v>
      </c>
      <c r="Q693" s="6" t="str">
        <f t="shared" si="61"/>
        <v>film &amp; video</v>
      </c>
      <c r="R693" s="6" t="str">
        <f t="shared" si="62"/>
        <v>documentary</v>
      </c>
      <c r="S693" s="8">
        <f t="shared" si="63"/>
        <v>41185.208333333336</v>
      </c>
      <c r="T693" s="8">
        <f t="shared" si="64"/>
        <v>41202.208333333336</v>
      </c>
      <c r="U693" s="6">
        <f t="shared" si="65"/>
        <v>2012</v>
      </c>
      <c r="V693" t="str" cm="1">
        <f t="array" ref="V693">_xlfn.IFS(D693&lt;1000,"&lt;1000",D693&lt;5000,"1000 to 4999",D693&lt;10000,"5000 to 9999",D693&lt;15000,"10000 to 14999",D693&lt;20000,"15000 to 19999",D693&lt;25000,"20000 to 24999",D693&lt;30000,"25000 to 29999",D693&lt;35000,"30000 to 34999",D693&lt;40000,"35000 to 39999",D693&lt;45000,"40000 to 44999",D693&lt;50000,"45000 to 49999",D693&gt;50000,"Greater than 50000")</f>
        <v>5000 to 9999</v>
      </c>
    </row>
    <row r="694" spans="1:22"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5" cm="1">
        <f t="array" ref="O694">_xlfn.IFS(INT(E694/D694)&gt;=2,2,INT(E694/D694)&lt;2,E694/D694)</f>
        <v>0.90633333333333332</v>
      </c>
      <c r="P694" s="7">
        <f t="shared" si="60"/>
        <v>70.623376623376629</v>
      </c>
      <c r="Q694" s="6" t="str">
        <f t="shared" si="61"/>
        <v>music</v>
      </c>
      <c r="R694" s="6" t="str">
        <f t="shared" si="62"/>
        <v>rock</v>
      </c>
      <c r="S694" s="8">
        <f t="shared" si="63"/>
        <v>43655.208333333328</v>
      </c>
      <c r="T694" s="8">
        <f t="shared" si="64"/>
        <v>43673.208333333328</v>
      </c>
      <c r="U694" s="6">
        <f t="shared" si="65"/>
        <v>2019</v>
      </c>
      <c r="V694" t="str" cm="1">
        <f t="array" ref="V694">_xlfn.IFS(D694&lt;1000,"&lt;1000",D694&lt;5000,"1000 to 4999",D694&lt;10000,"5000 to 9999",D694&lt;15000,"10000 to 14999",D694&lt;20000,"15000 to 19999",D694&lt;25000,"20000 to 24999",D694&lt;30000,"25000 to 29999",D694&lt;35000,"30000 to 34999",D694&lt;40000,"35000 to 39999",D694&lt;45000,"40000 to 44999",D694&lt;50000,"45000 to 49999",D694&gt;50000,"Greater than 50000")</f>
        <v>5000 to 9999</v>
      </c>
    </row>
    <row r="695" spans="1:22"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5" cm="1">
        <f t="array" ref="O695">_xlfn.IFS(INT(E695/D695)&gt;=2,2,INT(E695/D695)&lt;2,E695/D695)</f>
        <v>0.63966740576496672</v>
      </c>
      <c r="P695" s="7">
        <f t="shared" si="60"/>
        <v>66.016018306636155</v>
      </c>
      <c r="Q695" s="6" t="str">
        <f t="shared" si="61"/>
        <v>theater</v>
      </c>
      <c r="R695" s="6" t="str">
        <f t="shared" si="62"/>
        <v>plays</v>
      </c>
      <c r="S695" s="8">
        <f t="shared" si="63"/>
        <v>43025.208333333328</v>
      </c>
      <c r="T695" s="8">
        <f t="shared" si="64"/>
        <v>43042.208333333328</v>
      </c>
      <c r="U695" s="6">
        <f t="shared" si="65"/>
        <v>2017</v>
      </c>
      <c r="V695" t="str" cm="1">
        <f t="array" ref="V695">_xlfn.IFS(D695&lt;1000,"&lt;1000",D695&lt;5000,"1000 to 4999",D695&lt;10000,"5000 to 9999",D695&lt;15000,"10000 to 14999",D695&lt;20000,"15000 to 19999",D695&lt;25000,"20000 to 24999",D695&lt;30000,"25000 to 29999",D695&lt;35000,"30000 to 34999",D695&lt;40000,"35000 to 39999",D695&lt;45000,"40000 to 44999",D695&lt;50000,"45000 to 49999",D695&gt;50000,"Greater than 50000")</f>
        <v>Greater than 50000</v>
      </c>
    </row>
    <row r="696" spans="1:22"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5" cm="1">
        <f t="array" ref="O696">_xlfn.IFS(INT(E696/D696)&gt;=2,2,INT(E696/D696)&lt;2,E696/D696)</f>
        <v>0.84131868131868137</v>
      </c>
      <c r="P696" s="7">
        <f t="shared" si="60"/>
        <v>96.911392405063296</v>
      </c>
      <c r="Q696" s="6" t="str">
        <f t="shared" si="61"/>
        <v>theater</v>
      </c>
      <c r="R696" s="6" t="str">
        <f t="shared" si="62"/>
        <v>plays</v>
      </c>
      <c r="S696" s="8">
        <f t="shared" si="63"/>
        <v>43066.25</v>
      </c>
      <c r="T696" s="8">
        <f t="shared" si="64"/>
        <v>43103.25</v>
      </c>
      <c r="U696" s="6">
        <f t="shared" si="65"/>
        <v>2017</v>
      </c>
      <c r="V696" t="str" cm="1">
        <f t="array" ref="V696">_xlfn.IFS(D696&lt;1000,"&lt;1000",D696&lt;5000,"1000 to 4999",D696&lt;10000,"5000 to 9999",D696&lt;15000,"10000 to 14999",D696&lt;20000,"15000 to 19999",D696&lt;25000,"20000 to 24999",D696&lt;30000,"25000 to 29999",D696&lt;35000,"30000 to 34999",D696&lt;40000,"35000 to 39999",D696&lt;45000,"40000 to 44999",D696&lt;50000,"45000 to 49999",D696&gt;50000,"Greater than 50000")</f>
        <v>5000 to 9999</v>
      </c>
    </row>
    <row r="697" spans="1:22"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5" cm="1">
        <f t="array" ref="O697">_xlfn.IFS(INT(E697/D697)&gt;=2,2,INT(E697/D697)&lt;2,E697/D697)</f>
        <v>1.3393478260869565</v>
      </c>
      <c r="P697" s="7">
        <f t="shared" si="60"/>
        <v>62.867346938775512</v>
      </c>
      <c r="Q697" s="6" t="str">
        <f t="shared" si="61"/>
        <v>music</v>
      </c>
      <c r="R697" s="6" t="str">
        <f t="shared" si="62"/>
        <v>rock</v>
      </c>
      <c r="S697" s="8">
        <f t="shared" si="63"/>
        <v>42322.25</v>
      </c>
      <c r="T697" s="8">
        <f t="shared" si="64"/>
        <v>42338.25</v>
      </c>
      <c r="U697" s="6">
        <f t="shared" si="65"/>
        <v>2015</v>
      </c>
      <c r="V697" t="str" cm="1">
        <f t="array" ref="V697">_xlfn.IFS(D697&lt;1000,"&lt;1000",D697&lt;5000,"1000 to 4999",D697&lt;10000,"5000 to 9999",D697&lt;15000,"10000 to 14999",D697&lt;20000,"15000 to 19999",D697&lt;25000,"20000 to 24999",D697&lt;30000,"25000 to 29999",D697&lt;35000,"30000 to 34999",D697&lt;40000,"35000 to 39999",D697&lt;45000,"40000 to 44999",D697&lt;50000,"45000 to 49999",D697&gt;50000,"Greater than 50000")</f>
        <v>5000 to 9999</v>
      </c>
    </row>
    <row r="698" spans="1:22"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5" cm="1">
        <f t="array" ref="O698">_xlfn.IFS(INT(E698/D698)&gt;=2,2,INT(E698/D698)&lt;2,E698/D698)</f>
        <v>0.59042047531992692</v>
      </c>
      <c r="P698" s="7">
        <f t="shared" si="60"/>
        <v>108.98537682789652</v>
      </c>
      <c r="Q698" s="6" t="str">
        <f t="shared" si="61"/>
        <v>theater</v>
      </c>
      <c r="R698" s="6" t="str">
        <f t="shared" si="62"/>
        <v>plays</v>
      </c>
      <c r="S698" s="8">
        <f t="shared" si="63"/>
        <v>42114.208333333328</v>
      </c>
      <c r="T698" s="8">
        <f t="shared" si="64"/>
        <v>42115.208333333328</v>
      </c>
      <c r="U698" s="6">
        <f t="shared" si="65"/>
        <v>2015</v>
      </c>
      <c r="V698" t="str" cm="1">
        <f t="array" ref="V698">_xlfn.IFS(D698&lt;1000,"&lt;1000",D698&lt;5000,"1000 to 4999",D698&lt;10000,"5000 to 9999",D698&lt;15000,"10000 to 14999",D698&lt;20000,"15000 to 19999",D698&lt;25000,"20000 to 24999",D698&lt;30000,"25000 to 29999",D698&lt;35000,"30000 to 34999",D698&lt;40000,"35000 to 39999",D698&lt;45000,"40000 to 44999",D698&lt;50000,"45000 to 49999",D698&gt;50000,"Greater than 50000")</f>
        <v>Greater than 50000</v>
      </c>
    </row>
    <row r="699" spans="1:22"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5" cm="1">
        <f t="array" ref="O699">_xlfn.IFS(INT(E699/D699)&gt;=2,2,INT(E699/D699)&lt;2,E699/D699)</f>
        <v>1.5280062063615205</v>
      </c>
      <c r="P699" s="7">
        <f t="shared" si="60"/>
        <v>26.999314599040439</v>
      </c>
      <c r="Q699" s="6" t="str">
        <f t="shared" si="61"/>
        <v>music</v>
      </c>
      <c r="R699" s="6" t="str">
        <f t="shared" si="62"/>
        <v>electric music</v>
      </c>
      <c r="S699" s="8">
        <f t="shared" si="63"/>
        <v>43190.208333333328</v>
      </c>
      <c r="T699" s="8">
        <f t="shared" si="64"/>
        <v>43192.208333333328</v>
      </c>
      <c r="U699" s="6">
        <f t="shared" si="65"/>
        <v>2018</v>
      </c>
      <c r="V699" t="str" cm="1">
        <f t="array" ref="V699">_xlfn.IFS(D699&lt;1000,"&lt;1000",D699&lt;5000,"1000 to 4999",D699&lt;10000,"5000 to 9999",D699&lt;15000,"10000 to 14999",D699&lt;20000,"15000 to 19999",D699&lt;25000,"20000 to 24999",D699&lt;30000,"25000 to 29999",D699&lt;35000,"30000 to 34999",D699&lt;40000,"35000 to 39999",D699&lt;45000,"40000 to 44999",D699&lt;50000,"45000 to 49999",D699&gt;50000,"Greater than 50000")</f>
        <v>Greater than 50000</v>
      </c>
    </row>
    <row r="700" spans="1:22"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5" cm="1">
        <f t="array" ref="O700">_xlfn.IFS(INT(E700/D700)&gt;=2,2,INT(E700/D700)&lt;2,E700/D700)</f>
        <v>2</v>
      </c>
      <c r="P700" s="7">
        <f t="shared" si="60"/>
        <v>65.004147943311438</v>
      </c>
      <c r="Q700" s="6" t="str">
        <f t="shared" si="61"/>
        <v>technology</v>
      </c>
      <c r="R700" s="6" t="str">
        <f t="shared" si="62"/>
        <v>wearables</v>
      </c>
      <c r="S700" s="8">
        <f t="shared" si="63"/>
        <v>40871.25</v>
      </c>
      <c r="T700" s="8">
        <f t="shared" si="64"/>
        <v>40885.25</v>
      </c>
      <c r="U700" s="6">
        <f t="shared" si="65"/>
        <v>2011</v>
      </c>
      <c r="V700" t="str" cm="1">
        <f t="array" ref="V700">_xlfn.IFS(D700&lt;1000,"&lt;1000",D700&lt;5000,"1000 to 4999",D700&lt;10000,"5000 to 9999",D700&lt;15000,"10000 to 14999",D700&lt;20000,"15000 to 19999",D700&lt;25000,"20000 to 24999",D700&lt;30000,"25000 to 29999",D700&lt;35000,"30000 to 34999",D700&lt;40000,"35000 to 39999",D700&lt;45000,"40000 to 44999",D700&lt;50000,"45000 to 49999",D700&gt;50000,"Greater than 50000")</f>
        <v>40000 to 44999</v>
      </c>
    </row>
    <row r="701" spans="1:22"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5" cm="1">
        <f t="array" ref="O701">_xlfn.IFS(INT(E701/D701)&gt;=2,2,INT(E701/D701)&lt;2,E701/D701)</f>
        <v>0.8439189189189189</v>
      </c>
      <c r="P701" s="7">
        <f t="shared" si="60"/>
        <v>111.51785714285714</v>
      </c>
      <c r="Q701" s="6" t="str">
        <f t="shared" si="61"/>
        <v>film &amp; video</v>
      </c>
      <c r="R701" s="6" t="str">
        <f t="shared" si="62"/>
        <v>drama</v>
      </c>
      <c r="S701" s="8">
        <f t="shared" si="63"/>
        <v>43641.208333333328</v>
      </c>
      <c r="T701" s="8">
        <f t="shared" si="64"/>
        <v>43642.208333333328</v>
      </c>
      <c r="U701" s="6">
        <f t="shared" si="65"/>
        <v>2019</v>
      </c>
      <c r="V701" t="str" cm="1">
        <f t="array" ref="V701">_xlfn.IFS(D701&lt;1000,"&lt;1000",D701&lt;5000,"1000 to 4999",D701&lt;10000,"5000 to 9999",D701&lt;15000,"10000 to 14999",D701&lt;20000,"15000 to 19999",D701&lt;25000,"20000 to 24999",D701&lt;30000,"25000 to 29999",D701&lt;35000,"30000 to 34999",D701&lt;40000,"35000 to 39999",D701&lt;45000,"40000 to 44999",D701&lt;50000,"45000 to 49999",D701&gt;50000,"Greater than 50000")</f>
        <v>5000 to 9999</v>
      </c>
    </row>
    <row r="702" spans="1:22"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5" cm="1">
        <f t="array" ref="O702">_xlfn.IFS(INT(E702/D702)&gt;=2,2,INT(E702/D702)&lt;2,E702/D702)</f>
        <v>0.03</v>
      </c>
      <c r="P702" s="7">
        <f t="shared" si="60"/>
        <v>3</v>
      </c>
      <c r="Q702" s="6" t="str">
        <f t="shared" si="61"/>
        <v>technology</v>
      </c>
      <c r="R702" s="6" t="str">
        <f t="shared" si="62"/>
        <v>wearables</v>
      </c>
      <c r="S702" s="8">
        <f t="shared" si="63"/>
        <v>40203.25</v>
      </c>
      <c r="T702" s="8">
        <f t="shared" si="64"/>
        <v>40218.25</v>
      </c>
      <c r="U702" s="6">
        <f t="shared" si="65"/>
        <v>2010</v>
      </c>
      <c r="V702" t="str" cm="1">
        <f t="array" ref="V702">_xlfn.IFS(D702&lt;1000,"&lt;1000",D702&lt;5000,"1000 to 4999",D702&lt;10000,"5000 to 9999",D702&lt;15000,"10000 to 14999",D702&lt;20000,"15000 to 19999",D702&lt;25000,"20000 to 24999",D702&lt;30000,"25000 to 29999",D702&lt;35000,"30000 to 34999",D702&lt;40000,"35000 to 39999",D702&lt;45000,"40000 to 44999",D702&lt;50000,"45000 to 49999",D702&gt;50000,"Greater than 50000")</f>
        <v>&lt;1000</v>
      </c>
    </row>
    <row r="703" spans="1:22"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5" cm="1">
        <f t="array" ref="O703">_xlfn.IFS(INT(E703/D703)&gt;=2,2,INT(E703/D703)&lt;2,E703/D703)</f>
        <v>1.7502692307692307</v>
      </c>
      <c r="P703" s="7">
        <f t="shared" si="60"/>
        <v>110.99268292682927</v>
      </c>
      <c r="Q703" s="6" t="str">
        <f t="shared" si="61"/>
        <v>theater</v>
      </c>
      <c r="R703" s="6" t="str">
        <f t="shared" si="62"/>
        <v>plays</v>
      </c>
      <c r="S703" s="8">
        <f t="shared" si="63"/>
        <v>40629.208333333336</v>
      </c>
      <c r="T703" s="8">
        <f t="shared" si="64"/>
        <v>40636.208333333336</v>
      </c>
      <c r="U703" s="6">
        <f t="shared" si="65"/>
        <v>2011</v>
      </c>
      <c r="V703" t="str" cm="1">
        <f t="array" ref="V703">_xlfn.IFS(D703&lt;1000,"&lt;1000",D703&lt;5000,"1000 to 4999",D703&lt;10000,"5000 to 9999",D703&lt;15000,"10000 to 14999",D703&lt;20000,"15000 to 19999",D703&lt;25000,"20000 to 24999",D703&lt;30000,"25000 to 29999",D703&lt;35000,"30000 to 34999",D703&lt;40000,"35000 to 39999",D703&lt;45000,"40000 to 44999",D703&lt;50000,"45000 to 49999",D703&gt;50000,"Greater than 50000")</f>
        <v>Greater than 50000</v>
      </c>
    </row>
    <row r="704" spans="1:22"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5" cm="1">
        <f t="array" ref="O704">_xlfn.IFS(INT(E704/D704)&gt;=2,2,INT(E704/D704)&lt;2,E704/D704)</f>
        <v>0.54137931034482756</v>
      </c>
      <c r="P704" s="7">
        <f t="shared" si="60"/>
        <v>56.746987951807228</v>
      </c>
      <c r="Q704" s="6" t="str">
        <f t="shared" si="61"/>
        <v>technology</v>
      </c>
      <c r="R704" s="6" t="str">
        <f t="shared" si="62"/>
        <v>wearables</v>
      </c>
      <c r="S704" s="8">
        <f t="shared" si="63"/>
        <v>41477.208333333336</v>
      </c>
      <c r="T704" s="8">
        <f t="shared" si="64"/>
        <v>41482.208333333336</v>
      </c>
      <c r="U704" s="6">
        <f t="shared" si="65"/>
        <v>2013</v>
      </c>
      <c r="V704" t="str" cm="1">
        <f t="array" ref="V704">_xlfn.IFS(D704&lt;1000,"&lt;1000",D704&lt;5000,"1000 to 4999",D704&lt;10000,"5000 to 9999",D704&lt;15000,"10000 to 14999",D704&lt;20000,"15000 to 19999",D704&lt;25000,"20000 to 24999",D704&lt;30000,"25000 to 29999",D704&lt;35000,"30000 to 34999",D704&lt;40000,"35000 to 39999",D704&lt;45000,"40000 to 44999",D704&lt;50000,"45000 to 49999",D704&gt;50000,"Greater than 50000")</f>
        <v>5000 to 9999</v>
      </c>
    </row>
    <row r="705" spans="1:22"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5" cm="1">
        <f t="array" ref="O705">_xlfn.IFS(INT(E705/D705)&gt;=2,2,INT(E705/D705)&lt;2,E705/D705)</f>
        <v>2</v>
      </c>
      <c r="P705" s="7">
        <f t="shared" si="60"/>
        <v>97.020608439646708</v>
      </c>
      <c r="Q705" s="6" t="str">
        <f t="shared" si="61"/>
        <v>publishing</v>
      </c>
      <c r="R705" s="6" t="str">
        <f t="shared" si="62"/>
        <v>translations</v>
      </c>
      <c r="S705" s="8">
        <f t="shared" si="63"/>
        <v>41020.208333333336</v>
      </c>
      <c r="T705" s="8">
        <f t="shared" si="64"/>
        <v>41037.208333333336</v>
      </c>
      <c r="U705" s="6">
        <f t="shared" si="65"/>
        <v>2012</v>
      </c>
      <c r="V705" t="str" cm="1">
        <f t="array" ref="V705">_xlfn.IFS(D705&lt;1000,"&lt;1000",D705&lt;5000,"1000 to 4999",D705&lt;10000,"5000 to 9999",D705&lt;15000,"10000 to 14999",D705&lt;20000,"15000 to 19999",D705&lt;25000,"20000 to 24999",D705&lt;30000,"25000 to 29999",D705&lt;35000,"30000 to 34999",D705&lt;40000,"35000 to 39999",D705&lt;45000,"40000 to 44999",D705&lt;50000,"45000 to 49999",D705&gt;50000,"Greater than 50000")</f>
        <v>Greater than 50000</v>
      </c>
    </row>
    <row r="706" spans="1:22"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5" cm="1">
        <f t="array" ref="O706">_xlfn.IFS(INT(E706/D706)&gt;=2,2,INT(E706/D706)&lt;2,E706/D706)</f>
        <v>1.2278160919540231</v>
      </c>
      <c r="P706" s="7">
        <f t="shared" si="60"/>
        <v>92.08620689655173</v>
      </c>
      <c r="Q706" s="6" t="str">
        <f t="shared" si="61"/>
        <v>film &amp; video</v>
      </c>
      <c r="R706" s="6" t="str">
        <f t="shared" si="62"/>
        <v>animation</v>
      </c>
      <c r="S706" s="8">
        <f t="shared" si="63"/>
        <v>42555.208333333328</v>
      </c>
      <c r="T706" s="8">
        <f t="shared" si="64"/>
        <v>42570.208333333328</v>
      </c>
      <c r="U706" s="6">
        <f t="shared" si="65"/>
        <v>2016</v>
      </c>
      <c r="V706" t="str" cm="1">
        <f t="array" ref="V706">_xlfn.IFS(D706&lt;1000,"&lt;1000",D706&lt;5000,"1000 to 4999",D706&lt;10000,"5000 to 9999",D706&lt;15000,"10000 to 14999",D706&lt;20000,"15000 to 19999",D706&lt;25000,"20000 to 24999",D706&lt;30000,"25000 to 29999",D706&lt;35000,"30000 to 34999",D706&lt;40000,"35000 to 39999",D706&lt;45000,"40000 to 44999",D706&lt;50000,"45000 to 49999",D706&gt;50000,"Greater than 50000")</f>
        <v>5000 to 9999</v>
      </c>
    </row>
    <row r="707" spans="1:22"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5" cm="1">
        <f t="array" ref="O707">_xlfn.IFS(INT(E707/D707)&gt;=2,2,INT(E707/D707)&lt;2,E707/D707)</f>
        <v>0.99026517383618151</v>
      </c>
      <c r="P707" s="7">
        <f t="shared" ref="P707:P770" si="66">IF(G707&lt;&gt;0,E707/G707,0)</f>
        <v>82.986666666666665</v>
      </c>
      <c r="Q707" s="6" t="str">
        <f t="shared" ref="Q707:Q770" si="67">LEFT(N707,FIND("/",N707)-1)</f>
        <v>publishing</v>
      </c>
      <c r="R707" s="6" t="str">
        <f t="shared" ref="R707:R770" si="68">RIGHT(N707,LEN(N707)-FIND("/",N707))</f>
        <v>nonfiction</v>
      </c>
      <c r="S707" s="8">
        <f t="shared" ref="S707:S770" si="69">(J707/86400)+DATE(1970,1,1)</f>
        <v>41619.25</v>
      </c>
      <c r="T707" s="8">
        <f t="shared" ref="T707:T770" si="70">(K707/86400)+DATE(1970,1,1)</f>
        <v>41623.25</v>
      </c>
      <c r="U707" s="6">
        <f t="shared" ref="U707:U770" si="71">YEAR(S707)</f>
        <v>2013</v>
      </c>
      <c r="V707" t="str" cm="1">
        <f t="array" ref="V707">_xlfn.IFS(D707&lt;1000,"&lt;1000",D707&lt;5000,"1000 to 4999",D707&lt;10000,"5000 to 9999",D707&lt;15000,"10000 to 14999",D707&lt;20000,"15000 to 19999",D707&lt;25000,"20000 to 24999",D707&lt;30000,"25000 to 29999",D707&lt;35000,"30000 to 34999",D707&lt;40000,"35000 to 39999",D707&lt;45000,"40000 to 44999",D707&lt;50000,"45000 to 49999",D707&gt;50000,"Greater than 50000")</f>
        <v>Greater than 50000</v>
      </c>
    </row>
    <row r="708" spans="1:22"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5" cm="1">
        <f t="array" ref="O708">_xlfn.IFS(INT(E708/D708)&gt;=2,2,INT(E708/D708)&lt;2,E708/D708)</f>
        <v>1.278468634686347</v>
      </c>
      <c r="P708" s="7">
        <f t="shared" si="66"/>
        <v>103.03791821561339</v>
      </c>
      <c r="Q708" s="6" t="str">
        <f t="shared" si="67"/>
        <v>technology</v>
      </c>
      <c r="R708" s="6" t="str">
        <f t="shared" si="68"/>
        <v>web</v>
      </c>
      <c r="S708" s="8">
        <f t="shared" si="69"/>
        <v>43471.25</v>
      </c>
      <c r="T708" s="8">
        <f t="shared" si="70"/>
        <v>43479.25</v>
      </c>
      <c r="U708" s="6">
        <f t="shared" si="71"/>
        <v>2019</v>
      </c>
      <c r="V708" t="str" cm="1">
        <f t="array" ref="V708">_xlfn.IFS(D708&lt;1000,"&lt;1000",D708&lt;5000,"1000 to 4999",D708&lt;10000,"5000 to 9999",D708&lt;15000,"10000 to 14999",D708&lt;20000,"15000 to 19999",D708&lt;25000,"20000 to 24999",D708&lt;30000,"25000 to 29999",D708&lt;35000,"30000 to 34999",D708&lt;40000,"35000 to 39999",D708&lt;45000,"40000 to 44999",D708&lt;50000,"45000 to 49999",D708&gt;50000,"Greater than 50000")</f>
        <v>Greater than 50000</v>
      </c>
    </row>
    <row r="709" spans="1:22"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5" cm="1">
        <f t="array" ref="O709">_xlfn.IFS(INT(E709/D709)&gt;=2,2,INT(E709/D709)&lt;2,E709/D709)</f>
        <v>1.5861643835616439</v>
      </c>
      <c r="P709" s="7">
        <f t="shared" si="66"/>
        <v>68.922619047619051</v>
      </c>
      <c r="Q709" s="6" t="str">
        <f t="shared" si="67"/>
        <v>film &amp; video</v>
      </c>
      <c r="R709" s="6" t="str">
        <f t="shared" si="68"/>
        <v>drama</v>
      </c>
      <c r="S709" s="8">
        <f t="shared" si="69"/>
        <v>43442.25</v>
      </c>
      <c r="T709" s="8">
        <f t="shared" si="70"/>
        <v>43478.25</v>
      </c>
      <c r="U709" s="6">
        <f t="shared" si="71"/>
        <v>2018</v>
      </c>
      <c r="V709" t="str" cm="1">
        <f t="array" ref="V709">_xlfn.IFS(D709&lt;1000,"&lt;1000",D709&lt;5000,"1000 to 4999",D709&lt;10000,"5000 to 9999",D709&lt;15000,"10000 to 14999",D709&lt;20000,"15000 to 19999",D709&lt;25000,"20000 to 24999",D709&lt;30000,"25000 to 29999",D709&lt;35000,"30000 to 34999",D709&lt;40000,"35000 to 39999",D709&lt;45000,"40000 to 44999",D709&lt;50000,"45000 to 49999",D709&gt;50000,"Greater than 50000")</f>
        <v>5000 to 9999</v>
      </c>
    </row>
    <row r="710" spans="1:22"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5" cm="1">
        <f t="array" ref="O710">_xlfn.IFS(INT(E710/D710)&gt;=2,2,INT(E710/D710)&lt;2,E710/D710)</f>
        <v>2</v>
      </c>
      <c r="P710" s="7">
        <f t="shared" si="66"/>
        <v>87.737226277372258</v>
      </c>
      <c r="Q710" s="6" t="str">
        <f t="shared" si="67"/>
        <v>theater</v>
      </c>
      <c r="R710" s="6" t="str">
        <f t="shared" si="68"/>
        <v>plays</v>
      </c>
      <c r="S710" s="8">
        <f t="shared" si="69"/>
        <v>42877.208333333328</v>
      </c>
      <c r="T710" s="8">
        <f t="shared" si="70"/>
        <v>42887.208333333328</v>
      </c>
      <c r="U710" s="6">
        <f t="shared" si="71"/>
        <v>2017</v>
      </c>
      <c r="V710" t="str" cm="1">
        <f t="array" ref="V710">_xlfn.IFS(D710&lt;1000,"&lt;1000",D710&lt;5000,"1000 to 4999",D710&lt;10000,"5000 to 9999",D710&lt;15000,"10000 to 14999",D710&lt;20000,"15000 to 19999",D710&lt;25000,"20000 to 24999",D710&lt;30000,"25000 to 29999",D710&lt;35000,"30000 to 34999",D710&lt;40000,"35000 to 39999",D710&lt;45000,"40000 to 44999",D710&lt;50000,"45000 to 49999",D710&gt;50000,"Greater than 50000")</f>
        <v>1000 to 4999</v>
      </c>
    </row>
    <row r="711" spans="1:22"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5" cm="1">
        <f t="array" ref="O711">_xlfn.IFS(INT(E711/D711)&gt;=2,2,INT(E711/D711)&lt;2,E711/D711)</f>
        <v>1.4238775510204082</v>
      </c>
      <c r="P711" s="7">
        <f t="shared" si="66"/>
        <v>75.021505376344081</v>
      </c>
      <c r="Q711" s="6" t="str">
        <f t="shared" si="67"/>
        <v>theater</v>
      </c>
      <c r="R711" s="6" t="str">
        <f t="shared" si="68"/>
        <v>plays</v>
      </c>
      <c r="S711" s="8">
        <f t="shared" si="69"/>
        <v>41018.208333333336</v>
      </c>
      <c r="T711" s="8">
        <f t="shared" si="70"/>
        <v>41025.208333333336</v>
      </c>
      <c r="U711" s="6">
        <f t="shared" si="71"/>
        <v>2012</v>
      </c>
      <c r="V711" t="str" cm="1">
        <f t="array" ref="V711">_xlfn.IFS(D711&lt;1000,"&lt;1000",D711&lt;5000,"1000 to 4999",D711&lt;10000,"5000 to 9999",D711&lt;15000,"10000 to 14999",D711&lt;20000,"15000 to 19999",D711&lt;25000,"20000 to 24999",D711&lt;30000,"25000 to 29999",D711&lt;35000,"30000 to 34999",D711&lt;40000,"35000 to 39999",D711&lt;45000,"40000 to 44999",D711&lt;50000,"45000 to 49999",D711&gt;50000,"Greater than 50000")</f>
        <v>5000 to 9999</v>
      </c>
    </row>
    <row r="712" spans="1:22"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5" cm="1">
        <f t="array" ref="O712">_xlfn.IFS(INT(E712/D712)&gt;=2,2,INT(E712/D712)&lt;2,E712/D712)</f>
        <v>1.4786046511627906</v>
      </c>
      <c r="P712" s="7">
        <f t="shared" si="66"/>
        <v>50.863999999999997</v>
      </c>
      <c r="Q712" s="6" t="str">
        <f t="shared" si="67"/>
        <v>theater</v>
      </c>
      <c r="R712" s="6" t="str">
        <f t="shared" si="68"/>
        <v>plays</v>
      </c>
      <c r="S712" s="8">
        <f t="shared" si="69"/>
        <v>43295.208333333328</v>
      </c>
      <c r="T712" s="8">
        <f t="shared" si="70"/>
        <v>43302.208333333328</v>
      </c>
      <c r="U712" s="6">
        <f t="shared" si="71"/>
        <v>2018</v>
      </c>
      <c r="V712" t="str" cm="1">
        <f t="array" ref="V712">_xlfn.IFS(D712&lt;1000,"&lt;1000",D712&lt;5000,"1000 to 4999",D712&lt;10000,"5000 to 9999",D712&lt;15000,"10000 to 14999",D712&lt;20000,"15000 to 19999",D712&lt;25000,"20000 to 24999",D712&lt;30000,"25000 to 29999",D712&lt;35000,"30000 to 34999",D712&lt;40000,"35000 to 39999",D712&lt;45000,"40000 to 44999",D712&lt;50000,"45000 to 49999",D712&gt;50000,"Greater than 50000")</f>
        <v>1000 to 4999</v>
      </c>
    </row>
    <row r="713" spans="1:22"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5" cm="1">
        <f t="array" ref="O713">_xlfn.IFS(INT(E713/D713)&gt;=2,2,INT(E713/D713)&lt;2,E713/D713)</f>
        <v>0.20322580645161289</v>
      </c>
      <c r="P713" s="7">
        <f t="shared" si="66"/>
        <v>90</v>
      </c>
      <c r="Q713" s="6" t="str">
        <f t="shared" si="67"/>
        <v>theater</v>
      </c>
      <c r="R713" s="6" t="str">
        <f t="shared" si="68"/>
        <v>plays</v>
      </c>
      <c r="S713" s="8">
        <f t="shared" si="69"/>
        <v>42393.25</v>
      </c>
      <c r="T713" s="8">
        <f t="shared" si="70"/>
        <v>42395.25</v>
      </c>
      <c r="U713" s="6">
        <f t="shared" si="71"/>
        <v>2016</v>
      </c>
      <c r="V713" t="str" cm="1">
        <f t="array" ref="V713">_xlfn.IFS(D713&lt;1000,"&lt;1000",D713&lt;5000,"1000 to 4999",D713&lt;10000,"5000 to 9999",D713&lt;15000,"10000 to 14999",D713&lt;20000,"15000 to 19999",D713&lt;25000,"20000 to 24999",D713&lt;30000,"25000 to 29999",D713&lt;35000,"30000 to 34999",D713&lt;40000,"35000 to 39999",D713&lt;45000,"40000 to 44999",D713&lt;50000,"45000 to 49999",D713&gt;50000,"Greater than 50000")</f>
        <v>5000 to 9999</v>
      </c>
    </row>
    <row r="714" spans="1:22"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5" cm="1">
        <f t="array" ref="O714">_xlfn.IFS(INT(E714/D714)&gt;=2,2,INT(E714/D714)&lt;2,E714/D714)</f>
        <v>2</v>
      </c>
      <c r="P714" s="7">
        <f t="shared" si="66"/>
        <v>72.896039603960389</v>
      </c>
      <c r="Q714" s="6" t="str">
        <f t="shared" si="67"/>
        <v>theater</v>
      </c>
      <c r="R714" s="6" t="str">
        <f t="shared" si="68"/>
        <v>plays</v>
      </c>
      <c r="S714" s="8">
        <f t="shared" si="69"/>
        <v>42559.208333333328</v>
      </c>
      <c r="T714" s="8">
        <f t="shared" si="70"/>
        <v>42600.208333333328</v>
      </c>
      <c r="U714" s="6">
        <f t="shared" si="71"/>
        <v>2016</v>
      </c>
      <c r="V714" t="str" cm="1">
        <f t="array" ref="V714">_xlfn.IFS(D714&lt;1000,"&lt;1000",D714&lt;5000,"1000 to 4999",D714&lt;10000,"5000 to 9999",D714&lt;15000,"10000 to 14999",D714&lt;20000,"15000 to 19999",D714&lt;25000,"20000 to 24999",D714&lt;30000,"25000 to 29999",D714&lt;35000,"30000 to 34999",D714&lt;40000,"35000 to 39999",D714&lt;45000,"40000 to 44999",D714&lt;50000,"45000 to 49999",D714&gt;50000,"Greater than 50000")</f>
        <v>&lt;1000</v>
      </c>
    </row>
    <row r="715" spans="1:22"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5" cm="1">
        <f t="array" ref="O715">_xlfn.IFS(INT(E715/D715)&gt;=2,2,INT(E715/D715)&lt;2,E715/D715)</f>
        <v>1.6194202898550725</v>
      </c>
      <c r="P715" s="7">
        <f t="shared" si="66"/>
        <v>108.48543689320388</v>
      </c>
      <c r="Q715" s="6" t="str">
        <f t="shared" si="67"/>
        <v>publishing</v>
      </c>
      <c r="R715" s="6" t="str">
        <f t="shared" si="68"/>
        <v>radio &amp; podcasts</v>
      </c>
      <c r="S715" s="8">
        <f t="shared" si="69"/>
        <v>42604.208333333328</v>
      </c>
      <c r="T715" s="8">
        <f t="shared" si="70"/>
        <v>42616.208333333328</v>
      </c>
      <c r="U715" s="6">
        <f t="shared" si="71"/>
        <v>2016</v>
      </c>
      <c r="V715" t="str" cm="1">
        <f t="array" ref="V715">_xlfn.IFS(D715&lt;1000,"&lt;1000",D715&lt;5000,"1000 to 4999",D715&lt;10000,"5000 to 9999",D715&lt;15000,"10000 to 14999",D715&lt;20000,"15000 to 19999",D715&lt;25000,"20000 to 24999",D715&lt;30000,"25000 to 29999",D715&lt;35000,"30000 to 34999",D715&lt;40000,"35000 to 39999",D715&lt;45000,"40000 to 44999",D715&lt;50000,"45000 to 49999",D715&gt;50000,"Greater than 50000")</f>
        <v>5000 to 9999</v>
      </c>
    </row>
    <row r="716" spans="1:22"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5" cm="1">
        <f t="array" ref="O716">_xlfn.IFS(INT(E716/D716)&gt;=2,2,INT(E716/D716)&lt;2,E716/D716)</f>
        <v>2</v>
      </c>
      <c r="P716" s="7">
        <f t="shared" si="66"/>
        <v>101.98095238095237</v>
      </c>
      <c r="Q716" s="6" t="str">
        <f t="shared" si="67"/>
        <v>music</v>
      </c>
      <c r="R716" s="6" t="str">
        <f t="shared" si="68"/>
        <v>rock</v>
      </c>
      <c r="S716" s="8">
        <f t="shared" si="69"/>
        <v>41870.208333333336</v>
      </c>
      <c r="T716" s="8">
        <f t="shared" si="70"/>
        <v>41871.208333333336</v>
      </c>
      <c r="U716" s="6">
        <f t="shared" si="71"/>
        <v>2014</v>
      </c>
      <c r="V716" t="str" cm="1">
        <f t="array" ref="V716">_xlfn.IFS(D716&lt;1000,"&lt;1000",D716&lt;5000,"1000 to 4999",D716&lt;10000,"5000 to 9999",D716&lt;15000,"10000 to 14999",D716&lt;20000,"15000 to 19999",D716&lt;25000,"20000 to 24999",D716&lt;30000,"25000 to 29999",D716&lt;35000,"30000 to 34999",D716&lt;40000,"35000 to 39999",D716&lt;45000,"40000 to 44999",D716&lt;50000,"45000 to 49999",D716&gt;50000,"Greater than 50000")</f>
        <v>35000 to 39999</v>
      </c>
    </row>
    <row r="717" spans="1:22"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5" cm="1">
        <f t="array" ref="O717">_xlfn.IFS(INT(E717/D717)&gt;=2,2,INT(E717/D717)&lt;2,E717/D717)</f>
        <v>0.24466101694915254</v>
      </c>
      <c r="P717" s="7">
        <f t="shared" si="66"/>
        <v>44.009146341463413</v>
      </c>
      <c r="Q717" s="6" t="str">
        <f t="shared" si="67"/>
        <v>games</v>
      </c>
      <c r="R717" s="6" t="str">
        <f t="shared" si="68"/>
        <v>mobile games</v>
      </c>
      <c r="S717" s="8">
        <f t="shared" si="69"/>
        <v>40397.208333333336</v>
      </c>
      <c r="T717" s="8">
        <f t="shared" si="70"/>
        <v>40402.208333333336</v>
      </c>
      <c r="U717" s="6">
        <f t="shared" si="71"/>
        <v>2010</v>
      </c>
      <c r="V717" t="str" cm="1">
        <f t="array" ref="V717">_xlfn.IFS(D717&lt;1000,"&lt;1000",D717&lt;5000,"1000 to 4999",D717&lt;10000,"5000 to 9999",D717&lt;15000,"10000 to 14999",D717&lt;20000,"15000 to 19999",D717&lt;25000,"20000 to 24999",D717&lt;30000,"25000 to 29999",D717&lt;35000,"30000 to 34999",D717&lt;40000,"35000 to 39999",D717&lt;45000,"40000 to 44999",D717&lt;50000,"45000 to 49999",D717&gt;50000,"Greater than 50000")</f>
        <v>Greater than 50000</v>
      </c>
    </row>
    <row r="718" spans="1:22"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5" cm="1">
        <f t="array" ref="O718">_xlfn.IFS(INT(E718/D718)&gt;=2,2,INT(E718/D718)&lt;2,E718/D718)</f>
        <v>2</v>
      </c>
      <c r="P718" s="7">
        <f t="shared" si="66"/>
        <v>65.942675159235662</v>
      </c>
      <c r="Q718" s="6" t="str">
        <f t="shared" si="67"/>
        <v>theater</v>
      </c>
      <c r="R718" s="6" t="str">
        <f t="shared" si="68"/>
        <v>plays</v>
      </c>
      <c r="S718" s="8">
        <f t="shared" si="69"/>
        <v>41465.208333333336</v>
      </c>
      <c r="T718" s="8">
        <f t="shared" si="70"/>
        <v>41493.208333333336</v>
      </c>
      <c r="U718" s="6">
        <f t="shared" si="71"/>
        <v>2013</v>
      </c>
      <c r="V718" t="str" cm="1">
        <f t="array" ref="V718">_xlfn.IFS(D718&lt;1000,"&lt;1000",D718&lt;5000,"1000 to 4999",D718&lt;10000,"5000 to 9999",D718&lt;15000,"10000 to 14999",D718&lt;20000,"15000 to 19999",D718&lt;25000,"20000 to 24999",D718&lt;30000,"25000 to 29999",D718&lt;35000,"30000 to 34999",D718&lt;40000,"35000 to 39999",D718&lt;45000,"40000 to 44999",D718&lt;50000,"45000 to 49999",D718&gt;50000,"Greater than 50000")</f>
        <v>1000 to 4999</v>
      </c>
    </row>
    <row r="719" spans="1:22"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5" cm="1">
        <f t="array" ref="O719">_xlfn.IFS(INT(E719/D719)&gt;=2,2,INT(E719/D719)&lt;2,E719/D719)</f>
        <v>2</v>
      </c>
      <c r="P719" s="7">
        <f t="shared" si="66"/>
        <v>24.987387387387386</v>
      </c>
      <c r="Q719" s="6" t="str">
        <f t="shared" si="67"/>
        <v>film &amp; video</v>
      </c>
      <c r="R719" s="6" t="str">
        <f t="shared" si="68"/>
        <v>documentary</v>
      </c>
      <c r="S719" s="8">
        <f t="shared" si="69"/>
        <v>40777.208333333336</v>
      </c>
      <c r="T719" s="8">
        <f t="shared" si="70"/>
        <v>40798.208333333336</v>
      </c>
      <c r="U719" s="6">
        <f t="shared" si="71"/>
        <v>2011</v>
      </c>
      <c r="V719" t="str" cm="1">
        <f t="array" ref="V719">_xlfn.IFS(D719&lt;1000,"&lt;1000",D719&lt;5000,"1000 to 4999",D719&lt;10000,"5000 to 9999",D719&lt;15000,"10000 to 14999",D719&lt;20000,"15000 to 19999",D719&lt;25000,"20000 to 24999",D719&lt;30000,"25000 to 29999",D719&lt;35000,"30000 to 34999",D719&lt;40000,"35000 to 39999",D719&lt;45000,"40000 to 44999",D719&lt;50000,"45000 to 49999",D719&gt;50000,"Greater than 50000")</f>
        <v>5000 to 9999</v>
      </c>
    </row>
    <row r="720" spans="1:22"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5" cm="1">
        <f t="array" ref="O720">_xlfn.IFS(INT(E720/D720)&gt;=2,2,INT(E720/D720)&lt;2,E720/D720)</f>
        <v>1.0020481927710843</v>
      </c>
      <c r="P720" s="7">
        <f t="shared" si="66"/>
        <v>28.003367003367003</v>
      </c>
      <c r="Q720" s="6" t="str">
        <f t="shared" si="67"/>
        <v>technology</v>
      </c>
      <c r="R720" s="6" t="str">
        <f t="shared" si="68"/>
        <v>wearables</v>
      </c>
      <c r="S720" s="8">
        <f t="shared" si="69"/>
        <v>41442.208333333336</v>
      </c>
      <c r="T720" s="8">
        <f t="shared" si="70"/>
        <v>41468.208333333336</v>
      </c>
      <c r="U720" s="6">
        <f t="shared" si="71"/>
        <v>2013</v>
      </c>
      <c r="V720" t="str" cm="1">
        <f t="array" ref="V720">_xlfn.IFS(D720&lt;1000,"&lt;1000",D720&lt;5000,"1000 to 4999",D720&lt;10000,"5000 to 9999",D720&lt;15000,"10000 to 14999",D720&lt;20000,"15000 to 19999",D720&lt;25000,"20000 to 24999",D720&lt;30000,"25000 to 29999",D720&lt;35000,"30000 to 34999",D720&lt;40000,"35000 to 39999",D720&lt;45000,"40000 to 44999",D720&lt;50000,"45000 to 49999",D720&gt;50000,"Greater than 50000")</f>
        <v>5000 to 9999</v>
      </c>
    </row>
    <row r="721" spans="1:22"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5" cm="1">
        <f t="array" ref="O721">_xlfn.IFS(INT(E721/D721)&gt;=2,2,INT(E721/D721)&lt;2,E721/D721)</f>
        <v>1.53</v>
      </c>
      <c r="P721" s="7">
        <f t="shared" si="66"/>
        <v>85.829268292682926</v>
      </c>
      <c r="Q721" s="6" t="str">
        <f t="shared" si="67"/>
        <v>publishing</v>
      </c>
      <c r="R721" s="6" t="str">
        <f t="shared" si="68"/>
        <v>fiction</v>
      </c>
      <c r="S721" s="8">
        <f t="shared" si="69"/>
        <v>41058.208333333336</v>
      </c>
      <c r="T721" s="8">
        <f t="shared" si="70"/>
        <v>41069.208333333336</v>
      </c>
      <c r="U721" s="6">
        <f t="shared" si="71"/>
        <v>2012</v>
      </c>
      <c r="V721" t="str" cm="1">
        <f t="array" ref="V721">_xlfn.IFS(D721&lt;1000,"&lt;1000",D721&lt;5000,"1000 to 4999",D721&lt;10000,"5000 to 9999",D721&lt;15000,"10000 to 14999",D721&lt;20000,"15000 to 19999",D721&lt;25000,"20000 to 24999",D721&lt;30000,"25000 to 29999",D721&lt;35000,"30000 to 34999",D721&lt;40000,"35000 to 39999",D721&lt;45000,"40000 to 44999",D721&lt;50000,"45000 to 49999",D721&gt;50000,"Greater than 50000")</f>
        <v>5000 to 9999</v>
      </c>
    </row>
    <row r="722" spans="1:22"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5" cm="1">
        <f t="array" ref="O722">_xlfn.IFS(INT(E722/D722)&gt;=2,2,INT(E722/D722)&lt;2,E722/D722)</f>
        <v>0.37091954022988505</v>
      </c>
      <c r="P722" s="7">
        <f t="shared" si="66"/>
        <v>84.921052631578945</v>
      </c>
      <c r="Q722" s="6" t="str">
        <f t="shared" si="67"/>
        <v>theater</v>
      </c>
      <c r="R722" s="6" t="str">
        <f t="shared" si="68"/>
        <v>plays</v>
      </c>
      <c r="S722" s="8">
        <f t="shared" si="69"/>
        <v>43152.25</v>
      </c>
      <c r="T722" s="8">
        <f t="shared" si="70"/>
        <v>43166.25</v>
      </c>
      <c r="U722" s="6">
        <f t="shared" si="71"/>
        <v>2018</v>
      </c>
      <c r="V722" t="str" cm="1">
        <f t="array" ref="V722">_xlfn.IFS(D722&lt;1000,"&lt;1000",D722&lt;5000,"1000 to 4999",D722&lt;10000,"5000 to 9999",D722&lt;15000,"10000 to 14999",D722&lt;20000,"15000 to 19999",D722&lt;25000,"20000 to 24999",D722&lt;30000,"25000 to 29999",D722&lt;35000,"30000 to 34999",D722&lt;40000,"35000 to 39999",D722&lt;45000,"40000 to 44999",D722&lt;50000,"45000 to 49999",D722&gt;50000,"Greater than 50000")</f>
        <v>5000 to 9999</v>
      </c>
    </row>
    <row r="723" spans="1:22"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5" cm="1">
        <f t="array" ref="O723">_xlfn.IFS(INT(E723/D723)&gt;=2,2,INT(E723/D723)&lt;2,E723/D723)</f>
        <v>4.3923948220064728E-2</v>
      </c>
      <c r="P723" s="7">
        <f t="shared" si="66"/>
        <v>90.483333333333334</v>
      </c>
      <c r="Q723" s="6" t="str">
        <f t="shared" si="67"/>
        <v>music</v>
      </c>
      <c r="R723" s="6" t="str">
        <f t="shared" si="68"/>
        <v>rock</v>
      </c>
      <c r="S723" s="8">
        <f t="shared" si="69"/>
        <v>43194.208333333328</v>
      </c>
      <c r="T723" s="8">
        <f t="shared" si="70"/>
        <v>43200.208333333328</v>
      </c>
      <c r="U723" s="6">
        <f t="shared" si="71"/>
        <v>2018</v>
      </c>
      <c r="V723" t="str" cm="1">
        <f t="array" ref="V723">_xlfn.IFS(D723&lt;1000,"&lt;1000",D723&lt;5000,"1000 to 4999",D723&lt;10000,"5000 to 9999",D723&lt;15000,"10000 to 14999",D723&lt;20000,"15000 to 19999",D723&lt;25000,"20000 to 24999",D723&lt;30000,"25000 to 29999",D723&lt;35000,"30000 to 34999",D723&lt;40000,"35000 to 39999",D723&lt;45000,"40000 to 44999",D723&lt;50000,"45000 to 49999",D723&gt;50000,"Greater than 50000")</f>
        <v>Greater than 50000</v>
      </c>
    </row>
    <row r="724" spans="1:22"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5" cm="1">
        <f t="array" ref="O724">_xlfn.IFS(INT(E724/D724)&gt;=2,2,INT(E724/D724)&lt;2,E724/D724)</f>
        <v>1.5650721649484536</v>
      </c>
      <c r="P724" s="7">
        <f t="shared" si="66"/>
        <v>25.00197628458498</v>
      </c>
      <c r="Q724" s="6" t="str">
        <f t="shared" si="67"/>
        <v>film &amp; video</v>
      </c>
      <c r="R724" s="6" t="str">
        <f t="shared" si="68"/>
        <v>documentary</v>
      </c>
      <c r="S724" s="8">
        <f t="shared" si="69"/>
        <v>43045.25</v>
      </c>
      <c r="T724" s="8">
        <f t="shared" si="70"/>
        <v>43072.25</v>
      </c>
      <c r="U724" s="6">
        <f t="shared" si="71"/>
        <v>2017</v>
      </c>
      <c r="V724" t="str" cm="1">
        <f t="array" ref="V724">_xlfn.IFS(D724&lt;1000,"&lt;1000",D724&lt;5000,"1000 to 4999",D724&lt;10000,"5000 to 9999",D724&lt;15000,"10000 to 14999",D724&lt;20000,"15000 to 19999",D724&lt;25000,"20000 to 24999",D724&lt;30000,"25000 to 29999",D724&lt;35000,"30000 to 34999",D724&lt;40000,"35000 to 39999",D724&lt;45000,"40000 to 44999",D724&lt;50000,"45000 to 49999",D724&gt;50000,"Greater than 50000")</f>
        <v>45000 to 49999</v>
      </c>
    </row>
    <row r="725" spans="1:22"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5" cm="1">
        <f t="array" ref="O725">_xlfn.IFS(INT(E725/D725)&gt;=2,2,INT(E725/D725)&lt;2,E725/D725)</f>
        <v>2</v>
      </c>
      <c r="P725" s="7">
        <f t="shared" si="66"/>
        <v>92.013888888888886</v>
      </c>
      <c r="Q725" s="6" t="str">
        <f t="shared" si="67"/>
        <v>theater</v>
      </c>
      <c r="R725" s="6" t="str">
        <f t="shared" si="68"/>
        <v>plays</v>
      </c>
      <c r="S725" s="8">
        <f t="shared" si="69"/>
        <v>42431.25</v>
      </c>
      <c r="T725" s="8">
        <f t="shared" si="70"/>
        <v>42452.208333333328</v>
      </c>
      <c r="U725" s="6">
        <f t="shared" si="71"/>
        <v>2016</v>
      </c>
      <c r="V725" t="str" cm="1">
        <f t="array" ref="V725">_xlfn.IFS(D725&lt;1000,"&lt;1000",D725&lt;5000,"1000 to 4999",D725&lt;10000,"5000 to 9999",D725&lt;15000,"10000 to 14999",D725&lt;20000,"15000 to 19999",D725&lt;25000,"20000 to 24999",D725&lt;30000,"25000 to 29999",D725&lt;35000,"30000 to 34999",D725&lt;40000,"35000 to 39999",D725&lt;45000,"40000 to 44999",D725&lt;50000,"45000 to 49999",D725&gt;50000,"Greater than 50000")</f>
        <v>1000 to 4999</v>
      </c>
    </row>
    <row r="726" spans="1:22"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5" cm="1">
        <f t="array" ref="O726">_xlfn.IFS(INT(E726/D726)&gt;=2,2,INT(E726/D726)&lt;2,E726/D726)</f>
        <v>1.3405952380952382</v>
      </c>
      <c r="P726" s="7">
        <f t="shared" si="66"/>
        <v>93.066115702479337</v>
      </c>
      <c r="Q726" s="6" t="str">
        <f t="shared" si="67"/>
        <v>theater</v>
      </c>
      <c r="R726" s="6" t="str">
        <f t="shared" si="68"/>
        <v>plays</v>
      </c>
      <c r="S726" s="8">
        <f t="shared" si="69"/>
        <v>41934.208333333336</v>
      </c>
      <c r="T726" s="8">
        <f t="shared" si="70"/>
        <v>41936.208333333336</v>
      </c>
      <c r="U726" s="6">
        <f t="shared" si="71"/>
        <v>2014</v>
      </c>
      <c r="V726" t="str" cm="1">
        <f t="array" ref="V726">_xlfn.IFS(D726&lt;1000,"&lt;1000",D726&lt;5000,"1000 to 4999",D726&lt;10000,"5000 to 9999",D726&lt;15000,"10000 to 14999",D726&lt;20000,"15000 to 19999",D726&lt;25000,"20000 to 24999",D726&lt;30000,"25000 to 29999",D726&lt;35000,"30000 to 34999",D726&lt;40000,"35000 to 39999",D726&lt;45000,"40000 to 44999",D726&lt;50000,"45000 to 49999",D726&gt;50000,"Greater than 50000")</f>
        <v>5000 to 9999</v>
      </c>
    </row>
    <row r="727" spans="1:22"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5" cm="1">
        <f t="array" ref="O727">_xlfn.IFS(INT(E727/D727)&gt;=2,2,INT(E727/D727)&lt;2,E727/D727)</f>
        <v>0.50398033126293995</v>
      </c>
      <c r="P727" s="7">
        <f t="shared" si="66"/>
        <v>61.008145363408524</v>
      </c>
      <c r="Q727" s="6" t="str">
        <f t="shared" si="67"/>
        <v>games</v>
      </c>
      <c r="R727" s="6" t="str">
        <f t="shared" si="68"/>
        <v>mobile games</v>
      </c>
      <c r="S727" s="8">
        <f t="shared" si="69"/>
        <v>41958.25</v>
      </c>
      <c r="T727" s="8">
        <f t="shared" si="70"/>
        <v>41960.25</v>
      </c>
      <c r="U727" s="6">
        <f t="shared" si="71"/>
        <v>2014</v>
      </c>
      <c r="V727" t="str" cm="1">
        <f t="array" ref="V727">_xlfn.IFS(D727&lt;1000,"&lt;1000",D727&lt;5000,"1000 to 4999",D727&lt;10000,"5000 to 9999",D727&lt;15000,"10000 to 14999",D727&lt;20000,"15000 to 19999",D727&lt;25000,"20000 to 24999",D727&lt;30000,"25000 to 29999",D727&lt;35000,"30000 to 34999",D727&lt;40000,"35000 to 39999",D727&lt;45000,"40000 to 44999",D727&lt;50000,"45000 to 49999",D727&gt;50000,"Greater than 50000")</f>
        <v>Greater than 50000</v>
      </c>
    </row>
    <row r="728" spans="1:22"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5" cm="1">
        <f t="array" ref="O728">_xlfn.IFS(INT(E728/D728)&gt;=2,2,INT(E728/D728)&lt;2,E728/D728)</f>
        <v>0.88815837937384901</v>
      </c>
      <c r="P728" s="7">
        <f t="shared" si="66"/>
        <v>92.036259541984734</v>
      </c>
      <c r="Q728" s="6" t="str">
        <f t="shared" si="67"/>
        <v>theater</v>
      </c>
      <c r="R728" s="6" t="str">
        <f t="shared" si="68"/>
        <v>plays</v>
      </c>
      <c r="S728" s="8">
        <f t="shared" si="69"/>
        <v>40476.208333333336</v>
      </c>
      <c r="T728" s="8">
        <f t="shared" si="70"/>
        <v>40482.208333333336</v>
      </c>
      <c r="U728" s="6">
        <f t="shared" si="71"/>
        <v>2010</v>
      </c>
      <c r="V728" t="str" cm="1">
        <f t="array" ref="V728">_xlfn.IFS(D728&lt;1000,"&lt;1000",D728&lt;5000,"1000 to 4999",D728&lt;10000,"5000 to 9999",D728&lt;15000,"10000 to 14999",D728&lt;20000,"15000 to 19999",D728&lt;25000,"20000 to 24999",D728&lt;30000,"25000 to 29999",D728&lt;35000,"30000 to 34999",D728&lt;40000,"35000 to 39999",D728&lt;45000,"40000 to 44999",D728&lt;50000,"45000 to 49999",D728&gt;50000,"Greater than 50000")</f>
        <v>Greater than 50000</v>
      </c>
    </row>
    <row r="729" spans="1:22"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5" cm="1">
        <f t="array" ref="O729">_xlfn.IFS(INT(E729/D729)&gt;=2,2,INT(E729/D729)&lt;2,E729/D729)</f>
        <v>1.65</v>
      </c>
      <c r="P729" s="7">
        <f t="shared" si="66"/>
        <v>81.132596685082873</v>
      </c>
      <c r="Q729" s="6" t="str">
        <f t="shared" si="67"/>
        <v>technology</v>
      </c>
      <c r="R729" s="6" t="str">
        <f t="shared" si="68"/>
        <v>web</v>
      </c>
      <c r="S729" s="8">
        <f t="shared" si="69"/>
        <v>43485.25</v>
      </c>
      <c r="T729" s="8">
        <f t="shared" si="70"/>
        <v>43543.208333333328</v>
      </c>
      <c r="U729" s="6">
        <f t="shared" si="71"/>
        <v>2019</v>
      </c>
      <c r="V729" t="str" cm="1">
        <f t="array" ref="V729">_xlfn.IFS(D729&lt;1000,"&lt;1000",D729&lt;5000,"1000 to 4999",D729&lt;10000,"5000 to 9999",D729&lt;15000,"10000 to 14999",D729&lt;20000,"15000 to 19999",D729&lt;25000,"20000 to 24999",D729&lt;30000,"25000 to 29999",D729&lt;35000,"30000 to 34999",D729&lt;40000,"35000 to 39999",D729&lt;45000,"40000 to 44999",D729&lt;50000,"45000 to 49999",D729&gt;50000,"Greater than 50000")</f>
        <v>5000 to 9999</v>
      </c>
    </row>
    <row r="730" spans="1:22"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5" cm="1">
        <f t="array" ref="O730">_xlfn.IFS(INT(E730/D730)&gt;=2,2,INT(E730/D730)&lt;2,E730/D730)</f>
        <v>0.17499999999999999</v>
      </c>
      <c r="P730" s="7">
        <f t="shared" si="66"/>
        <v>73.5</v>
      </c>
      <c r="Q730" s="6" t="str">
        <f t="shared" si="67"/>
        <v>theater</v>
      </c>
      <c r="R730" s="6" t="str">
        <f t="shared" si="68"/>
        <v>plays</v>
      </c>
      <c r="S730" s="8">
        <f t="shared" si="69"/>
        <v>42515.208333333328</v>
      </c>
      <c r="T730" s="8">
        <f t="shared" si="70"/>
        <v>42526.208333333328</v>
      </c>
      <c r="U730" s="6">
        <f t="shared" si="71"/>
        <v>2016</v>
      </c>
      <c r="V730" t="str" cm="1">
        <f t="array" ref="V730">_xlfn.IFS(D730&lt;1000,"&lt;1000",D730&lt;5000,"1000 to 4999",D730&lt;10000,"5000 to 9999",D730&lt;15000,"10000 to 14999",D730&lt;20000,"15000 to 19999",D730&lt;25000,"20000 to 24999",D730&lt;30000,"25000 to 29999",D730&lt;35000,"30000 to 34999",D730&lt;40000,"35000 to 39999",D730&lt;45000,"40000 to 44999",D730&lt;50000,"45000 to 49999",D730&gt;50000,"Greater than 50000")</f>
        <v>1000 to 4999</v>
      </c>
    </row>
    <row r="731" spans="1:22"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5" cm="1">
        <f t="array" ref="O731">_xlfn.IFS(INT(E731/D731)&gt;=2,2,INT(E731/D731)&lt;2,E731/D731)</f>
        <v>1.8566071428571429</v>
      </c>
      <c r="P731" s="7">
        <f t="shared" si="66"/>
        <v>85.221311475409834</v>
      </c>
      <c r="Q731" s="6" t="str">
        <f t="shared" si="67"/>
        <v>film &amp; video</v>
      </c>
      <c r="R731" s="6" t="str">
        <f t="shared" si="68"/>
        <v>drama</v>
      </c>
      <c r="S731" s="8">
        <f t="shared" si="69"/>
        <v>41309.25</v>
      </c>
      <c r="T731" s="8">
        <f t="shared" si="70"/>
        <v>41311.25</v>
      </c>
      <c r="U731" s="6">
        <f t="shared" si="71"/>
        <v>2013</v>
      </c>
      <c r="V731" t="str" cm="1">
        <f t="array" ref="V731">_xlfn.IFS(D731&lt;1000,"&lt;1000",D731&lt;5000,"1000 to 4999",D731&lt;10000,"5000 to 9999",D731&lt;15000,"10000 to 14999",D731&lt;20000,"15000 to 19999",D731&lt;25000,"20000 to 24999",D731&lt;30000,"25000 to 29999",D731&lt;35000,"30000 to 34999",D731&lt;40000,"35000 to 39999",D731&lt;45000,"40000 to 44999",D731&lt;50000,"45000 to 49999",D731&gt;50000,"Greater than 50000")</f>
        <v>5000 to 9999</v>
      </c>
    </row>
    <row r="732" spans="1:22"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5" cm="1">
        <f t="array" ref="O732">_xlfn.IFS(INT(E732/D732)&gt;=2,2,INT(E732/D732)&lt;2,E732/D732)</f>
        <v>2</v>
      </c>
      <c r="P732" s="7">
        <f t="shared" si="66"/>
        <v>110.96825396825396</v>
      </c>
      <c r="Q732" s="6" t="str">
        <f t="shared" si="67"/>
        <v>technology</v>
      </c>
      <c r="R732" s="6" t="str">
        <f t="shared" si="68"/>
        <v>wearables</v>
      </c>
      <c r="S732" s="8">
        <f t="shared" si="69"/>
        <v>42147.208333333328</v>
      </c>
      <c r="T732" s="8">
        <f t="shared" si="70"/>
        <v>42153.208333333328</v>
      </c>
      <c r="U732" s="6">
        <f t="shared" si="71"/>
        <v>2015</v>
      </c>
      <c r="V732" t="str" cm="1">
        <f t="array" ref="V732">_xlfn.IFS(D732&lt;1000,"&lt;1000",D732&lt;5000,"1000 to 4999",D732&lt;10000,"5000 to 9999",D732&lt;15000,"10000 to 14999",D732&lt;20000,"15000 to 19999",D732&lt;25000,"20000 to 24999",D732&lt;30000,"25000 to 29999",D732&lt;35000,"30000 to 34999",D732&lt;40000,"35000 to 39999",D732&lt;45000,"40000 to 44999",D732&lt;50000,"45000 to 49999",D732&gt;50000,"Greater than 50000")</f>
        <v>25000 to 29999</v>
      </c>
    </row>
    <row r="733" spans="1:22"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5" cm="1">
        <f t="array" ref="O733">_xlfn.IFS(INT(E733/D733)&gt;=2,2,INT(E733/D733)&lt;2,E733/D733)</f>
        <v>0.90249999999999997</v>
      </c>
      <c r="P733" s="7">
        <f t="shared" si="66"/>
        <v>32.968036529680369</v>
      </c>
      <c r="Q733" s="6" t="str">
        <f t="shared" si="67"/>
        <v>technology</v>
      </c>
      <c r="R733" s="6" t="str">
        <f t="shared" si="68"/>
        <v>web</v>
      </c>
      <c r="S733" s="8">
        <f t="shared" si="69"/>
        <v>42939.208333333328</v>
      </c>
      <c r="T733" s="8">
        <f t="shared" si="70"/>
        <v>42940.208333333328</v>
      </c>
      <c r="U733" s="6">
        <f t="shared" si="71"/>
        <v>2017</v>
      </c>
      <c r="V733" t="str" cm="1">
        <f t="array" ref="V733">_xlfn.IFS(D733&lt;1000,"&lt;1000",D733&lt;5000,"1000 to 4999",D733&lt;10000,"5000 to 9999",D733&lt;15000,"10000 to 14999",D733&lt;20000,"15000 to 19999",D733&lt;25000,"20000 to 24999",D733&lt;30000,"25000 to 29999",D733&lt;35000,"30000 to 34999",D733&lt;40000,"35000 to 39999",D733&lt;45000,"40000 to 44999",D733&lt;50000,"45000 to 49999",D733&gt;50000,"Greater than 50000")</f>
        <v>5000 to 9999</v>
      </c>
    </row>
    <row r="734" spans="1:22"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5" cm="1">
        <f t="array" ref="O734">_xlfn.IFS(INT(E734/D734)&gt;=2,2,INT(E734/D734)&lt;2,E734/D734)</f>
        <v>0.91984615384615387</v>
      </c>
      <c r="P734" s="7">
        <f t="shared" si="66"/>
        <v>96.005352363960753</v>
      </c>
      <c r="Q734" s="6" t="str">
        <f t="shared" si="67"/>
        <v>music</v>
      </c>
      <c r="R734" s="6" t="str">
        <f t="shared" si="68"/>
        <v>rock</v>
      </c>
      <c r="S734" s="8">
        <f t="shared" si="69"/>
        <v>42816.208333333328</v>
      </c>
      <c r="T734" s="8">
        <f t="shared" si="70"/>
        <v>42839.208333333328</v>
      </c>
      <c r="U734" s="6">
        <f t="shared" si="71"/>
        <v>2017</v>
      </c>
      <c r="V734" t="str" cm="1">
        <f t="array" ref="V734">_xlfn.IFS(D734&lt;1000,"&lt;1000",D734&lt;5000,"1000 to 4999",D734&lt;10000,"5000 to 9999",D734&lt;15000,"10000 to 14999",D734&lt;20000,"15000 to 19999",D734&lt;25000,"20000 to 24999",D734&lt;30000,"25000 to 29999",D734&lt;35000,"30000 to 34999",D734&lt;40000,"35000 to 39999",D734&lt;45000,"40000 to 44999",D734&lt;50000,"45000 to 49999",D734&gt;50000,"Greater than 50000")</f>
        <v>Greater than 50000</v>
      </c>
    </row>
    <row r="735" spans="1:22"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5" cm="1">
        <f t="array" ref="O735">_xlfn.IFS(INT(E735/D735)&gt;=2,2,INT(E735/D735)&lt;2,E735/D735)</f>
        <v>2</v>
      </c>
      <c r="P735" s="7">
        <f t="shared" si="66"/>
        <v>84.96632653061225</v>
      </c>
      <c r="Q735" s="6" t="str">
        <f t="shared" si="67"/>
        <v>music</v>
      </c>
      <c r="R735" s="6" t="str">
        <f t="shared" si="68"/>
        <v>metal</v>
      </c>
      <c r="S735" s="8">
        <f t="shared" si="69"/>
        <v>41844.208333333336</v>
      </c>
      <c r="T735" s="8">
        <f t="shared" si="70"/>
        <v>41857.208333333336</v>
      </c>
      <c r="U735" s="6">
        <f t="shared" si="71"/>
        <v>2014</v>
      </c>
      <c r="V735" t="str" cm="1">
        <f t="array" ref="V735">_xlfn.IFS(D735&lt;1000,"&lt;1000",D735&lt;5000,"1000 to 4999",D735&lt;10000,"5000 to 9999",D735&lt;15000,"10000 to 14999",D735&lt;20000,"15000 to 19999",D735&lt;25000,"20000 to 24999",D735&lt;30000,"25000 to 29999",D735&lt;35000,"30000 to 34999",D735&lt;40000,"35000 to 39999",D735&lt;45000,"40000 to 44999",D735&lt;50000,"45000 to 49999",D735&gt;50000,"Greater than 50000")</f>
        <v>15000 to 19999</v>
      </c>
    </row>
    <row r="736" spans="1:22"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5" cm="1">
        <f t="array" ref="O736">_xlfn.IFS(INT(E736/D736)&gt;=2,2,INT(E736/D736)&lt;2,E736/D736)</f>
        <v>2</v>
      </c>
      <c r="P736" s="7">
        <f t="shared" si="66"/>
        <v>25.007462686567163</v>
      </c>
      <c r="Q736" s="6" t="str">
        <f t="shared" si="67"/>
        <v>theater</v>
      </c>
      <c r="R736" s="6" t="str">
        <f t="shared" si="68"/>
        <v>plays</v>
      </c>
      <c r="S736" s="8">
        <f t="shared" si="69"/>
        <v>42763.25</v>
      </c>
      <c r="T736" s="8">
        <f t="shared" si="70"/>
        <v>42775.25</v>
      </c>
      <c r="U736" s="6">
        <f t="shared" si="71"/>
        <v>2017</v>
      </c>
      <c r="V736" t="str" cm="1">
        <f t="array" ref="V736">_xlfn.IFS(D736&lt;1000,"&lt;1000",D736&lt;5000,"1000 to 4999",D736&lt;10000,"5000 to 9999",D736&lt;15000,"10000 to 14999",D736&lt;20000,"15000 to 19999",D736&lt;25000,"20000 to 24999",D736&lt;30000,"25000 to 29999",D736&lt;35000,"30000 to 34999",D736&lt;40000,"35000 to 39999",D736&lt;45000,"40000 to 44999",D736&lt;50000,"45000 to 49999",D736&gt;50000,"Greater than 50000")</f>
        <v>1000 to 4999</v>
      </c>
    </row>
    <row r="737" spans="1:22"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5" cm="1">
        <f t="array" ref="O737">_xlfn.IFS(INT(E737/D737)&gt;=2,2,INT(E737/D737)&lt;2,E737/D737)</f>
        <v>2</v>
      </c>
      <c r="P737" s="7">
        <f t="shared" si="66"/>
        <v>65.998995479658461</v>
      </c>
      <c r="Q737" s="6" t="str">
        <f t="shared" si="67"/>
        <v>photography</v>
      </c>
      <c r="R737" s="6" t="str">
        <f t="shared" si="68"/>
        <v>photography books</v>
      </c>
      <c r="S737" s="8">
        <f t="shared" si="69"/>
        <v>42459.208333333328</v>
      </c>
      <c r="T737" s="8">
        <f t="shared" si="70"/>
        <v>42466.208333333328</v>
      </c>
      <c r="U737" s="6">
        <f t="shared" si="71"/>
        <v>2016</v>
      </c>
      <c r="V737" t="str" cm="1">
        <f t="array" ref="V737">_xlfn.IFS(D737&lt;1000,"&lt;1000",D737&lt;5000,"1000 to 4999",D737&lt;10000,"5000 to 9999",D737&lt;15000,"10000 to 14999",D737&lt;20000,"15000 to 19999",D737&lt;25000,"20000 to 24999",D737&lt;30000,"25000 to 29999",D737&lt;35000,"30000 to 34999",D737&lt;40000,"35000 to 39999",D737&lt;45000,"40000 to 44999",D737&lt;50000,"45000 to 49999",D737&gt;50000,"Greater than 50000")</f>
        <v>35000 to 39999</v>
      </c>
    </row>
    <row r="738" spans="1:22"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5" cm="1">
        <f t="array" ref="O738">_xlfn.IFS(INT(E738/D738)&gt;=2,2,INT(E738/D738)&lt;2,E738/D738)</f>
        <v>0.32896103896103895</v>
      </c>
      <c r="P738" s="7">
        <f t="shared" si="66"/>
        <v>87.34482758620689</v>
      </c>
      <c r="Q738" s="6" t="str">
        <f t="shared" si="67"/>
        <v>publishing</v>
      </c>
      <c r="R738" s="6" t="str">
        <f t="shared" si="68"/>
        <v>nonfiction</v>
      </c>
      <c r="S738" s="8">
        <f t="shared" si="69"/>
        <v>42055.25</v>
      </c>
      <c r="T738" s="8">
        <f t="shared" si="70"/>
        <v>42059.25</v>
      </c>
      <c r="U738" s="6">
        <f t="shared" si="71"/>
        <v>2015</v>
      </c>
      <c r="V738" t="str" cm="1">
        <f t="array" ref="V738">_xlfn.IFS(D738&lt;1000,"&lt;1000",D738&lt;5000,"1000 to 4999",D738&lt;10000,"5000 to 9999",D738&lt;15000,"10000 to 14999",D738&lt;20000,"15000 to 19999",D738&lt;25000,"20000 to 24999",D738&lt;30000,"25000 to 29999",D738&lt;35000,"30000 to 34999",D738&lt;40000,"35000 to 39999",D738&lt;45000,"40000 to 44999",D738&lt;50000,"45000 to 49999",D738&gt;50000,"Greater than 50000")</f>
        <v>5000 to 9999</v>
      </c>
    </row>
    <row r="739" spans="1:22"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5" cm="1">
        <f t="array" ref="O739">_xlfn.IFS(INT(E739/D739)&gt;=2,2,INT(E739/D739)&lt;2,E739/D739)</f>
        <v>1.358918918918919</v>
      </c>
      <c r="P739" s="7">
        <f t="shared" si="66"/>
        <v>27.933333333333334</v>
      </c>
      <c r="Q739" s="6" t="str">
        <f t="shared" si="67"/>
        <v>music</v>
      </c>
      <c r="R739" s="6" t="str">
        <f t="shared" si="68"/>
        <v>indie rock</v>
      </c>
      <c r="S739" s="8">
        <f t="shared" si="69"/>
        <v>42685.25</v>
      </c>
      <c r="T739" s="8">
        <f t="shared" si="70"/>
        <v>42697.25</v>
      </c>
      <c r="U739" s="6">
        <f t="shared" si="71"/>
        <v>2016</v>
      </c>
      <c r="V739" t="str" cm="1">
        <f t="array" ref="V739">_xlfn.IFS(D739&lt;1000,"&lt;1000",D739&lt;5000,"1000 to 4999",D739&lt;10000,"5000 to 9999",D739&lt;15000,"10000 to 14999",D739&lt;20000,"15000 to 19999",D739&lt;25000,"20000 to 24999",D739&lt;30000,"25000 to 29999",D739&lt;35000,"30000 to 34999",D739&lt;40000,"35000 to 39999",D739&lt;45000,"40000 to 44999",D739&lt;50000,"45000 to 49999",D739&gt;50000,"Greater than 50000")</f>
        <v>1000 to 4999</v>
      </c>
    </row>
    <row r="740" spans="1:22"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5" cm="1">
        <f t="array" ref="O740">_xlfn.IFS(INT(E740/D740)&gt;=2,2,INT(E740/D740)&lt;2,E740/D740)</f>
        <v>2.0843373493975904E-2</v>
      </c>
      <c r="P740" s="7">
        <f t="shared" si="66"/>
        <v>103.8</v>
      </c>
      <c r="Q740" s="6" t="str">
        <f t="shared" si="67"/>
        <v>theater</v>
      </c>
      <c r="R740" s="6" t="str">
        <f t="shared" si="68"/>
        <v>plays</v>
      </c>
      <c r="S740" s="8">
        <f t="shared" si="69"/>
        <v>41959.25</v>
      </c>
      <c r="T740" s="8">
        <f t="shared" si="70"/>
        <v>41981.25</v>
      </c>
      <c r="U740" s="6">
        <f t="shared" si="71"/>
        <v>2014</v>
      </c>
      <c r="V740" t="str" cm="1">
        <f t="array" ref="V740">_xlfn.IFS(D740&lt;1000,"&lt;1000",D740&lt;5000,"1000 to 4999",D740&lt;10000,"5000 to 9999",D740&lt;15000,"10000 to 14999",D740&lt;20000,"15000 to 19999",D740&lt;25000,"20000 to 24999",D740&lt;30000,"25000 to 29999",D740&lt;35000,"30000 to 34999",D740&lt;40000,"35000 to 39999",D740&lt;45000,"40000 to 44999",D740&lt;50000,"45000 to 49999",D740&gt;50000,"Greater than 50000")</f>
        <v>Greater than 50000</v>
      </c>
    </row>
    <row r="741" spans="1:22"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5" cm="1">
        <f t="array" ref="O741">_xlfn.IFS(INT(E741/D741)&gt;=2,2,INT(E741/D741)&lt;2,E741/D741)</f>
        <v>0.61</v>
      </c>
      <c r="P741" s="7">
        <f t="shared" si="66"/>
        <v>31.937172774869111</v>
      </c>
      <c r="Q741" s="6" t="str">
        <f t="shared" si="67"/>
        <v>music</v>
      </c>
      <c r="R741" s="6" t="str">
        <f t="shared" si="68"/>
        <v>indie rock</v>
      </c>
      <c r="S741" s="8">
        <f t="shared" si="69"/>
        <v>41089.208333333336</v>
      </c>
      <c r="T741" s="8">
        <f t="shared" si="70"/>
        <v>41090.208333333336</v>
      </c>
      <c r="U741" s="6">
        <f t="shared" si="71"/>
        <v>2012</v>
      </c>
      <c r="V741" t="str" cm="1">
        <f t="array" ref="V741">_xlfn.IFS(D741&lt;1000,"&lt;1000",D741&lt;5000,"1000 to 4999",D741&lt;10000,"5000 to 9999",D741&lt;15000,"10000 to 14999",D741&lt;20000,"15000 to 19999",D741&lt;25000,"20000 to 24999",D741&lt;30000,"25000 to 29999",D741&lt;35000,"30000 to 34999",D741&lt;40000,"35000 to 39999",D741&lt;45000,"40000 to 44999",D741&lt;50000,"45000 to 49999",D741&gt;50000,"Greater than 50000")</f>
        <v>10000 to 14999</v>
      </c>
    </row>
    <row r="742" spans="1:22"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5" cm="1">
        <f t="array" ref="O742">_xlfn.IFS(INT(E742/D742)&gt;=2,2,INT(E742/D742)&lt;2,E742/D742)</f>
        <v>0.30037735849056602</v>
      </c>
      <c r="P742" s="7">
        <f t="shared" si="66"/>
        <v>99.5</v>
      </c>
      <c r="Q742" s="6" t="str">
        <f t="shared" si="67"/>
        <v>theater</v>
      </c>
      <c r="R742" s="6" t="str">
        <f t="shared" si="68"/>
        <v>plays</v>
      </c>
      <c r="S742" s="8">
        <f t="shared" si="69"/>
        <v>42769.25</v>
      </c>
      <c r="T742" s="8">
        <f t="shared" si="70"/>
        <v>42772.25</v>
      </c>
      <c r="U742" s="6">
        <f t="shared" si="71"/>
        <v>2017</v>
      </c>
      <c r="V742" t="str" cm="1">
        <f t="array" ref="V742">_xlfn.IFS(D742&lt;1000,"&lt;1000",D742&lt;5000,"1000 to 4999",D742&lt;10000,"5000 to 9999",D742&lt;15000,"10000 to 14999",D742&lt;20000,"15000 to 19999",D742&lt;25000,"20000 to 24999",D742&lt;30000,"25000 to 29999",D742&lt;35000,"30000 to 34999",D742&lt;40000,"35000 to 39999",D742&lt;45000,"40000 to 44999",D742&lt;50000,"45000 to 49999",D742&gt;50000,"Greater than 50000")</f>
        <v>5000 to 9999</v>
      </c>
    </row>
    <row r="743" spans="1:22"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5" cm="1">
        <f t="array" ref="O743">_xlfn.IFS(INT(E743/D743)&gt;=2,2,INT(E743/D743)&lt;2,E743/D743)</f>
        <v>2</v>
      </c>
      <c r="P743" s="7">
        <f t="shared" si="66"/>
        <v>108.84615384615384</v>
      </c>
      <c r="Q743" s="6" t="str">
        <f t="shared" si="67"/>
        <v>theater</v>
      </c>
      <c r="R743" s="6" t="str">
        <f t="shared" si="68"/>
        <v>plays</v>
      </c>
      <c r="S743" s="8">
        <f t="shared" si="69"/>
        <v>40321.208333333336</v>
      </c>
      <c r="T743" s="8">
        <f t="shared" si="70"/>
        <v>40322.208333333336</v>
      </c>
      <c r="U743" s="6">
        <f t="shared" si="71"/>
        <v>2010</v>
      </c>
      <c r="V743" t="str" cm="1">
        <f t="array" ref="V743">_xlfn.IFS(D743&lt;1000,"&lt;1000",D743&lt;5000,"1000 to 4999",D743&lt;10000,"5000 to 9999",D743&lt;15000,"10000 to 14999",D743&lt;20000,"15000 to 19999",D743&lt;25000,"20000 to 24999",D743&lt;30000,"25000 to 29999",D743&lt;35000,"30000 to 34999",D743&lt;40000,"35000 to 39999",D743&lt;45000,"40000 to 44999",D743&lt;50000,"45000 to 49999",D743&gt;50000,"Greater than 50000")</f>
        <v>1000 to 4999</v>
      </c>
    </row>
    <row r="744" spans="1:22"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5" cm="1">
        <f t="array" ref="O744">_xlfn.IFS(INT(E744/D744)&gt;=2,2,INT(E744/D744)&lt;2,E744/D744)</f>
        <v>2</v>
      </c>
      <c r="P744" s="7">
        <f t="shared" si="66"/>
        <v>110.76229508196721</v>
      </c>
      <c r="Q744" s="6" t="str">
        <f t="shared" si="67"/>
        <v>music</v>
      </c>
      <c r="R744" s="6" t="str">
        <f t="shared" si="68"/>
        <v>electric music</v>
      </c>
      <c r="S744" s="8">
        <f t="shared" si="69"/>
        <v>40197.25</v>
      </c>
      <c r="T744" s="8">
        <f t="shared" si="70"/>
        <v>40239.25</v>
      </c>
      <c r="U744" s="6">
        <f t="shared" si="71"/>
        <v>2010</v>
      </c>
      <c r="V744" t="str" cm="1">
        <f t="array" ref="V744">_xlfn.IFS(D744&lt;1000,"&lt;1000",D744&lt;5000,"1000 to 4999",D744&lt;10000,"5000 to 9999",D744&lt;15000,"10000 to 14999",D744&lt;20000,"15000 to 19999",D744&lt;25000,"20000 to 24999",D744&lt;30000,"25000 to 29999",D744&lt;35000,"30000 to 34999",D744&lt;40000,"35000 to 39999",D744&lt;45000,"40000 to 44999",D744&lt;50000,"45000 to 49999",D744&gt;50000,"Greater than 50000")</f>
        <v>1000 to 4999</v>
      </c>
    </row>
    <row r="745" spans="1:22"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5" cm="1">
        <f t="array" ref="O745">_xlfn.IFS(INT(E745/D745)&gt;=2,2,INT(E745/D745)&lt;2,E745/D745)</f>
        <v>0.12923076923076923</v>
      </c>
      <c r="P745" s="7">
        <f t="shared" si="66"/>
        <v>29.647058823529413</v>
      </c>
      <c r="Q745" s="6" t="str">
        <f t="shared" si="67"/>
        <v>theater</v>
      </c>
      <c r="R745" s="6" t="str">
        <f t="shared" si="68"/>
        <v>plays</v>
      </c>
      <c r="S745" s="8">
        <f t="shared" si="69"/>
        <v>42298.208333333328</v>
      </c>
      <c r="T745" s="8">
        <f t="shared" si="70"/>
        <v>42304.208333333328</v>
      </c>
      <c r="U745" s="6">
        <f t="shared" si="71"/>
        <v>2015</v>
      </c>
      <c r="V745" t="str" cm="1">
        <f t="array" ref="V745">_xlfn.IFS(D745&lt;1000,"&lt;1000",D745&lt;5000,"1000 to 4999",D745&lt;10000,"5000 to 9999",D745&lt;15000,"10000 to 14999",D745&lt;20000,"15000 to 19999",D745&lt;25000,"20000 to 24999",D745&lt;30000,"25000 to 29999",D745&lt;35000,"30000 to 34999",D745&lt;40000,"35000 to 39999",D745&lt;45000,"40000 to 44999",D745&lt;50000,"45000 to 49999",D745&gt;50000,"Greater than 50000")</f>
        <v>1000 to 4999</v>
      </c>
    </row>
    <row r="746" spans="1:22"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5" cm="1">
        <f t="array" ref="O746">_xlfn.IFS(INT(E746/D746)&gt;=2,2,INT(E746/D746)&lt;2,E746/D746)</f>
        <v>2</v>
      </c>
      <c r="P746" s="7">
        <f t="shared" si="66"/>
        <v>101.71428571428571</v>
      </c>
      <c r="Q746" s="6" t="str">
        <f t="shared" si="67"/>
        <v>theater</v>
      </c>
      <c r="R746" s="6" t="str">
        <f t="shared" si="68"/>
        <v>plays</v>
      </c>
      <c r="S746" s="8">
        <f t="shared" si="69"/>
        <v>43322.208333333328</v>
      </c>
      <c r="T746" s="8">
        <f t="shared" si="70"/>
        <v>43324.208333333328</v>
      </c>
      <c r="U746" s="6">
        <f t="shared" si="71"/>
        <v>2018</v>
      </c>
      <c r="V746" t="str" cm="1">
        <f t="array" ref="V746">_xlfn.IFS(D746&lt;1000,"&lt;1000",D746&lt;5000,"1000 to 4999",D746&lt;10000,"5000 to 9999",D746&lt;15000,"10000 to 14999",D746&lt;20000,"15000 to 19999",D746&lt;25000,"20000 to 24999",D746&lt;30000,"25000 to 29999",D746&lt;35000,"30000 to 34999",D746&lt;40000,"35000 to 39999",D746&lt;45000,"40000 to 44999",D746&lt;50000,"45000 to 49999",D746&gt;50000,"Greater than 50000")</f>
        <v>1000 to 4999</v>
      </c>
    </row>
    <row r="747" spans="1:22"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5" cm="1">
        <f t="array" ref="O747">_xlfn.IFS(INT(E747/D747)&gt;=2,2,INT(E747/D747)&lt;2,E747/D747)</f>
        <v>0.30304347826086958</v>
      </c>
      <c r="P747" s="7">
        <f t="shared" si="66"/>
        <v>61.5</v>
      </c>
      <c r="Q747" s="6" t="str">
        <f t="shared" si="67"/>
        <v>technology</v>
      </c>
      <c r="R747" s="6" t="str">
        <f t="shared" si="68"/>
        <v>wearables</v>
      </c>
      <c r="S747" s="8">
        <f t="shared" si="69"/>
        <v>40328.208333333336</v>
      </c>
      <c r="T747" s="8">
        <f t="shared" si="70"/>
        <v>40355.208333333336</v>
      </c>
      <c r="U747" s="6">
        <f t="shared" si="71"/>
        <v>2010</v>
      </c>
      <c r="V747" t="str" cm="1">
        <f t="array" ref="V747">_xlfn.IFS(D747&lt;1000,"&lt;1000",D747&lt;5000,"1000 to 4999",D747&lt;10000,"5000 to 9999",D747&lt;15000,"10000 to 14999",D747&lt;20000,"15000 to 19999",D747&lt;25000,"20000 to 24999",D747&lt;30000,"25000 to 29999",D747&lt;35000,"30000 to 34999",D747&lt;40000,"35000 to 39999",D747&lt;45000,"40000 to 44999",D747&lt;50000,"45000 to 49999",D747&gt;50000,"Greater than 50000")</f>
        <v>5000 to 9999</v>
      </c>
    </row>
    <row r="748" spans="1:22"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5" cm="1">
        <f t="array" ref="O748">_xlfn.IFS(INT(E748/D748)&gt;=2,2,INT(E748/D748)&lt;2,E748/D748)</f>
        <v>2</v>
      </c>
      <c r="P748" s="7">
        <f t="shared" si="66"/>
        <v>35</v>
      </c>
      <c r="Q748" s="6" t="str">
        <f t="shared" si="67"/>
        <v>technology</v>
      </c>
      <c r="R748" s="6" t="str">
        <f t="shared" si="68"/>
        <v>web</v>
      </c>
      <c r="S748" s="8">
        <f t="shared" si="69"/>
        <v>40825.208333333336</v>
      </c>
      <c r="T748" s="8">
        <f t="shared" si="70"/>
        <v>40830.208333333336</v>
      </c>
      <c r="U748" s="6">
        <f t="shared" si="71"/>
        <v>2011</v>
      </c>
      <c r="V748" t="str" cm="1">
        <f t="array" ref="V748">_xlfn.IFS(D748&lt;1000,"&lt;1000",D748&lt;5000,"1000 to 4999",D748&lt;10000,"5000 to 9999",D748&lt;15000,"10000 to 14999",D748&lt;20000,"15000 to 19999",D748&lt;25000,"20000 to 24999",D748&lt;30000,"25000 to 29999",D748&lt;35000,"30000 to 34999",D748&lt;40000,"35000 to 39999",D748&lt;45000,"40000 to 44999",D748&lt;50000,"45000 to 49999",D748&gt;50000,"Greater than 50000")</f>
        <v>Greater than 50000</v>
      </c>
    </row>
    <row r="749" spans="1:22"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5" cm="1">
        <f t="array" ref="O749">_xlfn.IFS(INT(E749/D749)&gt;=2,2,INT(E749/D749)&lt;2,E749/D749)</f>
        <v>2</v>
      </c>
      <c r="P749" s="7">
        <f t="shared" si="66"/>
        <v>40.049999999999997</v>
      </c>
      <c r="Q749" s="6" t="str">
        <f t="shared" si="67"/>
        <v>theater</v>
      </c>
      <c r="R749" s="6" t="str">
        <f t="shared" si="68"/>
        <v>plays</v>
      </c>
      <c r="S749" s="8">
        <f t="shared" si="69"/>
        <v>40423.208333333336</v>
      </c>
      <c r="T749" s="8">
        <f t="shared" si="70"/>
        <v>40434.208333333336</v>
      </c>
      <c r="U749" s="6">
        <f t="shared" si="71"/>
        <v>2010</v>
      </c>
      <c r="V749" t="str" cm="1">
        <f t="array" ref="V749">_xlfn.IFS(D749&lt;1000,"&lt;1000",D749&lt;5000,"1000 to 4999",D749&lt;10000,"5000 to 9999",D749&lt;15000,"10000 to 14999",D749&lt;20000,"15000 to 19999",D749&lt;25000,"20000 to 24999",D749&lt;30000,"25000 to 29999",D749&lt;35000,"30000 to 34999",D749&lt;40000,"35000 to 39999",D749&lt;45000,"40000 to 44999",D749&lt;50000,"45000 to 49999",D749&gt;50000,"Greater than 50000")</f>
        <v>1000 to 4999</v>
      </c>
    </row>
    <row r="750" spans="1:22"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5" cm="1">
        <f t="array" ref="O750">_xlfn.IFS(INT(E750/D750)&gt;=2,2,INT(E750/D750)&lt;2,E750/D750)</f>
        <v>0.34959979476654696</v>
      </c>
      <c r="P750" s="7">
        <f t="shared" si="66"/>
        <v>110.97231270358306</v>
      </c>
      <c r="Q750" s="6" t="str">
        <f t="shared" si="67"/>
        <v>film &amp; video</v>
      </c>
      <c r="R750" s="6" t="str">
        <f t="shared" si="68"/>
        <v>animation</v>
      </c>
      <c r="S750" s="8">
        <f t="shared" si="69"/>
        <v>40238.25</v>
      </c>
      <c r="T750" s="8">
        <f t="shared" si="70"/>
        <v>40263.208333333336</v>
      </c>
      <c r="U750" s="6">
        <f t="shared" si="71"/>
        <v>2010</v>
      </c>
      <c r="V750" t="str" cm="1">
        <f t="array" ref="V750">_xlfn.IFS(D750&lt;1000,"&lt;1000",D750&lt;5000,"1000 to 4999",D750&lt;10000,"5000 to 9999",D750&lt;15000,"10000 to 14999",D750&lt;20000,"15000 to 19999",D750&lt;25000,"20000 to 24999",D750&lt;30000,"25000 to 29999",D750&lt;35000,"30000 to 34999",D750&lt;40000,"35000 to 39999",D750&lt;45000,"40000 to 44999",D750&lt;50000,"45000 to 49999",D750&gt;50000,"Greater than 50000")</f>
        <v>Greater than 50000</v>
      </c>
    </row>
    <row r="751" spans="1:22"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5" cm="1">
        <f t="array" ref="O751">_xlfn.IFS(INT(E751/D751)&gt;=2,2,INT(E751/D751)&lt;2,E751/D751)</f>
        <v>1.5729069767441861</v>
      </c>
      <c r="P751" s="7">
        <f t="shared" si="66"/>
        <v>36.959016393442624</v>
      </c>
      <c r="Q751" s="6" t="str">
        <f t="shared" si="67"/>
        <v>technology</v>
      </c>
      <c r="R751" s="6" t="str">
        <f t="shared" si="68"/>
        <v>wearables</v>
      </c>
      <c r="S751" s="8">
        <f t="shared" si="69"/>
        <v>41920.208333333336</v>
      </c>
      <c r="T751" s="8">
        <f t="shared" si="70"/>
        <v>41932.208333333336</v>
      </c>
      <c r="U751" s="6">
        <f t="shared" si="71"/>
        <v>2014</v>
      </c>
      <c r="V751" t="str" cm="1">
        <f t="array" ref="V751">_xlfn.IFS(D751&lt;1000,"&lt;1000",D751&lt;5000,"1000 to 4999",D751&lt;10000,"5000 to 9999",D751&lt;15000,"10000 to 14999",D751&lt;20000,"15000 to 19999",D751&lt;25000,"20000 to 24999",D751&lt;30000,"25000 to 29999",D751&lt;35000,"30000 to 34999",D751&lt;40000,"35000 to 39999",D751&lt;45000,"40000 to 44999",D751&lt;50000,"45000 to 49999",D751&gt;50000,"Greater than 50000")</f>
        <v>5000 to 9999</v>
      </c>
    </row>
    <row r="752" spans="1:22"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5" cm="1">
        <f t="array" ref="O752">_xlfn.IFS(INT(E752/D752)&gt;=2,2,INT(E752/D752)&lt;2,E752/D752)</f>
        <v>0.01</v>
      </c>
      <c r="P752" s="7">
        <f t="shared" si="66"/>
        <v>1</v>
      </c>
      <c r="Q752" s="6" t="str">
        <f t="shared" si="67"/>
        <v>music</v>
      </c>
      <c r="R752" s="6" t="str">
        <f t="shared" si="68"/>
        <v>electric music</v>
      </c>
      <c r="S752" s="8">
        <f t="shared" si="69"/>
        <v>40360.208333333336</v>
      </c>
      <c r="T752" s="8">
        <f t="shared" si="70"/>
        <v>40385.208333333336</v>
      </c>
      <c r="U752" s="6">
        <f t="shared" si="71"/>
        <v>2010</v>
      </c>
      <c r="V752" t="str" cm="1">
        <f t="array" ref="V752">_xlfn.IFS(D752&lt;1000,"&lt;1000",D752&lt;5000,"1000 to 4999",D752&lt;10000,"5000 to 9999",D752&lt;15000,"10000 to 14999",D752&lt;20000,"15000 to 19999",D752&lt;25000,"20000 to 24999",D752&lt;30000,"25000 to 29999",D752&lt;35000,"30000 to 34999",D752&lt;40000,"35000 to 39999",D752&lt;45000,"40000 to 44999",D752&lt;50000,"45000 to 49999",D752&gt;50000,"Greater than 50000")</f>
        <v>&lt;1000</v>
      </c>
    </row>
    <row r="753" spans="1:22"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5" cm="1">
        <f t="array" ref="O753">_xlfn.IFS(INT(E753/D753)&gt;=2,2,INT(E753/D753)&lt;2,E753/D753)</f>
        <v>2</v>
      </c>
      <c r="P753" s="7">
        <f t="shared" si="66"/>
        <v>30.974074074074075</v>
      </c>
      <c r="Q753" s="6" t="str">
        <f t="shared" si="67"/>
        <v>publishing</v>
      </c>
      <c r="R753" s="6" t="str">
        <f t="shared" si="68"/>
        <v>nonfiction</v>
      </c>
      <c r="S753" s="8">
        <f t="shared" si="69"/>
        <v>42446.208333333328</v>
      </c>
      <c r="T753" s="8">
        <f t="shared" si="70"/>
        <v>42461.208333333328</v>
      </c>
      <c r="U753" s="6">
        <f t="shared" si="71"/>
        <v>2016</v>
      </c>
      <c r="V753" t="str" cm="1">
        <f t="array" ref="V753">_xlfn.IFS(D753&lt;1000,"&lt;1000",D753&lt;5000,"1000 to 4999",D753&lt;10000,"5000 to 9999",D753&lt;15000,"10000 to 14999",D753&lt;20000,"15000 to 19999",D753&lt;25000,"20000 to 24999",D753&lt;30000,"25000 to 29999",D753&lt;35000,"30000 to 34999",D753&lt;40000,"35000 to 39999",D753&lt;45000,"40000 to 44999",D753&lt;50000,"45000 to 49999",D753&gt;50000,"Greater than 50000")</f>
        <v>1000 to 4999</v>
      </c>
    </row>
    <row r="754" spans="1:22"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5" cm="1">
        <f t="array" ref="O754">_xlfn.IFS(INT(E754/D754)&gt;=2,2,INT(E754/D754)&lt;2,E754/D754)</f>
        <v>0.92448275862068963</v>
      </c>
      <c r="P754" s="7">
        <f t="shared" si="66"/>
        <v>47.035087719298247</v>
      </c>
      <c r="Q754" s="6" t="str">
        <f t="shared" si="67"/>
        <v>theater</v>
      </c>
      <c r="R754" s="6" t="str">
        <f t="shared" si="68"/>
        <v>plays</v>
      </c>
      <c r="S754" s="8">
        <f t="shared" si="69"/>
        <v>40395.208333333336</v>
      </c>
      <c r="T754" s="8">
        <f t="shared" si="70"/>
        <v>40413.208333333336</v>
      </c>
      <c r="U754" s="6">
        <f t="shared" si="71"/>
        <v>2010</v>
      </c>
      <c r="V754" t="str" cm="1">
        <f t="array" ref="V754">_xlfn.IFS(D754&lt;1000,"&lt;1000",D754&lt;5000,"1000 to 4999",D754&lt;10000,"5000 to 9999",D754&lt;15000,"10000 to 14999",D754&lt;20000,"15000 to 19999",D754&lt;25000,"20000 to 24999",D754&lt;30000,"25000 to 29999",D754&lt;35000,"30000 to 34999",D754&lt;40000,"35000 to 39999",D754&lt;45000,"40000 to 44999",D754&lt;50000,"45000 to 49999",D754&gt;50000,"Greater than 50000")</f>
        <v>5000 to 9999</v>
      </c>
    </row>
    <row r="755" spans="1:22"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5" cm="1">
        <f t="array" ref="O755">_xlfn.IFS(INT(E755/D755)&gt;=2,2,INT(E755/D755)&lt;2,E755/D755)</f>
        <v>2</v>
      </c>
      <c r="P755" s="7">
        <f t="shared" si="66"/>
        <v>88.065693430656935</v>
      </c>
      <c r="Q755" s="6" t="str">
        <f t="shared" si="67"/>
        <v>photography</v>
      </c>
      <c r="R755" s="6" t="str">
        <f t="shared" si="68"/>
        <v>photography books</v>
      </c>
      <c r="S755" s="8">
        <f t="shared" si="69"/>
        <v>40321.208333333336</v>
      </c>
      <c r="T755" s="8">
        <f t="shared" si="70"/>
        <v>40336.208333333336</v>
      </c>
      <c r="U755" s="6">
        <f t="shared" si="71"/>
        <v>2010</v>
      </c>
      <c r="V755" t="str" cm="1">
        <f t="array" ref="V755">_xlfn.IFS(D755&lt;1000,"&lt;1000",D755&lt;5000,"1000 to 4999",D755&lt;10000,"5000 to 9999",D755&lt;15000,"10000 to 14999",D755&lt;20000,"15000 to 19999",D755&lt;25000,"20000 to 24999",D755&lt;30000,"25000 to 29999",D755&lt;35000,"30000 to 34999",D755&lt;40000,"35000 to 39999",D755&lt;45000,"40000 to 44999",D755&lt;50000,"45000 to 49999",D755&gt;50000,"Greater than 50000")</f>
        <v>1000 to 4999</v>
      </c>
    </row>
    <row r="756" spans="1:22"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5" cm="1">
        <f t="array" ref="O756">_xlfn.IFS(INT(E756/D756)&gt;=2,2,INT(E756/D756)&lt;2,E756/D756)</f>
        <v>1.6847017045454546</v>
      </c>
      <c r="P756" s="7">
        <f t="shared" si="66"/>
        <v>37.005616224648989</v>
      </c>
      <c r="Q756" s="6" t="str">
        <f t="shared" si="67"/>
        <v>theater</v>
      </c>
      <c r="R756" s="6" t="str">
        <f t="shared" si="68"/>
        <v>plays</v>
      </c>
      <c r="S756" s="8">
        <f t="shared" si="69"/>
        <v>41210.208333333336</v>
      </c>
      <c r="T756" s="8">
        <f t="shared" si="70"/>
        <v>41263.25</v>
      </c>
      <c r="U756" s="6">
        <f t="shared" si="71"/>
        <v>2012</v>
      </c>
      <c r="V756" t="str" cm="1">
        <f t="array" ref="V756">_xlfn.IFS(D756&lt;1000,"&lt;1000",D756&lt;5000,"1000 to 4999",D756&lt;10000,"5000 to 9999",D756&lt;15000,"10000 to 14999",D756&lt;20000,"15000 to 19999",D756&lt;25000,"20000 to 24999",D756&lt;30000,"25000 to 29999",D756&lt;35000,"30000 to 34999",D756&lt;40000,"35000 to 39999",D756&lt;45000,"40000 to 44999",D756&lt;50000,"45000 to 49999",D756&gt;50000,"Greater than 50000")</f>
        <v>Greater than 50000</v>
      </c>
    </row>
    <row r="757" spans="1:22"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5" cm="1">
        <f t="array" ref="O757">_xlfn.IFS(INT(E757/D757)&gt;=2,2,INT(E757/D757)&lt;2,E757/D757)</f>
        <v>1.6657777777777778</v>
      </c>
      <c r="P757" s="7">
        <f t="shared" si="66"/>
        <v>26.027777777777779</v>
      </c>
      <c r="Q757" s="6" t="str">
        <f t="shared" si="67"/>
        <v>theater</v>
      </c>
      <c r="R757" s="6" t="str">
        <f t="shared" si="68"/>
        <v>plays</v>
      </c>
      <c r="S757" s="8">
        <f t="shared" si="69"/>
        <v>43096.25</v>
      </c>
      <c r="T757" s="8">
        <f t="shared" si="70"/>
        <v>43108.25</v>
      </c>
      <c r="U757" s="6">
        <f t="shared" si="71"/>
        <v>2017</v>
      </c>
      <c r="V757" t="str" cm="1">
        <f t="array" ref="V757">_xlfn.IFS(D757&lt;1000,"&lt;1000",D757&lt;5000,"1000 to 4999",D757&lt;10000,"5000 to 9999",D757&lt;15000,"10000 to 14999",D757&lt;20000,"15000 to 19999",D757&lt;25000,"20000 to 24999",D757&lt;30000,"25000 to 29999",D757&lt;35000,"30000 to 34999",D757&lt;40000,"35000 to 39999",D757&lt;45000,"40000 to 44999",D757&lt;50000,"45000 to 49999",D757&gt;50000,"Greater than 50000")</f>
        <v>1000 to 4999</v>
      </c>
    </row>
    <row r="758" spans="1:22"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5" cm="1">
        <f t="array" ref="O758">_xlfn.IFS(INT(E758/D758)&gt;=2,2,INT(E758/D758)&lt;2,E758/D758)</f>
        <v>2</v>
      </c>
      <c r="P758" s="7">
        <f t="shared" si="66"/>
        <v>67.817567567567565</v>
      </c>
      <c r="Q758" s="6" t="str">
        <f t="shared" si="67"/>
        <v>theater</v>
      </c>
      <c r="R758" s="6" t="str">
        <f t="shared" si="68"/>
        <v>plays</v>
      </c>
      <c r="S758" s="8">
        <f t="shared" si="69"/>
        <v>42024.25</v>
      </c>
      <c r="T758" s="8">
        <f t="shared" si="70"/>
        <v>42030.25</v>
      </c>
      <c r="U758" s="6">
        <f t="shared" si="71"/>
        <v>2015</v>
      </c>
      <c r="V758" t="str" cm="1">
        <f t="array" ref="V758">_xlfn.IFS(D758&lt;1000,"&lt;1000",D758&lt;5000,"1000 to 4999",D758&lt;10000,"5000 to 9999",D758&lt;15000,"10000 to 14999",D758&lt;20000,"15000 to 19999",D758&lt;25000,"20000 to 24999",D758&lt;30000,"25000 to 29999",D758&lt;35000,"30000 to 34999",D758&lt;40000,"35000 to 39999",D758&lt;45000,"40000 to 44999",D758&lt;50000,"45000 to 49999",D758&gt;50000,"Greater than 50000")</f>
        <v>1000 to 4999</v>
      </c>
    </row>
    <row r="759" spans="1:22"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5" cm="1">
        <f t="array" ref="O759">_xlfn.IFS(INT(E759/D759)&gt;=2,2,INT(E759/D759)&lt;2,E759/D759)</f>
        <v>2</v>
      </c>
      <c r="P759" s="7">
        <f t="shared" si="66"/>
        <v>49.964912280701753</v>
      </c>
      <c r="Q759" s="6" t="str">
        <f t="shared" si="67"/>
        <v>film &amp; video</v>
      </c>
      <c r="R759" s="6" t="str">
        <f t="shared" si="68"/>
        <v>drama</v>
      </c>
      <c r="S759" s="8">
        <f t="shared" si="69"/>
        <v>40675.208333333336</v>
      </c>
      <c r="T759" s="8">
        <f t="shared" si="70"/>
        <v>40679.208333333336</v>
      </c>
      <c r="U759" s="6">
        <f t="shared" si="71"/>
        <v>2011</v>
      </c>
      <c r="V759" t="str" cm="1">
        <f t="array" ref="V759">_xlfn.IFS(D759&lt;1000,"&lt;1000",D759&lt;5000,"1000 to 4999",D759&lt;10000,"5000 to 9999",D759&lt;15000,"10000 to 14999",D759&lt;20000,"15000 to 19999",D759&lt;25000,"20000 to 24999",D759&lt;30000,"25000 to 29999",D759&lt;35000,"30000 to 34999",D759&lt;40000,"35000 to 39999",D759&lt;45000,"40000 to 44999",D759&lt;50000,"45000 to 49999",D759&gt;50000,"Greater than 50000")</f>
        <v>1000 to 4999</v>
      </c>
    </row>
    <row r="760" spans="1:22"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5" cm="1">
        <f t="array" ref="O760">_xlfn.IFS(INT(E760/D760)&gt;=2,2,INT(E760/D760)&lt;2,E760/D760)</f>
        <v>2</v>
      </c>
      <c r="P760" s="7">
        <f t="shared" si="66"/>
        <v>110.01646903820817</v>
      </c>
      <c r="Q760" s="6" t="str">
        <f t="shared" si="67"/>
        <v>music</v>
      </c>
      <c r="R760" s="6" t="str">
        <f t="shared" si="68"/>
        <v>rock</v>
      </c>
      <c r="S760" s="8">
        <f t="shared" si="69"/>
        <v>41936.208333333336</v>
      </c>
      <c r="T760" s="8">
        <f t="shared" si="70"/>
        <v>41945.208333333336</v>
      </c>
      <c r="U760" s="6">
        <f t="shared" si="71"/>
        <v>2014</v>
      </c>
      <c r="V760" t="str" cm="1">
        <f t="array" ref="V760">_xlfn.IFS(D760&lt;1000,"&lt;1000",D760&lt;5000,"1000 to 4999",D760&lt;10000,"5000 to 9999",D760&lt;15000,"10000 to 14999",D760&lt;20000,"15000 to 19999",D760&lt;25000,"20000 to 24999",D760&lt;30000,"25000 to 29999",D760&lt;35000,"30000 to 34999",D760&lt;40000,"35000 to 39999",D760&lt;45000,"40000 to 44999",D760&lt;50000,"45000 to 49999",D760&gt;50000,"Greater than 50000")</f>
        <v>25000 to 29999</v>
      </c>
    </row>
    <row r="761" spans="1:22"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5" cm="1">
        <f t="array" ref="O761">_xlfn.IFS(INT(E761/D761)&gt;=2,2,INT(E761/D761)&lt;2,E761/D761)</f>
        <v>0.6842686567164179</v>
      </c>
      <c r="P761" s="7">
        <f t="shared" si="66"/>
        <v>89.964678178963894</v>
      </c>
      <c r="Q761" s="6" t="str">
        <f t="shared" si="67"/>
        <v>music</v>
      </c>
      <c r="R761" s="6" t="str">
        <f t="shared" si="68"/>
        <v>electric music</v>
      </c>
      <c r="S761" s="8">
        <f t="shared" si="69"/>
        <v>43136.25</v>
      </c>
      <c r="T761" s="8">
        <f t="shared" si="70"/>
        <v>43166.25</v>
      </c>
      <c r="U761" s="6">
        <f t="shared" si="71"/>
        <v>2018</v>
      </c>
      <c r="V761" t="str" cm="1">
        <f t="array" ref="V761">_xlfn.IFS(D761&lt;1000,"&lt;1000",D761&lt;5000,"1000 to 4999",D761&lt;10000,"5000 to 9999",D761&lt;15000,"10000 to 14999",D761&lt;20000,"15000 to 19999",D761&lt;25000,"20000 to 24999",D761&lt;30000,"25000 to 29999",D761&lt;35000,"30000 to 34999",D761&lt;40000,"35000 to 39999",D761&lt;45000,"40000 to 44999",D761&lt;50000,"45000 to 49999",D761&gt;50000,"Greater than 50000")</f>
        <v>Greater than 50000</v>
      </c>
    </row>
    <row r="762" spans="1:22"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5" cm="1">
        <f t="array" ref="O762">_xlfn.IFS(INT(E762/D762)&gt;=2,2,INT(E762/D762)&lt;2,E762/D762)</f>
        <v>0.34351966873706002</v>
      </c>
      <c r="P762" s="7">
        <f t="shared" si="66"/>
        <v>79.009523809523813</v>
      </c>
      <c r="Q762" s="6" t="str">
        <f t="shared" si="67"/>
        <v>games</v>
      </c>
      <c r="R762" s="6" t="str">
        <f t="shared" si="68"/>
        <v>video games</v>
      </c>
      <c r="S762" s="8">
        <f t="shared" si="69"/>
        <v>43678.208333333328</v>
      </c>
      <c r="T762" s="8">
        <f t="shared" si="70"/>
        <v>43707.208333333328</v>
      </c>
      <c r="U762" s="6">
        <f t="shared" si="71"/>
        <v>2019</v>
      </c>
      <c r="V762" t="str" cm="1">
        <f t="array" ref="V762">_xlfn.IFS(D762&lt;1000,"&lt;1000",D762&lt;5000,"1000 to 4999",D762&lt;10000,"5000 to 9999",D762&lt;15000,"10000 to 14999",D762&lt;20000,"15000 to 19999",D762&lt;25000,"20000 to 24999",D762&lt;30000,"25000 to 29999",D762&lt;35000,"30000 to 34999",D762&lt;40000,"35000 to 39999",D762&lt;45000,"40000 to 44999",D762&lt;50000,"45000 to 49999",D762&gt;50000,"Greater than 50000")</f>
        <v>45000 to 49999</v>
      </c>
    </row>
    <row r="763" spans="1:22"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5" cm="1">
        <f t="array" ref="O763">_xlfn.IFS(INT(E763/D763)&gt;=2,2,INT(E763/D763)&lt;2,E763/D763)</f>
        <v>2</v>
      </c>
      <c r="P763" s="7">
        <f t="shared" si="66"/>
        <v>86.867469879518069</v>
      </c>
      <c r="Q763" s="6" t="str">
        <f t="shared" si="67"/>
        <v>music</v>
      </c>
      <c r="R763" s="6" t="str">
        <f t="shared" si="68"/>
        <v>rock</v>
      </c>
      <c r="S763" s="8">
        <f t="shared" si="69"/>
        <v>42938.208333333328</v>
      </c>
      <c r="T763" s="8">
        <f t="shared" si="70"/>
        <v>42943.208333333328</v>
      </c>
      <c r="U763" s="6">
        <f t="shared" si="71"/>
        <v>2017</v>
      </c>
      <c r="V763" t="str" cm="1">
        <f t="array" ref="V763">_xlfn.IFS(D763&lt;1000,"&lt;1000",D763&lt;5000,"1000 to 4999",D763&lt;10000,"5000 to 9999",D763&lt;15000,"10000 to 14999",D763&lt;20000,"15000 to 19999",D763&lt;25000,"20000 to 24999",D763&lt;30000,"25000 to 29999",D763&lt;35000,"30000 to 34999",D763&lt;40000,"35000 to 39999",D763&lt;45000,"40000 to 44999",D763&lt;50000,"45000 to 49999",D763&gt;50000,"Greater than 50000")</f>
        <v>1000 to 4999</v>
      </c>
    </row>
    <row r="764" spans="1:22"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5" cm="1">
        <f t="array" ref="O764">_xlfn.IFS(INT(E764/D764)&gt;=2,2,INT(E764/D764)&lt;2,E764/D764)</f>
        <v>1.7725714285714285</v>
      </c>
      <c r="P764" s="7">
        <f t="shared" si="66"/>
        <v>62.04</v>
      </c>
      <c r="Q764" s="6" t="str">
        <f t="shared" si="67"/>
        <v>music</v>
      </c>
      <c r="R764" s="6" t="str">
        <f t="shared" si="68"/>
        <v>jazz</v>
      </c>
      <c r="S764" s="8">
        <f t="shared" si="69"/>
        <v>41241.25</v>
      </c>
      <c r="T764" s="8">
        <f t="shared" si="70"/>
        <v>41252.25</v>
      </c>
      <c r="U764" s="6">
        <f t="shared" si="71"/>
        <v>2012</v>
      </c>
      <c r="V764" t="str" cm="1">
        <f t="array" ref="V764">_xlfn.IFS(D764&lt;1000,"&lt;1000",D764&lt;5000,"1000 to 4999",D764&lt;10000,"5000 to 9999",D764&lt;15000,"10000 to 14999",D764&lt;20000,"15000 to 19999",D764&lt;25000,"20000 to 24999",D764&lt;30000,"25000 to 29999",D764&lt;35000,"30000 to 34999",D764&lt;40000,"35000 to 39999",D764&lt;45000,"40000 to 44999",D764&lt;50000,"45000 to 49999",D764&gt;50000,"Greater than 50000")</f>
        <v>1000 to 4999</v>
      </c>
    </row>
    <row r="765" spans="1:22"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5" cm="1">
        <f t="array" ref="O765">_xlfn.IFS(INT(E765/D765)&gt;=2,2,INT(E765/D765)&lt;2,E765/D765)</f>
        <v>1.1317857142857144</v>
      </c>
      <c r="P765" s="7">
        <f t="shared" si="66"/>
        <v>26.970212765957445</v>
      </c>
      <c r="Q765" s="6" t="str">
        <f t="shared" si="67"/>
        <v>theater</v>
      </c>
      <c r="R765" s="6" t="str">
        <f t="shared" si="68"/>
        <v>plays</v>
      </c>
      <c r="S765" s="8">
        <f t="shared" si="69"/>
        <v>41037.208333333336</v>
      </c>
      <c r="T765" s="8">
        <f t="shared" si="70"/>
        <v>41072.208333333336</v>
      </c>
      <c r="U765" s="6">
        <f t="shared" si="71"/>
        <v>2012</v>
      </c>
      <c r="V765" t="str" cm="1">
        <f t="array" ref="V765">_xlfn.IFS(D765&lt;1000,"&lt;1000",D765&lt;5000,"1000 to 4999",D765&lt;10000,"5000 to 9999",D765&lt;15000,"10000 to 14999",D765&lt;20000,"15000 to 19999",D765&lt;25000,"20000 to 24999",D765&lt;30000,"25000 to 29999",D765&lt;35000,"30000 to 34999",D765&lt;40000,"35000 to 39999",D765&lt;45000,"40000 to 44999",D765&lt;50000,"45000 to 49999",D765&gt;50000,"Greater than 50000")</f>
        <v>5000 to 9999</v>
      </c>
    </row>
    <row r="766" spans="1:22"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5" cm="1">
        <f t="array" ref="O766">_xlfn.IFS(INT(E766/D766)&gt;=2,2,INT(E766/D766)&lt;2,E766/D766)</f>
        <v>2</v>
      </c>
      <c r="P766" s="7">
        <f t="shared" si="66"/>
        <v>54.121621621621621</v>
      </c>
      <c r="Q766" s="6" t="str">
        <f t="shared" si="67"/>
        <v>music</v>
      </c>
      <c r="R766" s="6" t="str">
        <f t="shared" si="68"/>
        <v>rock</v>
      </c>
      <c r="S766" s="8">
        <f t="shared" si="69"/>
        <v>40676.208333333336</v>
      </c>
      <c r="T766" s="8">
        <f t="shared" si="70"/>
        <v>40684.208333333336</v>
      </c>
      <c r="U766" s="6">
        <f t="shared" si="71"/>
        <v>2011</v>
      </c>
      <c r="V766" t="str" cm="1">
        <f t="array" ref="V766">_xlfn.IFS(D766&lt;1000,"&lt;1000",D766&lt;5000,"1000 to 4999",D766&lt;10000,"5000 to 9999",D766&lt;15000,"10000 to 14999",D766&lt;20000,"15000 to 19999",D766&lt;25000,"20000 to 24999",D766&lt;30000,"25000 to 29999",D766&lt;35000,"30000 to 34999",D766&lt;40000,"35000 to 39999",D766&lt;45000,"40000 to 44999",D766&lt;50000,"45000 to 49999",D766&gt;50000,"Greater than 50000")</f>
        <v>1000 to 4999</v>
      </c>
    </row>
    <row r="767" spans="1:22"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5" cm="1">
        <f t="array" ref="O767">_xlfn.IFS(INT(E767/D767)&gt;=2,2,INT(E767/D767)&lt;2,E767/D767)</f>
        <v>2</v>
      </c>
      <c r="P767" s="7">
        <f t="shared" si="66"/>
        <v>41.035353535353536</v>
      </c>
      <c r="Q767" s="6" t="str">
        <f t="shared" si="67"/>
        <v>music</v>
      </c>
      <c r="R767" s="6" t="str">
        <f t="shared" si="68"/>
        <v>indie rock</v>
      </c>
      <c r="S767" s="8">
        <f t="shared" si="69"/>
        <v>42840.208333333328</v>
      </c>
      <c r="T767" s="8">
        <f t="shared" si="70"/>
        <v>42865.208333333328</v>
      </c>
      <c r="U767" s="6">
        <f t="shared" si="71"/>
        <v>2017</v>
      </c>
      <c r="V767" t="str" cm="1">
        <f t="array" ref="V767">_xlfn.IFS(D767&lt;1000,"&lt;1000",D767&lt;5000,"1000 to 4999",D767&lt;10000,"5000 to 9999",D767&lt;15000,"10000 to 14999",D767&lt;20000,"15000 to 19999",D767&lt;25000,"20000 to 24999",D767&lt;30000,"25000 to 29999",D767&lt;35000,"30000 to 34999",D767&lt;40000,"35000 to 39999",D767&lt;45000,"40000 to 44999",D767&lt;50000,"45000 to 49999",D767&gt;50000,"Greater than 50000")</f>
        <v>1000 to 4999</v>
      </c>
    </row>
    <row r="768" spans="1:22"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5" cm="1">
        <f t="array" ref="O768">_xlfn.IFS(INT(E768/D768)&gt;=2,2,INT(E768/D768)&lt;2,E768/D768)</f>
        <v>0.31171232876712329</v>
      </c>
      <c r="P768" s="7">
        <f t="shared" si="66"/>
        <v>55.052419354838712</v>
      </c>
      <c r="Q768" s="6" t="str">
        <f t="shared" si="67"/>
        <v>film &amp; video</v>
      </c>
      <c r="R768" s="6" t="str">
        <f t="shared" si="68"/>
        <v>science fiction</v>
      </c>
      <c r="S768" s="8">
        <f t="shared" si="69"/>
        <v>43362.208333333328</v>
      </c>
      <c r="T768" s="8">
        <f t="shared" si="70"/>
        <v>43363.208333333328</v>
      </c>
      <c r="U768" s="6">
        <f t="shared" si="71"/>
        <v>2018</v>
      </c>
      <c r="V768" t="str" cm="1">
        <f t="array" ref="V768">_xlfn.IFS(D768&lt;1000,"&lt;1000",D768&lt;5000,"1000 to 4999",D768&lt;10000,"5000 to 9999",D768&lt;15000,"10000 to 14999",D768&lt;20000,"15000 to 19999",D768&lt;25000,"20000 to 24999",D768&lt;30000,"25000 to 29999",D768&lt;35000,"30000 to 34999",D768&lt;40000,"35000 to 39999",D768&lt;45000,"40000 to 44999",D768&lt;50000,"45000 to 49999",D768&gt;50000,"Greater than 50000")</f>
        <v>40000 to 44999</v>
      </c>
    </row>
    <row r="769" spans="1:22"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5" cm="1">
        <f t="array" ref="O769">_xlfn.IFS(INT(E769/D769)&gt;=2,2,INT(E769/D769)&lt;2,E769/D769)</f>
        <v>0.56967078189300413</v>
      </c>
      <c r="P769" s="7">
        <f t="shared" si="66"/>
        <v>107.93762183235867</v>
      </c>
      <c r="Q769" s="6" t="str">
        <f t="shared" si="67"/>
        <v>publishing</v>
      </c>
      <c r="R769" s="6" t="str">
        <f t="shared" si="68"/>
        <v>translations</v>
      </c>
      <c r="S769" s="8">
        <f t="shared" si="69"/>
        <v>42283.208333333328</v>
      </c>
      <c r="T769" s="8">
        <f t="shared" si="70"/>
        <v>42328.25</v>
      </c>
      <c r="U769" s="6">
        <f t="shared" si="71"/>
        <v>2015</v>
      </c>
      <c r="V769" t="str" cm="1">
        <f t="array" ref="V769">_xlfn.IFS(D769&lt;1000,"&lt;1000",D769&lt;5000,"1000 to 4999",D769&lt;10000,"5000 to 9999",D769&lt;15000,"10000 to 14999",D769&lt;20000,"15000 to 19999",D769&lt;25000,"20000 to 24999",D769&lt;30000,"25000 to 29999",D769&lt;35000,"30000 to 34999",D769&lt;40000,"35000 to 39999",D769&lt;45000,"40000 to 44999",D769&lt;50000,"45000 to 49999",D769&gt;50000,"Greater than 50000")</f>
        <v>Greater than 50000</v>
      </c>
    </row>
    <row r="770" spans="1:22"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5" cm="1">
        <f t="array" ref="O770">_xlfn.IFS(INT(E770/D770)&gt;=2,2,INT(E770/D770)&lt;2,E770/D770)</f>
        <v>2</v>
      </c>
      <c r="P770" s="7">
        <f t="shared" si="66"/>
        <v>73.92</v>
      </c>
      <c r="Q770" s="6" t="str">
        <f t="shared" si="67"/>
        <v>theater</v>
      </c>
      <c r="R770" s="6" t="str">
        <f t="shared" si="68"/>
        <v>plays</v>
      </c>
      <c r="S770" s="8">
        <f t="shared" si="69"/>
        <v>41619.25</v>
      </c>
      <c r="T770" s="8">
        <f t="shared" si="70"/>
        <v>41634.25</v>
      </c>
      <c r="U770" s="6">
        <f t="shared" si="71"/>
        <v>2013</v>
      </c>
      <c r="V770" t="str" cm="1">
        <f t="array" ref="V770">_xlfn.IFS(D770&lt;1000,"&lt;1000",D770&lt;5000,"1000 to 4999",D770&lt;10000,"5000 to 9999",D770&lt;15000,"10000 to 14999",D770&lt;20000,"15000 to 19999",D770&lt;25000,"20000 to 24999",D770&lt;30000,"25000 to 29999",D770&lt;35000,"30000 to 34999",D770&lt;40000,"35000 to 39999",D770&lt;45000,"40000 to 44999",D770&lt;50000,"45000 to 49999",D770&gt;50000,"Greater than 50000")</f>
        <v>1000 to 4999</v>
      </c>
    </row>
    <row r="771" spans="1:22"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5" cm="1">
        <f t="array" ref="O771">_xlfn.IFS(INT(E771/D771)&gt;=2,2,INT(E771/D771)&lt;2,E771/D771)</f>
        <v>0.86867834394904464</v>
      </c>
      <c r="P771" s="7">
        <f t="shared" ref="P771:P834" si="72">IF(G771&lt;&gt;0,E771/G771,0)</f>
        <v>31.995894428152493</v>
      </c>
      <c r="Q771" s="6" t="str">
        <f t="shared" ref="Q771:Q834" si="73">LEFT(N771,FIND("/",N771)-1)</f>
        <v>games</v>
      </c>
      <c r="R771" s="6" t="str">
        <f t="shared" ref="R771:R834" si="74">RIGHT(N771,LEN(N771)-FIND("/",N771))</f>
        <v>video games</v>
      </c>
      <c r="S771" s="8">
        <f t="shared" ref="S771:S834" si="75">(J771/86400)+DATE(1970,1,1)</f>
        <v>41501.208333333336</v>
      </c>
      <c r="T771" s="8">
        <f t="shared" ref="T771:T834" si="76">(K771/86400)+DATE(1970,1,1)</f>
        <v>41527.208333333336</v>
      </c>
      <c r="U771" s="6">
        <f t="shared" ref="U771:U834" si="77">YEAR(S771)</f>
        <v>2013</v>
      </c>
      <c r="V771" t="str" cm="1">
        <f t="array" ref="V771">_xlfn.IFS(D771&lt;1000,"&lt;1000",D771&lt;5000,"1000 to 4999",D771&lt;10000,"5000 to 9999",D771&lt;15000,"10000 to 14999",D771&lt;20000,"15000 to 19999",D771&lt;25000,"20000 to 24999",D771&lt;30000,"25000 to 29999",D771&lt;35000,"30000 to 34999",D771&lt;40000,"35000 to 39999",D771&lt;45000,"40000 to 44999",D771&lt;50000,"45000 to 49999",D771&gt;50000,"Greater than 50000")</f>
        <v>Greater than 50000</v>
      </c>
    </row>
    <row r="772" spans="1:22"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5" cm="1">
        <f t="array" ref="O772">_xlfn.IFS(INT(E772/D772)&gt;=2,2,INT(E772/D772)&lt;2,E772/D772)</f>
        <v>2</v>
      </c>
      <c r="P772" s="7">
        <f t="shared" si="72"/>
        <v>53.898148148148145</v>
      </c>
      <c r="Q772" s="6" t="str">
        <f t="shared" si="73"/>
        <v>theater</v>
      </c>
      <c r="R772" s="6" t="str">
        <f t="shared" si="74"/>
        <v>plays</v>
      </c>
      <c r="S772" s="8">
        <f t="shared" si="75"/>
        <v>41743.208333333336</v>
      </c>
      <c r="T772" s="8">
        <f t="shared" si="76"/>
        <v>41750.208333333336</v>
      </c>
      <c r="U772" s="6">
        <f t="shared" si="77"/>
        <v>2014</v>
      </c>
      <c r="V772" t="str" cm="1">
        <f t="array" ref="V772">_xlfn.IFS(D772&lt;1000,"&lt;1000",D772&lt;5000,"1000 to 4999",D772&lt;10000,"5000 to 9999",D772&lt;15000,"10000 to 14999",D772&lt;20000,"15000 to 19999",D772&lt;25000,"20000 to 24999",D772&lt;30000,"25000 to 29999",D772&lt;35000,"30000 to 34999",D772&lt;40000,"35000 to 39999",D772&lt;45000,"40000 to 44999",D772&lt;50000,"45000 to 49999",D772&gt;50000,"Greater than 50000")</f>
        <v>1000 to 4999</v>
      </c>
    </row>
    <row r="773" spans="1:22"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5" cm="1">
        <f t="array" ref="O773">_xlfn.IFS(INT(E773/D773)&gt;=2,2,INT(E773/D773)&lt;2,E773/D773)</f>
        <v>0.49446428571428569</v>
      </c>
      <c r="P773" s="7">
        <f t="shared" si="72"/>
        <v>106.5</v>
      </c>
      <c r="Q773" s="6" t="str">
        <f t="shared" si="73"/>
        <v>theater</v>
      </c>
      <c r="R773" s="6" t="str">
        <f t="shared" si="74"/>
        <v>plays</v>
      </c>
      <c r="S773" s="8">
        <f t="shared" si="75"/>
        <v>43491.25</v>
      </c>
      <c r="T773" s="8">
        <f t="shared" si="76"/>
        <v>43518.25</v>
      </c>
      <c r="U773" s="6">
        <f t="shared" si="77"/>
        <v>2019</v>
      </c>
      <c r="V773" t="str" cm="1">
        <f t="array" ref="V773">_xlfn.IFS(D773&lt;1000,"&lt;1000",D773&lt;5000,"1000 to 4999",D773&lt;10000,"5000 to 9999",D773&lt;15000,"10000 to 14999",D773&lt;20000,"15000 to 19999",D773&lt;25000,"20000 to 24999",D773&lt;30000,"25000 to 29999",D773&lt;35000,"30000 to 34999",D773&lt;40000,"35000 to 39999",D773&lt;45000,"40000 to 44999",D773&lt;50000,"45000 to 49999",D773&gt;50000,"Greater than 50000")</f>
        <v>5000 to 9999</v>
      </c>
    </row>
    <row r="774" spans="1:22"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5" cm="1">
        <f t="array" ref="O774">_xlfn.IFS(INT(E774/D774)&gt;=2,2,INT(E774/D774)&lt;2,E774/D774)</f>
        <v>1.1335962566844919</v>
      </c>
      <c r="P774" s="7">
        <f t="shared" si="72"/>
        <v>32.999805409612762</v>
      </c>
      <c r="Q774" s="6" t="str">
        <f t="shared" si="73"/>
        <v>music</v>
      </c>
      <c r="R774" s="6" t="str">
        <f t="shared" si="74"/>
        <v>indie rock</v>
      </c>
      <c r="S774" s="8">
        <f t="shared" si="75"/>
        <v>43505.25</v>
      </c>
      <c r="T774" s="8">
        <f t="shared" si="76"/>
        <v>43509.25</v>
      </c>
      <c r="U774" s="6">
        <f t="shared" si="77"/>
        <v>2019</v>
      </c>
      <c r="V774" t="str" cm="1">
        <f t="array" ref="V774">_xlfn.IFS(D774&lt;1000,"&lt;1000",D774&lt;5000,"1000 to 4999",D774&lt;10000,"5000 to 9999",D774&lt;15000,"10000 to 14999",D774&lt;20000,"15000 to 19999",D774&lt;25000,"20000 to 24999",D774&lt;30000,"25000 to 29999",D774&lt;35000,"30000 to 34999",D774&lt;40000,"35000 to 39999",D774&lt;45000,"40000 to 44999",D774&lt;50000,"45000 to 49999",D774&gt;50000,"Greater than 50000")</f>
        <v>Greater than 50000</v>
      </c>
    </row>
    <row r="775" spans="1:22"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5" cm="1">
        <f t="array" ref="O775">_xlfn.IFS(INT(E775/D775)&gt;=2,2,INT(E775/D775)&lt;2,E775/D775)</f>
        <v>1.9055555555555554</v>
      </c>
      <c r="P775" s="7">
        <f t="shared" si="72"/>
        <v>43.00254993625159</v>
      </c>
      <c r="Q775" s="6" t="str">
        <f t="shared" si="73"/>
        <v>theater</v>
      </c>
      <c r="R775" s="6" t="str">
        <f t="shared" si="74"/>
        <v>plays</v>
      </c>
      <c r="S775" s="8">
        <f t="shared" si="75"/>
        <v>42838.208333333328</v>
      </c>
      <c r="T775" s="8">
        <f t="shared" si="76"/>
        <v>42848.208333333328</v>
      </c>
      <c r="U775" s="6">
        <f t="shared" si="77"/>
        <v>2017</v>
      </c>
      <c r="V775" t="str" cm="1">
        <f t="array" ref="V775">_xlfn.IFS(D775&lt;1000,"&lt;1000",D775&lt;5000,"1000 to 4999",D775&lt;10000,"5000 to 9999",D775&lt;15000,"10000 to 14999",D775&lt;20000,"15000 to 19999",D775&lt;25000,"20000 to 24999",D775&lt;30000,"25000 to 29999",D775&lt;35000,"30000 to 34999",D775&lt;40000,"35000 to 39999",D775&lt;45000,"40000 to 44999",D775&lt;50000,"45000 to 49999",D775&gt;50000,"Greater than 50000")</f>
        <v>Greater than 50000</v>
      </c>
    </row>
    <row r="776" spans="1:22"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5" cm="1">
        <f t="array" ref="O776">_xlfn.IFS(INT(E776/D776)&gt;=2,2,INT(E776/D776)&lt;2,E776/D776)</f>
        <v>1.355</v>
      </c>
      <c r="P776" s="7">
        <f t="shared" si="72"/>
        <v>86.858974358974365</v>
      </c>
      <c r="Q776" s="6" t="str">
        <f t="shared" si="73"/>
        <v>technology</v>
      </c>
      <c r="R776" s="6" t="str">
        <f t="shared" si="74"/>
        <v>web</v>
      </c>
      <c r="S776" s="8">
        <f t="shared" si="75"/>
        <v>42513.208333333328</v>
      </c>
      <c r="T776" s="8">
        <f t="shared" si="76"/>
        <v>42554.208333333328</v>
      </c>
      <c r="U776" s="6">
        <f t="shared" si="77"/>
        <v>2016</v>
      </c>
      <c r="V776" t="str" cm="1">
        <f t="array" ref="V776">_xlfn.IFS(D776&lt;1000,"&lt;1000",D776&lt;5000,"1000 to 4999",D776&lt;10000,"5000 to 9999",D776&lt;15000,"10000 to 14999",D776&lt;20000,"15000 to 19999",D776&lt;25000,"20000 to 24999",D776&lt;30000,"25000 to 29999",D776&lt;35000,"30000 to 34999",D776&lt;40000,"35000 to 39999",D776&lt;45000,"40000 to 44999",D776&lt;50000,"45000 to 49999",D776&gt;50000,"Greater than 50000")</f>
        <v>5000 to 9999</v>
      </c>
    </row>
    <row r="777" spans="1:22"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5" cm="1">
        <f t="array" ref="O777">_xlfn.IFS(INT(E777/D777)&gt;=2,2,INT(E777/D777)&lt;2,E777/D777)</f>
        <v>0.10297872340425532</v>
      </c>
      <c r="P777" s="7">
        <f t="shared" si="72"/>
        <v>96.8</v>
      </c>
      <c r="Q777" s="6" t="str">
        <f t="shared" si="73"/>
        <v>music</v>
      </c>
      <c r="R777" s="6" t="str">
        <f t="shared" si="74"/>
        <v>rock</v>
      </c>
      <c r="S777" s="8">
        <f t="shared" si="75"/>
        <v>41949.25</v>
      </c>
      <c r="T777" s="8">
        <f t="shared" si="76"/>
        <v>41959.25</v>
      </c>
      <c r="U777" s="6">
        <f t="shared" si="77"/>
        <v>2014</v>
      </c>
      <c r="V777" t="str" cm="1">
        <f t="array" ref="V777">_xlfn.IFS(D777&lt;1000,"&lt;1000",D777&lt;5000,"1000 to 4999",D777&lt;10000,"5000 to 9999",D777&lt;15000,"10000 to 14999",D777&lt;20000,"15000 to 19999",D777&lt;25000,"20000 to 24999",D777&lt;30000,"25000 to 29999",D777&lt;35000,"30000 to 34999",D777&lt;40000,"35000 to 39999",D777&lt;45000,"40000 to 44999",D777&lt;50000,"45000 to 49999",D777&gt;50000,"Greater than 50000")</f>
        <v>5000 to 9999</v>
      </c>
    </row>
    <row r="778" spans="1:22"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5" cm="1">
        <f t="array" ref="O778">_xlfn.IFS(INT(E778/D778)&gt;=2,2,INT(E778/D778)&lt;2,E778/D778)</f>
        <v>0.65544223826714798</v>
      </c>
      <c r="P778" s="7">
        <f t="shared" si="72"/>
        <v>32.995456610631528</v>
      </c>
      <c r="Q778" s="6" t="str">
        <f t="shared" si="73"/>
        <v>theater</v>
      </c>
      <c r="R778" s="6" t="str">
        <f t="shared" si="74"/>
        <v>plays</v>
      </c>
      <c r="S778" s="8">
        <f t="shared" si="75"/>
        <v>43650.208333333328</v>
      </c>
      <c r="T778" s="8">
        <f t="shared" si="76"/>
        <v>43668.208333333328</v>
      </c>
      <c r="U778" s="6">
        <f t="shared" si="77"/>
        <v>2019</v>
      </c>
      <c r="V778" t="str" cm="1">
        <f t="array" ref="V778">_xlfn.IFS(D778&lt;1000,"&lt;1000",D778&lt;5000,"1000 to 4999",D778&lt;10000,"5000 to 9999",D778&lt;15000,"10000 to 14999",D778&lt;20000,"15000 to 19999",D778&lt;25000,"20000 to 24999",D778&lt;30000,"25000 to 29999",D778&lt;35000,"30000 to 34999",D778&lt;40000,"35000 to 39999",D778&lt;45000,"40000 to 44999",D778&lt;50000,"45000 to 49999",D778&gt;50000,"Greater than 50000")</f>
        <v>Greater than 50000</v>
      </c>
    </row>
    <row r="779" spans="1:22"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5" cm="1">
        <f t="array" ref="O779">_xlfn.IFS(INT(E779/D779)&gt;=2,2,INT(E779/D779)&lt;2,E779/D779)</f>
        <v>0.49026652452025588</v>
      </c>
      <c r="P779" s="7">
        <f t="shared" si="72"/>
        <v>68.028106508875737</v>
      </c>
      <c r="Q779" s="6" t="str">
        <f t="shared" si="73"/>
        <v>theater</v>
      </c>
      <c r="R779" s="6" t="str">
        <f t="shared" si="74"/>
        <v>plays</v>
      </c>
      <c r="S779" s="8">
        <f t="shared" si="75"/>
        <v>40809.208333333336</v>
      </c>
      <c r="T779" s="8">
        <f t="shared" si="76"/>
        <v>40838.208333333336</v>
      </c>
      <c r="U779" s="6">
        <f t="shared" si="77"/>
        <v>2011</v>
      </c>
      <c r="V779" t="str" cm="1">
        <f t="array" ref="V779">_xlfn.IFS(D779&lt;1000,"&lt;1000",D779&lt;5000,"1000 to 4999",D779&lt;10000,"5000 to 9999",D779&lt;15000,"10000 to 14999",D779&lt;20000,"15000 to 19999",D779&lt;25000,"20000 to 24999",D779&lt;30000,"25000 to 29999",D779&lt;35000,"30000 to 34999",D779&lt;40000,"35000 to 39999",D779&lt;45000,"40000 to 44999",D779&lt;50000,"45000 to 49999",D779&gt;50000,"Greater than 50000")</f>
        <v>Greater than 50000</v>
      </c>
    </row>
    <row r="780" spans="1:22"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5" cm="1">
        <f t="array" ref="O780">_xlfn.IFS(INT(E780/D780)&gt;=2,2,INT(E780/D780)&lt;2,E780/D780)</f>
        <v>2</v>
      </c>
      <c r="P780" s="7">
        <f t="shared" si="72"/>
        <v>58.867816091954026</v>
      </c>
      <c r="Q780" s="6" t="str">
        <f t="shared" si="73"/>
        <v>film &amp; video</v>
      </c>
      <c r="R780" s="6" t="str">
        <f t="shared" si="74"/>
        <v>animation</v>
      </c>
      <c r="S780" s="8">
        <f t="shared" si="75"/>
        <v>40768.208333333336</v>
      </c>
      <c r="T780" s="8">
        <f t="shared" si="76"/>
        <v>40773.208333333336</v>
      </c>
      <c r="U780" s="6">
        <f t="shared" si="77"/>
        <v>2011</v>
      </c>
      <c r="V780" t="str" cm="1">
        <f t="array" ref="V780">_xlfn.IFS(D780&lt;1000,"&lt;1000",D780&lt;5000,"1000 to 4999",D780&lt;10000,"5000 to 9999",D780&lt;15000,"10000 to 14999",D780&lt;20000,"15000 to 19999",D780&lt;25000,"20000 to 24999",D780&lt;30000,"25000 to 29999",D780&lt;35000,"30000 to 34999",D780&lt;40000,"35000 to 39999",D780&lt;45000,"40000 to 44999",D780&lt;50000,"45000 to 49999",D780&gt;50000,"Greater than 50000")</f>
        <v>1000 to 4999</v>
      </c>
    </row>
    <row r="781" spans="1:22"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5" cm="1">
        <f t="array" ref="O781">_xlfn.IFS(INT(E781/D781)&gt;=2,2,INT(E781/D781)&lt;2,E781/D781)</f>
        <v>0.80306347746090156</v>
      </c>
      <c r="P781" s="7">
        <f t="shared" si="72"/>
        <v>105.04572803850782</v>
      </c>
      <c r="Q781" s="6" t="str">
        <f t="shared" si="73"/>
        <v>theater</v>
      </c>
      <c r="R781" s="6" t="str">
        <f t="shared" si="74"/>
        <v>plays</v>
      </c>
      <c r="S781" s="8">
        <f t="shared" si="75"/>
        <v>42230.208333333328</v>
      </c>
      <c r="T781" s="8">
        <f t="shared" si="76"/>
        <v>42239.208333333328</v>
      </c>
      <c r="U781" s="6">
        <f t="shared" si="77"/>
        <v>2015</v>
      </c>
      <c r="V781" t="str" cm="1">
        <f t="array" ref="V781">_xlfn.IFS(D781&lt;1000,"&lt;1000",D781&lt;5000,"1000 to 4999",D781&lt;10000,"5000 to 9999",D781&lt;15000,"10000 to 14999",D781&lt;20000,"15000 to 19999",D781&lt;25000,"20000 to 24999",D781&lt;30000,"25000 to 29999",D781&lt;35000,"30000 to 34999",D781&lt;40000,"35000 to 39999",D781&lt;45000,"40000 to 44999",D781&lt;50000,"45000 to 49999",D781&gt;50000,"Greater than 50000")</f>
        <v>Greater than 50000</v>
      </c>
    </row>
    <row r="782" spans="1:22"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5" cm="1">
        <f t="array" ref="O782">_xlfn.IFS(INT(E782/D782)&gt;=2,2,INT(E782/D782)&lt;2,E782/D782)</f>
        <v>1.0629411764705883</v>
      </c>
      <c r="P782" s="7">
        <f t="shared" si="72"/>
        <v>33.054878048780488</v>
      </c>
      <c r="Q782" s="6" t="str">
        <f t="shared" si="73"/>
        <v>film &amp; video</v>
      </c>
      <c r="R782" s="6" t="str">
        <f t="shared" si="74"/>
        <v>drama</v>
      </c>
      <c r="S782" s="8">
        <f t="shared" si="75"/>
        <v>42573.208333333328</v>
      </c>
      <c r="T782" s="8">
        <f t="shared" si="76"/>
        <v>42592.208333333328</v>
      </c>
      <c r="U782" s="6">
        <f t="shared" si="77"/>
        <v>2016</v>
      </c>
      <c r="V782" t="str" cm="1">
        <f t="array" ref="V782">_xlfn.IFS(D782&lt;1000,"&lt;1000",D782&lt;5000,"1000 to 4999",D782&lt;10000,"5000 to 9999",D782&lt;15000,"10000 to 14999",D782&lt;20000,"15000 to 19999",D782&lt;25000,"20000 to 24999",D782&lt;30000,"25000 to 29999",D782&lt;35000,"30000 to 34999",D782&lt;40000,"35000 to 39999",D782&lt;45000,"40000 to 44999",D782&lt;50000,"45000 to 49999",D782&gt;50000,"Greater than 50000")</f>
        <v>5000 to 9999</v>
      </c>
    </row>
    <row r="783" spans="1:22"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5" cm="1">
        <f t="array" ref="O783">_xlfn.IFS(INT(E783/D783)&gt;=2,2,INT(E783/D783)&lt;2,E783/D783)</f>
        <v>0.50735632183908042</v>
      </c>
      <c r="P783" s="7">
        <f t="shared" si="72"/>
        <v>78.821428571428569</v>
      </c>
      <c r="Q783" s="6" t="str">
        <f t="shared" si="73"/>
        <v>theater</v>
      </c>
      <c r="R783" s="6" t="str">
        <f t="shared" si="74"/>
        <v>plays</v>
      </c>
      <c r="S783" s="8">
        <f t="shared" si="75"/>
        <v>40482.208333333336</v>
      </c>
      <c r="T783" s="8">
        <f t="shared" si="76"/>
        <v>40533.25</v>
      </c>
      <c r="U783" s="6">
        <f t="shared" si="77"/>
        <v>2010</v>
      </c>
      <c r="V783" t="str" cm="1">
        <f t="array" ref="V783">_xlfn.IFS(D783&lt;1000,"&lt;1000",D783&lt;5000,"1000 to 4999",D783&lt;10000,"5000 to 9999",D783&lt;15000,"10000 to 14999",D783&lt;20000,"15000 to 19999",D783&lt;25000,"20000 to 24999",D783&lt;30000,"25000 to 29999",D783&lt;35000,"30000 to 34999",D783&lt;40000,"35000 to 39999",D783&lt;45000,"40000 to 44999",D783&lt;50000,"45000 to 49999",D783&gt;50000,"Greater than 50000")</f>
        <v>5000 to 9999</v>
      </c>
    </row>
    <row r="784" spans="1:22"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5" cm="1">
        <f t="array" ref="O784">_xlfn.IFS(INT(E784/D784)&gt;=2,2,INT(E784/D784)&lt;2,E784/D784)</f>
        <v>2</v>
      </c>
      <c r="P784" s="7">
        <f t="shared" si="72"/>
        <v>68.204968944099377</v>
      </c>
      <c r="Q784" s="6" t="str">
        <f t="shared" si="73"/>
        <v>film &amp; video</v>
      </c>
      <c r="R784" s="6" t="str">
        <f t="shared" si="74"/>
        <v>animation</v>
      </c>
      <c r="S784" s="8">
        <f t="shared" si="75"/>
        <v>40603.25</v>
      </c>
      <c r="T784" s="8">
        <f t="shared" si="76"/>
        <v>40631.208333333336</v>
      </c>
      <c r="U784" s="6">
        <f t="shared" si="77"/>
        <v>2011</v>
      </c>
      <c r="V784" t="str" cm="1">
        <f t="array" ref="V784">_xlfn.IFS(D784&lt;1000,"&lt;1000",D784&lt;5000,"1000 to 4999",D784&lt;10000,"5000 to 9999",D784&lt;15000,"10000 to 14999",D784&lt;20000,"15000 to 19999",D784&lt;25000,"20000 to 24999",D784&lt;30000,"25000 to 29999",D784&lt;35000,"30000 to 34999",D784&lt;40000,"35000 to 39999",D784&lt;45000,"40000 to 44999",D784&lt;50000,"45000 to 49999",D784&gt;50000,"Greater than 50000")</f>
        <v>5000 to 9999</v>
      </c>
    </row>
    <row r="785" spans="1:22"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5" cm="1">
        <f t="array" ref="O785">_xlfn.IFS(INT(E785/D785)&gt;=2,2,INT(E785/D785)&lt;2,E785/D785)</f>
        <v>1.4122972972972974</v>
      </c>
      <c r="P785" s="7">
        <f t="shared" si="72"/>
        <v>75.731884057971016</v>
      </c>
      <c r="Q785" s="6" t="str">
        <f t="shared" si="73"/>
        <v>music</v>
      </c>
      <c r="R785" s="6" t="str">
        <f t="shared" si="74"/>
        <v>rock</v>
      </c>
      <c r="S785" s="8">
        <f t="shared" si="75"/>
        <v>41625.25</v>
      </c>
      <c r="T785" s="8">
        <f t="shared" si="76"/>
        <v>41632.25</v>
      </c>
      <c r="U785" s="6">
        <f t="shared" si="77"/>
        <v>2013</v>
      </c>
      <c r="V785" t="str" cm="1">
        <f t="array" ref="V785">_xlfn.IFS(D785&lt;1000,"&lt;1000",D785&lt;5000,"1000 to 4999",D785&lt;10000,"5000 to 9999",D785&lt;15000,"10000 to 14999",D785&lt;20000,"15000 to 19999",D785&lt;25000,"20000 to 24999",D785&lt;30000,"25000 to 29999",D785&lt;35000,"30000 to 34999",D785&lt;40000,"35000 to 39999",D785&lt;45000,"40000 to 44999",D785&lt;50000,"45000 to 49999",D785&gt;50000,"Greater than 50000")</f>
        <v>5000 to 9999</v>
      </c>
    </row>
    <row r="786" spans="1:22"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5" cm="1">
        <f t="array" ref="O786">_xlfn.IFS(INT(E786/D786)&gt;=2,2,INT(E786/D786)&lt;2,E786/D786)</f>
        <v>1.1533745781777278</v>
      </c>
      <c r="P786" s="7">
        <f t="shared" si="72"/>
        <v>30.996070133010882</v>
      </c>
      <c r="Q786" s="6" t="str">
        <f t="shared" si="73"/>
        <v>technology</v>
      </c>
      <c r="R786" s="6" t="str">
        <f t="shared" si="74"/>
        <v>web</v>
      </c>
      <c r="S786" s="8">
        <f t="shared" si="75"/>
        <v>42435.25</v>
      </c>
      <c r="T786" s="8">
        <f t="shared" si="76"/>
        <v>42446.208333333328</v>
      </c>
      <c r="U786" s="6">
        <f t="shared" si="77"/>
        <v>2016</v>
      </c>
      <c r="V786" t="str" cm="1">
        <f t="array" ref="V786">_xlfn.IFS(D786&lt;1000,"&lt;1000",D786&lt;5000,"1000 to 4999",D786&lt;10000,"5000 to 9999",D786&lt;15000,"10000 to 14999",D786&lt;20000,"15000 to 19999",D786&lt;25000,"20000 to 24999",D786&lt;30000,"25000 to 29999",D786&lt;35000,"30000 to 34999",D786&lt;40000,"35000 to 39999",D786&lt;45000,"40000 to 44999",D786&lt;50000,"45000 to 49999",D786&gt;50000,"Greater than 50000")</f>
        <v>Greater than 50000</v>
      </c>
    </row>
    <row r="787" spans="1:22"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5" cm="1">
        <f t="array" ref="O787">_xlfn.IFS(INT(E787/D787)&gt;=2,2,INT(E787/D787)&lt;2,E787/D787)</f>
        <v>1.9311940298507462</v>
      </c>
      <c r="P787" s="7">
        <f t="shared" si="72"/>
        <v>101.88188976377953</v>
      </c>
      <c r="Q787" s="6" t="str">
        <f t="shared" si="73"/>
        <v>film &amp; video</v>
      </c>
      <c r="R787" s="6" t="str">
        <f t="shared" si="74"/>
        <v>animation</v>
      </c>
      <c r="S787" s="8">
        <f t="shared" si="75"/>
        <v>43582.208333333328</v>
      </c>
      <c r="T787" s="8">
        <f t="shared" si="76"/>
        <v>43616.208333333328</v>
      </c>
      <c r="U787" s="6">
        <f t="shared" si="77"/>
        <v>2019</v>
      </c>
      <c r="V787" t="str" cm="1">
        <f t="array" ref="V787">_xlfn.IFS(D787&lt;1000,"&lt;1000",D787&lt;5000,"1000 to 4999",D787&lt;10000,"5000 to 9999",D787&lt;15000,"10000 to 14999",D787&lt;20000,"15000 to 19999",D787&lt;25000,"20000 to 24999",D787&lt;30000,"25000 to 29999",D787&lt;35000,"30000 to 34999",D787&lt;40000,"35000 to 39999",D787&lt;45000,"40000 to 44999",D787&lt;50000,"45000 to 49999",D787&gt;50000,"Greater than 50000")</f>
        <v>5000 to 9999</v>
      </c>
    </row>
    <row r="788" spans="1:22"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5" cm="1">
        <f t="array" ref="O788">_xlfn.IFS(INT(E788/D788)&gt;=2,2,INT(E788/D788)&lt;2,E788/D788)</f>
        <v>2</v>
      </c>
      <c r="P788" s="7">
        <f t="shared" si="72"/>
        <v>52.879227053140099</v>
      </c>
      <c r="Q788" s="6" t="str">
        <f t="shared" si="73"/>
        <v>music</v>
      </c>
      <c r="R788" s="6" t="str">
        <f t="shared" si="74"/>
        <v>jazz</v>
      </c>
      <c r="S788" s="8">
        <f t="shared" si="75"/>
        <v>43186.208333333328</v>
      </c>
      <c r="T788" s="8">
        <f t="shared" si="76"/>
        <v>43193.208333333328</v>
      </c>
      <c r="U788" s="6">
        <f t="shared" si="77"/>
        <v>2018</v>
      </c>
      <c r="V788" t="str" cm="1">
        <f t="array" ref="V788">_xlfn.IFS(D788&lt;1000,"&lt;1000",D788&lt;5000,"1000 to 4999",D788&lt;10000,"5000 to 9999",D788&lt;15000,"10000 to 14999",D788&lt;20000,"15000 to 19999",D788&lt;25000,"20000 to 24999",D788&lt;30000,"25000 to 29999",D788&lt;35000,"30000 to 34999",D788&lt;40000,"35000 to 39999",D788&lt;45000,"40000 to 44999",D788&lt;50000,"45000 to 49999",D788&gt;50000,"Greater than 50000")</f>
        <v>1000 to 4999</v>
      </c>
    </row>
    <row r="789" spans="1:22"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5" cm="1">
        <f t="array" ref="O789">_xlfn.IFS(INT(E789/D789)&gt;=2,2,INT(E789/D789)&lt;2,E789/D789)</f>
        <v>0.99663398692810456</v>
      </c>
      <c r="P789" s="7">
        <f t="shared" si="72"/>
        <v>71.005820721769496</v>
      </c>
      <c r="Q789" s="6" t="str">
        <f t="shared" si="73"/>
        <v>music</v>
      </c>
      <c r="R789" s="6" t="str">
        <f t="shared" si="74"/>
        <v>rock</v>
      </c>
      <c r="S789" s="8">
        <f t="shared" si="75"/>
        <v>40684.208333333336</v>
      </c>
      <c r="T789" s="8">
        <f t="shared" si="76"/>
        <v>40693.208333333336</v>
      </c>
      <c r="U789" s="6">
        <f t="shared" si="77"/>
        <v>2011</v>
      </c>
      <c r="V789" t="str" cm="1">
        <f t="array" ref="V789">_xlfn.IFS(D789&lt;1000,"&lt;1000",D789&lt;5000,"1000 to 4999",D789&lt;10000,"5000 to 9999",D789&lt;15000,"10000 to 14999",D789&lt;20000,"15000 to 19999",D789&lt;25000,"20000 to 24999",D789&lt;30000,"25000 to 29999",D789&lt;35000,"30000 to 34999",D789&lt;40000,"35000 to 39999",D789&lt;45000,"40000 to 44999",D789&lt;50000,"45000 to 49999",D789&gt;50000,"Greater than 50000")</f>
        <v>Greater than 50000</v>
      </c>
    </row>
    <row r="790" spans="1:22"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5" cm="1">
        <f t="array" ref="O790">_xlfn.IFS(INT(E790/D790)&gt;=2,2,INT(E790/D790)&lt;2,E790/D790)</f>
        <v>0.88166666666666671</v>
      </c>
      <c r="P790" s="7">
        <f t="shared" si="72"/>
        <v>102.38709677419355</v>
      </c>
      <c r="Q790" s="6" t="str">
        <f t="shared" si="73"/>
        <v>film &amp; video</v>
      </c>
      <c r="R790" s="6" t="str">
        <f t="shared" si="74"/>
        <v>animation</v>
      </c>
      <c r="S790" s="8">
        <f t="shared" si="75"/>
        <v>41202.208333333336</v>
      </c>
      <c r="T790" s="8">
        <f t="shared" si="76"/>
        <v>41223.25</v>
      </c>
      <c r="U790" s="6">
        <f t="shared" si="77"/>
        <v>2012</v>
      </c>
      <c r="V790" t="str" cm="1">
        <f t="array" ref="V790">_xlfn.IFS(D790&lt;1000,"&lt;1000",D790&lt;5000,"1000 to 4999",D790&lt;10000,"5000 to 9999",D790&lt;15000,"10000 to 14999",D790&lt;20000,"15000 to 19999",D790&lt;25000,"20000 to 24999",D790&lt;30000,"25000 to 29999",D790&lt;35000,"30000 to 34999",D790&lt;40000,"35000 to 39999",D790&lt;45000,"40000 to 44999",D790&lt;50000,"45000 to 49999",D790&gt;50000,"Greater than 50000")</f>
        <v>1000 to 4999</v>
      </c>
    </row>
    <row r="791" spans="1:22"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5" cm="1">
        <f t="array" ref="O791">_xlfn.IFS(INT(E791/D791)&gt;=2,2,INT(E791/D791)&lt;2,E791/D791)</f>
        <v>0.37233333333333335</v>
      </c>
      <c r="P791" s="7">
        <f t="shared" si="72"/>
        <v>74.466666666666669</v>
      </c>
      <c r="Q791" s="6" t="str">
        <f t="shared" si="73"/>
        <v>theater</v>
      </c>
      <c r="R791" s="6" t="str">
        <f t="shared" si="74"/>
        <v>plays</v>
      </c>
      <c r="S791" s="8">
        <f t="shared" si="75"/>
        <v>41786.208333333336</v>
      </c>
      <c r="T791" s="8">
        <f t="shared" si="76"/>
        <v>41823.208333333336</v>
      </c>
      <c r="U791" s="6">
        <f t="shared" si="77"/>
        <v>2014</v>
      </c>
      <c r="V791" t="str" cm="1">
        <f t="array" ref="V791">_xlfn.IFS(D791&lt;1000,"&lt;1000",D791&lt;5000,"1000 to 4999",D791&lt;10000,"5000 to 9999",D791&lt;15000,"10000 to 14999",D791&lt;20000,"15000 to 19999",D791&lt;25000,"20000 to 24999",D791&lt;30000,"25000 to 29999",D791&lt;35000,"30000 to 34999",D791&lt;40000,"35000 to 39999",D791&lt;45000,"40000 to 44999",D791&lt;50000,"45000 to 49999",D791&gt;50000,"Greater than 50000")</f>
        <v>5000 to 9999</v>
      </c>
    </row>
    <row r="792" spans="1:22"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5" cm="1">
        <f t="array" ref="O792">_xlfn.IFS(INT(E792/D792)&gt;=2,2,INT(E792/D792)&lt;2,E792/D792)</f>
        <v>0.30540075309306081</v>
      </c>
      <c r="P792" s="7">
        <f t="shared" si="72"/>
        <v>51.009883198562441</v>
      </c>
      <c r="Q792" s="6" t="str">
        <f t="shared" si="73"/>
        <v>theater</v>
      </c>
      <c r="R792" s="6" t="str">
        <f t="shared" si="74"/>
        <v>plays</v>
      </c>
      <c r="S792" s="8">
        <f t="shared" si="75"/>
        <v>40223.25</v>
      </c>
      <c r="T792" s="8">
        <f t="shared" si="76"/>
        <v>40229.25</v>
      </c>
      <c r="U792" s="6">
        <f t="shared" si="77"/>
        <v>2010</v>
      </c>
      <c r="V792" t="str" cm="1">
        <f t="array" ref="V792">_xlfn.IFS(D792&lt;1000,"&lt;1000",D792&lt;5000,"1000 to 4999",D792&lt;10000,"5000 to 9999",D792&lt;15000,"10000 to 14999",D792&lt;20000,"15000 to 19999",D792&lt;25000,"20000 to 24999",D792&lt;30000,"25000 to 29999",D792&lt;35000,"30000 to 34999",D792&lt;40000,"35000 to 39999",D792&lt;45000,"40000 to 44999",D792&lt;50000,"45000 to 49999",D792&gt;50000,"Greater than 50000")</f>
        <v>Greater than 50000</v>
      </c>
    </row>
    <row r="793" spans="1:22"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5" cm="1">
        <f t="array" ref="O793">_xlfn.IFS(INT(E793/D793)&gt;=2,2,INT(E793/D793)&lt;2,E793/D793)</f>
        <v>0.25714285714285712</v>
      </c>
      <c r="P793" s="7">
        <f t="shared" si="72"/>
        <v>90</v>
      </c>
      <c r="Q793" s="6" t="str">
        <f t="shared" si="73"/>
        <v>food</v>
      </c>
      <c r="R793" s="6" t="str">
        <f t="shared" si="74"/>
        <v>food trucks</v>
      </c>
      <c r="S793" s="8">
        <f t="shared" si="75"/>
        <v>42715.25</v>
      </c>
      <c r="T793" s="8">
        <f t="shared" si="76"/>
        <v>42731.25</v>
      </c>
      <c r="U793" s="6">
        <f t="shared" si="77"/>
        <v>2016</v>
      </c>
      <c r="V793" t="str" cm="1">
        <f t="array" ref="V793">_xlfn.IFS(D793&lt;1000,"&lt;1000",D793&lt;5000,"1000 to 4999",D793&lt;10000,"5000 to 9999",D793&lt;15000,"10000 to 14999",D793&lt;20000,"15000 to 19999",D793&lt;25000,"20000 to 24999",D793&lt;30000,"25000 to 29999",D793&lt;35000,"30000 to 34999",D793&lt;40000,"35000 to 39999",D793&lt;45000,"40000 to 44999",D793&lt;50000,"45000 to 49999",D793&gt;50000,"Greater than 50000")</f>
        <v>1000 to 4999</v>
      </c>
    </row>
    <row r="794" spans="1:22"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5" cm="1">
        <f t="array" ref="O794">_xlfn.IFS(INT(E794/D794)&gt;=2,2,INT(E794/D794)&lt;2,E794/D794)</f>
        <v>0.34</v>
      </c>
      <c r="P794" s="7">
        <f t="shared" si="72"/>
        <v>97.142857142857139</v>
      </c>
      <c r="Q794" s="6" t="str">
        <f t="shared" si="73"/>
        <v>theater</v>
      </c>
      <c r="R794" s="6" t="str">
        <f t="shared" si="74"/>
        <v>plays</v>
      </c>
      <c r="S794" s="8">
        <f t="shared" si="75"/>
        <v>41451.208333333336</v>
      </c>
      <c r="T794" s="8">
        <f t="shared" si="76"/>
        <v>41479.208333333336</v>
      </c>
      <c r="U794" s="6">
        <f t="shared" si="77"/>
        <v>2013</v>
      </c>
      <c r="V794" t="str" cm="1">
        <f t="array" ref="V794">_xlfn.IFS(D794&lt;1000,"&lt;1000",D794&lt;5000,"1000 to 4999",D794&lt;10000,"5000 to 9999",D794&lt;15000,"10000 to 14999",D794&lt;20000,"15000 to 19999",D794&lt;25000,"20000 to 24999",D794&lt;30000,"25000 to 29999",D794&lt;35000,"30000 to 34999",D794&lt;40000,"35000 to 39999",D794&lt;45000,"40000 to 44999",D794&lt;50000,"45000 to 49999",D794&gt;50000,"Greater than 50000")</f>
        <v>1000 to 4999</v>
      </c>
    </row>
    <row r="795" spans="1:22"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5" cm="1">
        <f t="array" ref="O795">_xlfn.IFS(INT(E795/D795)&gt;=2,2,INT(E795/D795)&lt;2,E795/D795)</f>
        <v>2</v>
      </c>
      <c r="P795" s="7">
        <f t="shared" si="72"/>
        <v>72.071823204419886</v>
      </c>
      <c r="Q795" s="6" t="str">
        <f t="shared" si="73"/>
        <v>publishing</v>
      </c>
      <c r="R795" s="6" t="str">
        <f t="shared" si="74"/>
        <v>nonfiction</v>
      </c>
      <c r="S795" s="8">
        <f t="shared" si="75"/>
        <v>41450.208333333336</v>
      </c>
      <c r="T795" s="8">
        <f t="shared" si="76"/>
        <v>41454.208333333336</v>
      </c>
      <c r="U795" s="6">
        <f t="shared" si="77"/>
        <v>2013</v>
      </c>
      <c r="V795" t="str" cm="1">
        <f t="array" ref="V795">_xlfn.IFS(D795&lt;1000,"&lt;1000",D795&lt;5000,"1000 to 4999",D795&lt;10000,"5000 to 9999",D795&lt;15000,"10000 to 14999",D795&lt;20000,"15000 to 19999",D795&lt;25000,"20000 to 24999",D795&lt;30000,"25000 to 29999",D795&lt;35000,"30000 to 34999",D795&lt;40000,"35000 to 39999",D795&lt;45000,"40000 to 44999",D795&lt;50000,"45000 to 49999",D795&gt;50000,"Greater than 50000")</f>
        <v>1000 to 4999</v>
      </c>
    </row>
    <row r="796" spans="1:22"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5" cm="1">
        <f t="array" ref="O796">_xlfn.IFS(INT(E796/D796)&gt;=2,2,INT(E796/D796)&lt;2,E796/D796)</f>
        <v>1.2539393939393939</v>
      </c>
      <c r="P796" s="7">
        <f t="shared" si="72"/>
        <v>75.236363636363635</v>
      </c>
      <c r="Q796" s="6" t="str">
        <f t="shared" si="73"/>
        <v>music</v>
      </c>
      <c r="R796" s="6" t="str">
        <f t="shared" si="74"/>
        <v>rock</v>
      </c>
      <c r="S796" s="8">
        <f t="shared" si="75"/>
        <v>43091.25</v>
      </c>
      <c r="T796" s="8">
        <f t="shared" si="76"/>
        <v>43103.25</v>
      </c>
      <c r="U796" s="6">
        <f t="shared" si="77"/>
        <v>2017</v>
      </c>
      <c r="V796" t="str" cm="1">
        <f t="array" ref="V796">_xlfn.IFS(D796&lt;1000,"&lt;1000",D796&lt;5000,"1000 to 4999",D796&lt;10000,"5000 to 9999",D796&lt;15000,"10000 to 14999",D796&lt;20000,"15000 to 19999",D796&lt;25000,"20000 to 24999",D796&lt;30000,"25000 to 29999",D796&lt;35000,"30000 to 34999",D796&lt;40000,"35000 to 39999",D796&lt;45000,"40000 to 44999",D796&lt;50000,"45000 to 49999",D796&gt;50000,"Greater than 50000")</f>
        <v>5000 to 9999</v>
      </c>
    </row>
    <row r="797" spans="1:22"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5" cm="1">
        <f t="array" ref="O797">_xlfn.IFS(INT(E797/D797)&gt;=2,2,INT(E797/D797)&lt;2,E797/D797)</f>
        <v>0.14394366197183098</v>
      </c>
      <c r="P797" s="7">
        <f t="shared" si="72"/>
        <v>32.967741935483872</v>
      </c>
      <c r="Q797" s="6" t="str">
        <f t="shared" si="73"/>
        <v>film &amp; video</v>
      </c>
      <c r="R797" s="6" t="str">
        <f t="shared" si="74"/>
        <v>drama</v>
      </c>
      <c r="S797" s="8">
        <f t="shared" si="75"/>
        <v>42675.208333333328</v>
      </c>
      <c r="T797" s="8">
        <f t="shared" si="76"/>
        <v>42678.208333333328</v>
      </c>
      <c r="U797" s="6">
        <f t="shared" si="77"/>
        <v>2016</v>
      </c>
      <c r="V797" t="str" cm="1">
        <f t="array" ref="V797">_xlfn.IFS(D797&lt;1000,"&lt;1000",D797&lt;5000,"1000 to 4999",D797&lt;10000,"5000 to 9999",D797&lt;15000,"10000 to 14999",D797&lt;20000,"15000 to 19999",D797&lt;25000,"20000 to 24999",D797&lt;30000,"25000 to 29999",D797&lt;35000,"30000 to 34999",D797&lt;40000,"35000 to 39999",D797&lt;45000,"40000 to 44999",D797&lt;50000,"45000 to 49999",D797&gt;50000,"Greater than 50000")</f>
        <v>5000 to 9999</v>
      </c>
    </row>
    <row r="798" spans="1:22"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5" cm="1">
        <f t="array" ref="O798">_xlfn.IFS(INT(E798/D798)&gt;=2,2,INT(E798/D798)&lt;2,E798/D798)</f>
        <v>0.54807692307692313</v>
      </c>
      <c r="P798" s="7">
        <f t="shared" si="72"/>
        <v>54.807692307692307</v>
      </c>
      <c r="Q798" s="6" t="str">
        <f t="shared" si="73"/>
        <v>games</v>
      </c>
      <c r="R798" s="6" t="str">
        <f t="shared" si="74"/>
        <v>mobile games</v>
      </c>
      <c r="S798" s="8">
        <f t="shared" si="75"/>
        <v>41859.208333333336</v>
      </c>
      <c r="T798" s="8">
        <f t="shared" si="76"/>
        <v>41866.208333333336</v>
      </c>
      <c r="U798" s="6">
        <f t="shared" si="77"/>
        <v>2014</v>
      </c>
      <c r="V798" t="str" cm="1">
        <f t="array" ref="V798">_xlfn.IFS(D798&lt;1000,"&lt;1000",D798&lt;5000,"1000 to 4999",D798&lt;10000,"5000 to 9999",D798&lt;15000,"10000 to 14999",D798&lt;20000,"15000 to 19999",D798&lt;25000,"20000 to 24999",D798&lt;30000,"25000 to 29999",D798&lt;35000,"30000 to 34999",D798&lt;40000,"35000 to 39999",D798&lt;45000,"40000 to 44999",D798&lt;50000,"45000 to 49999",D798&gt;50000,"Greater than 50000")</f>
        <v>5000 to 9999</v>
      </c>
    </row>
    <row r="799" spans="1:22"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5" cm="1">
        <f t="array" ref="O799">_xlfn.IFS(INT(E799/D799)&gt;=2,2,INT(E799/D799)&lt;2,E799/D799)</f>
        <v>1.0963157894736841</v>
      </c>
      <c r="P799" s="7">
        <f t="shared" si="72"/>
        <v>45.037837837837834</v>
      </c>
      <c r="Q799" s="6" t="str">
        <f t="shared" si="73"/>
        <v>technology</v>
      </c>
      <c r="R799" s="6" t="str">
        <f t="shared" si="74"/>
        <v>web</v>
      </c>
      <c r="S799" s="8">
        <f t="shared" si="75"/>
        <v>43464.25</v>
      </c>
      <c r="T799" s="8">
        <f t="shared" si="76"/>
        <v>43487.25</v>
      </c>
      <c r="U799" s="6">
        <f t="shared" si="77"/>
        <v>2018</v>
      </c>
      <c r="V799" t="str" cm="1">
        <f t="array" ref="V799">_xlfn.IFS(D799&lt;1000,"&lt;1000",D799&lt;5000,"1000 to 4999",D799&lt;10000,"5000 to 9999",D799&lt;15000,"10000 to 14999",D799&lt;20000,"15000 to 19999",D799&lt;25000,"20000 to 24999",D799&lt;30000,"25000 to 29999",D799&lt;35000,"30000 to 34999",D799&lt;40000,"35000 to 39999",D799&lt;45000,"40000 to 44999",D799&lt;50000,"45000 to 49999",D799&gt;50000,"Greater than 50000")</f>
        <v>5000 to 9999</v>
      </c>
    </row>
    <row r="800" spans="1:22"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5" cm="1">
        <f t="array" ref="O800">_xlfn.IFS(INT(E800/D800)&gt;=2,2,INT(E800/D800)&lt;2,E800/D800)</f>
        <v>1.8847058823529412</v>
      </c>
      <c r="P800" s="7">
        <f t="shared" si="72"/>
        <v>52.958677685950413</v>
      </c>
      <c r="Q800" s="6" t="str">
        <f t="shared" si="73"/>
        <v>theater</v>
      </c>
      <c r="R800" s="6" t="str">
        <f t="shared" si="74"/>
        <v>plays</v>
      </c>
      <c r="S800" s="8">
        <f t="shared" si="75"/>
        <v>41060.208333333336</v>
      </c>
      <c r="T800" s="8">
        <f t="shared" si="76"/>
        <v>41088.208333333336</v>
      </c>
      <c r="U800" s="6">
        <f t="shared" si="77"/>
        <v>2012</v>
      </c>
      <c r="V800" t="str" cm="1">
        <f t="array" ref="V800">_xlfn.IFS(D800&lt;1000,"&lt;1000",D800&lt;5000,"1000 to 4999",D800&lt;10000,"5000 to 9999",D800&lt;15000,"10000 to 14999",D800&lt;20000,"15000 to 19999",D800&lt;25000,"20000 to 24999",D800&lt;30000,"25000 to 29999",D800&lt;35000,"30000 to 34999",D800&lt;40000,"35000 to 39999",D800&lt;45000,"40000 to 44999",D800&lt;50000,"45000 to 49999",D800&gt;50000,"Greater than 50000")</f>
        <v>1000 to 4999</v>
      </c>
    </row>
    <row r="801" spans="1:22"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5" cm="1">
        <f t="array" ref="O801">_xlfn.IFS(INT(E801/D801)&gt;=2,2,INT(E801/D801)&lt;2,E801/D801)</f>
        <v>0.87008284023668636</v>
      </c>
      <c r="P801" s="7">
        <f t="shared" si="72"/>
        <v>60.017959183673469</v>
      </c>
      <c r="Q801" s="6" t="str">
        <f t="shared" si="73"/>
        <v>theater</v>
      </c>
      <c r="R801" s="6" t="str">
        <f t="shared" si="74"/>
        <v>plays</v>
      </c>
      <c r="S801" s="8">
        <f t="shared" si="75"/>
        <v>42399.25</v>
      </c>
      <c r="T801" s="8">
        <f t="shared" si="76"/>
        <v>42403.25</v>
      </c>
      <c r="U801" s="6">
        <f t="shared" si="77"/>
        <v>2016</v>
      </c>
      <c r="V801" t="str" cm="1">
        <f t="array" ref="V801">_xlfn.IFS(D801&lt;1000,"&lt;1000",D801&lt;5000,"1000 to 4999",D801&lt;10000,"5000 to 9999",D801&lt;15000,"10000 to 14999",D801&lt;20000,"15000 to 19999",D801&lt;25000,"20000 to 24999",D801&lt;30000,"25000 to 29999",D801&lt;35000,"30000 to 34999",D801&lt;40000,"35000 to 39999",D801&lt;45000,"40000 to 44999",D801&lt;50000,"45000 to 49999",D801&gt;50000,"Greater than 50000")</f>
        <v>Greater than 50000</v>
      </c>
    </row>
    <row r="802" spans="1:22"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5" cm="1">
        <f t="array" ref="O802">_xlfn.IFS(INT(E802/D802)&gt;=2,2,INT(E802/D802)&lt;2,E802/D802)</f>
        <v>0.01</v>
      </c>
      <c r="P802" s="7">
        <f t="shared" si="72"/>
        <v>1</v>
      </c>
      <c r="Q802" s="6" t="str">
        <f t="shared" si="73"/>
        <v>music</v>
      </c>
      <c r="R802" s="6" t="str">
        <f t="shared" si="74"/>
        <v>rock</v>
      </c>
      <c r="S802" s="8">
        <f t="shared" si="75"/>
        <v>42167.208333333328</v>
      </c>
      <c r="T802" s="8">
        <f t="shared" si="76"/>
        <v>42171.208333333328</v>
      </c>
      <c r="U802" s="6">
        <f t="shared" si="77"/>
        <v>2015</v>
      </c>
      <c r="V802" t="str" cm="1">
        <f t="array" ref="V802">_xlfn.IFS(D802&lt;1000,"&lt;1000",D802&lt;5000,"1000 to 4999",D802&lt;10000,"5000 to 9999",D802&lt;15000,"10000 to 14999",D802&lt;20000,"15000 to 19999",D802&lt;25000,"20000 to 24999",D802&lt;30000,"25000 to 29999",D802&lt;35000,"30000 to 34999",D802&lt;40000,"35000 to 39999",D802&lt;45000,"40000 to 44999",D802&lt;50000,"45000 to 49999",D802&gt;50000,"Greater than 50000")</f>
        <v>&lt;1000</v>
      </c>
    </row>
    <row r="803" spans="1:22"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5" cm="1">
        <f t="array" ref="O803">_xlfn.IFS(INT(E803/D803)&gt;=2,2,INT(E803/D803)&lt;2,E803/D803)</f>
        <v>2</v>
      </c>
      <c r="P803" s="7">
        <f t="shared" si="72"/>
        <v>44.028301886792455</v>
      </c>
      <c r="Q803" s="6" t="str">
        <f t="shared" si="73"/>
        <v>photography</v>
      </c>
      <c r="R803" s="6" t="str">
        <f t="shared" si="74"/>
        <v>photography books</v>
      </c>
      <c r="S803" s="8">
        <f t="shared" si="75"/>
        <v>43830.25</v>
      </c>
      <c r="T803" s="8">
        <f t="shared" si="76"/>
        <v>43852.25</v>
      </c>
      <c r="U803" s="6">
        <f t="shared" si="77"/>
        <v>2019</v>
      </c>
      <c r="V803" t="str" cm="1">
        <f t="array" ref="V803">_xlfn.IFS(D803&lt;1000,"&lt;1000",D803&lt;5000,"1000 to 4999",D803&lt;10000,"5000 to 9999",D803&lt;15000,"10000 to 14999",D803&lt;20000,"15000 to 19999",D803&lt;25000,"20000 to 24999",D803&lt;30000,"25000 to 29999",D803&lt;35000,"30000 to 34999",D803&lt;40000,"35000 to 39999",D803&lt;45000,"40000 to 44999",D803&lt;50000,"45000 to 49999",D803&gt;50000,"Greater than 50000")</f>
        <v>1000 to 4999</v>
      </c>
    </row>
    <row r="804" spans="1:22"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5" cm="1">
        <f t="array" ref="O804">_xlfn.IFS(INT(E804/D804)&gt;=2,2,INT(E804/D804)&lt;2,E804/D804)</f>
        <v>1.9703225806451612</v>
      </c>
      <c r="P804" s="7">
        <f t="shared" si="72"/>
        <v>86.028169014084511</v>
      </c>
      <c r="Q804" s="6" t="str">
        <f t="shared" si="73"/>
        <v>photography</v>
      </c>
      <c r="R804" s="6" t="str">
        <f t="shared" si="74"/>
        <v>photography books</v>
      </c>
      <c r="S804" s="8">
        <f t="shared" si="75"/>
        <v>43650.208333333328</v>
      </c>
      <c r="T804" s="8">
        <f t="shared" si="76"/>
        <v>43652.208333333328</v>
      </c>
      <c r="U804" s="6">
        <f t="shared" si="77"/>
        <v>2019</v>
      </c>
      <c r="V804" t="str" cm="1">
        <f t="array" ref="V804">_xlfn.IFS(D804&lt;1000,"&lt;1000",D804&lt;5000,"1000 to 4999",D804&lt;10000,"5000 to 9999",D804&lt;15000,"10000 to 14999",D804&lt;20000,"15000 to 19999",D804&lt;25000,"20000 to 24999",D804&lt;30000,"25000 to 29999",D804&lt;35000,"30000 to 34999",D804&lt;40000,"35000 to 39999",D804&lt;45000,"40000 to 44999",D804&lt;50000,"45000 to 49999",D804&gt;50000,"Greater than 50000")</f>
        <v>5000 to 9999</v>
      </c>
    </row>
    <row r="805" spans="1:22"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5" cm="1">
        <f t="array" ref="O805">_xlfn.IFS(INT(E805/D805)&gt;=2,2,INT(E805/D805)&lt;2,E805/D805)</f>
        <v>1.07</v>
      </c>
      <c r="P805" s="7">
        <f t="shared" si="72"/>
        <v>28.012875536480685</v>
      </c>
      <c r="Q805" s="6" t="str">
        <f t="shared" si="73"/>
        <v>theater</v>
      </c>
      <c r="R805" s="6" t="str">
        <f t="shared" si="74"/>
        <v>plays</v>
      </c>
      <c r="S805" s="8">
        <f t="shared" si="75"/>
        <v>43492.25</v>
      </c>
      <c r="T805" s="8">
        <f t="shared" si="76"/>
        <v>43526.25</v>
      </c>
      <c r="U805" s="6">
        <f t="shared" si="77"/>
        <v>2019</v>
      </c>
      <c r="V805" t="str" cm="1">
        <f t="array" ref="V805">_xlfn.IFS(D805&lt;1000,"&lt;1000",D805&lt;5000,"1000 to 4999",D805&lt;10000,"5000 to 9999",D805&lt;15000,"10000 to 14999",D805&lt;20000,"15000 to 19999",D805&lt;25000,"20000 to 24999",D805&lt;30000,"25000 to 29999",D805&lt;35000,"30000 to 34999",D805&lt;40000,"35000 to 39999",D805&lt;45000,"40000 to 44999",D805&lt;50000,"45000 to 49999",D805&gt;50000,"Greater than 50000")</f>
        <v>5000 to 9999</v>
      </c>
    </row>
    <row r="806" spans="1:22"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5" cm="1">
        <f t="array" ref="O806">_xlfn.IFS(INT(E806/D806)&gt;=2,2,INT(E806/D806)&lt;2,E806/D806)</f>
        <v>2</v>
      </c>
      <c r="P806" s="7">
        <f t="shared" si="72"/>
        <v>32.050458715596328</v>
      </c>
      <c r="Q806" s="6" t="str">
        <f t="shared" si="73"/>
        <v>music</v>
      </c>
      <c r="R806" s="6" t="str">
        <f t="shared" si="74"/>
        <v>rock</v>
      </c>
      <c r="S806" s="8">
        <f t="shared" si="75"/>
        <v>43102.25</v>
      </c>
      <c r="T806" s="8">
        <f t="shared" si="76"/>
        <v>43122.25</v>
      </c>
      <c r="U806" s="6">
        <f t="shared" si="77"/>
        <v>2018</v>
      </c>
      <c r="V806" t="str" cm="1">
        <f t="array" ref="V806">_xlfn.IFS(D806&lt;1000,"&lt;1000",D806&lt;5000,"1000 to 4999",D806&lt;10000,"5000 to 9999",D806&lt;15000,"10000 to 14999",D806&lt;20000,"15000 to 19999",D806&lt;25000,"20000 to 24999",D806&lt;30000,"25000 to 29999",D806&lt;35000,"30000 to 34999",D806&lt;40000,"35000 to 39999",D806&lt;45000,"40000 to 44999",D806&lt;50000,"45000 to 49999",D806&gt;50000,"Greater than 50000")</f>
        <v>1000 to 4999</v>
      </c>
    </row>
    <row r="807" spans="1:22"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5" cm="1">
        <f t="array" ref="O807">_xlfn.IFS(INT(E807/D807)&gt;=2,2,INT(E807/D807)&lt;2,E807/D807)</f>
        <v>0.50845360824742269</v>
      </c>
      <c r="P807" s="7">
        <f t="shared" si="72"/>
        <v>73.611940298507463</v>
      </c>
      <c r="Q807" s="6" t="str">
        <f t="shared" si="73"/>
        <v>film &amp; video</v>
      </c>
      <c r="R807" s="6" t="str">
        <f t="shared" si="74"/>
        <v>documentary</v>
      </c>
      <c r="S807" s="8">
        <f t="shared" si="75"/>
        <v>41958.25</v>
      </c>
      <c r="T807" s="8">
        <f t="shared" si="76"/>
        <v>42009.25</v>
      </c>
      <c r="U807" s="6">
        <f t="shared" si="77"/>
        <v>2014</v>
      </c>
      <c r="V807" t="str" cm="1">
        <f t="array" ref="V807">_xlfn.IFS(D807&lt;1000,"&lt;1000",D807&lt;5000,"1000 to 4999",D807&lt;10000,"5000 to 9999",D807&lt;15000,"10000 to 14999",D807&lt;20000,"15000 to 19999",D807&lt;25000,"20000 to 24999",D807&lt;30000,"25000 to 29999",D807&lt;35000,"30000 to 34999",D807&lt;40000,"35000 to 39999",D807&lt;45000,"40000 to 44999",D807&lt;50000,"45000 to 49999",D807&gt;50000,"Greater than 50000")</f>
        <v>5000 to 9999</v>
      </c>
    </row>
    <row r="808" spans="1:22"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5" cm="1">
        <f t="array" ref="O808">_xlfn.IFS(INT(E808/D808)&gt;=2,2,INT(E808/D808)&lt;2,E808/D808)</f>
        <v>2</v>
      </c>
      <c r="P808" s="7">
        <f t="shared" si="72"/>
        <v>108.71052631578948</v>
      </c>
      <c r="Q808" s="6" t="str">
        <f t="shared" si="73"/>
        <v>film &amp; video</v>
      </c>
      <c r="R808" s="6" t="str">
        <f t="shared" si="74"/>
        <v>drama</v>
      </c>
      <c r="S808" s="8">
        <f t="shared" si="75"/>
        <v>40973.25</v>
      </c>
      <c r="T808" s="8">
        <f t="shared" si="76"/>
        <v>40997.208333333336</v>
      </c>
      <c r="U808" s="6">
        <f t="shared" si="77"/>
        <v>2012</v>
      </c>
      <c r="V808" t="str" cm="1">
        <f t="array" ref="V808">_xlfn.IFS(D808&lt;1000,"&lt;1000",D808&lt;5000,"1000 to 4999",D808&lt;10000,"5000 to 9999",D808&lt;15000,"10000 to 14999",D808&lt;20000,"15000 to 19999",D808&lt;25000,"20000 to 24999",D808&lt;30000,"25000 to 29999",D808&lt;35000,"30000 to 34999",D808&lt;40000,"35000 to 39999",D808&lt;45000,"40000 to 44999",D808&lt;50000,"45000 to 49999",D808&gt;50000,"Greater than 50000")</f>
        <v>&lt;1000</v>
      </c>
    </row>
    <row r="809" spans="1:22"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5" cm="1">
        <f t="array" ref="O809">_xlfn.IFS(INT(E809/D809)&gt;=2,2,INT(E809/D809)&lt;2,E809/D809)</f>
        <v>2</v>
      </c>
      <c r="P809" s="7">
        <f t="shared" si="72"/>
        <v>42.97674418604651</v>
      </c>
      <c r="Q809" s="6" t="str">
        <f t="shared" si="73"/>
        <v>theater</v>
      </c>
      <c r="R809" s="6" t="str">
        <f t="shared" si="74"/>
        <v>plays</v>
      </c>
      <c r="S809" s="8">
        <f t="shared" si="75"/>
        <v>43753.208333333328</v>
      </c>
      <c r="T809" s="8">
        <f t="shared" si="76"/>
        <v>43797.25</v>
      </c>
      <c r="U809" s="6">
        <f t="shared" si="77"/>
        <v>2019</v>
      </c>
      <c r="V809" t="str" cm="1">
        <f t="array" ref="V809">_xlfn.IFS(D809&lt;1000,"&lt;1000",D809&lt;5000,"1000 to 4999",D809&lt;10000,"5000 to 9999",D809&lt;15000,"10000 to 14999",D809&lt;20000,"15000 to 19999",D809&lt;25000,"20000 to 24999",D809&lt;30000,"25000 to 29999",D809&lt;35000,"30000 to 34999",D809&lt;40000,"35000 to 39999",D809&lt;45000,"40000 to 44999",D809&lt;50000,"45000 to 49999",D809&gt;50000,"Greater than 50000")</f>
        <v>&lt;1000</v>
      </c>
    </row>
    <row r="810" spans="1:22"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5" cm="1">
        <f t="array" ref="O810">_xlfn.IFS(INT(E810/D810)&gt;=2,2,INT(E810/D810)&lt;2,E810/D810)</f>
        <v>0.30442307692307691</v>
      </c>
      <c r="P810" s="7">
        <f t="shared" si="72"/>
        <v>83.315789473684205</v>
      </c>
      <c r="Q810" s="6" t="str">
        <f t="shared" si="73"/>
        <v>food</v>
      </c>
      <c r="R810" s="6" t="str">
        <f t="shared" si="74"/>
        <v>food trucks</v>
      </c>
      <c r="S810" s="8">
        <f t="shared" si="75"/>
        <v>42507.208333333328</v>
      </c>
      <c r="T810" s="8">
        <f t="shared" si="76"/>
        <v>42524.208333333328</v>
      </c>
      <c r="U810" s="6">
        <f t="shared" si="77"/>
        <v>2016</v>
      </c>
      <c r="V810" t="str" cm="1">
        <f t="array" ref="V810">_xlfn.IFS(D810&lt;1000,"&lt;1000",D810&lt;5000,"1000 to 4999",D810&lt;10000,"5000 to 9999",D810&lt;15000,"10000 to 14999",D810&lt;20000,"15000 to 19999",D810&lt;25000,"20000 to 24999",D810&lt;30000,"25000 to 29999",D810&lt;35000,"30000 to 34999",D810&lt;40000,"35000 to 39999",D810&lt;45000,"40000 to 44999",D810&lt;50000,"45000 to 49999",D810&gt;50000,"Greater than 50000")</f>
        <v>5000 to 9999</v>
      </c>
    </row>
    <row r="811" spans="1:22"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5" cm="1">
        <f t="array" ref="O811">_xlfn.IFS(INT(E811/D811)&gt;=2,2,INT(E811/D811)&lt;2,E811/D811)</f>
        <v>0.62880681818181816</v>
      </c>
      <c r="P811" s="7">
        <f t="shared" si="72"/>
        <v>42</v>
      </c>
      <c r="Q811" s="6" t="str">
        <f t="shared" si="73"/>
        <v>film &amp; video</v>
      </c>
      <c r="R811" s="6" t="str">
        <f t="shared" si="74"/>
        <v>documentary</v>
      </c>
      <c r="S811" s="8">
        <f t="shared" si="75"/>
        <v>41135.208333333336</v>
      </c>
      <c r="T811" s="8">
        <f t="shared" si="76"/>
        <v>41136.208333333336</v>
      </c>
      <c r="U811" s="6">
        <f t="shared" si="77"/>
        <v>2012</v>
      </c>
      <c r="V811" t="str" cm="1">
        <f t="array" ref="V811">_xlfn.IFS(D811&lt;1000,"&lt;1000",D811&lt;5000,"1000 to 4999",D811&lt;10000,"5000 to 9999",D811&lt;15000,"10000 to 14999",D811&lt;20000,"15000 to 19999",D811&lt;25000,"20000 to 24999",D811&lt;30000,"25000 to 29999",D811&lt;35000,"30000 to 34999",D811&lt;40000,"35000 to 39999",D811&lt;45000,"40000 to 44999",D811&lt;50000,"45000 to 49999",D811&gt;50000,"Greater than 50000")</f>
        <v>Greater than 50000</v>
      </c>
    </row>
    <row r="812" spans="1:22"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5" cm="1">
        <f t="array" ref="O812">_xlfn.IFS(INT(E812/D812)&gt;=2,2,INT(E812/D812)&lt;2,E812/D812)</f>
        <v>1.9312499999999999</v>
      </c>
      <c r="P812" s="7">
        <f t="shared" si="72"/>
        <v>55.927601809954751</v>
      </c>
      <c r="Q812" s="6" t="str">
        <f t="shared" si="73"/>
        <v>theater</v>
      </c>
      <c r="R812" s="6" t="str">
        <f t="shared" si="74"/>
        <v>plays</v>
      </c>
      <c r="S812" s="8">
        <f t="shared" si="75"/>
        <v>43067.25</v>
      </c>
      <c r="T812" s="8">
        <f t="shared" si="76"/>
        <v>43077.25</v>
      </c>
      <c r="U812" s="6">
        <f t="shared" si="77"/>
        <v>2017</v>
      </c>
      <c r="V812" t="str" cm="1">
        <f t="array" ref="V812">_xlfn.IFS(D812&lt;1000,"&lt;1000",D812&lt;5000,"1000 to 4999",D812&lt;10000,"5000 to 9999",D812&lt;15000,"10000 to 14999",D812&lt;20000,"15000 to 19999",D812&lt;25000,"20000 to 24999",D812&lt;30000,"25000 to 29999",D812&lt;35000,"30000 to 34999",D812&lt;40000,"35000 to 39999",D812&lt;45000,"40000 to 44999",D812&lt;50000,"45000 to 49999",D812&gt;50000,"Greater than 50000")</f>
        <v>5000 to 9999</v>
      </c>
    </row>
    <row r="813" spans="1:22"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5" cm="1">
        <f t="array" ref="O813">_xlfn.IFS(INT(E813/D813)&gt;=2,2,INT(E813/D813)&lt;2,E813/D813)</f>
        <v>0.77102702702702708</v>
      </c>
      <c r="P813" s="7">
        <f t="shared" si="72"/>
        <v>105.03681885125184</v>
      </c>
      <c r="Q813" s="6" t="str">
        <f t="shared" si="73"/>
        <v>games</v>
      </c>
      <c r="R813" s="6" t="str">
        <f t="shared" si="74"/>
        <v>video games</v>
      </c>
      <c r="S813" s="8">
        <f t="shared" si="75"/>
        <v>42378.25</v>
      </c>
      <c r="T813" s="8">
        <f t="shared" si="76"/>
        <v>42380.25</v>
      </c>
      <c r="U813" s="6">
        <f t="shared" si="77"/>
        <v>2016</v>
      </c>
      <c r="V813" t="str" cm="1">
        <f t="array" ref="V813">_xlfn.IFS(D813&lt;1000,"&lt;1000",D813&lt;5000,"1000 to 4999",D813&lt;10000,"5000 to 9999",D813&lt;15000,"10000 to 14999",D813&lt;20000,"15000 to 19999",D813&lt;25000,"20000 to 24999",D813&lt;30000,"25000 to 29999",D813&lt;35000,"30000 to 34999",D813&lt;40000,"35000 to 39999",D813&lt;45000,"40000 to 44999",D813&lt;50000,"45000 to 49999",D813&gt;50000,"Greater than 50000")</f>
        <v>Greater than 50000</v>
      </c>
    </row>
    <row r="814" spans="1:22"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5" cm="1">
        <f t="array" ref="O814">_xlfn.IFS(INT(E814/D814)&gt;=2,2,INT(E814/D814)&lt;2,E814/D814)</f>
        <v>2</v>
      </c>
      <c r="P814" s="7">
        <f t="shared" si="72"/>
        <v>48</v>
      </c>
      <c r="Q814" s="6" t="str">
        <f t="shared" si="73"/>
        <v>publishing</v>
      </c>
      <c r="R814" s="6" t="str">
        <f t="shared" si="74"/>
        <v>nonfiction</v>
      </c>
      <c r="S814" s="8">
        <f t="shared" si="75"/>
        <v>43206.208333333328</v>
      </c>
      <c r="T814" s="8">
        <f t="shared" si="76"/>
        <v>43211.208333333328</v>
      </c>
      <c r="U814" s="6">
        <f t="shared" si="77"/>
        <v>2018</v>
      </c>
      <c r="V814" t="str" cm="1">
        <f t="array" ref="V814">_xlfn.IFS(D814&lt;1000,"&lt;1000",D814&lt;5000,"1000 to 4999",D814&lt;10000,"5000 to 9999",D814&lt;15000,"10000 to 14999",D814&lt;20000,"15000 to 19999",D814&lt;25000,"20000 to 24999",D814&lt;30000,"25000 to 29999",D814&lt;35000,"30000 to 34999",D814&lt;40000,"35000 to 39999",D814&lt;45000,"40000 to 44999",D814&lt;50000,"45000 to 49999",D814&gt;50000,"Greater than 50000")</f>
        <v>Greater than 50000</v>
      </c>
    </row>
    <row r="815" spans="1:22"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5" cm="1">
        <f t="array" ref="O815">_xlfn.IFS(INT(E815/D815)&gt;=2,2,INT(E815/D815)&lt;2,E815/D815)</f>
        <v>2</v>
      </c>
      <c r="P815" s="7">
        <f t="shared" si="72"/>
        <v>112.66176470588235</v>
      </c>
      <c r="Q815" s="6" t="str">
        <f t="shared" si="73"/>
        <v>games</v>
      </c>
      <c r="R815" s="6" t="str">
        <f t="shared" si="74"/>
        <v>video games</v>
      </c>
      <c r="S815" s="8">
        <f t="shared" si="75"/>
        <v>41148.208333333336</v>
      </c>
      <c r="T815" s="8">
        <f t="shared" si="76"/>
        <v>41158.208333333336</v>
      </c>
      <c r="U815" s="6">
        <f t="shared" si="77"/>
        <v>2012</v>
      </c>
      <c r="V815" t="str" cm="1">
        <f t="array" ref="V815">_xlfn.IFS(D815&lt;1000,"&lt;1000",D815&lt;5000,"1000 to 4999",D815&lt;10000,"5000 to 9999",D815&lt;15000,"10000 to 14999",D815&lt;20000,"15000 to 19999",D815&lt;25000,"20000 to 24999",D815&lt;30000,"25000 to 29999",D815&lt;35000,"30000 to 34999",D815&lt;40000,"35000 to 39999",D815&lt;45000,"40000 to 44999",D815&lt;50000,"45000 to 49999",D815&gt;50000,"Greater than 50000")</f>
        <v>1000 to 4999</v>
      </c>
    </row>
    <row r="816" spans="1:22"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5" cm="1">
        <f t="array" ref="O816">_xlfn.IFS(INT(E816/D816)&gt;=2,2,INT(E816/D816)&lt;2,E816/D816)</f>
        <v>0.921875</v>
      </c>
      <c r="P816" s="7">
        <f t="shared" si="72"/>
        <v>81.944444444444443</v>
      </c>
      <c r="Q816" s="6" t="str">
        <f t="shared" si="73"/>
        <v>music</v>
      </c>
      <c r="R816" s="6" t="str">
        <f t="shared" si="74"/>
        <v>rock</v>
      </c>
      <c r="S816" s="8">
        <f t="shared" si="75"/>
        <v>42517.208333333328</v>
      </c>
      <c r="T816" s="8">
        <f t="shared" si="76"/>
        <v>42519.208333333328</v>
      </c>
      <c r="U816" s="6">
        <f t="shared" si="77"/>
        <v>2016</v>
      </c>
      <c r="V816" t="str" cm="1">
        <f t="array" ref="V816">_xlfn.IFS(D816&lt;1000,"&lt;1000",D816&lt;5000,"1000 to 4999",D816&lt;10000,"5000 to 9999",D816&lt;15000,"10000 to 14999",D816&lt;20000,"15000 to 19999",D816&lt;25000,"20000 to 24999",D816&lt;30000,"25000 to 29999",D816&lt;35000,"30000 to 34999",D816&lt;40000,"35000 to 39999",D816&lt;45000,"40000 to 44999",D816&lt;50000,"45000 to 49999",D816&gt;50000,"Greater than 50000")</f>
        <v>1000 to 4999</v>
      </c>
    </row>
    <row r="817" spans="1:22"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5" cm="1">
        <f t="array" ref="O817">_xlfn.IFS(INT(E817/D817)&gt;=2,2,INT(E817/D817)&lt;2,E817/D817)</f>
        <v>1.3023333333333333</v>
      </c>
      <c r="P817" s="7">
        <f t="shared" si="72"/>
        <v>64.049180327868854</v>
      </c>
      <c r="Q817" s="6" t="str">
        <f t="shared" si="73"/>
        <v>music</v>
      </c>
      <c r="R817" s="6" t="str">
        <f t="shared" si="74"/>
        <v>rock</v>
      </c>
      <c r="S817" s="8">
        <f t="shared" si="75"/>
        <v>43068.25</v>
      </c>
      <c r="T817" s="8">
        <f t="shared" si="76"/>
        <v>43094.25</v>
      </c>
      <c r="U817" s="6">
        <f t="shared" si="77"/>
        <v>2017</v>
      </c>
      <c r="V817" t="str" cm="1">
        <f t="array" ref="V817">_xlfn.IFS(D817&lt;1000,"&lt;1000",D817&lt;5000,"1000 to 4999",D817&lt;10000,"5000 to 9999",D817&lt;15000,"10000 to 14999",D817&lt;20000,"15000 to 19999",D817&lt;25000,"20000 to 24999",D817&lt;30000,"25000 to 29999",D817&lt;35000,"30000 to 34999",D817&lt;40000,"35000 to 39999",D817&lt;45000,"40000 to 44999",D817&lt;50000,"45000 to 49999",D817&gt;50000,"Greater than 50000")</f>
        <v>5000 to 9999</v>
      </c>
    </row>
    <row r="818" spans="1:22"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5" cm="1">
        <f t="array" ref="O818">_xlfn.IFS(INT(E818/D818)&gt;=2,2,INT(E818/D818)&lt;2,E818/D818)</f>
        <v>2</v>
      </c>
      <c r="P818" s="7">
        <f t="shared" si="72"/>
        <v>106.39097744360902</v>
      </c>
      <c r="Q818" s="6" t="str">
        <f t="shared" si="73"/>
        <v>theater</v>
      </c>
      <c r="R818" s="6" t="str">
        <f t="shared" si="74"/>
        <v>plays</v>
      </c>
      <c r="S818" s="8">
        <f t="shared" si="75"/>
        <v>41680.25</v>
      </c>
      <c r="T818" s="8">
        <f t="shared" si="76"/>
        <v>41682.25</v>
      </c>
      <c r="U818" s="6">
        <f t="shared" si="77"/>
        <v>2014</v>
      </c>
      <c r="V818" t="str" cm="1">
        <f t="array" ref="V818">_xlfn.IFS(D818&lt;1000,"&lt;1000",D818&lt;5000,"1000 to 4999",D818&lt;10000,"5000 to 9999",D818&lt;15000,"10000 to 14999",D818&lt;20000,"15000 to 19999",D818&lt;25000,"20000 to 24999",D818&lt;30000,"25000 to 29999",D818&lt;35000,"30000 to 34999",D818&lt;40000,"35000 to 39999",D818&lt;45000,"40000 to 44999",D818&lt;50000,"45000 to 49999",D818&gt;50000,"Greater than 50000")</f>
        <v>1000 to 4999</v>
      </c>
    </row>
    <row r="819" spans="1:22"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5" cm="1">
        <f t="array" ref="O819">_xlfn.IFS(INT(E819/D819)&gt;=2,2,INT(E819/D819)&lt;2,E819/D819)</f>
        <v>2</v>
      </c>
      <c r="P819" s="7">
        <f t="shared" si="72"/>
        <v>76.011249497790274</v>
      </c>
      <c r="Q819" s="6" t="str">
        <f t="shared" si="73"/>
        <v>publishing</v>
      </c>
      <c r="R819" s="6" t="str">
        <f t="shared" si="74"/>
        <v>nonfiction</v>
      </c>
      <c r="S819" s="8">
        <f t="shared" si="75"/>
        <v>43589.208333333328</v>
      </c>
      <c r="T819" s="8">
        <f t="shared" si="76"/>
        <v>43617.208333333328</v>
      </c>
      <c r="U819" s="6">
        <f t="shared" si="77"/>
        <v>2019</v>
      </c>
      <c r="V819" t="str" cm="1">
        <f t="array" ref="V819">_xlfn.IFS(D819&lt;1000,"&lt;1000",D819&lt;5000,"1000 to 4999",D819&lt;10000,"5000 to 9999",D819&lt;15000,"10000 to 14999",D819&lt;20000,"15000 to 19999",D819&lt;25000,"20000 to 24999",D819&lt;30000,"25000 to 29999",D819&lt;35000,"30000 to 34999",D819&lt;40000,"35000 to 39999",D819&lt;45000,"40000 to 44999",D819&lt;50000,"45000 to 49999",D819&gt;50000,"Greater than 50000")</f>
        <v>Greater than 50000</v>
      </c>
    </row>
    <row r="820" spans="1:22"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5" cm="1">
        <f t="array" ref="O820">_xlfn.IFS(INT(E820/D820)&gt;=2,2,INT(E820/D820)&lt;2,E820/D820)</f>
        <v>2</v>
      </c>
      <c r="P820" s="7">
        <f t="shared" si="72"/>
        <v>111.07246376811594</v>
      </c>
      <c r="Q820" s="6" t="str">
        <f t="shared" si="73"/>
        <v>theater</v>
      </c>
      <c r="R820" s="6" t="str">
        <f t="shared" si="74"/>
        <v>plays</v>
      </c>
      <c r="S820" s="8">
        <f t="shared" si="75"/>
        <v>43486.25</v>
      </c>
      <c r="T820" s="8">
        <f t="shared" si="76"/>
        <v>43499.25</v>
      </c>
      <c r="U820" s="6">
        <f t="shared" si="77"/>
        <v>2019</v>
      </c>
      <c r="V820" t="str" cm="1">
        <f t="array" ref="V820">_xlfn.IFS(D820&lt;1000,"&lt;1000",D820&lt;5000,"1000 to 4999",D820&lt;10000,"5000 to 9999",D820&lt;15000,"10000 to 14999",D820&lt;20000,"15000 to 19999",D820&lt;25000,"20000 to 24999",D820&lt;30000,"25000 to 29999",D820&lt;35000,"30000 to 34999",D820&lt;40000,"35000 to 39999",D820&lt;45000,"40000 to 44999",D820&lt;50000,"45000 to 49999",D820&gt;50000,"Greater than 50000")</f>
        <v>&lt;1000</v>
      </c>
    </row>
    <row r="821" spans="1:22"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5" cm="1">
        <f t="array" ref="O821">_xlfn.IFS(INT(E821/D821)&gt;=2,2,INT(E821/D821)&lt;2,E821/D821)</f>
        <v>0.50662921348314605</v>
      </c>
      <c r="P821" s="7">
        <f t="shared" si="72"/>
        <v>95.936170212765958</v>
      </c>
      <c r="Q821" s="6" t="str">
        <f t="shared" si="73"/>
        <v>games</v>
      </c>
      <c r="R821" s="6" t="str">
        <f t="shared" si="74"/>
        <v>video games</v>
      </c>
      <c r="S821" s="8">
        <f t="shared" si="75"/>
        <v>41237.25</v>
      </c>
      <c r="T821" s="8">
        <f t="shared" si="76"/>
        <v>41252.25</v>
      </c>
      <c r="U821" s="6">
        <f t="shared" si="77"/>
        <v>2012</v>
      </c>
      <c r="V821" t="str" cm="1">
        <f t="array" ref="V821">_xlfn.IFS(D821&lt;1000,"&lt;1000",D821&lt;5000,"1000 to 4999",D821&lt;10000,"5000 to 9999",D821&lt;15000,"10000 to 14999",D821&lt;20000,"15000 to 19999",D821&lt;25000,"20000 to 24999",D821&lt;30000,"25000 to 29999",D821&lt;35000,"30000 to 34999",D821&lt;40000,"35000 to 39999",D821&lt;45000,"40000 to 44999",D821&lt;50000,"45000 to 49999",D821&gt;50000,"Greater than 50000")</f>
        <v>5000 to 9999</v>
      </c>
    </row>
    <row r="822" spans="1:22"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5" cm="1">
        <f t="array" ref="O822">_xlfn.IFS(INT(E822/D822)&gt;=2,2,INT(E822/D822)&lt;2,E822/D822)</f>
        <v>2</v>
      </c>
      <c r="P822" s="7">
        <f t="shared" si="72"/>
        <v>43.043010752688176</v>
      </c>
      <c r="Q822" s="6" t="str">
        <f t="shared" si="73"/>
        <v>music</v>
      </c>
      <c r="R822" s="6" t="str">
        <f t="shared" si="74"/>
        <v>rock</v>
      </c>
      <c r="S822" s="8">
        <f t="shared" si="75"/>
        <v>43310.208333333328</v>
      </c>
      <c r="T822" s="8">
        <f t="shared" si="76"/>
        <v>43323.208333333328</v>
      </c>
      <c r="U822" s="6">
        <f t="shared" si="77"/>
        <v>2018</v>
      </c>
      <c r="V822" t="str" cm="1">
        <f t="array" ref="V822">_xlfn.IFS(D822&lt;1000,"&lt;1000",D822&lt;5000,"1000 to 4999",D822&lt;10000,"5000 to 9999",D822&lt;15000,"10000 to 14999",D822&lt;20000,"15000 to 19999",D822&lt;25000,"20000 to 24999",D822&lt;30000,"25000 to 29999",D822&lt;35000,"30000 to 34999",D822&lt;40000,"35000 to 39999",D822&lt;45000,"40000 to 44999",D822&lt;50000,"45000 to 49999",D822&gt;50000,"Greater than 50000")</f>
        <v>1000 to 4999</v>
      </c>
    </row>
    <row r="823" spans="1:22"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5" cm="1">
        <f t="array" ref="O823">_xlfn.IFS(INT(E823/D823)&gt;=2,2,INT(E823/D823)&lt;2,E823/D823)</f>
        <v>2</v>
      </c>
      <c r="P823" s="7">
        <f t="shared" si="72"/>
        <v>67.966666666666669</v>
      </c>
      <c r="Q823" s="6" t="str">
        <f t="shared" si="73"/>
        <v>film &amp; video</v>
      </c>
      <c r="R823" s="6" t="str">
        <f t="shared" si="74"/>
        <v>documentary</v>
      </c>
      <c r="S823" s="8">
        <f t="shared" si="75"/>
        <v>42794.25</v>
      </c>
      <c r="T823" s="8">
        <f t="shared" si="76"/>
        <v>42807.208333333328</v>
      </c>
      <c r="U823" s="6">
        <f t="shared" si="77"/>
        <v>2017</v>
      </c>
      <c r="V823" t="str" cm="1">
        <f t="array" ref="V823">_xlfn.IFS(D823&lt;1000,"&lt;1000",D823&lt;5000,"1000 to 4999",D823&lt;10000,"5000 to 9999",D823&lt;15000,"10000 to 14999",D823&lt;20000,"15000 to 19999",D823&lt;25000,"20000 to 24999",D823&lt;30000,"25000 to 29999",D823&lt;35000,"30000 to 34999",D823&lt;40000,"35000 to 39999",D823&lt;45000,"40000 to 44999",D823&lt;50000,"45000 to 49999",D823&gt;50000,"Greater than 50000")</f>
        <v>1000 to 4999</v>
      </c>
    </row>
    <row r="824" spans="1:22"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5" cm="1">
        <f t="array" ref="O824">_xlfn.IFS(INT(E824/D824)&gt;=2,2,INT(E824/D824)&lt;2,E824/D824)</f>
        <v>2</v>
      </c>
      <c r="P824" s="7">
        <f t="shared" si="72"/>
        <v>89.991428571428571</v>
      </c>
      <c r="Q824" s="6" t="str">
        <f t="shared" si="73"/>
        <v>music</v>
      </c>
      <c r="R824" s="6" t="str">
        <f t="shared" si="74"/>
        <v>rock</v>
      </c>
      <c r="S824" s="8">
        <f t="shared" si="75"/>
        <v>41698.25</v>
      </c>
      <c r="T824" s="8">
        <f t="shared" si="76"/>
        <v>41715.208333333336</v>
      </c>
      <c r="U824" s="6">
        <f t="shared" si="77"/>
        <v>2014</v>
      </c>
      <c r="V824" t="str" cm="1">
        <f t="array" ref="V824">_xlfn.IFS(D824&lt;1000,"&lt;1000",D824&lt;5000,"1000 to 4999",D824&lt;10000,"5000 to 9999",D824&lt;15000,"10000 to 14999",D824&lt;20000,"15000 to 19999",D824&lt;25000,"20000 to 24999",D824&lt;30000,"25000 to 29999",D824&lt;35000,"30000 to 34999",D824&lt;40000,"35000 to 39999",D824&lt;45000,"40000 to 44999",D824&lt;50000,"45000 to 49999",D824&gt;50000,"Greater than 50000")</f>
        <v>Greater than 50000</v>
      </c>
    </row>
    <row r="825" spans="1:22"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5" cm="1">
        <f t="array" ref="O825">_xlfn.IFS(INT(E825/D825)&gt;=2,2,INT(E825/D825)&lt;2,E825/D825)</f>
        <v>2</v>
      </c>
      <c r="P825" s="7">
        <f t="shared" si="72"/>
        <v>58.095238095238095</v>
      </c>
      <c r="Q825" s="6" t="str">
        <f t="shared" si="73"/>
        <v>music</v>
      </c>
      <c r="R825" s="6" t="str">
        <f t="shared" si="74"/>
        <v>rock</v>
      </c>
      <c r="S825" s="8">
        <f t="shared" si="75"/>
        <v>41892.208333333336</v>
      </c>
      <c r="T825" s="8">
        <f t="shared" si="76"/>
        <v>41917.208333333336</v>
      </c>
      <c r="U825" s="6">
        <f t="shared" si="77"/>
        <v>2014</v>
      </c>
      <c r="V825" t="str" cm="1">
        <f t="array" ref="V825">_xlfn.IFS(D825&lt;1000,"&lt;1000",D825&lt;5000,"1000 to 4999",D825&lt;10000,"5000 to 9999",D825&lt;15000,"10000 to 14999",D825&lt;20000,"15000 to 19999",D825&lt;25000,"20000 to 24999",D825&lt;30000,"25000 to 29999",D825&lt;35000,"30000 to 34999",D825&lt;40000,"35000 to 39999",D825&lt;45000,"40000 to 44999",D825&lt;50000,"45000 to 49999",D825&gt;50000,"Greater than 50000")</f>
        <v>1000 to 4999</v>
      </c>
    </row>
    <row r="826" spans="1:22"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5" cm="1">
        <f t="array" ref="O826">_xlfn.IFS(INT(E826/D826)&gt;=2,2,INT(E826/D826)&lt;2,E826/D826)</f>
        <v>1.2648941176470587</v>
      </c>
      <c r="P826" s="7">
        <f t="shared" si="72"/>
        <v>83.996875000000003</v>
      </c>
      <c r="Q826" s="6" t="str">
        <f t="shared" si="73"/>
        <v>publishing</v>
      </c>
      <c r="R826" s="6" t="str">
        <f t="shared" si="74"/>
        <v>nonfiction</v>
      </c>
      <c r="S826" s="8">
        <f t="shared" si="75"/>
        <v>40348.208333333336</v>
      </c>
      <c r="T826" s="8">
        <f t="shared" si="76"/>
        <v>40380.208333333336</v>
      </c>
      <c r="U826" s="6">
        <f t="shared" si="77"/>
        <v>2010</v>
      </c>
      <c r="V826" t="str" cm="1">
        <f t="array" ref="V826">_xlfn.IFS(D826&lt;1000,"&lt;1000",D826&lt;5000,"1000 to 4999",D826&lt;10000,"5000 to 9999",D826&lt;15000,"10000 to 14999",D826&lt;20000,"15000 to 19999",D826&lt;25000,"20000 to 24999",D826&lt;30000,"25000 to 29999",D826&lt;35000,"30000 to 34999",D826&lt;40000,"35000 to 39999",D826&lt;45000,"40000 to 44999",D826&lt;50000,"45000 to 49999",D826&gt;50000,"Greater than 50000")</f>
        <v>Greater than 50000</v>
      </c>
    </row>
    <row r="827" spans="1:22"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5" cm="1">
        <f t="array" ref="O827">_xlfn.IFS(INT(E827/D827)&gt;=2,2,INT(E827/D827)&lt;2,E827/D827)</f>
        <v>2</v>
      </c>
      <c r="P827" s="7">
        <f t="shared" si="72"/>
        <v>88.853503184713375</v>
      </c>
      <c r="Q827" s="6" t="str">
        <f t="shared" si="73"/>
        <v>film &amp; video</v>
      </c>
      <c r="R827" s="6" t="str">
        <f t="shared" si="74"/>
        <v>shorts</v>
      </c>
      <c r="S827" s="8">
        <f t="shared" si="75"/>
        <v>42941.208333333328</v>
      </c>
      <c r="T827" s="8">
        <f t="shared" si="76"/>
        <v>42953.208333333328</v>
      </c>
      <c r="U827" s="6">
        <f t="shared" si="77"/>
        <v>2017</v>
      </c>
      <c r="V827" t="str" cm="1">
        <f t="array" ref="V827">_xlfn.IFS(D827&lt;1000,"&lt;1000",D827&lt;5000,"1000 to 4999",D827&lt;10000,"5000 to 9999",D827&lt;15000,"10000 to 14999",D827&lt;20000,"15000 to 19999",D827&lt;25000,"20000 to 24999",D827&lt;30000,"25000 to 29999",D827&lt;35000,"30000 to 34999",D827&lt;40000,"35000 to 39999",D827&lt;45000,"40000 to 44999",D827&lt;50000,"45000 to 49999",D827&gt;50000,"Greater than 50000")</f>
        <v>1000 to 4999</v>
      </c>
    </row>
    <row r="828" spans="1:22"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5" cm="1">
        <f t="array" ref="O828">_xlfn.IFS(INT(E828/D828)&gt;=2,2,INT(E828/D828)&lt;2,E828/D828)</f>
        <v>2</v>
      </c>
      <c r="P828" s="7">
        <f t="shared" si="72"/>
        <v>65.963917525773198</v>
      </c>
      <c r="Q828" s="6" t="str">
        <f t="shared" si="73"/>
        <v>theater</v>
      </c>
      <c r="R828" s="6" t="str">
        <f t="shared" si="74"/>
        <v>plays</v>
      </c>
      <c r="S828" s="8">
        <f t="shared" si="75"/>
        <v>40525.25</v>
      </c>
      <c r="T828" s="8">
        <f t="shared" si="76"/>
        <v>40553.25</v>
      </c>
      <c r="U828" s="6">
        <f t="shared" si="77"/>
        <v>2010</v>
      </c>
      <c r="V828" t="str" cm="1">
        <f t="array" ref="V828">_xlfn.IFS(D828&lt;1000,"&lt;1000",D828&lt;5000,"1000 to 4999",D828&lt;10000,"5000 to 9999",D828&lt;15000,"10000 to 14999",D828&lt;20000,"15000 to 19999",D828&lt;25000,"20000 to 24999",D828&lt;30000,"25000 to 29999",D828&lt;35000,"30000 to 34999",D828&lt;40000,"35000 to 39999",D828&lt;45000,"40000 to 44999",D828&lt;50000,"45000 to 49999",D828&gt;50000,"Greater than 50000")</f>
        <v>1000 to 4999</v>
      </c>
    </row>
    <row r="829" spans="1:22"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5" cm="1">
        <f t="array" ref="O829">_xlfn.IFS(INT(E829/D829)&gt;=2,2,INT(E829/D829)&lt;2,E829/D829)</f>
        <v>2</v>
      </c>
      <c r="P829" s="7">
        <f t="shared" si="72"/>
        <v>74.804878048780495</v>
      </c>
      <c r="Q829" s="6" t="str">
        <f t="shared" si="73"/>
        <v>film &amp; video</v>
      </c>
      <c r="R829" s="6" t="str">
        <f t="shared" si="74"/>
        <v>drama</v>
      </c>
      <c r="S829" s="8">
        <f t="shared" si="75"/>
        <v>40666.208333333336</v>
      </c>
      <c r="T829" s="8">
        <f t="shared" si="76"/>
        <v>40678.208333333336</v>
      </c>
      <c r="U829" s="6">
        <f t="shared" si="77"/>
        <v>2011</v>
      </c>
      <c r="V829" t="str" cm="1">
        <f t="array" ref="V829">_xlfn.IFS(D829&lt;1000,"&lt;1000",D829&lt;5000,"1000 to 4999",D829&lt;10000,"5000 to 9999",D829&lt;15000,"10000 to 14999",D829&lt;20000,"15000 to 19999",D829&lt;25000,"20000 to 24999",D829&lt;30000,"25000 to 29999",D829&lt;35000,"30000 to 34999",D829&lt;40000,"35000 to 39999",D829&lt;45000,"40000 to 44999",D829&lt;50000,"45000 to 49999",D829&gt;50000,"Greater than 50000")</f>
        <v>1000 to 4999</v>
      </c>
    </row>
    <row r="830" spans="1:22"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5" cm="1">
        <f t="array" ref="O830">_xlfn.IFS(INT(E830/D830)&gt;=2,2,INT(E830/D830)&lt;2,E830/D830)</f>
        <v>0.69</v>
      </c>
      <c r="P830" s="7">
        <f t="shared" si="72"/>
        <v>69.98571428571428</v>
      </c>
      <c r="Q830" s="6" t="str">
        <f t="shared" si="73"/>
        <v>theater</v>
      </c>
      <c r="R830" s="6" t="str">
        <f t="shared" si="74"/>
        <v>plays</v>
      </c>
      <c r="S830" s="8">
        <f t="shared" si="75"/>
        <v>43340.208333333328</v>
      </c>
      <c r="T830" s="8">
        <f t="shared" si="76"/>
        <v>43365.208333333328</v>
      </c>
      <c r="U830" s="6">
        <f t="shared" si="77"/>
        <v>2018</v>
      </c>
      <c r="V830" t="str" cm="1">
        <f t="array" ref="V830">_xlfn.IFS(D830&lt;1000,"&lt;1000",D830&lt;5000,"1000 to 4999",D830&lt;10000,"5000 to 9999",D830&lt;15000,"10000 to 14999",D830&lt;20000,"15000 to 19999",D830&lt;25000,"20000 to 24999",D830&lt;30000,"25000 to 29999",D830&lt;35000,"30000 to 34999",D830&lt;40000,"35000 to 39999",D830&lt;45000,"40000 to 44999",D830&lt;50000,"45000 to 49999",D830&gt;50000,"Greater than 50000")</f>
        <v>5000 to 9999</v>
      </c>
    </row>
    <row r="831" spans="1:22"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5" cm="1">
        <f t="array" ref="O831">_xlfn.IFS(INT(E831/D831)&gt;=2,2,INT(E831/D831)&lt;2,E831/D831)</f>
        <v>0.51343749999999999</v>
      </c>
      <c r="P831" s="7">
        <f t="shared" si="72"/>
        <v>32.006493506493506</v>
      </c>
      <c r="Q831" s="6" t="str">
        <f t="shared" si="73"/>
        <v>theater</v>
      </c>
      <c r="R831" s="6" t="str">
        <f t="shared" si="74"/>
        <v>plays</v>
      </c>
      <c r="S831" s="8">
        <f t="shared" si="75"/>
        <v>42164.208333333328</v>
      </c>
      <c r="T831" s="8">
        <f t="shared" si="76"/>
        <v>42179.208333333328</v>
      </c>
      <c r="U831" s="6">
        <f t="shared" si="77"/>
        <v>2015</v>
      </c>
      <c r="V831" t="str" cm="1">
        <f t="array" ref="V831">_xlfn.IFS(D831&lt;1000,"&lt;1000",D831&lt;5000,"1000 to 4999",D831&lt;10000,"5000 to 9999",D831&lt;15000,"10000 to 14999",D831&lt;20000,"15000 to 19999",D831&lt;25000,"20000 to 24999",D831&lt;30000,"25000 to 29999",D831&lt;35000,"30000 to 34999",D831&lt;40000,"35000 to 39999",D831&lt;45000,"40000 to 44999",D831&lt;50000,"45000 to 49999",D831&gt;50000,"Greater than 50000")</f>
        <v>5000 to 9999</v>
      </c>
    </row>
    <row r="832" spans="1:22"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5" cm="1">
        <f t="array" ref="O832">_xlfn.IFS(INT(E832/D832)&gt;=2,2,INT(E832/D832)&lt;2,E832/D832)</f>
        <v>1.1710526315789473E-2</v>
      </c>
      <c r="P832" s="7">
        <f t="shared" si="72"/>
        <v>64.727272727272734</v>
      </c>
      <c r="Q832" s="6" t="str">
        <f t="shared" si="73"/>
        <v>theater</v>
      </c>
      <c r="R832" s="6" t="str">
        <f t="shared" si="74"/>
        <v>plays</v>
      </c>
      <c r="S832" s="8">
        <f t="shared" si="75"/>
        <v>43103.25</v>
      </c>
      <c r="T832" s="8">
        <f t="shared" si="76"/>
        <v>43162.25</v>
      </c>
      <c r="U832" s="6">
        <f t="shared" si="77"/>
        <v>2018</v>
      </c>
      <c r="V832" t="str" cm="1">
        <f t="array" ref="V832">_xlfn.IFS(D832&lt;1000,"&lt;1000",D832&lt;5000,"1000 to 4999",D832&lt;10000,"5000 to 9999",D832&lt;15000,"10000 to 14999",D832&lt;20000,"15000 to 19999",D832&lt;25000,"20000 to 24999",D832&lt;30000,"25000 to 29999",D832&lt;35000,"30000 to 34999",D832&lt;40000,"35000 to 39999",D832&lt;45000,"40000 to 44999",D832&lt;50000,"45000 to 49999",D832&gt;50000,"Greater than 50000")</f>
        <v>Greater than 50000</v>
      </c>
    </row>
    <row r="833" spans="1:22"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5" cm="1">
        <f t="array" ref="O833">_xlfn.IFS(INT(E833/D833)&gt;=2,2,INT(E833/D833)&lt;2,E833/D833)</f>
        <v>1.089773429454171</v>
      </c>
      <c r="P833" s="7">
        <f t="shared" si="72"/>
        <v>24.998110087408456</v>
      </c>
      <c r="Q833" s="6" t="str">
        <f t="shared" si="73"/>
        <v>photography</v>
      </c>
      <c r="R833" s="6" t="str">
        <f t="shared" si="74"/>
        <v>photography books</v>
      </c>
      <c r="S833" s="8">
        <f t="shared" si="75"/>
        <v>40994.208333333336</v>
      </c>
      <c r="T833" s="8">
        <f t="shared" si="76"/>
        <v>41028.208333333336</v>
      </c>
      <c r="U833" s="6">
        <f t="shared" si="77"/>
        <v>2012</v>
      </c>
      <c r="V833" t="str" cm="1">
        <f t="array" ref="V833">_xlfn.IFS(D833&lt;1000,"&lt;1000",D833&lt;5000,"1000 to 4999",D833&lt;10000,"5000 to 9999",D833&lt;15000,"10000 to 14999",D833&lt;20000,"15000 to 19999",D833&lt;25000,"20000 to 24999",D833&lt;30000,"25000 to 29999",D833&lt;35000,"30000 to 34999",D833&lt;40000,"35000 to 39999",D833&lt;45000,"40000 to 44999",D833&lt;50000,"45000 to 49999",D833&gt;50000,"Greater than 50000")</f>
        <v>Greater than 50000</v>
      </c>
    </row>
    <row r="834" spans="1:22"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5" cm="1">
        <f t="array" ref="O834">_xlfn.IFS(INT(E834/D834)&gt;=2,2,INT(E834/D834)&lt;2,E834/D834)</f>
        <v>2</v>
      </c>
      <c r="P834" s="7">
        <f t="shared" si="72"/>
        <v>104.97764070932922</v>
      </c>
      <c r="Q834" s="6" t="str">
        <f t="shared" si="73"/>
        <v>publishing</v>
      </c>
      <c r="R834" s="6" t="str">
        <f t="shared" si="74"/>
        <v>translations</v>
      </c>
      <c r="S834" s="8">
        <f t="shared" si="75"/>
        <v>42299.208333333328</v>
      </c>
      <c r="T834" s="8">
        <f t="shared" si="76"/>
        <v>42333.25</v>
      </c>
      <c r="U834" s="6">
        <f t="shared" si="77"/>
        <v>2015</v>
      </c>
      <c r="V834" t="str" cm="1">
        <f t="array" ref="V834">_xlfn.IFS(D834&lt;1000,"&lt;1000",D834&lt;5000,"1000 to 4999",D834&lt;10000,"5000 to 9999",D834&lt;15000,"10000 to 14999",D834&lt;20000,"15000 to 19999",D834&lt;25000,"20000 to 24999",D834&lt;30000,"25000 to 29999",D834&lt;35000,"30000 to 34999",D834&lt;40000,"35000 to 39999",D834&lt;45000,"40000 to 44999",D834&lt;50000,"45000 to 49999",D834&gt;50000,"Greater than 50000")</f>
        <v>40000 to 44999</v>
      </c>
    </row>
    <row r="835" spans="1:22"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5" cm="1">
        <f t="array" ref="O835">_xlfn.IFS(INT(E835/D835)&gt;=2,2,INT(E835/D835)&lt;2,E835/D835)</f>
        <v>1.5769117647058823</v>
      </c>
      <c r="P835" s="7">
        <f t="shared" ref="P835:P898" si="78">IF(G835&lt;&gt;0,E835/G835,0)</f>
        <v>64.987878787878785</v>
      </c>
      <c r="Q835" s="6" t="str">
        <f t="shared" ref="Q835:Q898" si="79">LEFT(N835,FIND("/",N835)-1)</f>
        <v>publishing</v>
      </c>
      <c r="R835" s="6" t="str">
        <f t="shared" ref="R835:R898" si="80">RIGHT(N835,LEN(N835)-FIND("/",N835))</f>
        <v>translations</v>
      </c>
      <c r="S835" s="8">
        <f t="shared" ref="S835:S898" si="81">(J835/86400)+DATE(1970,1,1)</f>
        <v>40588.25</v>
      </c>
      <c r="T835" s="8">
        <f t="shared" ref="T835:T898" si="82">(K835/86400)+DATE(1970,1,1)</f>
        <v>40599.25</v>
      </c>
      <c r="U835" s="6">
        <f t="shared" ref="U835:U898" si="83">YEAR(S835)</f>
        <v>2011</v>
      </c>
      <c r="V835" t="str" cm="1">
        <f t="array" ref="V835">_xlfn.IFS(D835&lt;1000,"&lt;1000",D835&lt;5000,"1000 to 4999",D835&lt;10000,"5000 to 9999",D835&lt;15000,"10000 to 14999",D835&lt;20000,"15000 to 19999",D835&lt;25000,"20000 to 24999",D835&lt;30000,"25000 to 29999",D835&lt;35000,"30000 to 34999",D835&lt;40000,"35000 to 39999",D835&lt;45000,"40000 to 44999",D835&lt;50000,"45000 to 49999",D835&gt;50000,"Greater than 50000")</f>
        <v>5000 to 9999</v>
      </c>
    </row>
    <row r="836" spans="1:22"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5" cm="1">
        <f t="array" ref="O836">_xlfn.IFS(INT(E836/D836)&gt;=2,2,INT(E836/D836)&lt;2,E836/D836)</f>
        <v>1.5380821917808218</v>
      </c>
      <c r="P836" s="7">
        <f t="shared" si="78"/>
        <v>94.352941176470594</v>
      </c>
      <c r="Q836" s="6" t="str">
        <f t="shared" si="79"/>
        <v>theater</v>
      </c>
      <c r="R836" s="6" t="str">
        <f t="shared" si="80"/>
        <v>plays</v>
      </c>
      <c r="S836" s="8">
        <f t="shared" si="81"/>
        <v>41448.208333333336</v>
      </c>
      <c r="T836" s="8">
        <f t="shared" si="82"/>
        <v>41454.208333333336</v>
      </c>
      <c r="U836" s="6">
        <f t="shared" si="83"/>
        <v>2013</v>
      </c>
      <c r="V836" t="str" cm="1">
        <f t="array" ref="V836">_xlfn.IFS(D836&lt;1000,"&lt;1000",D836&lt;5000,"1000 to 4999",D836&lt;10000,"5000 to 9999",D836&lt;15000,"10000 to 14999",D836&lt;20000,"15000 to 19999",D836&lt;25000,"20000 to 24999",D836&lt;30000,"25000 to 29999",D836&lt;35000,"30000 to 34999",D836&lt;40000,"35000 to 39999",D836&lt;45000,"40000 to 44999",D836&lt;50000,"45000 to 49999",D836&gt;50000,"Greater than 50000")</f>
        <v>5000 to 9999</v>
      </c>
    </row>
    <row r="837" spans="1:22"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5" cm="1">
        <f t="array" ref="O837">_xlfn.IFS(INT(E837/D837)&gt;=2,2,INT(E837/D837)&lt;2,E837/D837)</f>
        <v>0.89738979118329465</v>
      </c>
      <c r="P837" s="7">
        <f t="shared" si="78"/>
        <v>44.001706484641637</v>
      </c>
      <c r="Q837" s="6" t="str">
        <f t="shared" si="79"/>
        <v>technology</v>
      </c>
      <c r="R837" s="6" t="str">
        <f t="shared" si="80"/>
        <v>web</v>
      </c>
      <c r="S837" s="8">
        <f t="shared" si="81"/>
        <v>42063.25</v>
      </c>
      <c r="T837" s="8">
        <f t="shared" si="82"/>
        <v>42069.25</v>
      </c>
      <c r="U837" s="6">
        <f t="shared" si="83"/>
        <v>2015</v>
      </c>
      <c r="V837" t="str" cm="1">
        <f t="array" ref="V837">_xlfn.IFS(D837&lt;1000,"&lt;1000",D837&lt;5000,"1000 to 4999",D837&lt;10000,"5000 to 9999",D837&lt;15000,"10000 to 14999",D837&lt;20000,"15000 to 19999",D837&lt;25000,"20000 to 24999",D837&lt;30000,"25000 to 29999",D837&lt;35000,"30000 to 34999",D837&lt;40000,"35000 to 39999",D837&lt;45000,"40000 to 44999",D837&lt;50000,"45000 to 49999",D837&gt;50000,"Greater than 50000")</f>
        <v>Greater than 50000</v>
      </c>
    </row>
    <row r="838" spans="1:22"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5" cm="1">
        <f t="array" ref="O838">_xlfn.IFS(INT(E838/D838)&gt;=2,2,INT(E838/D838)&lt;2,E838/D838)</f>
        <v>0.75135802469135804</v>
      </c>
      <c r="P838" s="7">
        <f t="shared" si="78"/>
        <v>64.744680851063833</v>
      </c>
      <c r="Q838" s="6" t="str">
        <f t="shared" si="79"/>
        <v>music</v>
      </c>
      <c r="R838" s="6" t="str">
        <f t="shared" si="80"/>
        <v>indie rock</v>
      </c>
      <c r="S838" s="8">
        <f t="shared" si="81"/>
        <v>40214.25</v>
      </c>
      <c r="T838" s="8">
        <f t="shared" si="82"/>
        <v>40225.25</v>
      </c>
      <c r="U838" s="6">
        <f t="shared" si="83"/>
        <v>2010</v>
      </c>
      <c r="V838" t="str" cm="1">
        <f t="array" ref="V838">_xlfn.IFS(D838&lt;1000,"&lt;1000",D838&lt;5000,"1000 to 4999",D838&lt;10000,"5000 to 9999",D838&lt;15000,"10000 to 14999",D838&lt;20000,"15000 to 19999",D838&lt;25000,"20000 to 24999",D838&lt;30000,"25000 to 29999",D838&lt;35000,"30000 to 34999",D838&lt;40000,"35000 to 39999",D838&lt;45000,"40000 to 44999",D838&lt;50000,"45000 to 49999",D838&gt;50000,"Greater than 50000")</f>
        <v>5000 to 9999</v>
      </c>
    </row>
    <row r="839" spans="1:22"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5" cm="1">
        <f t="array" ref="O839">_xlfn.IFS(INT(E839/D839)&gt;=2,2,INT(E839/D839)&lt;2,E839/D839)</f>
        <v>2</v>
      </c>
      <c r="P839" s="7">
        <f t="shared" si="78"/>
        <v>84.00667779632721</v>
      </c>
      <c r="Q839" s="6" t="str">
        <f t="shared" si="79"/>
        <v>music</v>
      </c>
      <c r="R839" s="6" t="str">
        <f t="shared" si="80"/>
        <v>jazz</v>
      </c>
      <c r="S839" s="8">
        <f t="shared" si="81"/>
        <v>40629.208333333336</v>
      </c>
      <c r="T839" s="8">
        <f t="shared" si="82"/>
        <v>40683.208333333336</v>
      </c>
      <c r="U839" s="6">
        <f t="shared" si="83"/>
        <v>2011</v>
      </c>
      <c r="V839" t="str" cm="1">
        <f t="array" ref="V839">_xlfn.IFS(D839&lt;1000,"&lt;1000",D839&lt;5000,"1000 to 4999",D839&lt;10000,"5000 to 9999",D839&lt;15000,"10000 to 14999",D839&lt;20000,"15000 to 19999",D839&lt;25000,"20000 to 24999",D839&lt;30000,"25000 to 29999",D839&lt;35000,"30000 to 34999",D839&lt;40000,"35000 to 39999",D839&lt;45000,"40000 to 44999",D839&lt;50000,"45000 to 49999",D839&gt;50000,"Greater than 50000")</f>
        <v>15000 to 19999</v>
      </c>
    </row>
    <row r="840" spans="1:22"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5" cm="1">
        <f t="array" ref="O840">_xlfn.IFS(INT(E840/D840)&gt;=2,2,INT(E840/D840)&lt;2,E840/D840)</f>
        <v>1.3890625000000001</v>
      </c>
      <c r="P840" s="7">
        <f t="shared" si="78"/>
        <v>34.061302681992338</v>
      </c>
      <c r="Q840" s="6" t="str">
        <f t="shared" si="79"/>
        <v>theater</v>
      </c>
      <c r="R840" s="6" t="str">
        <f t="shared" si="80"/>
        <v>plays</v>
      </c>
      <c r="S840" s="8">
        <f t="shared" si="81"/>
        <v>43370.208333333328</v>
      </c>
      <c r="T840" s="8">
        <f t="shared" si="82"/>
        <v>43379.208333333328</v>
      </c>
      <c r="U840" s="6">
        <f t="shared" si="83"/>
        <v>2018</v>
      </c>
      <c r="V840" t="str" cm="1">
        <f t="array" ref="V840">_xlfn.IFS(D840&lt;1000,"&lt;1000",D840&lt;5000,"1000 to 4999",D840&lt;10000,"5000 to 9999",D840&lt;15000,"10000 to 14999",D840&lt;20000,"15000 to 19999",D840&lt;25000,"20000 to 24999",D840&lt;30000,"25000 to 29999",D840&lt;35000,"30000 to 34999",D840&lt;40000,"35000 to 39999",D840&lt;45000,"40000 to 44999",D840&lt;50000,"45000 to 49999",D840&gt;50000,"Greater than 50000")</f>
        <v>5000 to 9999</v>
      </c>
    </row>
    <row r="841" spans="1:22"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5" cm="1">
        <f t="array" ref="O841">_xlfn.IFS(INT(E841/D841)&gt;=2,2,INT(E841/D841)&lt;2,E841/D841)</f>
        <v>1.9018181818181819</v>
      </c>
      <c r="P841" s="7">
        <f t="shared" si="78"/>
        <v>93.273885350318466</v>
      </c>
      <c r="Q841" s="6" t="str">
        <f t="shared" si="79"/>
        <v>film &amp; video</v>
      </c>
      <c r="R841" s="6" t="str">
        <f t="shared" si="80"/>
        <v>documentary</v>
      </c>
      <c r="S841" s="8">
        <f t="shared" si="81"/>
        <v>41715.208333333336</v>
      </c>
      <c r="T841" s="8">
        <f t="shared" si="82"/>
        <v>41760.208333333336</v>
      </c>
      <c r="U841" s="6">
        <f t="shared" si="83"/>
        <v>2014</v>
      </c>
      <c r="V841" t="str" cm="1">
        <f t="array" ref="V841">_xlfn.IFS(D841&lt;1000,"&lt;1000",D841&lt;5000,"1000 to 4999",D841&lt;10000,"5000 to 9999",D841&lt;15000,"10000 to 14999",D841&lt;20000,"15000 to 19999",D841&lt;25000,"20000 to 24999",D841&lt;30000,"25000 to 29999",D841&lt;35000,"30000 to 34999",D841&lt;40000,"35000 to 39999",D841&lt;45000,"40000 to 44999",D841&lt;50000,"45000 to 49999",D841&gt;50000,"Greater than 50000")</f>
        <v>5000 to 9999</v>
      </c>
    </row>
    <row r="842" spans="1:22"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5" cm="1">
        <f t="array" ref="O842">_xlfn.IFS(INT(E842/D842)&gt;=2,2,INT(E842/D842)&lt;2,E842/D842)</f>
        <v>1.0024333619948409</v>
      </c>
      <c r="P842" s="7">
        <f t="shared" si="78"/>
        <v>32.998301726577978</v>
      </c>
      <c r="Q842" s="6" t="str">
        <f t="shared" si="79"/>
        <v>theater</v>
      </c>
      <c r="R842" s="6" t="str">
        <f t="shared" si="80"/>
        <v>plays</v>
      </c>
      <c r="S842" s="8">
        <f t="shared" si="81"/>
        <v>41836.208333333336</v>
      </c>
      <c r="T842" s="8">
        <f t="shared" si="82"/>
        <v>41838.208333333336</v>
      </c>
      <c r="U842" s="6">
        <f t="shared" si="83"/>
        <v>2014</v>
      </c>
      <c r="V842" t="str" cm="1">
        <f t="array" ref="V842">_xlfn.IFS(D842&lt;1000,"&lt;1000",D842&lt;5000,"1000 to 4999",D842&lt;10000,"5000 to 9999",D842&lt;15000,"10000 to 14999",D842&lt;20000,"15000 to 19999",D842&lt;25000,"20000 to 24999",D842&lt;30000,"25000 to 29999",D842&lt;35000,"30000 to 34999",D842&lt;40000,"35000 to 39999",D842&lt;45000,"40000 to 44999",D842&lt;50000,"45000 to 49999",D842&gt;50000,"Greater than 50000")</f>
        <v>Greater than 50000</v>
      </c>
    </row>
    <row r="843" spans="1:22"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5" cm="1">
        <f t="array" ref="O843">_xlfn.IFS(INT(E843/D843)&gt;=2,2,INT(E843/D843)&lt;2,E843/D843)</f>
        <v>1.4275824175824177</v>
      </c>
      <c r="P843" s="7">
        <f t="shared" si="78"/>
        <v>83.812903225806451</v>
      </c>
      <c r="Q843" s="6" t="str">
        <f t="shared" si="79"/>
        <v>technology</v>
      </c>
      <c r="R843" s="6" t="str">
        <f t="shared" si="80"/>
        <v>web</v>
      </c>
      <c r="S843" s="8">
        <f t="shared" si="81"/>
        <v>42419.25</v>
      </c>
      <c r="T843" s="8">
        <f t="shared" si="82"/>
        <v>42435.25</v>
      </c>
      <c r="U843" s="6">
        <f t="shared" si="83"/>
        <v>2016</v>
      </c>
      <c r="V843" t="str" cm="1">
        <f t="array" ref="V843">_xlfn.IFS(D843&lt;1000,"&lt;1000",D843&lt;5000,"1000 to 4999",D843&lt;10000,"5000 to 9999",D843&lt;15000,"10000 to 14999",D843&lt;20000,"15000 to 19999",D843&lt;25000,"20000 to 24999",D843&lt;30000,"25000 to 29999",D843&lt;35000,"30000 to 34999",D843&lt;40000,"35000 to 39999",D843&lt;45000,"40000 to 44999",D843&lt;50000,"45000 to 49999",D843&gt;50000,"Greater than 50000")</f>
        <v>5000 to 9999</v>
      </c>
    </row>
    <row r="844" spans="1:22"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5" cm="1">
        <f t="array" ref="O844">_xlfn.IFS(INT(E844/D844)&gt;=2,2,INT(E844/D844)&lt;2,E844/D844)</f>
        <v>2</v>
      </c>
      <c r="P844" s="7">
        <f t="shared" si="78"/>
        <v>63.992424242424242</v>
      </c>
      <c r="Q844" s="6" t="str">
        <f t="shared" si="79"/>
        <v>technology</v>
      </c>
      <c r="R844" s="6" t="str">
        <f t="shared" si="80"/>
        <v>wearables</v>
      </c>
      <c r="S844" s="8">
        <f t="shared" si="81"/>
        <v>43266.208333333328</v>
      </c>
      <c r="T844" s="8">
        <f t="shared" si="82"/>
        <v>43269.208333333328</v>
      </c>
      <c r="U844" s="6">
        <f t="shared" si="83"/>
        <v>2018</v>
      </c>
      <c r="V844" t="str" cm="1">
        <f t="array" ref="V844">_xlfn.IFS(D844&lt;1000,"&lt;1000",D844&lt;5000,"1000 to 4999",D844&lt;10000,"5000 to 9999",D844&lt;15000,"10000 to 14999",D844&lt;20000,"15000 to 19999",D844&lt;25000,"20000 to 24999",D844&lt;30000,"25000 to 29999",D844&lt;35000,"30000 to 34999",D844&lt;40000,"35000 to 39999",D844&lt;45000,"40000 to 44999",D844&lt;50000,"45000 to 49999",D844&gt;50000,"Greater than 50000")</f>
        <v>1000 to 4999</v>
      </c>
    </row>
    <row r="845" spans="1:22"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5" cm="1">
        <f t="array" ref="O845">_xlfn.IFS(INT(E845/D845)&gt;=2,2,INT(E845/D845)&lt;2,E845/D845)</f>
        <v>0.30715909090909088</v>
      </c>
      <c r="P845" s="7">
        <f t="shared" si="78"/>
        <v>81.909090909090907</v>
      </c>
      <c r="Q845" s="6" t="str">
        <f t="shared" si="79"/>
        <v>photography</v>
      </c>
      <c r="R845" s="6" t="str">
        <f t="shared" si="80"/>
        <v>photography books</v>
      </c>
      <c r="S845" s="8">
        <f t="shared" si="81"/>
        <v>43338.208333333328</v>
      </c>
      <c r="T845" s="8">
        <f t="shared" si="82"/>
        <v>43344.208333333328</v>
      </c>
      <c r="U845" s="6">
        <f t="shared" si="83"/>
        <v>2018</v>
      </c>
      <c r="V845" t="str" cm="1">
        <f t="array" ref="V845">_xlfn.IFS(D845&lt;1000,"&lt;1000",D845&lt;5000,"1000 to 4999",D845&lt;10000,"5000 to 9999",D845&lt;15000,"10000 to 14999",D845&lt;20000,"15000 to 19999",D845&lt;25000,"20000 to 24999",D845&lt;30000,"25000 to 29999",D845&lt;35000,"30000 to 34999",D845&lt;40000,"35000 to 39999",D845&lt;45000,"40000 to 44999",D845&lt;50000,"45000 to 49999",D845&gt;50000,"Greater than 50000")</f>
        <v>5000 to 9999</v>
      </c>
    </row>
    <row r="846" spans="1:22"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5" cm="1">
        <f t="array" ref="O846">_xlfn.IFS(INT(E846/D846)&gt;=2,2,INT(E846/D846)&lt;2,E846/D846)</f>
        <v>0.99397727272727276</v>
      </c>
      <c r="P846" s="7">
        <f t="shared" si="78"/>
        <v>93.053191489361708</v>
      </c>
      <c r="Q846" s="6" t="str">
        <f t="shared" si="79"/>
        <v>film &amp; video</v>
      </c>
      <c r="R846" s="6" t="str">
        <f t="shared" si="80"/>
        <v>documentary</v>
      </c>
      <c r="S846" s="8">
        <f t="shared" si="81"/>
        <v>40930.25</v>
      </c>
      <c r="T846" s="8">
        <f t="shared" si="82"/>
        <v>40933.25</v>
      </c>
      <c r="U846" s="6">
        <f t="shared" si="83"/>
        <v>2012</v>
      </c>
      <c r="V846" t="str" cm="1">
        <f t="array" ref="V846">_xlfn.IFS(D846&lt;1000,"&lt;1000",D846&lt;5000,"1000 to 4999",D846&lt;10000,"5000 to 9999",D846&lt;15000,"10000 to 14999",D846&lt;20000,"15000 to 19999",D846&lt;25000,"20000 to 24999",D846&lt;30000,"25000 to 29999",D846&lt;35000,"30000 to 34999",D846&lt;40000,"35000 to 39999",D846&lt;45000,"40000 to 44999",D846&lt;50000,"45000 to 49999",D846&gt;50000,"Greater than 50000")</f>
        <v>5000 to 9999</v>
      </c>
    </row>
    <row r="847" spans="1:22"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5" cm="1">
        <f t="array" ref="O847">_xlfn.IFS(INT(E847/D847)&gt;=2,2,INT(E847/D847)&lt;2,E847/D847)</f>
        <v>1.9754935622317598</v>
      </c>
      <c r="P847" s="7">
        <f t="shared" si="78"/>
        <v>101.98449039881831</v>
      </c>
      <c r="Q847" s="6" t="str">
        <f t="shared" si="79"/>
        <v>technology</v>
      </c>
      <c r="R847" s="6" t="str">
        <f t="shared" si="80"/>
        <v>web</v>
      </c>
      <c r="S847" s="8">
        <f t="shared" si="81"/>
        <v>43235.208333333328</v>
      </c>
      <c r="T847" s="8">
        <f t="shared" si="82"/>
        <v>43272.208333333328</v>
      </c>
      <c r="U847" s="6">
        <f t="shared" si="83"/>
        <v>2018</v>
      </c>
      <c r="V847" t="str" cm="1">
        <f t="array" ref="V847">_xlfn.IFS(D847&lt;1000,"&lt;1000",D847&lt;5000,"1000 to 4999",D847&lt;10000,"5000 to 9999",D847&lt;15000,"10000 to 14999",D847&lt;20000,"15000 to 19999",D847&lt;25000,"20000 to 24999",D847&lt;30000,"25000 to 29999",D847&lt;35000,"30000 to 34999",D847&lt;40000,"35000 to 39999",D847&lt;45000,"40000 to 44999",D847&lt;50000,"45000 to 49999",D847&gt;50000,"Greater than 50000")</f>
        <v>Greater than 50000</v>
      </c>
    </row>
    <row r="848" spans="1:22"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5" cm="1">
        <f t="array" ref="O848">_xlfn.IFS(INT(E848/D848)&gt;=2,2,INT(E848/D848)&lt;2,E848/D848)</f>
        <v>2</v>
      </c>
      <c r="P848" s="7">
        <f t="shared" si="78"/>
        <v>105.9375</v>
      </c>
      <c r="Q848" s="6" t="str">
        <f t="shared" si="79"/>
        <v>technology</v>
      </c>
      <c r="R848" s="6" t="str">
        <f t="shared" si="80"/>
        <v>web</v>
      </c>
      <c r="S848" s="8">
        <f t="shared" si="81"/>
        <v>43302.208333333328</v>
      </c>
      <c r="T848" s="8">
        <f t="shared" si="82"/>
        <v>43338.208333333328</v>
      </c>
      <c r="U848" s="6">
        <f t="shared" si="83"/>
        <v>2018</v>
      </c>
      <c r="V848" t="str" cm="1">
        <f t="array" ref="V848">_xlfn.IFS(D848&lt;1000,"&lt;1000",D848&lt;5000,"1000 to 4999",D848&lt;10000,"5000 to 9999",D848&lt;15000,"10000 to 14999",D848&lt;20000,"15000 to 19999",D848&lt;25000,"20000 to 24999",D848&lt;30000,"25000 to 29999",D848&lt;35000,"30000 to 34999",D848&lt;40000,"35000 to 39999",D848&lt;45000,"40000 to 44999",D848&lt;50000,"45000 to 49999",D848&gt;50000,"Greater than 50000")</f>
        <v>1000 to 4999</v>
      </c>
    </row>
    <row r="849" spans="1:22"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5" cm="1">
        <f t="array" ref="O849">_xlfn.IFS(INT(E849/D849)&gt;=2,2,INT(E849/D849)&lt;2,E849/D849)</f>
        <v>2</v>
      </c>
      <c r="P849" s="7">
        <f t="shared" si="78"/>
        <v>101.58181818181818</v>
      </c>
      <c r="Q849" s="6" t="str">
        <f t="shared" si="79"/>
        <v>food</v>
      </c>
      <c r="R849" s="6" t="str">
        <f t="shared" si="80"/>
        <v>food trucks</v>
      </c>
      <c r="S849" s="8">
        <f t="shared" si="81"/>
        <v>43107.25</v>
      </c>
      <c r="T849" s="8">
        <f t="shared" si="82"/>
        <v>43110.25</v>
      </c>
      <c r="U849" s="6">
        <f t="shared" si="83"/>
        <v>2018</v>
      </c>
      <c r="V849" t="str" cm="1">
        <f t="array" ref="V849">_xlfn.IFS(D849&lt;1000,"&lt;1000",D849&lt;5000,"1000 to 4999",D849&lt;10000,"5000 to 9999",D849&lt;15000,"10000 to 14999",D849&lt;20000,"15000 to 19999",D849&lt;25000,"20000 to 24999",D849&lt;30000,"25000 to 29999",D849&lt;35000,"30000 to 34999",D849&lt;40000,"35000 to 39999",D849&lt;45000,"40000 to 44999",D849&lt;50000,"45000 to 49999",D849&gt;50000,"Greater than 50000")</f>
        <v>1000 to 4999</v>
      </c>
    </row>
    <row r="850" spans="1:22"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5" cm="1">
        <f t="array" ref="O850">_xlfn.IFS(INT(E850/D850)&gt;=2,2,INT(E850/D850)&lt;2,E850/D850)</f>
        <v>2</v>
      </c>
      <c r="P850" s="7">
        <f t="shared" si="78"/>
        <v>62.970930232558139</v>
      </c>
      <c r="Q850" s="6" t="str">
        <f t="shared" si="79"/>
        <v>film &amp; video</v>
      </c>
      <c r="R850" s="6" t="str">
        <f t="shared" si="80"/>
        <v>drama</v>
      </c>
      <c r="S850" s="8">
        <f t="shared" si="81"/>
        <v>40341.208333333336</v>
      </c>
      <c r="T850" s="8">
        <f t="shared" si="82"/>
        <v>40350.208333333336</v>
      </c>
      <c r="U850" s="6">
        <f t="shared" si="83"/>
        <v>2010</v>
      </c>
      <c r="V850" t="str" cm="1">
        <f t="array" ref="V850">_xlfn.IFS(D850&lt;1000,"&lt;1000",D850&lt;5000,"1000 to 4999",D850&lt;10000,"5000 to 9999",D850&lt;15000,"10000 to 14999",D850&lt;20000,"15000 to 19999",D850&lt;25000,"20000 to 24999",D850&lt;30000,"25000 to 29999",D850&lt;35000,"30000 to 34999",D850&lt;40000,"35000 to 39999",D850&lt;45000,"40000 to 44999",D850&lt;50000,"45000 to 49999",D850&gt;50000,"Greater than 50000")</f>
        <v>1000 to 4999</v>
      </c>
    </row>
    <row r="851" spans="1:22"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5" cm="1">
        <f t="array" ref="O851">_xlfn.IFS(INT(E851/D851)&gt;=2,2,INT(E851/D851)&lt;2,E851/D851)</f>
        <v>1.3308955223880596</v>
      </c>
      <c r="P851" s="7">
        <f t="shared" si="78"/>
        <v>29.045602605863191</v>
      </c>
      <c r="Q851" s="6" t="str">
        <f t="shared" si="79"/>
        <v>music</v>
      </c>
      <c r="R851" s="6" t="str">
        <f t="shared" si="80"/>
        <v>indie rock</v>
      </c>
      <c r="S851" s="8">
        <f t="shared" si="81"/>
        <v>40948.25</v>
      </c>
      <c r="T851" s="8">
        <f t="shared" si="82"/>
        <v>40951.25</v>
      </c>
      <c r="U851" s="6">
        <f t="shared" si="83"/>
        <v>2012</v>
      </c>
      <c r="V851" t="str" cm="1">
        <f t="array" ref="V851">_xlfn.IFS(D851&lt;1000,"&lt;1000",D851&lt;5000,"1000 to 4999",D851&lt;10000,"5000 to 9999",D851&lt;15000,"10000 to 14999",D851&lt;20000,"15000 to 19999",D851&lt;25000,"20000 to 24999",D851&lt;30000,"25000 to 29999",D851&lt;35000,"30000 to 34999",D851&lt;40000,"35000 to 39999",D851&lt;45000,"40000 to 44999",D851&lt;50000,"45000 to 49999",D851&gt;50000,"Greater than 50000")</f>
        <v>5000 to 9999</v>
      </c>
    </row>
    <row r="852" spans="1:22"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5" cm="1">
        <f t="array" ref="O852">_xlfn.IFS(INT(E852/D852)&gt;=2,2,INT(E852/D852)&lt;2,E852/D852)</f>
        <v>0.01</v>
      </c>
      <c r="P852" s="7">
        <f t="shared" si="78"/>
        <v>1</v>
      </c>
      <c r="Q852" s="6" t="str">
        <f t="shared" si="79"/>
        <v>music</v>
      </c>
      <c r="R852" s="6" t="str">
        <f t="shared" si="80"/>
        <v>rock</v>
      </c>
      <c r="S852" s="8">
        <f t="shared" si="81"/>
        <v>40866.25</v>
      </c>
      <c r="T852" s="8">
        <f t="shared" si="82"/>
        <v>40881.25</v>
      </c>
      <c r="U852" s="6">
        <f t="shared" si="83"/>
        <v>2011</v>
      </c>
      <c r="V852" t="str" cm="1">
        <f t="array" ref="V852">_xlfn.IFS(D852&lt;1000,"&lt;1000",D852&lt;5000,"1000 to 4999",D852&lt;10000,"5000 to 9999",D852&lt;15000,"10000 to 14999",D852&lt;20000,"15000 to 19999",D852&lt;25000,"20000 to 24999",D852&lt;30000,"25000 to 29999",D852&lt;35000,"30000 to 34999",D852&lt;40000,"35000 to 39999",D852&lt;45000,"40000 to 44999",D852&lt;50000,"45000 to 49999",D852&gt;50000,"Greater than 50000")</f>
        <v>&lt;1000</v>
      </c>
    </row>
    <row r="853" spans="1:22"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5" cm="1">
        <f t="array" ref="O853">_xlfn.IFS(INT(E853/D853)&gt;=2,2,INT(E853/D853)&lt;2,E853/D853)</f>
        <v>2</v>
      </c>
      <c r="P853" s="7">
        <f t="shared" si="78"/>
        <v>77.924999999999997</v>
      </c>
      <c r="Q853" s="6" t="str">
        <f t="shared" si="79"/>
        <v>music</v>
      </c>
      <c r="R853" s="6" t="str">
        <f t="shared" si="80"/>
        <v>electric music</v>
      </c>
      <c r="S853" s="8">
        <f t="shared" si="81"/>
        <v>41031.208333333336</v>
      </c>
      <c r="T853" s="8">
        <f t="shared" si="82"/>
        <v>41064.208333333336</v>
      </c>
      <c r="U853" s="6">
        <f t="shared" si="83"/>
        <v>2012</v>
      </c>
      <c r="V853" t="str" cm="1">
        <f t="array" ref="V853">_xlfn.IFS(D853&lt;1000,"&lt;1000",D853&lt;5000,"1000 to 4999",D853&lt;10000,"5000 to 9999",D853&lt;15000,"10000 to 14999",D853&lt;20000,"15000 to 19999",D853&lt;25000,"20000 to 24999",D853&lt;30000,"25000 to 29999",D853&lt;35000,"30000 to 34999",D853&lt;40000,"35000 to 39999",D853&lt;45000,"40000 to 44999",D853&lt;50000,"45000 to 49999",D853&gt;50000,"Greater than 50000")</f>
        <v>5000 to 9999</v>
      </c>
    </row>
    <row r="854" spans="1:22"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5" cm="1">
        <f t="array" ref="O854">_xlfn.IFS(INT(E854/D854)&gt;=2,2,INT(E854/D854)&lt;2,E854/D854)</f>
        <v>0.51122448979591839</v>
      </c>
      <c r="P854" s="7">
        <f t="shared" si="78"/>
        <v>80.806451612903231</v>
      </c>
      <c r="Q854" s="6" t="str">
        <f t="shared" si="79"/>
        <v>games</v>
      </c>
      <c r="R854" s="6" t="str">
        <f t="shared" si="80"/>
        <v>video games</v>
      </c>
      <c r="S854" s="8">
        <f t="shared" si="81"/>
        <v>40740.208333333336</v>
      </c>
      <c r="T854" s="8">
        <f t="shared" si="82"/>
        <v>40750.208333333336</v>
      </c>
      <c r="U854" s="6">
        <f t="shared" si="83"/>
        <v>2011</v>
      </c>
      <c r="V854" t="str" cm="1">
        <f t="array" ref="V854">_xlfn.IFS(D854&lt;1000,"&lt;1000",D854&lt;5000,"1000 to 4999",D854&lt;10000,"5000 to 9999",D854&lt;15000,"10000 to 14999",D854&lt;20000,"15000 to 19999",D854&lt;25000,"20000 to 24999",D854&lt;30000,"25000 to 29999",D854&lt;35000,"30000 to 34999",D854&lt;40000,"35000 to 39999",D854&lt;45000,"40000 to 44999",D854&lt;50000,"45000 to 49999",D854&gt;50000,"Greater than 50000")</f>
        <v>1000 to 4999</v>
      </c>
    </row>
    <row r="855" spans="1:22"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5" cm="1">
        <f t="array" ref="O855">_xlfn.IFS(INT(E855/D855)&gt;=2,2,INT(E855/D855)&lt;2,E855/D855)</f>
        <v>2</v>
      </c>
      <c r="P855" s="7">
        <f t="shared" si="78"/>
        <v>76.006816632583508</v>
      </c>
      <c r="Q855" s="6" t="str">
        <f t="shared" si="79"/>
        <v>music</v>
      </c>
      <c r="R855" s="6" t="str">
        <f t="shared" si="80"/>
        <v>indie rock</v>
      </c>
      <c r="S855" s="8">
        <f t="shared" si="81"/>
        <v>40714.208333333336</v>
      </c>
      <c r="T855" s="8">
        <f t="shared" si="82"/>
        <v>40719.208333333336</v>
      </c>
      <c r="U855" s="6">
        <f t="shared" si="83"/>
        <v>2011</v>
      </c>
      <c r="V855" t="str" cm="1">
        <f t="array" ref="V855">_xlfn.IFS(D855&lt;1000,"&lt;1000",D855&lt;5000,"1000 to 4999",D855&lt;10000,"5000 to 9999",D855&lt;15000,"10000 to 14999",D855&lt;20000,"15000 to 19999",D855&lt;25000,"20000 to 24999",D855&lt;30000,"25000 to 29999",D855&lt;35000,"30000 to 34999",D855&lt;40000,"35000 to 39999",D855&lt;45000,"40000 to 44999",D855&lt;50000,"45000 to 49999",D855&gt;50000,"Greater than 50000")</f>
        <v>15000 to 19999</v>
      </c>
    </row>
    <row r="856" spans="1:22"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5" cm="1">
        <f t="array" ref="O856">_xlfn.IFS(INT(E856/D856)&gt;=2,2,INT(E856/D856)&lt;2,E856/D856)</f>
        <v>1.1363099415204678</v>
      </c>
      <c r="P856" s="7">
        <f t="shared" si="78"/>
        <v>72.993613824192337</v>
      </c>
      <c r="Q856" s="6" t="str">
        <f t="shared" si="79"/>
        <v>publishing</v>
      </c>
      <c r="R856" s="6" t="str">
        <f t="shared" si="80"/>
        <v>fiction</v>
      </c>
      <c r="S856" s="8">
        <f t="shared" si="81"/>
        <v>43787.25</v>
      </c>
      <c r="T856" s="8">
        <f t="shared" si="82"/>
        <v>43814.25</v>
      </c>
      <c r="U856" s="6">
        <f t="shared" si="83"/>
        <v>2019</v>
      </c>
      <c r="V856" t="str" cm="1">
        <f t="array" ref="V856">_xlfn.IFS(D856&lt;1000,"&lt;1000",D856&lt;5000,"1000 to 4999",D856&lt;10000,"5000 to 9999",D856&lt;15000,"10000 to 14999",D856&lt;20000,"15000 to 19999",D856&lt;25000,"20000 to 24999",D856&lt;30000,"25000 to 29999",D856&lt;35000,"30000 to 34999",D856&lt;40000,"35000 to 39999",D856&lt;45000,"40000 to 44999",D856&lt;50000,"45000 to 49999",D856&gt;50000,"Greater than 50000")</f>
        <v>Greater than 50000</v>
      </c>
    </row>
    <row r="857" spans="1:22"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5" cm="1">
        <f t="array" ref="O857">_xlfn.IFS(INT(E857/D857)&gt;=2,2,INT(E857/D857)&lt;2,E857/D857)</f>
        <v>1.0237606837606839</v>
      </c>
      <c r="P857" s="7">
        <f t="shared" si="78"/>
        <v>53</v>
      </c>
      <c r="Q857" s="6" t="str">
        <f t="shared" si="79"/>
        <v>theater</v>
      </c>
      <c r="R857" s="6" t="str">
        <f t="shared" si="80"/>
        <v>plays</v>
      </c>
      <c r="S857" s="8">
        <f t="shared" si="81"/>
        <v>40712.208333333336</v>
      </c>
      <c r="T857" s="8">
        <f t="shared" si="82"/>
        <v>40743.208333333336</v>
      </c>
      <c r="U857" s="6">
        <f t="shared" si="83"/>
        <v>2011</v>
      </c>
      <c r="V857" t="str" cm="1">
        <f t="array" ref="V857">_xlfn.IFS(D857&lt;1000,"&lt;1000",D857&lt;5000,"1000 to 4999",D857&lt;10000,"5000 to 9999",D857&lt;15000,"10000 to 14999",D857&lt;20000,"15000 to 19999",D857&lt;25000,"20000 to 24999",D857&lt;30000,"25000 to 29999",D857&lt;35000,"30000 to 34999",D857&lt;40000,"35000 to 39999",D857&lt;45000,"40000 to 44999",D857&lt;50000,"45000 to 49999",D857&gt;50000,"Greater than 50000")</f>
        <v>20000 to 24999</v>
      </c>
    </row>
    <row r="858" spans="1:22"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5" cm="1">
        <f t="array" ref="O858">_xlfn.IFS(INT(E858/D858)&gt;=2,2,INT(E858/D858)&lt;2,E858/D858)</f>
        <v>2</v>
      </c>
      <c r="P858" s="7">
        <f t="shared" si="78"/>
        <v>54.164556962025316</v>
      </c>
      <c r="Q858" s="6" t="str">
        <f t="shared" si="79"/>
        <v>food</v>
      </c>
      <c r="R858" s="6" t="str">
        <f t="shared" si="80"/>
        <v>food trucks</v>
      </c>
      <c r="S858" s="8">
        <f t="shared" si="81"/>
        <v>41023.208333333336</v>
      </c>
      <c r="T858" s="8">
        <f t="shared" si="82"/>
        <v>41040.208333333336</v>
      </c>
      <c r="U858" s="6">
        <f t="shared" si="83"/>
        <v>2012</v>
      </c>
      <c r="V858" t="str" cm="1">
        <f t="array" ref="V858">_xlfn.IFS(D858&lt;1000,"&lt;1000",D858&lt;5000,"1000 to 4999",D858&lt;10000,"5000 to 9999",D858&lt;15000,"10000 to 14999",D858&lt;20000,"15000 to 19999",D858&lt;25000,"20000 to 24999",D858&lt;30000,"25000 to 29999",D858&lt;35000,"30000 to 34999",D858&lt;40000,"35000 to 39999",D858&lt;45000,"40000 to 44999",D858&lt;50000,"45000 to 49999",D858&gt;50000,"Greater than 50000")</f>
        <v>1000 to 4999</v>
      </c>
    </row>
    <row r="859" spans="1:22"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5" cm="1">
        <f t="array" ref="O859">_xlfn.IFS(INT(E859/D859)&gt;=2,2,INT(E859/D859)&lt;2,E859/D859)</f>
        <v>1.3986792452830188</v>
      </c>
      <c r="P859" s="7">
        <f t="shared" si="78"/>
        <v>32.946666666666665</v>
      </c>
      <c r="Q859" s="6" t="str">
        <f t="shared" si="79"/>
        <v>film &amp; video</v>
      </c>
      <c r="R859" s="6" t="str">
        <f t="shared" si="80"/>
        <v>shorts</v>
      </c>
      <c r="S859" s="8">
        <f t="shared" si="81"/>
        <v>40944.25</v>
      </c>
      <c r="T859" s="8">
        <f t="shared" si="82"/>
        <v>40967.25</v>
      </c>
      <c r="U859" s="6">
        <f t="shared" si="83"/>
        <v>2012</v>
      </c>
      <c r="V859" t="str" cm="1">
        <f t="array" ref="V859">_xlfn.IFS(D859&lt;1000,"&lt;1000",D859&lt;5000,"1000 to 4999",D859&lt;10000,"5000 to 9999",D859&lt;15000,"10000 to 14999",D859&lt;20000,"15000 to 19999",D859&lt;25000,"20000 to 24999",D859&lt;30000,"25000 to 29999",D859&lt;35000,"30000 to 34999",D859&lt;40000,"35000 to 39999",D859&lt;45000,"40000 to 44999",D859&lt;50000,"45000 to 49999",D859&gt;50000,"Greater than 50000")</f>
        <v>5000 to 9999</v>
      </c>
    </row>
    <row r="860" spans="1:22"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5" cm="1">
        <f t="array" ref="O860">_xlfn.IFS(INT(E860/D860)&gt;=2,2,INT(E860/D860)&lt;2,E860/D860)</f>
        <v>0.69450000000000001</v>
      </c>
      <c r="P860" s="7">
        <f t="shared" si="78"/>
        <v>79.371428571428567</v>
      </c>
      <c r="Q860" s="6" t="str">
        <f t="shared" si="79"/>
        <v>food</v>
      </c>
      <c r="R860" s="6" t="str">
        <f t="shared" si="80"/>
        <v>food trucks</v>
      </c>
      <c r="S860" s="8">
        <f t="shared" si="81"/>
        <v>43211.208333333328</v>
      </c>
      <c r="T860" s="8">
        <f t="shared" si="82"/>
        <v>43218.208333333328</v>
      </c>
      <c r="U860" s="6">
        <f t="shared" si="83"/>
        <v>2018</v>
      </c>
      <c r="V860" t="str" cm="1">
        <f t="array" ref="V860">_xlfn.IFS(D860&lt;1000,"&lt;1000",D860&lt;5000,"1000 to 4999",D860&lt;10000,"5000 to 9999",D860&lt;15000,"10000 to 14999",D860&lt;20000,"15000 to 19999",D860&lt;25000,"20000 to 24999",D860&lt;30000,"25000 to 29999",D860&lt;35000,"30000 to 34999",D860&lt;40000,"35000 to 39999",D860&lt;45000,"40000 to 44999",D860&lt;50000,"45000 to 49999",D860&gt;50000,"Greater than 50000")</f>
        <v>1000 to 4999</v>
      </c>
    </row>
    <row r="861" spans="1:22"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5" cm="1">
        <f t="array" ref="O861">_xlfn.IFS(INT(E861/D861)&gt;=2,2,INT(E861/D861)&lt;2,E861/D861)</f>
        <v>0.35534246575342465</v>
      </c>
      <c r="P861" s="7">
        <f t="shared" si="78"/>
        <v>41.174603174603178</v>
      </c>
      <c r="Q861" s="6" t="str">
        <f t="shared" si="79"/>
        <v>theater</v>
      </c>
      <c r="R861" s="6" t="str">
        <f t="shared" si="80"/>
        <v>plays</v>
      </c>
      <c r="S861" s="8">
        <f t="shared" si="81"/>
        <v>41334.25</v>
      </c>
      <c r="T861" s="8">
        <f t="shared" si="82"/>
        <v>41352.208333333336</v>
      </c>
      <c r="U861" s="6">
        <f t="shared" si="83"/>
        <v>2013</v>
      </c>
      <c r="V861" t="str" cm="1">
        <f t="array" ref="V861">_xlfn.IFS(D861&lt;1000,"&lt;1000",D861&lt;5000,"1000 to 4999",D861&lt;10000,"5000 to 9999",D861&lt;15000,"10000 to 14999",D861&lt;20000,"15000 to 19999",D861&lt;25000,"20000 to 24999",D861&lt;30000,"25000 to 29999",D861&lt;35000,"30000 to 34999",D861&lt;40000,"35000 to 39999",D861&lt;45000,"40000 to 44999",D861&lt;50000,"45000 to 49999",D861&gt;50000,"Greater than 50000")</f>
        <v>5000 to 9999</v>
      </c>
    </row>
    <row r="862" spans="1:22"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5" cm="1">
        <f t="array" ref="O862">_xlfn.IFS(INT(E862/D862)&gt;=2,2,INT(E862/D862)&lt;2,E862/D862)</f>
        <v>2</v>
      </c>
      <c r="P862" s="7">
        <f t="shared" si="78"/>
        <v>77.430769230769229</v>
      </c>
      <c r="Q862" s="6" t="str">
        <f t="shared" si="79"/>
        <v>technology</v>
      </c>
      <c r="R862" s="6" t="str">
        <f t="shared" si="80"/>
        <v>wearables</v>
      </c>
      <c r="S862" s="8">
        <f t="shared" si="81"/>
        <v>43515.25</v>
      </c>
      <c r="T862" s="8">
        <f t="shared" si="82"/>
        <v>43525.25</v>
      </c>
      <c r="U862" s="6">
        <f t="shared" si="83"/>
        <v>2019</v>
      </c>
      <c r="V862" t="str" cm="1">
        <f t="array" ref="V862">_xlfn.IFS(D862&lt;1000,"&lt;1000",D862&lt;5000,"1000 to 4999",D862&lt;10000,"5000 to 9999",D862&lt;15000,"10000 to 14999",D862&lt;20000,"15000 to 19999",D862&lt;25000,"20000 to 24999",D862&lt;30000,"25000 to 29999",D862&lt;35000,"30000 to 34999",D862&lt;40000,"35000 to 39999",D862&lt;45000,"40000 to 44999",D862&lt;50000,"45000 to 49999",D862&gt;50000,"Greater than 50000")</f>
        <v>1000 to 4999</v>
      </c>
    </row>
    <row r="863" spans="1:22"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5" cm="1">
        <f t="array" ref="O863">_xlfn.IFS(INT(E863/D863)&gt;=2,2,INT(E863/D863)&lt;2,E863/D863)</f>
        <v>1.0587500000000001</v>
      </c>
      <c r="P863" s="7">
        <f t="shared" si="78"/>
        <v>57.159509202453989</v>
      </c>
      <c r="Q863" s="6" t="str">
        <f t="shared" si="79"/>
        <v>theater</v>
      </c>
      <c r="R863" s="6" t="str">
        <f t="shared" si="80"/>
        <v>plays</v>
      </c>
      <c r="S863" s="8">
        <f t="shared" si="81"/>
        <v>40258.208333333336</v>
      </c>
      <c r="T863" s="8">
        <f t="shared" si="82"/>
        <v>40266.208333333336</v>
      </c>
      <c r="U863" s="6">
        <f t="shared" si="83"/>
        <v>2010</v>
      </c>
      <c r="V863" t="str" cm="1">
        <f t="array" ref="V863">_xlfn.IFS(D863&lt;1000,"&lt;1000",D863&lt;5000,"1000 to 4999",D863&lt;10000,"5000 to 9999",D863&lt;15000,"10000 to 14999",D863&lt;20000,"15000 to 19999",D863&lt;25000,"20000 to 24999",D863&lt;30000,"25000 to 29999",D863&lt;35000,"30000 to 34999",D863&lt;40000,"35000 to 39999",D863&lt;45000,"40000 to 44999",D863&lt;50000,"45000 to 49999",D863&gt;50000,"Greater than 50000")</f>
        <v>5000 to 9999</v>
      </c>
    </row>
    <row r="864" spans="1:22"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5" cm="1">
        <f t="array" ref="O864">_xlfn.IFS(INT(E864/D864)&gt;=2,2,INT(E864/D864)&lt;2,E864/D864)</f>
        <v>1.8742857142857143</v>
      </c>
      <c r="P864" s="7">
        <f t="shared" si="78"/>
        <v>77.17647058823529</v>
      </c>
      <c r="Q864" s="6" t="str">
        <f t="shared" si="79"/>
        <v>theater</v>
      </c>
      <c r="R864" s="6" t="str">
        <f t="shared" si="80"/>
        <v>plays</v>
      </c>
      <c r="S864" s="8">
        <f t="shared" si="81"/>
        <v>40756.208333333336</v>
      </c>
      <c r="T864" s="8">
        <f t="shared" si="82"/>
        <v>40760.208333333336</v>
      </c>
      <c r="U864" s="6">
        <f t="shared" si="83"/>
        <v>2011</v>
      </c>
      <c r="V864" t="str" cm="1">
        <f t="array" ref="V864">_xlfn.IFS(D864&lt;1000,"&lt;1000",D864&lt;5000,"1000 to 4999",D864&lt;10000,"5000 to 9999",D864&lt;15000,"10000 to 14999",D864&lt;20000,"15000 to 19999",D864&lt;25000,"20000 to 24999",D864&lt;30000,"25000 to 29999",D864&lt;35000,"30000 to 34999",D864&lt;40000,"35000 to 39999",D864&lt;45000,"40000 to 44999",D864&lt;50000,"45000 to 49999",D864&gt;50000,"Greater than 50000")</f>
        <v>1000 to 4999</v>
      </c>
    </row>
    <row r="865" spans="1:22"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5" cm="1">
        <f t="array" ref="O865">_xlfn.IFS(INT(E865/D865)&gt;=2,2,INT(E865/D865)&lt;2,E865/D865)</f>
        <v>2</v>
      </c>
      <c r="P865" s="7">
        <f t="shared" si="78"/>
        <v>24.953917050691246</v>
      </c>
      <c r="Q865" s="6" t="str">
        <f t="shared" si="79"/>
        <v>film &amp; video</v>
      </c>
      <c r="R865" s="6" t="str">
        <f t="shared" si="80"/>
        <v>television</v>
      </c>
      <c r="S865" s="8">
        <f t="shared" si="81"/>
        <v>42172.208333333328</v>
      </c>
      <c r="T865" s="8">
        <f t="shared" si="82"/>
        <v>42195.208333333328</v>
      </c>
      <c r="U865" s="6">
        <f t="shared" si="83"/>
        <v>2015</v>
      </c>
      <c r="V865" t="str" cm="1">
        <f t="array" ref="V865">_xlfn.IFS(D865&lt;1000,"&lt;1000",D865&lt;5000,"1000 to 4999",D865&lt;10000,"5000 to 9999",D865&lt;15000,"10000 to 14999",D865&lt;20000,"15000 to 19999",D865&lt;25000,"20000 to 24999",D865&lt;30000,"25000 to 29999",D865&lt;35000,"30000 to 34999",D865&lt;40000,"35000 to 39999",D865&lt;45000,"40000 to 44999",D865&lt;50000,"45000 to 49999",D865&gt;50000,"Greater than 50000")</f>
        <v>1000 to 4999</v>
      </c>
    </row>
    <row r="866" spans="1:22"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5" cm="1">
        <f t="array" ref="O866">_xlfn.IFS(INT(E866/D866)&gt;=2,2,INT(E866/D866)&lt;2,E866/D866)</f>
        <v>2</v>
      </c>
      <c r="P866" s="7">
        <f t="shared" si="78"/>
        <v>97.18</v>
      </c>
      <c r="Q866" s="6" t="str">
        <f t="shared" si="79"/>
        <v>film &amp; video</v>
      </c>
      <c r="R866" s="6" t="str">
        <f t="shared" si="80"/>
        <v>shorts</v>
      </c>
      <c r="S866" s="8">
        <f t="shared" si="81"/>
        <v>42601.208333333328</v>
      </c>
      <c r="T866" s="8">
        <f t="shared" si="82"/>
        <v>42606.208333333328</v>
      </c>
      <c r="U866" s="6">
        <f t="shared" si="83"/>
        <v>2016</v>
      </c>
      <c r="V866" t="str" cm="1">
        <f t="array" ref="V866">_xlfn.IFS(D866&lt;1000,"&lt;1000",D866&lt;5000,"1000 to 4999",D866&lt;10000,"5000 to 9999",D866&lt;15000,"10000 to 14999",D866&lt;20000,"15000 to 19999",D866&lt;25000,"20000 to 24999",D866&lt;30000,"25000 to 29999",D866&lt;35000,"30000 to 34999",D866&lt;40000,"35000 to 39999",D866&lt;45000,"40000 to 44999",D866&lt;50000,"45000 to 49999",D866&gt;50000,"Greater than 50000")</f>
        <v>1000 to 4999</v>
      </c>
    </row>
    <row r="867" spans="1:22"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5" cm="1">
        <f t="array" ref="O867">_xlfn.IFS(INT(E867/D867)&gt;=2,2,INT(E867/D867)&lt;2,E867/D867)</f>
        <v>1.8582098765432098</v>
      </c>
      <c r="P867" s="7">
        <f t="shared" si="78"/>
        <v>46.000916870415651</v>
      </c>
      <c r="Q867" s="6" t="str">
        <f t="shared" si="79"/>
        <v>theater</v>
      </c>
      <c r="R867" s="6" t="str">
        <f t="shared" si="80"/>
        <v>plays</v>
      </c>
      <c r="S867" s="8">
        <f t="shared" si="81"/>
        <v>41897.208333333336</v>
      </c>
      <c r="T867" s="8">
        <f t="shared" si="82"/>
        <v>41906.208333333336</v>
      </c>
      <c r="U867" s="6">
        <f t="shared" si="83"/>
        <v>2014</v>
      </c>
      <c r="V867" t="str" cm="1">
        <f t="array" ref="V867">_xlfn.IFS(D867&lt;1000,"&lt;1000",D867&lt;5000,"1000 to 4999",D867&lt;10000,"5000 to 9999",D867&lt;15000,"10000 to 14999",D867&lt;20000,"15000 to 19999",D867&lt;25000,"20000 to 24999",D867&lt;30000,"25000 to 29999",D867&lt;35000,"30000 to 34999",D867&lt;40000,"35000 to 39999",D867&lt;45000,"40000 to 44999",D867&lt;50000,"45000 to 49999",D867&gt;50000,"Greater than 50000")</f>
        <v>Greater than 50000</v>
      </c>
    </row>
    <row r="868" spans="1:22"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5" cm="1">
        <f t="array" ref="O868">_xlfn.IFS(INT(E868/D868)&gt;=2,2,INT(E868/D868)&lt;2,E868/D868)</f>
        <v>0.43241247264770238</v>
      </c>
      <c r="P868" s="7">
        <f t="shared" si="78"/>
        <v>88.023385300668153</v>
      </c>
      <c r="Q868" s="6" t="str">
        <f t="shared" si="79"/>
        <v>photography</v>
      </c>
      <c r="R868" s="6" t="str">
        <f t="shared" si="80"/>
        <v>photography books</v>
      </c>
      <c r="S868" s="8">
        <f t="shared" si="81"/>
        <v>40671.208333333336</v>
      </c>
      <c r="T868" s="8">
        <f t="shared" si="82"/>
        <v>40672.208333333336</v>
      </c>
      <c r="U868" s="6">
        <f t="shared" si="83"/>
        <v>2011</v>
      </c>
      <c r="V868" t="str" cm="1">
        <f t="array" ref="V868">_xlfn.IFS(D868&lt;1000,"&lt;1000",D868&lt;5000,"1000 to 4999",D868&lt;10000,"5000 to 9999",D868&lt;15000,"10000 to 14999",D868&lt;20000,"15000 to 19999",D868&lt;25000,"20000 to 24999",D868&lt;30000,"25000 to 29999",D868&lt;35000,"30000 to 34999",D868&lt;40000,"35000 to 39999",D868&lt;45000,"40000 to 44999",D868&lt;50000,"45000 to 49999",D868&gt;50000,"Greater than 50000")</f>
        <v>Greater than 50000</v>
      </c>
    </row>
    <row r="869" spans="1:22"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5" cm="1">
        <f t="array" ref="O869">_xlfn.IFS(INT(E869/D869)&gt;=2,2,INT(E869/D869)&lt;2,E869/D869)</f>
        <v>1.6243749999999999</v>
      </c>
      <c r="P869" s="7">
        <f t="shared" si="78"/>
        <v>25.99</v>
      </c>
      <c r="Q869" s="6" t="str">
        <f t="shared" si="79"/>
        <v>food</v>
      </c>
      <c r="R869" s="6" t="str">
        <f t="shared" si="80"/>
        <v>food trucks</v>
      </c>
      <c r="S869" s="8">
        <f t="shared" si="81"/>
        <v>43382.208333333328</v>
      </c>
      <c r="T869" s="8">
        <f t="shared" si="82"/>
        <v>43388.208333333328</v>
      </c>
      <c r="U869" s="6">
        <f t="shared" si="83"/>
        <v>2018</v>
      </c>
      <c r="V869" t="str" cm="1">
        <f t="array" ref="V869">_xlfn.IFS(D869&lt;1000,"&lt;1000",D869&lt;5000,"1000 to 4999",D869&lt;10000,"5000 to 9999",D869&lt;15000,"10000 to 14999",D869&lt;20000,"15000 to 19999",D869&lt;25000,"20000 to 24999",D869&lt;30000,"25000 to 29999",D869&lt;35000,"30000 to 34999",D869&lt;40000,"35000 to 39999",D869&lt;45000,"40000 to 44999",D869&lt;50000,"45000 to 49999",D869&gt;50000,"Greater than 50000")</f>
        <v>1000 to 4999</v>
      </c>
    </row>
    <row r="870" spans="1:22"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5" cm="1">
        <f t="array" ref="O870">_xlfn.IFS(INT(E870/D870)&gt;=2,2,INT(E870/D870)&lt;2,E870/D870)</f>
        <v>1.8484285714285715</v>
      </c>
      <c r="P870" s="7">
        <f t="shared" si="78"/>
        <v>102.69047619047619</v>
      </c>
      <c r="Q870" s="6" t="str">
        <f t="shared" si="79"/>
        <v>theater</v>
      </c>
      <c r="R870" s="6" t="str">
        <f t="shared" si="80"/>
        <v>plays</v>
      </c>
      <c r="S870" s="8">
        <f t="shared" si="81"/>
        <v>41559.208333333336</v>
      </c>
      <c r="T870" s="8">
        <f t="shared" si="82"/>
        <v>41570.208333333336</v>
      </c>
      <c r="U870" s="6">
        <f t="shared" si="83"/>
        <v>2013</v>
      </c>
      <c r="V870" t="str" cm="1">
        <f t="array" ref="V870">_xlfn.IFS(D870&lt;1000,"&lt;1000",D870&lt;5000,"1000 to 4999",D870&lt;10000,"5000 to 9999",D870&lt;15000,"10000 to 14999",D870&lt;20000,"15000 to 19999",D870&lt;25000,"20000 to 24999",D870&lt;30000,"25000 to 29999",D870&lt;35000,"30000 to 34999",D870&lt;40000,"35000 to 39999",D870&lt;45000,"40000 to 44999",D870&lt;50000,"45000 to 49999",D870&gt;50000,"Greater than 50000")</f>
        <v>5000 to 9999</v>
      </c>
    </row>
    <row r="871" spans="1:22"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5" cm="1">
        <f t="array" ref="O871">_xlfn.IFS(INT(E871/D871)&gt;=2,2,INT(E871/D871)&lt;2,E871/D871)</f>
        <v>0.23703520691785052</v>
      </c>
      <c r="P871" s="7">
        <f t="shared" si="78"/>
        <v>72.958174904942965</v>
      </c>
      <c r="Q871" s="6" t="str">
        <f t="shared" si="79"/>
        <v>film &amp; video</v>
      </c>
      <c r="R871" s="6" t="str">
        <f t="shared" si="80"/>
        <v>drama</v>
      </c>
      <c r="S871" s="8">
        <f t="shared" si="81"/>
        <v>40350.208333333336</v>
      </c>
      <c r="T871" s="8">
        <f t="shared" si="82"/>
        <v>40364.208333333336</v>
      </c>
      <c r="U871" s="6">
        <f t="shared" si="83"/>
        <v>2010</v>
      </c>
      <c r="V871" t="str" cm="1">
        <f t="array" ref="V871">_xlfn.IFS(D871&lt;1000,"&lt;1000",D871&lt;5000,"1000 to 4999",D871&lt;10000,"5000 to 9999",D871&lt;15000,"10000 to 14999",D871&lt;20000,"15000 to 19999",D871&lt;25000,"20000 to 24999",D871&lt;30000,"25000 to 29999",D871&lt;35000,"30000 to 34999",D871&lt;40000,"35000 to 39999",D871&lt;45000,"40000 to 44999",D871&lt;50000,"45000 to 49999",D871&gt;50000,"Greater than 50000")</f>
        <v>Greater than 50000</v>
      </c>
    </row>
    <row r="872" spans="1:22"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5" cm="1">
        <f t="array" ref="O872">_xlfn.IFS(INT(E872/D872)&gt;=2,2,INT(E872/D872)&lt;2,E872/D872)</f>
        <v>0.89870129870129867</v>
      </c>
      <c r="P872" s="7">
        <f t="shared" si="78"/>
        <v>57.190082644628099</v>
      </c>
      <c r="Q872" s="6" t="str">
        <f t="shared" si="79"/>
        <v>theater</v>
      </c>
      <c r="R872" s="6" t="str">
        <f t="shared" si="80"/>
        <v>plays</v>
      </c>
      <c r="S872" s="8">
        <f t="shared" si="81"/>
        <v>42240.208333333328</v>
      </c>
      <c r="T872" s="8">
        <f t="shared" si="82"/>
        <v>42265.208333333328</v>
      </c>
      <c r="U872" s="6">
        <f t="shared" si="83"/>
        <v>2015</v>
      </c>
      <c r="V872" t="str" cm="1">
        <f t="array" ref="V872">_xlfn.IFS(D872&lt;1000,"&lt;1000",D872&lt;5000,"1000 to 4999",D872&lt;10000,"5000 to 9999",D872&lt;15000,"10000 to 14999",D872&lt;20000,"15000 to 19999",D872&lt;25000,"20000 to 24999",D872&lt;30000,"25000 to 29999",D872&lt;35000,"30000 to 34999",D872&lt;40000,"35000 to 39999",D872&lt;45000,"40000 to 44999",D872&lt;50000,"45000 to 49999",D872&gt;50000,"Greater than 50000")</f>
        <v>5000 to 9999</v>
      </c>
    </row>
    <row r="873" spans="1:22"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5" cm="1">
        <f t="array" ref="O873">_xlfn.IFS(INT(E873/D873)&gt;=2,2,INT(E873/D873)&lt;2,E873/D873)</f>
        <v>2</v>
      </c>
      <c r="P873" s="7">
        <f t="shared" si="78"/>
        <v>84.013793103448279</v>
      </c>
      <c r="Q873" s="6" t="str">
        <f t="shared" si="79"/>
        <v>theater</v>
      </c>
      <c r="R873" s="6" t="str">
        <f t="shared" si="80"/>
        <v>plays</v>
      </c>
      <c r="S873" s="8">
        <f t="shared" si="81"/>
        <v>43040.208333333328</v>
      </c>
      <c r="T873" s="8">
        <f t="shared" si="82"/>
        <v>43058.25</v>
      </c>
      <c r="U873" s="6">
        <f t="shared" si="83"/>
        <v>2017</v>
      </c>
      <c r="V873" t="str" cm="1">
        <f t="array" ref="V873">_xlfn.IFS(D873&lt;1000,"&lt;1000",D873&lt;5000,"1000 to 4999",D873&lt;10000,"5000 to 9999",D873&lt;15000,"10000 to 14999",D873&lt;20000,"15000 to 19999",D873&lt;25000,"20000 to 24999",D873&lt;30000,"25000 to 29999",D873&lt;35000,"30000 to 34999",D873&lt;40000,"35000 to 39999",D873&lt;45000,"40000 to 44999",D873&lt;50000,"45000 to 49999",D873&gt;50000,"Greater than 50000")</f>
        <v>Greater than 50000</v>
      </c>
    </row>
    <row r="874" spans="1:22"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5" cm="1">
        <f t="array" ref="O874">_xlfn.IFS(INT(E874/D874)&gt;=2,2,INT(E874/D874)&lt;2,E874/D874)</f>
        <v>1.7004255319148935</v>
      </c>
      <c r="P874" s="7">
        <f t="shared" si="78"/>
        <v>98.666666666666671</v>
      </c>
      <c r="Q874" s="6" t="str">
        <f t="shared" si="79"/>
        <v>film &amp; video</v>
      </c>
      <c r="R874" s="6" t="str">
        <f t="shared" si="80"/>
        <v>science fiction</v>
      </c>
      <c r="S874" s="8">
        <f t="shared" si="81"/>
        <v>43346.208333333328</v>
      </c>
      <c r="T874" s="8">
        <f t="shared" si="82"/>
        <v>43351.208333333328</v>
      </c>
      <c r="U874" s="6">
        <f t="shared" si="83"/>
        <v>2018</v>
      </c>
      <c r="V874" t="str" cm="1">
        <f t="array" ref="V874">_xlfn.IFS(D874&lt;1000,"&lt;1000",D874&lt;5000,"1000 to 4999",D874&lt;10000,"5000 to 9999",D874&lt;15000,"10000 to 14999",D874&lt;20000,"15000 to 19999",D874&lt;25000,"20000 to 24999",D874&lt;30000,"25000 to 29999",D874&lt;35000,"30000 to 34999",D874&lt;40000,"35000 to 39999",D874&lt;45000,"40000 to 44999",D874&lt;50000,"45000 to 49999",D874&gt;50000,"Greater than 50000")</f>
        <v>1000 to 4999</v>
      </c>
    </row>
    <row r="875" spans="1:22"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5" cm="1">
        <f t="array" ref="O875">_xlfn.IFS(INT(E875/D875)&gt;=2,2,INT(E875/D875)&lt;2,E875/D875)</f>
        <v>1.8828503562945369</v>
      </c>
      <c r="P875" s="7">
        <f t="shared" si="78"/>
        <v>42.007419183889773</v>
      </c>
      <c r="Q875" s="6" t="str">
        <f t="shared" si="79"/>
        <v>photography</v>
      </c>
      <c r="R875" s="6" t="str">
        <f t="shared" si="80"/>
        <v>photography books</v>
      </c>
      <c r="S875" s="8">
        <f t="shared" si="81"/>
        <v>41647.25</v>
      </c>
      <c r="T875" s="8">
        <f t="shared" si="82"/>
        <v>41652.25</v>
      </c>
      <c r="U875" s="6">
        <f t="shared" si="83"/>
        <v>2014</v>
      </c>
      <c r="V875" t="str" cm="1">
        <f t="array" ref="V875">_xlfn.IFS(D875&lt;1000,"&lt;1000",D875&lt;5000,"1000 to 4999",D875&lt;10000,"5000 to 9999",D875&lt;15000,"10000 to 14999",D875&lt;20000,"15000 to 19999",D875&lt;25000,"20000 to 24999",D875&lt;30000,"25000 to 29999",D875&lt;35000,"30000 to 34999",D875&lt;40000,"35000 to 39999",D875&lt;45000,"40000 to 44999",D875&lt;50000,"45000 to 49999",D875&gt;50000,"Greater than 50000")</f>
        <v>40000 to 44999</v>
      </c>
    </row>
    <row r="876" spans="1:22"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5" cm="1">
        <f t="array" ref="O876">_xlfn.IFS(INT(E876/D876)&gt;=2,2,INT(E876/D876)&lt;2,E876/D876)</f>
        <v>2</v>
      </c>
      <c r="P876" s="7">
        <f t="shared" si="78"/>
        <v>32.002753556677376</v>
      </c>
      <c r="Q876" s="6" t="str">
        <f t="shared" si="79"/>
        <v>photography</v>
      </c>
      <c r="R876" s="6" t="str">
        <f t="shared" si="80"/>
        <v>photography books</v>
      </c>
      <c r="S876" s="8">
        <f t="shared" si="81"/>
        <v>40291.208333333336</v>
      </c>
      <c r="T876" s="8">
        <f t="shared" si="82"/>
        <v>40329.208333333336</v>
      </c>
      <c r="U876" s="6">
        <f t="shared" si="83"/>
        <v>2010</v>
      </c>
      <c r="V876" t="str" cm="1">
        <f t="array" ref="V876">_xlfn.IFS(D876&lt;1000,"&lt;1000",D876&lt;5000,"1000 to 4999",D876&lt;10000,"5000 to 9999",D876&lt;15000,"10000 to 14999",D876&lt;20000,"15000 to 19999",D876&lt;25000,"20000 to 24999",D876&lt;30000,"25000 to 29999",D876&lt;35000,"30000 to 34999",D876&lt;40000,"35000 to 39999",D876&lt;45000,"40000 to 44999",D876&lt;50000,"45000 to 49999",D876&gt;50000,"Greater than 50000")</f>
        <v>40000 to 44999</v>
      </c>
    </row>
    <row r="877" spans="1:22"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5" cm="1">
        <f t="array" ref="O877">_xlfn.IFS(INT(E877/D877)&gt;=2,2,INT(E877/D877)&lt;2,E877/D877)</f>
        <v>0.6917721518987342</v>
      </c>
      <c r="P877" s="7">
        <f t="shared" si="78"/>
        <v>81.567164179104481</v>
      </c>
      <c r="Q877" s="6" t="str">
        <f t="shared" si="79"/>
        <v>music</v>
      </c>
      <c r="R877" s="6" t="str">
        <f t="shared" si="80"/>
        <v>rock</v>
      </c>
      <c r="S877" s="8">
        <f t="shared" si="81"/>
        <v>40556.25</v>
      </c>
      <c r="T877" s="8">
        <f t="shared" si="82"/>
        <v>40557.25</v>
      </c>
      <c r="U877" s="6">
        <f t="shared" si="83"/>
        <v>2011</v>
      </c>
      <c r="V877" t="str" cm="1">
        <f t="array" ref="V877">_xlfn.IFS(D877&lt;1000,"&lt;1000",D877&lt;5000,"1000 to 4999",D877&lt;10000,"5000 to 9999",D877&lt;15000,"10000 to 14999",D877&lt;20000,"15000 to 19999",D877&lt;25000,"20000 to 24999",D877&lt;30000,"25000 to 29999",D877&lt;35000,"30000 to 34999",D877&lt;40000,"35000 to 39999",D877&lt;45000,"40000 to 44999",D877&lt;50000,"45000 to 49999",D877&gt;50000,"Greater than 50000")</f>
        <v>5000 to 9999</v>
      </c>
    </row>
    <row r="878" spans="1:22"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5" cm="1">
        <f t="array" ref="O878">_xlfn.IFS(INT(E878/D878)&gt;=2,2,INT(E878/D878)&lt;2,E878/D878)</f>
        <v>0.25433734939759034</v>
      </c>
      <c r="P878" s="7">
        <f t="shared" si="78"/>
        <v>37.035087719298247</v>
      </c>
      <c r="Q878" s="6" t="str">
        <f t="shared" si="79"/>
        <v>photography</v>
      </c>
      <c r="R878" s="6" t="str">
        <f t="shared" si="80"/>
        <v>photography books</v>
      </c>
      <c r="S878" s="8">
        <f t="shared" si="81"/>
        <v>43624.208333333328</v>
      </c>
      <c r="T878" s="8">
        <f t="shared" si="82"/>
        <v>43648.208333333328</v>
      </c>
      <c r="U878" s="6">
        <f t="shared" si="83"/>
        <v>2019</v>
      </c>
      <c r="V878" t="str" cm="1">
        <f t="array" ref="V878">_xlfn.IFS(D878&lt;1000,"&lt;1000",D878&lt;5000,"1000 to 4999",D878&lt;10000,"5000 to 9999",D878&lt;15000,"10000 to 14999",D878&lt;20000,"15000 to 19999",D878&lt;25000,"20000 to 24999",D878&lt;30000,"25000 to 29999",D878&lt;35000,"30000 to 34999",D878&lt;40000,"35000 to 39999",D878&lt;45000,"40000 to 44999",D878&lt;50000,"45000 to 49999",D878&gt;50000,"Greater than 50000")</f>
        <v>5000 to 9999</v>
      </c>
    </row>
    <row r="879" spans="1:22"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5" cm="1">
        <f t="array" ref="O879">_xlfn.IFS(INT(E879/D879)&gt;=2,2,INT(E879/D879)&lt;2,E879/D879)</f>
        <v>0.77400977995110021</v>
      </c>
      <c r="P879" s="7">
        <f t="shared" si="78"/>
        <v>103.033360455655</v>
      </c>
      <c r="Q879" s="6" t="str">
        <f t="shared" si="79"/>
        <v>food</v>
      </c>
      <c r="R879" s="6" t="str">
        <f t="shared" si="80"/>
        <v>food trucks</v>
      </c>
      <c r="S879" s="8">
        <f t="shared" si="81"/>
        <v>42577.208333333328</v>
      </c>
      <c r="T879" s="8">
        <f t="shared" si="82"/>
        <v>42578.208333333328</v>
      </c>
      <c r="U879" s="6">
        <f t="shared" si="83"/>
        <v>2016</v>
      </c>
      <c r="V879" t="str" cm="1">
        <f t="array" ref="V879">_xlfn.IFS(D879&lt;1000,"&lt;1000",D879&lt;5000,"1000 to 4999",D879&lt;10000,"5000 to 9999",D879&lt;15000,"10000 to 14999",D879&lt;20000,"15000 to 19999",D879&lt;25000,"20000 to 24999",D879&lt;30000,"25000 to 29999",D879&lt;35000,"30000 to 34999",D879&lt;40000,"35000 to 39999",D879&lt;45000,"40000 to 44999",D879&lt;50000,"45000 to 49999",D879&gt;50000,"Greater than 50000")</f>
        <v>Greater than 50000</v>
      </c>
    </row>
    <row r="880" spans="1:22"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5" cm="1">
        <f t="array" ref="O880">_xlfn.IFS(INT(E880/D880)&gt;=2,2,INT(E880/D880)&lt;2,E880/D880)</f>
        <v>0.37481481481481482</v>
      </c>
      <c r="P880" s="7">
        <f t="shared" si="78"/>
        <v>84.333333333333329</v>
      </c>
      <c r="Q880" s="6" t="str">
        <f t="shared" si="79"/>
        <v>music</v>
      </c>
      <c r="R880" s="6" t="str">
        <f t="shared" si="80"/>
        <v>metal</v>
      </c>
      <c r="S880" s="8">
        <f t="shared" si="81"/>
        <v>43845.25</v>
      </c>
      <c r="T880" s="8">
        <f t="shared" si="82"/>
        <v>43869.25</v>
      </c>
      <c r="U880" s="6">
        <f t="shared" si="83"/>
        <v>2020</v>
      </c>
      <c r="V880" t="str" cm="1">
        <f t="array" ref="V880">_xlfn.IFS(D880&lt;1000,"&lt;1000",D880&lt;5000,"1000 to 4999",D880&lt;10000,"5000 to 9999",D880&lt;15000,"10000 to 14999",D880&lt;20000,"15000 to 19999",D880&lt;25000,"20000 to 24999",D880&lt;30000,"25000 to 29999",D880&lt;35000,"30000 to 34999",D880&lt;40000,"35000 to 39999",D880&lt;45000,"40000 to 44999",D880&lt;50000,"45000 to 49999",D880&gt;50000,"Greater than 50000")</f>
        <v>1000 to 4999</v>
      </c>
    </row>
    <row r="881" spans="1:22"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5" cm="1">
        <f t="array" ref="O881">_xlfn.IFS(INT(E881/D881)&gt;=2,2,INT(E881/D881)&lt;2,E881/D881)</f>
        <v>2</v>
      </c>
      <c r="P881" s="7">
        <f t="shared" si="78"/>
        <v>102.60377358490567</v>
      </c>
      <c r="Q881" s="6" t="str">
        <f t="shared" si="79"/>
        <v>publishing</v>
      </c>
      <c r="R881" s="6" t="str">
        <f t="shared" si="80"/>
        <v>nonfiction</v>
      </c>
      <c r="S881" s="8">
        <f t="shared" si="81"/>
        <v>42788.25</v>
      </c>
      <c r="T881" s="8">
        <f t="shared" si="82"/>
        <v>42797.25</v>
      </c>
      <c r="U881" s="6">
        <f t="shared" si="83"/>
        <v>2017</v>
      </c>
      <c r="V881" t="str" cm="1">
        <f t="array" ref="V881">_xlfn.IFS(D881&lt;1000,"&lt;1000",D881&lt;5000,"1000 to 4999",D881&lt;10000,"5000 to 9999",D881&lt;15000,"10000 to 14999",D881&lt;20000,"15000 to 19999",D881&lt;25000,"20000 to 24999",D881&lt;30000,"25000 to 29999",D881&lt;35000,"30000 to 34999",D881&lt;40000,"35000 to 39999",D881&lt;45000,"40000 to 44999",D881&lt;50000,"45000 to 49999",D881&gt;50000,"Greater than 50000")</f>
        <v>1000 to 4999</v>
      </c>
    </row>
    <row r="882" spans="1:22"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5" cm="1">
        <f t="array" ref="O882">_xlfn.IFS(INT(E882/D882)&gt;=2,2,INT(E882/D882)&lt;2,E882/D882)</f>
        <v>2</v>
      </c>
      <c r="P882" s="7">
        <f t="shared" si="78"/>
        <v>79.992129246064621</v>
      </c>
      <c r="Q882" s="6" t="str">
        <f t="shared" si="79"/>
        <v>music</v>
      </c>
      <c r="R882" s="6" t="str">
        <f t="shared" si="80"/>
        <v>electric music</v>
      </c>
      <c r="S882" s="8">
        <f t="shared" si="81"/>
        <v>43667.208333333328</v>
      </c>
      <c r="T882" s="8">
        <f t="shared" si="82"/>
        <v>43669.208333333328</v>
      </c>
      <c r="U882" s="6">
        <f t="shared" si="83"/>
        <v>2019</v>
      </c>
      <c r="V882" t="str" cm="1">
        <f t="array" ref="V882">_xlfn.IFS(D882&lt;1000,"&lt;1000",D882&lt;5000,"1000 to 4999",D882&lt;10000,"5000 to 9999",D882&lt;15000,"10000 to 14999",D882&lt;20000,"15000 to 19999",D882&lt;25000,"20000 to 24999",D882&lt;30000,"25000 to 29999",D882&lt;35000,"30000 to 34999",D882&lt;40000,"35000 to 39999",D882&lt;45000,"40000 to 44999",D882&lt;50000,"45000 to 49999",D882&gt;50000,"Greater than 50000")</f>
        <v>Greater than 50000</v>
      </c>
    </row>
    <row r="883" spans="1:22"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5" cm="1">
        <f t="array" ref="O883">_xlfn.IFS(INT(E883/D883)&gt;=2,2,INT(E883/D883)&lt;2,E883/D883)</f>
        <v>0.38948339483394834</v>
      </c>
      <c r="P883" s="7">
        <f t="shared" si="78"/>
        <v>70.055309734513273</v>
      </c>
      <c r="Q883" s="6" t="str">
        <f t="shared" si="79"/>
        <v>theater</v>
      </c>
      <c r="R883" s="6" t="str">
        <f t="shared" si="80"/>
        <v>plays</v>
      </c>
      <c r="S883" s="8">
        <f t="shared" si="81"/>
        <v>42194.208333333328</v>
      </c>
      <c r="T883" s="8">
        <f t="shared" si="82"/>
        <v>42223.208333333328</v>
      </c>
      <c r="U883" s="6">
        <f t="shared" si="83"/>
        <v>2015</v>
      </c>
      <c r="V883" t="str" cm="1">
        <f t="array" ref="V883">_xlfn.IFS(D883&lt;1000,"&lt;1000",D883&lt;5000,"1000 to 4999",D883&lt;10000,"5000 to 9999",D883&lt;15000,"10000 to 14999",D883&lt;20000,"15000 to 19999",D883&lt;25000,"20000 to 24999",D883&lt;30000,"25000 to 29999",D883&lt;35000,"30000 to 34999",D883&lt;40000,"35000 to 39999",D883&lt;45000,"40000 to 44999",D883&lt;50000,"45000 to 49999",D883&gt;50000,"Greater than 50000")</f>
        <v>Greater than 50000</v>
      </c>
    </row>
    <row r="884" spans="1:22"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5" cm="1">
        <f t="array" ref="O884">_xlfn.IFS(INT(E884/D884)&gt;=2,2,INT(E884/D884)&lt;2,E884/D884)</f>
        <v>2</v>
      </c>
      <c r="P884" s="7">
        <f t="shared" si="78"/>
        <v>37</v>
      </c>
      <c r="Q884" s="6" t="str">
        <f t="shared" si="79"/>
        <v>theater</v>
      </c>
      <c r="R884" s="6" t="str">
        <f t="shared" si="80"/>
        <v>plays</v>
      </c>
      <c r="S884" s="8">
        <f t="shared" si="81"/>
        <v>42025.25</v>
      </c>
      <c r="T884" s="8">
        <f t="shared" si="82"/>
        <v>42029.25</v>
      </c>
      <c r="U884" s="6">
        <f t="shared" si="83"/>
        <v>2015</v>
      </c>
      <c r="V884" t="str" cm="1">
        <f t="array" ref="V884">_xlfn.IFS(D884&lt;1000,"&lt;1000",D884&lt;5000,"1000 to 4999",D884&lt;10000,"5000 to 9999",D884&lt;15000,"10000 to 14999",D884&lt;20000,"15000 to 19999",D884&lt;25000,"20000 to 24999",D884&lt;30000,"25000 to 29999",D884&lt;35000,"30000 to 34999",D884&lt;40000,"35000 to 39999",D884&lt;45000,"40000 to 44999",D884&lt;50000,"45000 to 49999",D884&gt;50000,"Greater than 50000")</f>
        <v>&lt;1000</v>
      </c>
    </row>
    <row r="885" spans="1:22"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5" cm="1">
        <f t="array" ref="O885">_xlfn.IFS(INT(E885/D885)&gt;=2,2,INT(E885/D885)&lt;2,E885/D885)</f>
        <v>2</v>
      </c>
      <c r="P885" s="7">
        <f t="shared" si="78"/>
        <v>41.911917098445599</v>
      </c>
      <c r="Q885" s="6" t="str">
        <f t="shared" si="79"/>
        <v>film &amp; video</v>
      </c>
      <c r="R885" s="6" t="str">
        <f t="shared" si="80"/>
        <v>shorts</v>
      </c>
      <c r="S885" s="8">
        <f t="shared" si="81"/>
        <v>40323.208333333336</v>
      </c>
      <c r="T885" s="8">
        <f t="shared" si="82"/>
        <v>40359.208333333336</v>
      </c>
      <c r="U885" s="6">
        <f t="shared" si="83"/>
        <v>2010</v>
      </c>
      <c r="V885" t="str" cm="1">
        <f t="array" ref="V885">_xlfn.IFS(D885&lt;1000,"&lt;1000",D885&lt;5000,"1000 to 4999",D885&lt;10000,"5000 to 9999",D885&lt;15000,"10000 to 14999",D885&lt;20000,"15000 to 19999",D885&lt;25000,"20000 to 24999",D885&lt;30000,"25000 to 29999",D885&lt;35000,"30000 to 34999",D885&lt;40000,"35000 to 39999",D885&lt;45000,"40000 to 44999",D885&lt;50000,"45000 to 49999",D885&gt;50000,"Greater than 50000")</f>
        <v>1000 to 4999</v>
      </c>
    </row>
    <row r="886" spans="1:22"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5" cm="1">
        <f t="array" ref="O886">_xlfn.IFS(INT(E886/D886)&gt;=2,2,INT(E886/D886)&lt;2,E886/D886)</f>
        <v>0.64036299765807958</v>
      </c>
      <c r="P886" s="7">
        <f t="shared" si="78"/>
        <v>57.992576882290564</v>
      </c>
      <c r="Q886" s="6" t="str">
        <f t="shared" si="79"/>
        <v>theater</v>
      </c>
      <c r="R886" s="6" t="str">
        <f t="shared" si="80"/>
        <v>plays</v>
      </c>
      <c r="S886" s="8">
        <f t="shared" si="81"/>
        <v>41763.208333333336</v>
      </c>
      <c r="T886" s="8">
        <f t="shared" si="82"/>
        <v>41765.208333333336</v>
      </c>
      <c r="U886" s="6">
        <f t="shared" si="83"/>
        <v>2014</v>
      </c>
      <c r="V886" t="str" cm="1">
        <f t="array" ref="V886">_xlfn.IFS(D886&lt;1000,"&lt;1000",D886&lt;5000,"1000 to 4999",D886&lt;10000,"5000 to 9999",D886&lt;15000,"10000 to 14999",D886&lt;20000,"15000 to 19999",D886&lt;25000,"20000 to 24999",D886&lt;30000,"25000 to 29999",D886&lt;35000,"30000 to 34999",D886&lt;40000,"35000 to 39999",D886&lt;45000,"40000 to 44999",D886&lt;50000,"45000 to 49999",D886&gt;50000,"Greater than 50000")</f>
        <v>Greater than 50000</v>
      </c>
    </row>
    <row r="887" spans="1:22"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5" cm="1">
        <f t="array" ref="O887">_xlfn.IFS(INT(E887/D887)&gt;=2,2,INT(E887/D887)&lt;2,E887/D887)</f>
        <v>1.1827777777777777</v>
      </c>
      <c r="P887" s="7">
        <f t="shared" si="78"/>
        <v>40.942307692307693</v>
      </c>
      <c r="Q887" s="6" t="str">
        <f t="shared" si="79"/>
        <v>theater</v>
      </c>
      <c r="R887" s="6" t="str">
        <f t="shared" si="80"/>
        <v>plays</v>
      </c>
      <c r="S887" s="8">
        <f t="shared" si="81"/>
        <v>40335.208333333336</v>
      </c>
      <c r="T887" s="8">
        <f t="shared" si="82"/>
        <v>40373.208333333336</v>
      </c>
      <c r="U887" s="6">
        <f t="shared" si="83"/>
        <v>2010</v>
      </c>
      <c r="V887" t="str" cm="1">
        <f t="array" ref="V887">_xlfn.IFS(D887&lt;1000,"&lt;1000",D887&lt;5000,"1000 to 4999",D887&lt;10000,"5000 to 9999",D887&lt;15000,"10000 to 14999",D887&lt;20000,"15000 to 19999",D887&lt;25000,"20000 to 24999",D887&lt;30000,"25000 to 29999",D887&lt;35000,"30000 to 34999",D887&lt;40000,"35000 to 39999",D887&lt;45000,"40000 to 44999",D887&lt;50000,"45000 to 49999",D887&gt;50000,"Greater than 50000")</f>
        <v>1000 to 4999</v>
      </c>
    </row>
    <row r="888" spans="1:22"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5" cm="1">
        <f t="array" ref="O888">_xlfn.IFS(INT(E888/D888)&gt;=2,2,INT(E888/D888)&lt;2,E888/D888)</f>
        <v>0.84824037184594958</v>
      </c>
      <c r="P888" s="7">
        <f t="shared" si="78"/>
        <v>69.9972602739726</v>
      </c>
      <c r="Q888" s="6" t="str">
        <f t="shared" si="79"/>
        <v>music</v>
      </c>
      <c r="R888" s="6" t="str">
        <f t="shared" si="80"/>
        <v>indie rock</v>
      </c>
      <c r="S888" s="8">
        <f t="shared" si="81"/>
        <v>40416.208333333336</v>
      </c>
      <c r="T888" s="8">
        <f t="shared" si="82"/>
        <v>40434.208333333336</v>
      </c>
      <c r="U888" s="6">
        <f t="shared" si="83"/>
        <v>2010</v>
      </c>
      <c r="V888" t="str" cm="1">
        <f t="array" ref="V888">_xlfn.IFS(D888&lt;1000,"&lt;1000",D888&lt;5000,"1000 to 4999",D888&lt;10000,"5000 to 9999",D888&lt;15000,"10000 to 14999",D888&lt;20000,"15000 to 19999",D888&lt;25000,"20000 to 24999",D888&lt;30000,"25000 to 29999",D888&lt;35000,"30000 to 34999",D888&lt;40000,"35000 to 39999",D888&lt;45000,"40000 to 44999",D888&lt;50000,"45000 to 49999",D888&gt;50000,"Greater than 50000")</f>
        <v>Greater than 50000</v>
      </c>
    </row>
    <row r="889" spans="1:22"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5" cm="1">
        <f t="array" ref="O889">_xlfn.IFS(INT(E889/D889)&gt;=2,2,INT(E889/D889)&lt;2,E889/D889)</f>
        <v>0.29346153846153844</v>
      </c>
      <c r="P889" s="7">
        <f t="shared" si="78"/>
        <v>73.838709677419359</v>
      </c>
      <c r="Q889" s="6" t="str">
        <f t="shared" si="79"/>
        <v>theater</v>
      </c>
      <c r="R889" s="6" t="str">
        <f t="shared" si="80"/>
        <v>plays</v>
      </c>
      <c r="S889" s="8">
        <f t="shared" si="81"/>
        <v>42202.208333333328</v>
      </c>
      <c r="T889" s="8">
        <f t="shared" si="82"/>
        <v>42249.208333333328</v>
      </c>
      <c r="U889" s="6">
        <f t="shared" si="83"/>
        <v>2015</v>
      </c>
      <c r="V889" t="str" cm="1">
        <f t="array" ref="V889">_xlfn.IFS(D889&lt;1000,"&lt;1000",D889&lt;5000,"1000 to 4999",D889&lt;10000,"5000 to 9999",D889&lt;15000,"10000 to 14999",D889&lt;20000,"15000 to 19999",D889&lt;25000,"20000 to 24999",D889&lt;30000,"25000 to 29999",D889&lt;35000,"30000 to 34999",D889&lt;40000,"35000 to 39999",D889&lt;45000,"40000 to 44999",D889&lt;50000,"45000 to 49999",D889&gt;50000,"Greater than 50000")</f>
        <v>5000 to 9999</v>
      </c>
    </row>
    <row r="890" spans="1:22"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5" cm="1">
        <f t="array" ref="O890">_xlfn.IFS(INT(E890/D890)&gt;=2,2,INT(E890/D890)&lt;2,E890/D890)</f>
        <v>2</v>
      </c>
      <c r="P890" s="7">
        <f t="shared" si="78"/>
        <v>41.979310344827589</v>
      </c>
      <c r="Q890" s="6" t="str">
        <f t="shared" si="79"/>
        <v>theater</v>
      </c>
      <c r="R890" s="6" t="str">
        <f t="shared" si="80"/>
        <v>plays</v>
      </c>
      <c r="S890" s="8">
        <f t="shared" si="81"/>
        <v>42836.208333333328</v>
      </c>
      <c r="T890" s="8">
        <f t="shared" si="82"/>
        <v>42855.208333333328</v>
      </c>
      <c r="U890" s="6">
        <f t="shared" si="83"/>
        <v>2017</v>
      </c>
      <c r="V890" t="str" cm="1">
        <f t="array" ref="V890">_xlfn.IFS(D890&lt;1000,"&lt;1000",D890&lt;5000,"1000 to 4999",D890&lt;10000,"5000 to 9999",D890&lt;15000,"10000 to 14999",D890&lt;20000,"15000 to 19999",D890&lt;25000,"20000 to 24999",D890&lt;30000,"25000 to 29999",D890&lt;35000,"30000 to 34999",D890&lt;40000,"35000 to 39999",D890&lt;45000,"40000 to 44999",D890&lt;50000,"45000 to 49999",D890&gt;50000,"Greater than 50000")</f>
        <v>5000 to 9999</v>
      </c>
    </row>
    <row r="891" spans="1:22"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5" cm="1">
        <f t="array" ref="O891">_xlfn.IFS(INT(E891/D891)&gt;=2,2,INT(E891/D891)&lt;2,E891/D891)</f>
        <v>1.697857142857143</v>
      </c>
      <c r="P891" s="7">
        <f t="shared" si="78"/>
        <v>77.93442622950819</v>
      </c>
      <c r="Q891" s="6" t="str">
        <f t="shared" si="79"/>
        <v>music</v>
      </c>
      <c r="R891" s="6" t="str">
        <f t="shared" si="80"/>
        <v>electric music</v>
      </c>
      <c r="S891" s="8">
        <f t="shared" si="81"/>
        <v>41710.208333333336</v>
      </c>
      <c r="T891" s="8">
        <f t="shared" si="82"/>
        <v>41717.208333333336</v>
      </c>
      <c r="U891" s="6">
        <f t="shared" si="83"/>
        <v>2014</v>
      </c>
      <c r="V891" t="str" cm="1">
        <f t="array" ref="V891">_xlfn.IFS(D891&lt;1000,"&lt;1000",D891&lt;5000,"1000 to 4999",D891&lt;10000,"5000 to 9999",D891&lt;15000,"10000 to 14999",D891&lt;20000,"15000 to 19999",D891&lt;25000,"20000 to 24999",D891&lt;30000,"25000 to 29999",D891&lt;35000,"30000 to 34999",D891&lt;40000,"35000 to 39999",D891&lt;45000,"40000 to 44999",D891&lt;50000,"45000 to 49999",D891&gt;50000,"Greater than 50000")</f>
        <v>5000 to 9999</v>
      </c>
    </row>
    <row r="892" spans="1:22"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5" cm="1">
        <f t="array" ref="O892">_xlfn.IFS(INT(E892/D892)&gt;=2,2,INT(E892/D892)&lt;2,E892/D892)</f>
        <v>1.1595907738095239</v>
      </c>
      <c r="P892" s="7">
        <f t="shared" si="78"/>
        <v>106.01972789115646</v>
      </c>
      <c r="Q892" s="6" t="str">
        <f t="shared" si="79"/>
        <v>music</v>
      </c>
      <c r="R892" s="6" t="str">
        <f t="shared" si="80"/>
        <v>indie rock</v>
      </c>
      <c r="S892" s="8">
        <f t="shared" si="81"/>
        <v>43640.208333333328</v>
      </c>
      <c r="T892" s="8">
        <f t="shared" si="82"/>
        <v>43641.208333333328</v>
      </c>
      <c r="U892" s="6">
        <f t="shared" si="83"/>
        <v>2019</v>
      </c>
      <c r="V892" t="str" cm="1">
        <f t="array" ref="V892">_xlfn.IFS(D892&lt;1000,"&lt;1000",D892&lt;5000,"1000 to 4999",D892&lt;10000,"5000 to 9999",D892&lt;15000,"10000 to 14999",D892&lt;20000,"15000 to 19999",D892&lt;25000,"20000 to 24999",D892&lt;30000,"25000 to 29999",D892&lt;35000,"30000 to 34999",D892&lt;40000,"35000 to 39999",D892&lt;45000,"40000 to 44999",D892&lt;50000,"45000 to 49999",D892&gt;50000,"Greater than 50000")</f>
        <v>Greater than 50000</v>
      </c>
    </row>
    <row r="893" spans="1:22"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5" cm="1">
        <f t="array" ref="O893">_xlfn.IFS(INT(E893/D893)&gt;=2,2,INT(E893/D893)&lt;2,E893/D893)</f>
        <v>2</v>
      </c>
      <c r="P893" s="7">
        <f t="shared" si="78"/>
        <v>47.018181818181816</v>
      </c>
      <c r="Q893" s="6" t="str">
        <f t="shared" si="79"/>
        <v>film &amp; video</v>
      </c>
      <c r="R893" s="6" t="str">
        <f t="shared" si="80"/>
        <v>documentary</v>
      </c>
      <c r="S893" s="8">
        <f t="shared" si="81"/>
        <v>40880.25</v>
      </c>
      <c r="T893" s="8">
        <f t="shared" si="82"/>
        <v>40924.25</v>
      </c>
      <c r="U893" s="6">
        <f t="shared" si="83"/>
        <v>2011</v>
      </c>
      <c r="V893" t="str" cm="1">
        <f t="array" ref="V893">_xlfn.IFS(D893&lt;1000,"&lt;1000",D893&lt;5000,"1000 to 4999",D893&lt;10000,"5000 to 9999",D893&lt;15000,"10000 to 14999",D893&lt;20000,"15000 to 19999",D893&lt;25000,"20000 to 24999",D893&lt;30000,"25000 to 29999",D893&lt;35000,"30000 to 34999",D893&lt;40000,"35000 to 39999",D893&lt;45000,"40000 to 44999",D893&lt;50000,"45000 to 49999",D893&gt;50000,"Greater than 50000")</f>
        <v>1000 to 4999</v>
      </c>
    </row>
    <row r="894" spans="1:22"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5" cm="1">
        <f t="array" ref="O894">_xlfn.IFS(INT(E894/D894)&gt;=2,2,INT(E894/D894)&lt;2,E894/D894)</f>
        <v>2</v>
      </c>
      <c r="P894" s="7">
        <f t="shared" si="78"/>
        <v>76.016483516483518</v>
      </c>
      <c r="Q894" s="6" t="str">
        <f t="shared" si="79"/>
        <v>publishing</v>
      </c>
      <c r="R894" s="6" t="str">
        <f t="shared" si="80"/>
        <v>translations</v>
      </c>
      <c r="S894" s="8">
        <f t="shared" si="81"/>
        <v>40319.208333333336</v>
      </c>
      <c r="T894" s="8">
        <f t="shared" si="82"/>
        <v>40360.208333333336</v>
      </c>
      <c r="U894" s="6">
        <f t="shared" si="83"/>
        <v>2010</v>
      </c>
      <c r="V894" t="str" cm="1">
        <f t="array" ref="V894">_xlfn.IFS(D894&lt;1000,"&lt;1000",D894&lt;5000,"1000 to 4999",D894&lt;10000,"5000 to 9999",D894&lt;15000,"10000 to 14999",D894&lt;20000,"15000 to 19999",D894&lt;25000,"20000 to 24999",D894&lt;30000,"25000 to 29999",D894&lt;35000,"30000 to 34999",D894&lt;40000,"35000 to 39999",D894&lt;45000,"40000 to 44999",D894&lt;50000,"45000 to 49999",D894&gt;50000,"Greater than 50000")</f>
        <v>5000 to 9999</v>
      </c>
    </row>
    <row r="895" spans="1:22"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5" cm="1">
        <f t="array" ref="O895">_xlfn.IFS(INT(E895/D895)&gt;=2,2,INT(E895/D895)&lt;2,E895/D895)</f>
        <v>1.2821428571428573</v>
      </c>
      <c r="P895" s="7">
        <f t="shared" si="78"/>
        <v>54.120603015075375</v>
      </c>
      <c r="Q895" s="6" t="str">
        <f t="shared" si="79"/>
        <v>film &amp; video</v>
      </c>
      <c r="R895" s="6" t="str">
        <f t="shared" si="80"/>
        <v>documentary</v>
      </c>
      <c r="S895" s="8">
        <f t="shared" si="81"/>
        <v>42170.208333333328</v>
      </c>
      <c r="T895" s="8">
        <f t="shared" si="82"/>
        <v>42174.208333333328</v>
      </c>
      <c r="U895" s="6">
        <f t="shared" si="83"/>
        <v>2015</v>
      </c>
      <c r="V895" t="str" cm="1">
        <f t="array" ref="V895">_xlfn.IFS(D895&lt;1000,"&lt;1000",D895&lt;5000,"1000 to 4999",D895&lt;10000,"5000 to 9999",D895&lt;15000,"10000 to 14999",D895&lt;20000,"15000 to 19999",D895&lt;25000,"20000 to 24999",D895&lt;30000,"25000 to 29999",D895&lt;35000,"30000 to 34999",D895&lt;40000,"35000 to 39999",D895&lt;45000,"40000 to 44999",D895&lt;50000,"45000 to 49999",D895&gt;50000,"Greater than 50000")</f>
        <v>5000 to 9999</v>
      </c>
    </row>
    <row r="896" spans="1:22"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5" cm="1">
        <f t="array" ref="O896">_xlfn.IFS(INT(E896/D896)&gt;=2,2,INT(E896/D896)&lt;2,E896/D896)</f>
        <v>1.8870588235294117</v>
      </c>
      <c r="P896" s="7">
        <f t="shared" si="78"/>
        <v>57.285714285714285</v>
      </c>
      <c r="Q896" s="6" t="str">
        <f t="shared" si="79"/>
        <v>film &amp; video</v>
      </c>
      <c r="R896" s="6" t="str">
        <f t="shared" si="80"/>
        <v>television</v>
      </c>
      <c r="S896" s="8">
        <f t="shared" si="81"/>
        <v>41466.208333333336</v>
      </c>
      <c r="T896" s="8">
        <f t="shared" si="82"/>
        <v>41496.208333333336</v>
      </c>
      <c r="U896" s="6">
        <f t="shared" si="83"/>
        <v>2013</v>
      </c>
      <c r="V896" t="str" cm="1">
        <f t="array" ref="V896">_xlfn.IFS(D896&lt;1000,"&lt;1000",D896&lt;5000,"1000 to 4999",D896&lt;10000,"5000 to 9999",D896&lt;15000,"10000 to 14999",D896&lt;20000,"15000 to 19999",D896&lt;25000,"20000 to 24999",D896&lt;30000,"25000 to 29999",D896&lt;35000,"30000 to 34999",D896&lt;40000,"35000 to 39999",D896&lt;45000,"40000 to 44999",D896&lt;50000,"45000 to 49999",D896&gt;50000,"Greater than 50000")</f>
        <v>1000 to 4999</v>
      </c>
    </row>
    <row r="897" spans="1:22"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5" cm="1">
        <f t="array" ref="O897">_xlfn.IFS(INT(E897/D897)&gt;=2,2,INT(E897/D897)&lt;2,E897/D897)</f>
        <v>6.9511889862327911E-2</v>
      </c>
      <c r="P897" s="7">
        <f t="shared" si="78"/>
        <v>103.81308411214954</v>
      </c>
      <c r="Q897" s="6" t="str">
        <f t="shared" si="79"/>
        <v>theater</v>
      </c>
      <c r="R897" s="6" t="str">
        <f t="shared" si="80"/>
        <v>plays</v>
      </c>
      <c r="S897" s="8">
        <f t="shared" si="81"/>
        <v>43134.25</v>
      </c>
      <c r="T897" s="8">
        <f t="shared" si="82"/>
        <v>43143.25</v>
      </c>
      <c r="U897" s="6">
        <f t="shared" si="83"/>
        <v>2018</v>
      </c>
      <c r="V897" t="str" cm="1">
        <f t="array" ref="V897">_xlfn.IFS(D897&lt;1000,"&lt;1000",D897&lt;5000,"1000 to 4999",D897&lt;10000,"5000 to 9999",D897&lt;15000,"10000 to 14999",D897&lt;20000,"15000 to 19999",D897&lt;25000,"20000 to 24999",D897&lt;30000,"25000 to 29999",D897&lt;35000,"30000 to 34999",D897&lt;40000,"35000 to 39999",D897&lt;45000,"40000 to 44999",D897&lt;50000,"45000 to 49999",D897&gt;50000,"Greater than 50000")</f>
        <v>Greater than 50000</v>
      </c>
    </row>
    <row r="898" spans="1:22"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5" cm="1">
        <f t="array" ref="O898">_xlfn.IFS(INT(E898/D898)&gt;=2,2,INT(E898/D898)&lt;2,E898/D898)</f>
        <v>2</v>
      </c>
      <c r="P898" s="7">
        <f t="shared" si="78"/>
        <v>105.02602739726028</v>
      </c>
      <c r="Q898" s="6" t="str">
        <f t="shared" si="79"/>
        <v>food</v>
      </c>
      <c r="R898" s="6" t="str">
        <f t="shared" si="80"/>
        <v>food trucks</v>
      </c>
      <c r="S898" s="8">
        <f t="shared" si="81"/>
        <v>40738.208333333336</v>
      </c>
      <c r="T898" s="8">
        <f t="shared" si="82"/>
        <v>40741.208333333336</v>
      </c>
      <c r="U898" s="6">
        <f t="shared" si="83"/>
        <v>2011</v>
      </c>
      <c r="V898" t="str" cm="1">
        <f t="array" ref="V898">_xlfn.IFS(D898&lt;1000,"&lt;1000",D898&lt;5000,"1000 to 4999",D898&lt;10000,"5000 to 9999",D898&lt;15000,"10000 to 14999",D898&lt;20000,"15000 to 19999",D898&lt;25000,"20000 to 24999",D898&lt;30000,"25000 to 29999",D898&lt;35000,"30000 to 34999",D898&lt;40000,"35000 to 39999",D898&lt;45000,"40000 to 44999",D898&lt;50000,"45000 to 49999",D898&gt;50000,"Greater than 50000")</f>
        <v>15000 to 19999</v>
      </c>
    </row>
    <row r="899" spans="1:22"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5" cm="1">
        <f t="array" ref="O899">_xlfn.IFS(INT(E899/D899)&gt;=2,2,INT(E899/D899)&lt;2,E899/D899)</f>
        <v>0.27693181818181817</v>
      </c>
      <c r="P899" s="7">
        <f t="shared" ref="P899:P962" si="84">IF(G899&lt;&gt;0,E899/G899,0)</f>
        <v>90.259259259259252</v>
      </c>
      <c r="Q899" s="6" t="str">
        <f t="shared" ref="Q899:Q962" si="85">LEFT(N899,FIND("/",N899)-1)</f>
        <v>theater</v>
      </c>
      <c r="R899" s="6" t="str">
        <f t="shared" ref="R899:R962" si="86">RIGHT(N899,LEN(N899)-FIND("/",N899))</f>
        <v>plays</v>
      </c>
      <c r="S899" s="8">
        <f t="shared" ref="S899:S962" si="87">(J899/86400)+DATE(1970,1,1)</f>
        <v>43583.208333333328</v>
      </c>
      <c r="T899" s="8">
        <f t="shared" ref="T899:T962" si="88">(K899/86400)+DATE(1970,1,1)</f>
        <v>43585.208333333328</v>
      </c>
      <c r="U899" s="6">
        <f t="shared" ref="U899:U962" si="89">YEAR(S899)</f>
        <v>2019</v>
      </c>
      <c r="V899" t="str" cm="1">
        <f t="array" ref="V899">_xlfn.IFS(D899&lt;1000,"&lt;1000",D899&lt;5000,"1000 to 4999",D899&lt;10000,"5000 to 9999",D899&lt;15000,"10000 to 14999",D899&lt;20000,"15000 to 19999",D899&lt;25000,"20000 to 24999",D899&lt;30000,"25000 to 29999",D899&lt;35000,"30000 to 34999",D899&lt;40000,"35000 to 39999",D899&lt;45000,"40000 to 44999",D899&lt;50000,"45000 to 49999",D899&gt;50000,"Greater than 50000")</f>
        <v>5000 to 9999</v>
      </c>
    </row>
    <row r="900" spans="1:22"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5" cm="1">
        <f t="array" ref="O900">_xlfn.IFS(INT(E900/D900)&gt;=2,2,INT(E900/D900)&lt;2,E900/D900)</f>
        <v>0.52479620323841425</v>
      </c>
      <c r="P900" s="7">
        <f t="shared" si="84"/>
        <v>76.978705978705975</v>
      </c>
      <c r="Q900" s="6" t="str">
        <f t="shared" si="85"/>
        <v>film &amp; video</v>
      </c>
      <c r="R900" s="6" t="str">
        <f t="shared" si="86"/>
        <v>documentary</v>
      </c>
      <c r="S900" s="8">
        <f t="shared" si="87"/>
        <v>43815.25</v>
      </c>
      <c r="T900" s="8">
        <f t="shared" si="88"/>
        <v>43821.25</v>
      </c>
      <c r="U900" s="6">
        <f t="shared" si="89"/>
        <v>2019</v>
      </c>
      <c r="V900" t="str" cm="1">
        <f t="array" ref="V900">_xlfn.IFS(D900&lt;1000,"&lt;1000",D900&lt;5000,"1000 to 4999",D900&lt;10000,"5000 to 9999",D900&lt;15000,"10000 to 14999",D900&lt;20000,"15000 to 19999",D900&lt;25000,"20000 to 24999",D900&lt;30000,"25000 to 29999",D900&lt;35000,"30000 to 34999",D900&lt;40000,"35000 to 39999",D900&lt;45000,"40000 to 44999",D900&lt;50000,"45000 to 49999",D900&gt;50000,"Greater than 50000")</f>
        <v>Greater than 50000</v>
      </c>
    </row>
    <row r="901" spans="1:22"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5" cm="1">
        <f t="array" ref="O901">_xlfn.IFS(INT(E901/D901)&gt;=2,2,INT(E901/D901)&lt;2,E901/D901)</f>
        <v>2</v>
      </c>
      <c r="P901" s="7">
        <f t="shared" si="84"/>
        <v>102.60162601626017</v>
      </c>
      <c r="Q901" s="6" t="str">
        <f t="shared" si="85"/>
        <v>music</v>
      </c>
      <c r="R901" s="6" t="str">
        <f t="shared" si="86"/>
        <v>jazz</v>
      </c>
      <c r="S901" s="8">
        <f t="shared" si="87"/>
        <v>41554.208333333336</v>
      </c>
      <c r="T901" s="8">
        <f t="shared" si="88"/>
        <v>41572.208333333336</v>
      </c>
      <c r="U901" s="6">
        <f t="shared" si="89"/>
        <v>2013</v>
      </c>
      <c r="V901" t="str" cm="1">
        <f t="array" ref="V901">_xlfn.IFS(D901&lt;1000,"&lt;1000",D901&lt;5000,"1000 to 4999",D901&lt;10000,"5000 to 9999",D901&lt;15000,"10000 to 14999",D901&lt;20000,"15000 to 19999",D901&lt;25000,"20000 to 24999",D901&lt;30000,"25000 to 29999",D901&lt;35000,"30000 to 34999",D901&lt;40000,"35000 to 39999",D901&lt;45000,"40000 to 44999",D901&lt;50000,"45000 to 49999",D901&gt;50000,"Greater than 50000")</f>
        <v>1000 to 4999</v>
      </c>
    </row>
    <row r="902" spans="1:22"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5" cm="1">
        <f t="array" ref="O902">_xlfn.IFS(INT(E902/D902)&gt;=2,2,INT(E902/D902)&lt;2,E902/D902)</f>
        <v>0.02</v>
      </c>
      <c r="P902" s="7">
        <f t="shared" si="84"/>
        <v>2</v>
      </c>
      <c r="Q902" s="6" t="str">
        <f t="shared" si="85"/>
        <v>technology</v>
      </c>
      <c r="R902" s="6" t="str">
        <f t="shared" si="86"/>
        <v>web</v>
      </c>
      <c r="S902" s="8">
        <f t="shared" si="87"/>
        <v>41901.208333333336</v>
      </c>
      <c r="T902" s="8">
        <f t="shared" si="88"/>
        <v>41902.208333333336</v>
      </c>
      <c r="U902" s="6">
        <f t="shared" si="89"/>
        <v>2014</v>
      </c>
      <c r="V902" t="str" cm="1">
        <f t="array" ref="V902">_xlfn.IFS(D902&lt;1000,"&lt;1000",D902&lt;5000,"1000 to 4999",D902&lt;10000,"5000 to 9999",D902&lt;15000,"10000 to 14999",D902&lt;20000,"15000 to 19999",D902&lt;25000,"20000 to 24999",D902&lt;30000,"25000 to 29999",D902&lt;35000,"30000 to 34999",D902&lt;40000,"35000 to 39999",D902&lt;45000,"40000 to 44999",D902&lt;50000,"45000 to 49999",D902&gt;50000,"Greater than 50000")</f>
        <v>&lt;1000</v>
      </c>
    </row>
    <row r="903" spans="1:22"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5" cm="1">
        <f t="array" ref="O903">_xlfn.IFS(INT(E903/D903)&gt;=2,2,INT(E903/D903)&lt;2,E903/D903)</f>
        <v>1.5617857142857143</v>
      </c>
      <c r="P903" s="7">
        <f t="shared" si="84"/>
        <v>55.0062893081761</v>
      </c>
      <c r="Q903" s="6" t="str">
        <f t="shared" si="85"/>
        <v>music</v>
      </c>
      <c r="R903" s="6" t="str">
        <f t="shared" si="86"/>
        <v>rock</v>
      </c>
      <c r="S903" s="8">
        <f t="shared" si="87"/>
        <v>43298.208333333328</v>
      </c>
      <c r="T903" s="8">
        <f t="shared" si="88"/>
        <v>43331.208333333328</v>
      </c>
      <c r="U903" s="6">
        <f t="shared" si="89"/>
        <v>2018</v>
      </c>
      <c r="V903" t="str" cm="1">
        <f t="array" ref="V903">_xlfn.IFS(D903&lt;1000,"&lt;1000",D903&lt;5000,"1000 to 4999",D903&lt;10000,"5000 to 9999",D903&lt;15000,"10000 to 14999",D903&lt;20000,"15000 to 19999",D903&lt;25000,"20000 to 24999",D903&lt;30000,"25000 to 29999",D903&lt;35000,"30000 to 34999",D903&lt;40000,"35000 to 39999",D903&lt;45000,"40000 to 44999",D903&lt;50000,"45000 to 49999",D903&gt;50000,"Greater than 50000")</f>
        <v>5000 to 9999</v>
      </c>
    </row>
    <row r="904" spans="1:22"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5" cm="1">
        <f t="array" ref="O904">_xlfn.IFS(INT(E904/D904)&gt;=2,2,INT(E904/D904)&lt;2,E904/D904)</f>
        <v>2</v>
      </c>
      <c r="P904" s="7">
        <f t="shared" si="84"/>
        <v>32.127272727272725</v>
      </c>
      <c r="Q904" s="6" t="str">
        <f t="shared" si="85"/>
        <v>technology</v>
      </c>
      <c r="R904" s="6" t="str">
        <f t="shared" si="86"/>
        <v>web</v>
      </c>
      <c r="S904" s="8">
        <f t="shared" si="87"/>
        <v>42399.25</v>
      </c>
      <c r="T904" s="8">
        <f t="shared" si="88"/>
        <v>42441.25</v>
      </c>
      <c r="U904" s="6">
        <f t="shared" si="89"/>
        <v>2016</v>
      </c>
      <c r="V904" t="str" cm="1">
        <f t="array" ref="V904">_xlfn.IFS(D904&lt;1000,"&lt;1000",D904&lt;5000,"1000 to 4999",D904&lt;10000,"5000 to 9999",D904&lt;15000,"10000 to 14999",D904&lt;20000,"15000 to 19999",D904&lt;25000,"20000 to 24999",D904&lt;30000,"25000 to 29999",D904&lt;35000,"30000 to 34999",D904&lt;40000,"35000 to 39999",D904&lt;45000,"40000 to 44999",D904&lt;50000,"45000 to 49999",D904&gt;50000,"Greater than 50000")</f>
        <v>1000 to 4999</v>
      </c>
    </row>
    <row r="905" spans="1:22"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5" cm="1">
        <f t="array" ref="O905">_xlfn.IFS(INT(E905/D905)&gt;=2,2,INT(E905/D905)&lt;2,E905/D905)</f>
        <v>1.729268292682927E-2</v>
      </c>
      <c r="P905" s="7">
        <f t="shared" si="84"/>
        <v>50.642857142857146</v>
      </c>
      <c r="Q905" s="6" t="str">
        <f t="shared" si="85"/>
        <v>publishing</v>
      </c>
      <c r="R905" s="6" t="str">
        <f t="shared" si="86"/>
        <v>nonfiction</v>
      </c>
      <c r="S905" s="8">
        <f t="shared" si="87"/>
        <v>41034.208333333336</v>
      </c>
      <c r="T905" s="8">
        <f t="shared" si="88"/>
        <v>41049.208333333336</v>
      </c>
      <c r="U905" s="6">
        <f t="shared" si="89"/>
        <v>2012</v>
      </c>
      <c r="V905" t="str" cm="1">
        <f t="array" ref="V905">_xlfn.IFS(D905&lt;1000,"&lt;1000",D905&lt;5000,"1000 to 4999",D905&lt;10000,"5000 to 9999",D905&lt;15000,"10000 to 14999",D905&lt;20000,"15000 to 19999",D905&lt;25000,"20000 to 24999",D905&lt;30000,"25000 to 29999",D905&lt;35000,"30000 to 34999",D905&lt;40000,"35000 to 39999",D905&lt;45000,"40000 to 44999",D905&lt;50000,"45000 to 49999",D905&gt;50000,"Greater than 50000")</f>
        <v>40000 to 44999</v>
      </c>
    </row>
    <row r="906" spans="1:22"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5" cm="1">
        <f t="array" ref="O906">_xlfn.IFS(INT(E906/D906)&gt;=2,2,INT(E906/D906)&lt;2,E906/D906)</f>
        <v>0.12230769230769231</v>
      </c>
      <c r="P906" s="7">
        <f t="shared" si="84"/>
        <v>49.6875</v>
      </c>
      <c r="Q906" s="6" t="str">
        <f t="shared" si="85"/>
        <v>publishing</v>
      </c>
      <c r="R906" s="6" t="str">
        <f t="shared" si="86"/>
        <v>radio &amp; podcasts</v>
      </c>
      <c r="S906" s="8">
        <f t="shared" si="87"/>
        <v>41186.208333333336</v>
      </c>
      <c r="T906" s="8">
        <f t="shared" si="88"/>
        <v>41190.208333333336</v>
      </c>
      <c r="U906" s="6">
        <f t="shared" si="89"/>
        <v>2012</v>
      </c>
      <c r="V906" t="str" cm="1">
        <f t="array" ref="V906">_xlfn.IFS(D906&lt;1000,"&lt;1000",D906&lt;5000,"1000 to 4999",D906&lt;10000,"5000 to 9999",D906&lt;15000,"10000 to 14999",D906&lt;20000,"15000 to 19999",D906&lt;25000,"20000 to 24999",D906&lt;30000,"25000 to 29999",D906&lt;35000,"30000 to 34999",D906&lt;40000,"35000 to 39999",D906&lt;45000,"40000 to 44999",D906&lt;50000,"45000 to 49999",D906&gt;50000,"Greater than 50000")</f>
        <v>5000 to 9999</v>
      </c>
    </row>
    <row r="907" spans="1:22"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5" cm="1">
        <f t="array" ref="O907">_xlfn.IFS(INT(E907/D907)&gt;=2,2,INT(E907/D907)&lt;2,E907/D907)</f>
        <v>1.6398734177215191</v>
      </c>
      <c r="P907" s="7">
        <f t="shared" si="84"/>
        <v>54.894067796610166</v>
      </c>
      <c r="Q907" s="6" t="str">
        <f t="shared" si="85"/>
        <v>theater</v>
      </c>
      <c r="R907" s="6" t="str">
        <f t="shared" si="86"/>
        <v>plays</v>
      </c>
      <c r="S907" s="8">
        <f t="shared" si="87"/>
        <v>41536.208333333336</v>
      </c>
      <c r="T907" s="8">
        <f t="shared" si="88"/>
        <v>41539.208333333336</v>
      </c>
      <c r="U907" s="6">
        <f t="shared" si="89"/>
        <v>2013</v>
      </c>
      <c r="V907" t="str" cm="1">
        <f t="array" ref="V907">_xlfn.IFS(D907&lt;1000,"&lt;1000",D907&lt;5000,"1000 to 4999",D907&lt;10000,"5000 to 9999",D907&lt;15000,"10000 to 14999",D907&lt;20000,"15000 to 19999",D907&lt;25000,"20000 to 24999",D907&lt;30000,"25000 to 29999",D907&lt;35000,"30000 to 34999",D907&lt;40000,"35000 to 39999",D907&lt;45000,"40000 to 44999",D907&lt;50000,"45000 to 49999",D907&gt;50000,"Greater than 50000")</f>
        <v>5000 to 9999</v>
      </c>
    </row>
    <row r="908" spans="1:22"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5" cm="1">
        <f t="array" ref="O908">_xlfn.IFS(INT(E908/D908)&gt;=2,2,INT(E908/D908)&lt;2,E908/D908)</f>
        <v>1.6298181818181818</v>
      </c>
      <c r="P908" s="7">
        <f t="shared" si="84"/>
        <v>46.931937172774866</v>
      </c>
      <c r="Q908" s="6" t="str">
        <f t="shared" si="85"/>
        <v>film &amp; video</v>
      </c>
      <c r="R908" s="6" t="str">
        <f t="shared" si="86"/>
        <v>documentary</v>
      </c>
      <c r="S908" s="8">
        <f t="shared" si="87"/>
        <v>42868.208333333328</v>
      </c>
      <c r="T908" s="8">
        <f t="shared" si="88"/>
        <v>42904.208333333328</v>
      </c>
      <c r="U908" s="6">
        <f t="shared" si="89"/>
        <v>2017</v>
      </c>
      <c r="V908" t="str" cm="1">
        <f t="array" ref="V908">_xlfn.IFS(D908&lt;1000,"&lt;1000",D908&lt;5000,"1000 to 4999",D908&lt;10000,"5000 to 9999",D908&lt;15000,"10000 to 14999",D908&lt;20000,"15000 to 19999",D908&lt;25000,"20000 to 24999",D908&lt;30000,"25000 to 29999",D908&lt;35000,"30000 to 34999",D908&lt;40000,"35000 to 39999",D908&lt;45000,"40000 to 44999",D908&lt;50000,"45000 to 49999",D908&gt;50000,"Greater than 50000")</f>
        <v>5000 to 9999</v>
      </c>
    </row>
    <row r="909" spans="1:22"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5" cm="1">
        <f t="array" ref="O909">_xlfn.IFS(INT(E909/D909)&gt;=2,2,INT(E909/D909)&lt;2,E909/D909)</f>
        <v>0.20252747252747252</v>
      </c>
      <c r="P909" s="7">
        <f t="shared" si="84"/>
        <v>44.951219512195124</v>
      </c>
      <c r="Q909" s="6" t="str">
        <f t="shared" si="85"/>
        <v>theater</v>
      </c>
      <c r="R909" s="6" t="str">
        <f t="shared" si="86"/>
        <v>plays</v>
      </c>
      <c r="S909" s="8">
        <f t="shared" si="87"/>
        <v>40660.208333333336</v>
      </c>
      <c r="T909" s="8">
        <f t="shared" si="88"/>
        <v>40667.208333333336</v>
      </c>
      <c r="U909" s="6">
        <f t="shared" si="89"/>
        <v>2011</v>
      </c>
      <c r="V909" t="str" cm="1">
        <f t="array" ref="V909">_xlfn.IFS(D909&lt;1000,"&lt;1000",D909&lt;5000,"1000 to 4999",D909&lt;10000,"5000 to 9999",D909&lt;15000,"10000 to 14999",D909&lt;20000,"15000 to 19999",D909&lt;25000,"20000 to 24999",D909&lt;30000,"25000 to 29999",D909&lt;35000,"30000 to 34999",D909&lt;40000,"35000 to 39999",D909&lt;45000,"40000 to 44999",D909&lt;50000,"45000 to 49999",D909&gt;50000,"Greater than 50000")</f>
        <v>5000 to 9999</v>
      </c>
    </row>
    <row r="910" spans="1:22"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5" cm="1">
        <f t="array" ref="O910">_xlfn.IFS(INT(E910/D910)&gt;=2,2,INT(E910/D910)&lt;2,E910/D910)</f>
        <v>2</v>
      </c>
      <c r="P910" s="7">
        <f t="shared" si="84"/>
        <v>30.99898322318251</v>
      </c>
      <c r="Q910" s="6" t="str">
        <f t="shared" si="85"/>
        <v>games</v>
      </c>
      <c r="R910" s="6" t="str">
        <f t="shared" si="86"/>
        <v>video games</v>
      </c>
      <c r="S910" s="8">
        <f t="shared" si="87"/>
        <v>41031.208333333336</v>
      </c>
      <c r="T910" s="8">
        <f t="shared" si="88"/>
        <v>41042.208333333336</v>
      </c>
      <c r="U910" s="6">
        <f t="shared" si="89"/>
        <v>2012</v>
      </c>
      <c r="V910" t="str" cm="1">
        <f t="array" ref="V910">_xlfn.IFS(D910&lt;1000,"&lt;1000",D910&lt;5000,"1000 to 4999",D910&lt;10000,"5000 to 9999",D910&lt;15000,"10000 to 14999",D910&lt;20000,"15000 to 19999",D910&lt;25000,"20000 to 24999",D910&lt;30000,"25000 to 29999",D910&lt;35000,"30000 to 34999",D910&lt;40000,"35000 to 39999",D910&lt;45000,"40000 to 44999",D910&lt;50000,"45000 to 49999",D910&gt;50000,"Greater than 50000")</f>
        <v>35000 to 39999</v>
      </c>
    </row>
    <row r="911" spans="1:22"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5" cm="1">
        <f t="array" ref="O911">_xlfn.IFS(INT(E911/D911)&gt;=2,2,INT(E911/D911)&lt;2,E911/D911)</f>
        <v>2</v>
      </c>
      <c r="P911" s="7">
        <f t="shared" si="84"/>
        <v>107.7625</v>
      </c>
      <c r="Q911" s="6" t="str">
        <f t="shared" si="85"/>
        <v>theater</v>
      </c>
      <c r="R911" s="6" t="str">
        <f t="shared" si="86"/>
        <v>plays</v>
      </c>
      <c r="S911" s="8">
        <f t="shared" si="87"/>
        <v>43255.208333333328</v>
      </c>
      <c r="T911" s="8">
        <f t="shared" si="88"/>
        <v>43282.208333333328</v>
      </c>
      <c r="U911" s="6">
        <f t="shared" si="89"/>
        <v>2018</v>
      </c>
      <c r="V911" t="str" cm="1">
        <f t="array" ref="V911">_xlfn.IFS(D911&lt;1000,"&lt;1000",D911&lt;5000,"1000 to 4999",D911&lt;10000,"5000 to 9999",D911&lt;15000,"10000 to 14999",D911&lt;20000,"15000 to 19999",D911&lt;25000,"20000 to 24999",D911&lt;30000,"25000 to 29999",D911&lt;35000,"30000 to 34999",D911&lt;40000,"35000 to 39999",D911&lt;45000,"40000 to 44999",D911&lt;50000,"45000 to 49999",D911&gt;50000,"Greater than 50000")</f>
        <v>1000 to 4999</v>
      </c>
    </row>
    <row r="912" spans="1:22"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5" cm="1">
        <f t="array" ref="O912">_xlfn.IFS(INT(E912/D912)&gt;=2,2,INT(E912/D912)&lt;2,E912/D912)</f>
        <v>0.19556634304207121</v>
      </c>
      <c r="P912" s="7">
        <f t="shared" si="84"/>
        <v>102.07770270270271</v>
      </c>
      <c r="Q912" s="6" t="str">
        <f t="shared" si="85"/>
        <v>theater</v>
      </c>
      <c r="R912" s="6" t="str">
        <f t="shared" si="86"/>
        <v>plays</v>
      </c>
      <c r="S912" s="8">
        <f t="shared" si="87"/>
        <v>42026.25</v>
      </c>
      <c r="T912" s="8">
        <f t="shared" si="88"/>
        <v>42027.25</v>
      </c>
      <c r="U912" s="6">
        <f t="shared" si="89"/>
        <v>2015</v>
      </c>
      <c r="V912" t="str" cm="1">
        <f t="array" ref="V912">_xlfn.IFS(D912&lt;1000,"&lt;1000",D912&lt;5000,"1000 to 4999",D912&lt;10000,"5000 to 9999",D912&lt;15000,"10000 to 14999",D912&lt;20000,"15000 to 19999",D912&lt;25000,"20000 to 24999",D912&lt;30000,"25000 to 29999",D912&lt;35000,"30000 to 34999",D912&lt;40000,"35000 to 39999",D912&lt;45000,"40000 to 44999",D912&lt;50000,"45000 to 49999",D912&gt;50000,"Greater than 50000")</f>
        <v>Greater than 50000</v>
      </c>
    </row>
    <row r="913" spans="1:22"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5" cm="1">
        <f t="array" ref="O913">_xlfn.IFS(INT(E913/D913)&gt;=2,2,INT(E913/D913)&lt;2,E913/D913)</f>
        <v>1.9894827586206896</v>
      </c>
      <c r="P913" s="7">
        <f t="shared" si="84"/>
        <v>24.976190476190474</v>
      </c>
      <c r="Q913" s="6" t="str">
        <f t="shared" si="85"/>
        <v>technology</v>
      </c>
      <c r="R913" s="6" t="str">
        <f t="shared" si="86"/>
        <v>web</v>
      </c>
      <c r="S913" s="8">
        <f t="shared" si="87"/>
        <v>43717.208333333328</v>
      </c>
      <c r="T913" s="8">
        <f t="shared" si="88"/>
        <v>43719.208333333328</v>
      </c>
      <c r="U913" s="6">
        <f t="shared" si="89"/>
        <v>2019</v>
      </c>
      <c r="V913" t="str" cm="1">
        <f t="array" ref="V913">_xlfn.IFS(D913&lt;1000,"&lt;1000",D913&lt;5000,"1000 to 4999",D913&lt;10000,"5000 to 9999",D913&lt;15000,"10000 to 14999",D913&lt;20000,"15000 to 19999",D913&lt;25000,"20000 to 24999",D913&lt;30000,"25000 to 29999",D913&lt;35000,"30000 to 34999",D913&lt;40000,"35000 to 39999",D913&lt;45000,"40000 to 44999",D913&lt;50000,"45000 to 49999",D913&gt;50000,"Greater than 50000")</f>
        <v>5000 to 9999</v>
      </c>
    </row>
    <row r="914" spans="1:22"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5" cm="1">
        <f t="array" ref="O914">_xlfn.IFS(INT(E914/D914)&gt;=2,2,INT(E914/D914)&lt;2,E914/D914)</f>
        <v>2</v>
      </c>
      <c r="P914" s="7">
        <f t="shared" si="84"/>
        <v>79.944134078212286</v>
      </c>
      <c r="Q914" s="6" t="str">
        <f t="shared" si="85"/>
        <v>film &amp; video</v>
      </c>
      <c r="R914" s="6" t="str">
        <f t="shared" si="86"/>
        <v>drama</v>
      </c>
      <c r="S914" s="8">
        <f t="shared" si="87"/>
        <v>41157.208333333336</v>
      </c>
      <c r="T914" s="8">
        <f t="shared" si="88"/>
        <v>41170.208333333336</v>
      </c>
      <c r="U914" s="6">
        <f t="shared" si="89"/>
        <v>2012</v>
      </c>
      <c r="V914" t="str" cm="1">
        <f t="array" ref="V914">_xlfn.IFS(D914&lt;1000,"&lt;1000",D914&lt;5000,"1000 to 4999",D914&lt;10000,"5000 to 9999",D914&lt;15000,"10000 to 14999",D914&lt;20000,"15000 to 19999",D914&lt;25000,"20000 to 24999",D914&lt;30000,"25000 to 29999",D914&lt;35000,"30000 to 34999",D914&lt;40000,"35000 to 39999",D914&lt;45000,"40000 to 44999",D914&lt;50000,"45000 to 49999",D914&gt;50000,"Greater than 50000")</f>
        <v>1000 to 4999</v>
      </c>
    </row>
    <row r="915" spans="1:22"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5" cm="1">
        <f t="array" ref="O915">_xlfn.IFS(INT(E915/D915)&gt;=2,2,INT(E915/D915)&lt;2,E915/D915)</f>
        <v>0.50621082621082625</v>
      </c>
      <c r="P915" s="7">
        <f t="shared" si="84"/>
        <v>67.946462715105156</v>
      </c>
      <c r="Q915" s="6" t="str">
        <f t="shared" si="85"/>
        <v>film &amp; video</v>
      </c>
      <c r="R915" s="6" t="str">
        <f t="shared" si="86"/>
        <v>drama</v>
      </c>
      <c r="S915" s="8">
        <f t="shared" si="87"/>
        <v>43597.208333333328</v>
      </c>
      <c r="T915" s="8">
        <f t="shared" si="88"/>
        <v>43610.208333333328</v>
      </c>
      <c r="U915" s="6">
        <f t="shared" si="89"/>
        <v>2019</v>
      </c>
      <c r="V915" t="str" cm="1">
        <f t="array" ref="V915">_xlfn.IFS(D915&lt;1000,"&lt;1000",D915&lt;5000,"1000 to 4999",D915&lt;10000,"5000 to 9999",D915&lt;15000,"10000 to 14999",D915&lt;20000,"15000 to 19999",D915&lt;25000,"20000 to 24999",D915&lt;30000,"25000 to 29999",D915&lt;35000,"30000 to 34999",D915&lt;40000,"35000 to 39999",D915&lt;45000,"40000 to 44999",D915&lt;50000,"45000 to 49999",D915&gt;50000,"Greater than 50000")</f>
        <v>Greater than 50000</v>
      </c>
    </row>
    <row r="916" spans="1:22"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5" cm="1">
        <f t="array" ref="O916">_xlfn.IFS(INT(E916/D916)&gt;=2,2,INT(E916/D916)&lt;2,E916/D916)</f>
        <v>0.57437499999999997</v>
      </c>
      <c r="P916" s="7">
        <f t="shared" si="84"/>
        <v>26.070921985815602</v>
      </c>
      <c r="Q916" s="6" t="str">
        <f t="shared" si="85"/>
        <v>theater</v>
      </c>
      <c r="R916" s="6" t="str">
        <f t="shared" si="86"/>
        <v>plays</v>
      </c>
      <c r="S916" s="8">
        <f t="shared" si="87"/>
        <v>41490.208333333336</v>
      </c>
      <c r="T916" s="8">
        <f t="shared" si="88"/>
        <v>41502.208333333336</v>
      </c>
      <c r="U916" s="6">
        <f t="shared" si="89"/>
        <v>2013</v>
      </c>
      <c r="V916" t="str" cm="1">
        <f t="array" ref="V916">_xlfn.IFS(D916&lt;1000,"&lt;1000",D916&lt;5000,"1000 to 4999",D916&lt;10000,"5000 to 9999",D916&lt;15000,"10000 to 14999",D916&lt;20000,"15000 to 19999",D916&lt;25000,"20000 to 24999",D916&lt;30000,"25000 to 29999",D916&lt;35000,"30000 to 34999",D916&lt;40000,"35000 to 39999",D916&lt;45000,"40000 to 44999",D916&lt;50000,"45000 to 49999",D916&gt;50000,"Greater than 50000")</f>
        <v>5000 to 9999</v>
      </c>
    </row>
    <row r="917" spans="1:22"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5" cm="1">
        <f t="array" ref="O917">_xlfn.IFS(INT(E917/D917)&gt;=2,2,INT(E917/D917)&lt;2,E917/D917)</f>
        <v>1.5562827640984909</v>
      </c>
      <c r="P917" s="7">
        <f t="shared" si="84"/>
        <v>105.0032154340836</v>
      </c>
      <c r="Q917" s="6" t="str">
        <f t="shared" si="85"/>
        <v>film &amp; video</v>
      </c>
      <c r="R917" s="6" t="str">
        <f t="shared" si="86"/>
        <v>television</v>
      </c>
      <c r="S917" s="8">
        <f t="shared" si="87"/>
        <v>42976.208333333328</v>
      </c>
      <c r="T917" s="8">
        <f t="shared" si="88"/>
        <v>42985.208333333328</v>
      </c>
      <c r="U917" s="6">
        <f t="shared" si="89"/>
        <v>2017</v>
      </c>
      <c r="V917" t="str" cm="1">
        <f t="array" ref="V917">_xlfn.IFS(D917&lt;1000,"&lt;1000",D917&lt;5000,"1000 to 4999",D917&lt;10000,"5000 to 9999",D917&lt;15000,"10000 to 14999",D917&lt;20000,"15000 to 19999",D917&lt;25000,"20000 to 24999",D917&lt;30000,"25000 to 29999",D917&lt;35000,"30000 to 34999",D917&lt;40000,"35000 to 39999",D917&lt;45000,"40000 to 44999",D917&lt;50000,"45000 to 49999",D917&gt;50000,"Greater than 50000")</f>
        <v>Greater than 50000</v>
      </c>
    </row>
    <row r="918" spans="1:22"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5" cm="1">
        <f t="array" ref="O918">_xlfn.IFS(INT(E918/D918)&gt;=2,2,INT(E918/D918)&lt;2,E918/D918)</f>
        <v>0.36297297297297298</v>
      </c>
      <c r="P918" s="7">
        <f t="shared" si="84"/>
        <v>25.826923076923077</v>
      </c>
      <c r="Q918" s="6" t="str">
        <f t="shared" si="85"/>
        <v>photography</v>
      </c>
      <c r="R918" s="6" t="str">
        <f t="shared" si="86"/>
        <v>photography books</v>
      </c>
      <c r="S918" s="8">
        <f t="shared" si="87"/>
        <v>41991.25</v>
      </c>
      <c r="T918" s="8">
        <f t="shared" si="88"/>
        <v>42000.25</v>
      </c>
      <c r="U918" s="6">
        <f t="shared" si="89"/>
        <v>2014</v>
      </c>
      <c r="V918" t="str" cm="1">
        <f t="array" ref="V918">_xlfn.IFS(D918&lt;1000,"&lt;1000",D918&lt;5000,"1000 to 4999",D918&lt;10000,"5000 to 9999",D918&lt;15000,"10000 to 14999",D918&lt;20000,"15000 to 19999",D918&lt;25000,"20000 to 24999",D918&lt;30000,"25000 to 29999",D918&lt;35000,"30000 to 34999",D918&lt;40000,"35000 to 39999",D918&lt;45000,"40000 to 44999",D918&lt;50000,"45000 to 49999",D918&gt;50000,"Greater than 50000")</f>
        <v>1000 to 4999</v>
      </c>
    </row>
    <row r="919" spans="1:22"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5" cm="1">
        <f t="array" ref="O919">_xlfn.IFS(INT(E919/D919)&gt;=2,2,INT(E919/D919)&lt;2,E919/D919)</f>
        <v>0.58250000000000002</v>
      </c>
      <c r="P919" s="7">
        <f t="shared" si="84"/>
        <v>77.666666666666671</v>
      </c>
      <c r="Q919" s="6" t="str">
        <f t="shared" si="85"/>
        <v>film &amp; video</v>
      </c>
      <c r="R919" s="6" t="str">
        <f t="shared" si="86"/>
        <v>shorts</v>
      </c>
      <c r="S919" s="8">
        <f t="shared" si="87"/>
        <v>40722.208333333336</v>
      </c>
      <c r="T919" s="8">
        <f t="shared" si="88"/>
        <v>40746.208333333336</v>
      </c>
      <c r="U919" s="6">
        <f t="shared" si="89"/>
        <v>2011</v>
      </c>
      <c r="V919" t="str" cm="1">
        <f t="array" ref="V919">_xlfn.IFS(D919&lt;1000,"&lt;1000",D919&lt;5000,"1000 to 4999",D919&lt;10000,"5000 to 9999",D919&lt;15000,"10000 to 14999",D919&lt;20000,"15000 to 19999",D919&lt;25000,"20000 to 24999",D919&lt;30000,"25000 to 29999",D919&lt;35000,"30000 to 34999",D919&lt;40000,"35000 to 39999",D919&lt;45000,"40000 to 44999",D919&lt;50000,"45000 to 49999",D919&gt;50000,"Greater than 50000")</f>
        <v>1000 to 4999</v>
      </c>
    </row>
    <row r="920" spans="1:22"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5" cm="1">
        <f t="array" ref="O920">_xlfn.IFS(INT(E920/D920)&gt;=2,2,INT(E920/D920)&lt;2,E920/D920)</f>
        <v>2</v>
      </c>
      <c r="P920" s="7">
        <f t="shared" si="84"/>
        <v>57.82692307692308</v>
      </c>
      <c r="Q920" s="6" t="str">
        <f t="shared" si="85"/>
        <v>publishing</v>
      </c>
      <c r="R920" s="6" t="str">
        <f t="shared" si="86"/>
        <v>radio &amp; podcasts</v>
      </c>
      <c r="S920" s="8">
        <f t="shared" si="87"/>
        <v>41117.208333333336</v>
      </c>
      <c r="T920" s="8">
        <f t="shared" si="88"/>
        <v>41128.208333333336</v>
      </c>
      <c r="U920" s="6">
        <f t="shared" si="89"/>
        <v>2012</v>
      </c>
      <c r="V920" t="str" cm="1">
        <f t="array" ref="V920">_xlfn.IFS(D920&lt;1000,"&lt;1000",D920&lt;5000,"1000 to 4999",D920&lt;10000,"5000 to 9999",D920&lt;15000,"10000 to 14999",D920&lt;20000,"15000 to 19999",D920&lt;25000,"20000 to 24999",D920&lt;30000,"25000 to 29999",D920&lt;35000,"30000 to 34999",D920&lt;40000,"35000 to 39999",D920&lt;45000,"40000 to 44999",D920&lt;50000,"45000 to 49999",D920&gt;50000,"Greater than 50000")</f>
        <v>1000 to 4999</v>
      </c>
    </row>
    <row r="921" spans="1:22"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5" cm="1">
        <f t="array" ref="O921">_xlfn.IFS(INT(E921/D921)&gt;=2,2,INT(E921/D921)&lt;2,E921/D921)</f>
        <v>0.58750000000000002</v>
      </c>
      <c r="P921" s="7">
        <f t="shared" si="84"/>
        <v>92.955555555555549</v>
      </c>
      <c r="Q921" s="6" t="str">
        <f t="shared" si="85"/>
        <v>theater</v>
      </c>
      <c r="R921" s="6" t="str">
        <f t="shared" si="86"/>
        <v>plays</v>
      </c>
      <c r="S921" s="8">
        <f t="shared" si="87"/>
        <v>43022.208333333328</v>
      </c>
      <c r="T921" s="8">
        <f t="shared" si="88"/>
        <v>43054.25</v>
      </c>
      <c r="U921" s="6">
        <f t="shared" si="89"/>
        <v>2017</v>
      </c>
      <c r="V921" t="str" cm="1">
        <f t="array" ref="V921">_xlfn.IFS(D921&lt;1000,"&lt;1000",D921&lt;5000,"1000 to 4999",D921&lt;10000,"5000 to 9999",D921&lt;15000,"10000 to 14999",D921&lt;20000,"15000 to 19999",D921&lt;25000,"20000 to 24999",D921&lt;30000,"25000 to 29999",D921&lt;35000,"30000 to 34999",D921&lt;40000,"35000 to 39999",D921&lt;45000,"40000 to 44999",D921&lt;50000,"45000 to 49999",D921&gt;50000,"Greater than 50000")</f>
        <v>35000 to 39999</v>
      </c>
    </row>
    <row r="922" spans="1:22"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5" cm="1">
        <f t="array" ref="O922">_xlfn.IFS(INT(E922/D922)&gt;=2,2,INT(E922/D922)&lt;2,E922/D922)</f>
        <v>1.8256603773584905</v>
      </c>
      <c r="P922" s="7">
        <f t="shared" si="84"/>
        <v>37.945098039215686</v>
      </c>
      <c r="Q922" s="6" t="str">
        <f t="shared" si="85"/>
        <v>film &amp; video</v>
      </c>
      <c r="R922" s="6" t="str">
        <f t="shared" si="86"/>
        <v>animation</v>
      </c>
      <c r="S922" s="8">
        <f t="shared" si="87"/>
        <v>43503.25</v>
      </c>
      <c r="T922" s="8">
        <f t="shared" si="88"/>
        <v>43523.25</v>
      </c>
      <c r="U922" s="6">
        <f t="shared" si="89"/>
        <v>2019</v>
      </c>
      <c r="V922" t="str" cm="1">
        <f t="array" ref="V922">_xlfn.IFS(D922&lt;1000,"&lt;1000",D922&lt;5000,"1000 to 4999",D922&lt;10000,"5000 to 9999",D922&lt;15000,"10000 to 14999",D922&lt;20000,"15000 to 19999",D922&lt;25000,"20000 to 24999",D922&lt;30000,"25000 to 29999",D922&lt;35000,"30000 to 34999",D922&lt;40000,"35000 to 39999",D922&lt;45000,"40000 to 44999",D922&lt;50000,"45000 to 49999",D922&gt;50000,"Greater than 50000")</f>
        <v>5000 to 9999</v>
      </c>
    </row>
    <row r="923" spans="1:22"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5" cm="1">
        <f t="array" ref="O923">_xlfn.IFS(INT(E923/D923)&gt;=2,2,INT(E923/D923)&lt;2,E923/D923)</f>
        <v>7.5436408977556111E-3</v>
      </c>
      <c r="P923" s="7">
        <f t="shared" si="84"/>
        <v>31.842105263157894</v>
      </c>
      <c r="Q923" s="6" t="str">
        <f t="shared" si="85"/>
        <v>technology</v>
      </c>
      <c r="R923" s="6" t="str">
        <f t="shared" si="86"/>
        <v>web</v>
      </c>
      <c r="S923" s="8">
        <f t="shared" si="87"/>
        <v>40951.25</v>
      </c>
      <c r="T923" s="8">
        <f t="shared" si="88"/>
        <v>40965.25</v>
      </c>
      <c r="U923" s="6">
        <f t="shared" si="89"/>
        <v>2012</v>
      </c>
      <c r="V923" t="str" cm="1">
        <f t="array" ref="V923">_xlfn.IFS(D923&lt;1000,"&lt;1000",D923&lt;5000,"1000 to 4999",D923&lt;10000,"5000 to 9999",D923&lt;15000,"10000 to 14999",D923&lt;20000,"15000 to 19999",D923&lt;25000,"20000 to 24999",D923&lt;30000,"25000 to 29999",D923&lt;35000,"30000 to 34999",D923&lt;40000,"35000 to 39999",D923&lt;45000,"40000 to 44999",D923&lt;50000,"45000 to 49999",D923&gt;50000,"Greater than 50000")</f>
        <v>Greater than 50000</v>
      </c>
    </row>
    <row r="924" spans="1:22"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5" cm="1">
        <f t="array" ref="O924">_xlfn.IFS(INT(E924/D924)&gt;=2,2,INT(E924/D924)&lt;2,E924/D924)</f>
        <v>1.7595330739299611</v>
      </c>
      <c r="P924" s="7">
        <f t="shared" si="84"/>
        <v>40</v>
      </c>
      <c r="Q924" s="6" t="str">
        <f t="shared" si="85"/>
        <v>music</v>
      </c>
      <c r="R924" s="6" t="str">
        <f t="shared" si="86"/>
        <v>world music</v>
      </c>
      <c r="S924" s="8">
        <f t="shared" si="87"/>
        <v>43443.25</v>
      </c>
      <c r="T924" s="8">
        <f t="shared" si="88"/>
        <v>43452.25</v>
      </c>
      <c r="U924" s="6">
        <f t="shared" si="89"/>
        <v>2018</v>
      </c>
      <c r="V924" t="str" cm="1">
        <f t="array" ref="V924">_xlfn.IFS(D924&lt;1000,"&lt;1000",D924&lt;5000,"1000 to 4999",D924&lt;10000,"5000 to 9999",D924&lt;15000,"10000 to 14999",D924&lt;20000,"15000 to 19999",D924&lt;25000,"20000 to 24999",D924&lt;30000,"25000 to 29999",D924&lt;35000,"30000 to 34999",D924&lt;40000,"35000 to 39999",D924&lt;45000,"40000 to 44999",D924&lt;50000,"45000 to 49999",D924&gt;50000,"Greater than 50000")</f>
        <v>Greater than 50000</v>
      </c>
    </row>
    <row r="925" spans="1:22"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5" cm="1">
        <f t="array" ref="O925">_xlfn.IFS(INT(E925/D925)&gt;=2,2,INT(E925/D925)&lt;2,E925/D925)</f>
        <v>2</v>
      </c>
      <c r="P925" s="7">
        <f t="shared" si="84"/>
        <v>101.1</v>
      </c>
      <c r="Q925" s="6" t="str">
        <f t="shared" si="85"/>
        <v>theater</v>
      </c>
      <c r="R925" s="6" t="str">
        <f t="shared" si="86"/>
        <v>plays</v>
      </c>
      <c r="S925" s="8">
        <f t="shared" si="87"/>
        <v>40373.208333333336</v>
      </c>
      <c r="T925" s="8">
        <f t="shared" si="88"/>
        <v>40374.208333333336</v>
      </c>
      <c r="U925" s="6">
        <f t="shared" si="89"/>
        <v>2010</v>
      </c>
      <c r="V925" t="str" cm="1">
        <f t="array" ref="V925">_xlfn.IFS(D925&lt;1000,"&lt;1000",D925&lt;5000,"1000 to 4999",D925&lt;10000,"5000 to 9999",D925&lt;15000,"10000 to 14999",D925&lt;20000,"15000 to 19999",D925&lt;25000,"20000 to 24999",D925&lt;30000,"25000 to 29999",D925&lt;35000,"30000 to 34999",D925&lt;40000,"35000 to 39999",D925&lt;45000,"40000 to 44999",D925&lt;50000,"45000 to 49999",D925&gt;50000,"Greater than 50000")</f>
        <v>1000 to 4999</v>
      </c>
    </row>
    <row r="926" spans="1:22"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5" cm="1">
        <f t="array" ref="O926">_xlfn.IFS(INT(E926/D926)&gt;=2,2,INT(E926/D926)&lt;2,E926/D926)</f>
        <v>2</v>
      </c>
      <c r="P926" s="7">
        <f t="shared" si="84"/>
        <v>84.006989951944078</v>
      </c>
      <c r="Q926" s="6" t="str">
        <f t="shared" si="85"/>
        <v>theater</v>
      </c>
      <c r="R926" s="6" t="str">
        <f t="shared" si="86"/>
        <v>plays</v>
      </c>
      <c r="S926" s="8">
        <f t="shared" si="87"/>
        <v>43769.208333333328</v>
      </c>
      <c r="T926" s="8">
        <f t="shared" si="88"/>
        <v>43780.25</v>
      </c>
      <c r="U926" s="6">
        <f t="shared" si="89"/>
        <v>2019</v>
      </c>
      <c r="V926" t="str" cm="1">
        <f t="array" ref="V926">_xlfn.IFS(D926&lt;1000,"&lt;1000",D926&lt;5000,"1000 to 4999",D926&lt;10000,"5000 to 9999",D926&lt;15000,"10000 to 14999",D926&lt;20000,"15000 to 19999",D926&lt;25000,"20000 to 24999",D926&lt;30000,"25000 to 29999",D926&lt;35000,"30000 to 34999",D926&lt;40000,"35000 to 39999",D926&lt;45000,"40000 to 44999",D926&lt;50000,"45000 to 49999",D926&gt;50000,"Greater than 50000")</f>
        <v>35000 to 39999</v>
      </c>
    </row>
    <row r="927" spans="1:22"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5" cm="1">
        <f t="array" ref="O927">_xlfn.IFS(INT(E927/D927)&gt;=2,2,INT(E927/D927)&lt;2,E927/D927)</f>
        <v>2</v>
      </c>
      <c r="P927" s="7">
        <f t="shared" si="84"/>
        <v>103.41538461538461</v>
      </c>
      <c r="Q927" s="6" t="str">
        <f t="shared" si="85"/>
        <v>theater</v>
      </c>
      <c r="R927" s="6" t="str">
        <f t="shared" si="86"/>
        <v>plays</v>
      </c>
      <c r="S927" s="8">
        <f t="shared" si="87"/>
        <v>43000.208333333328</v>
      </c>
      <c r="T927" s="8">
        <f t="shared" si="88"/>
        <v>43012.208333333328</v>
      </c>
      <c r="U927" s="6">
        <f t="shared" si="89"/>
        <v>2017</v>
      </c>
      <c r="V927" t="str" cm="1">
        <f t="array" ref="V927">_xlfn.IFS(D927&lt;1000,"&lt;1000",D927&lt;5000,"1000 to 4999",D927&lt;10000,"5000 to 9999",D927&lt;15000,"10000 to 14999",D927&lt;20000,"15000 to 19999",D927&lt;25000,"20000 to 24999",D927&lt;30000,"25000 to 29999",D927&lt;35000,"30000 to 34999",D927&lt;40000,"35000 to 39999",D927&lt;45000,"40000 to 44999",D927&lt;50000,"45000 to 49999",D927&gt;50000,"Greater than 50000")</f>
        <v>1000 to 4999</v>
      </c>
    </row>
    <row r="928" spans="1:22"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5" cm="1">
        <f t="array" ref="O928">_xlfn.IFS(INT(E928/D928)&gt;=2,2,INT(E928/D928)&lt;2,E928/D928)</f>
        <v>0.18126436781609195</v>
      </c>
      <c r="P928" s="7">
        <f t="shared" si="84"/>
        <v>105.13333333333334</v>
      </c>
      <c r="Q928" s="6" t="str">
        <f t="shared" si="85"/>
        <v>food</v>
      </c>
      <c r="R928" s="6" t="str">
        <f t="shared" si="86"/>
        <v>food trucks</v>
      </c>
      <c r="S928" s="8">
        <f t="shared" si="87"/>
        <v>42502.208333333328</v>
      </c>
      <c r="T928" s="8">
        <f t="shared" si="88"/>
        <v>42506.208333333328</v>
      </c>
      <c r="U928" s="6">
        <f t="shared" si="89"/>
        <v>2016</v>
      </c>
      <c r="V928" t="str" cm="1">
        <f t="array" ref="V928">_xlfn.IFS(D928&lt;1000,"&lt;1000",D928&lt;5000,"1000 to 4999",D928&lt;10000,"5000 to 9999",D928&lt;15000,"10000 to 14999",D928&lt;20000,"15000 to 19999",D928&lt;25000,"20000 to 24999",D928&lt;30000,"25000 to 29999",D928&lt;35000,"30000 to 34999",D928&lt;40000,"35000 to 39999",D928&lt;45000,"40000 to 44999",D928&lt;50000,"45000 to 49999",D928&gt;50000,"Greater than 50000")</f>
        <v>5000 to 9999</v>
      </c>
    </row>
    <row r="929" spans="1:22"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5" cm="1">
        <f t="array" ref="O929">_xlfn.IFS(INT(E929/D929)&gt;=2,2,INT(E929/D929)&lt;2,E929/D929)</f>
        <v>0.45847222222222223</v>
      </c>
      <c r="P929" s="7">
        <f t="shared" si="84"/>
        <v>89.21621621621621</v>
      </c>
      <c r="Q929" s="6" t="str">
        <f t="shared" si="85"/>
        <v>theater</v>
      </c>
      <c r="R929" s="6" t="str">
        <f t="shared" si="86"/>
        <v>plays</v>
      </c>
      <c r="S929" s="8">
        <f t="shared" si="87"/>
        <v>41102.208333333336</v>
      </c>
      <c r="T929" s="8">
        <f t="shared" si="88"/>
        <v>41131.208333333336</v>
      </c>
      <c r="U929" s="6">
        <f t="shared" si="89"/>
        <v>2012</v>
      </c>
      <c r="V929" t="str" cm="1">
        <f t="array" ref="V929">_xlfn.IFS(D929&lt;1000,"&lt;1000",D929&lt;5000,"1000 to 4999",D929&lt;10000,"5000 to 9999",D929&lt;15000,"10000 to 14999",D929&lt;20000,"15000 to 19999",D929&lt;25000,"20000 to 24999",D929&lt;30000,"25000 to 29999",D929&lt;35000,"30000 to 34999",D929&lt;40000,"35000 to 39999",D929&lt;45000,"40000 to 44999",D929&lt;50000,"45000 to 49999",D929&gt;50000,"Greater than 50000")</f>
        <v>5000 to 9999</v>
      </c>
    </row>
    <row r="930" spans="1:22"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cm="1">
        <f t="array" ref="O930">_xlfn.IFS(INT(E930/D930)&gt;=2,2,INT(E930/D930)&lt;2,E930/D930)</f>
        <v>1.1731541218637993</v>
      </c>
      <c r="P930" s="7">
        <f t="shared" si="84"/>
        <v>51.995234312946785</v>
      </c>
      <c r="Q930" s="6" t="str">
        <f t="shared" si="85"/>
        <v>technology</v>
      </c>
      <c r="R930" s="6" t="str">
        <f t="shared" si="86"/>
        <v>web</v>
      </c>
      <c r="S930" s="8">
        <f t="shared" si="87"/>
        <v>41637.25</v>
      </c>
      <c r="T930" s="8">
        <f t="shared" si="88"/>
        <v>41646.25</v>
      </c>
      <c r="U930" s="6">
        <f t="shared" si="89"/>
        <v>2013</v>
      </c>
      <c r="V930" t="str" cm="1">
        <f t="array" ref="V930">_xlfn.IFS(D930&lt;1000,"&lt;1000",D930&lt;5000,"1000 to 4999",D930&lt;10000,"5000 to 9999",D930&lt;15000,"10000 to 14999",D930&lt;20000,"15000 to 19999",D930&lt;25000,"20000 to 24999",D930&lt;30000,"25000 to 29999",D930&lt;35000,"30000 to 34999",D930&lt;40000,"35000 to 39999",D930&lt;45000,"40000 to 44999",D930&lt;50000,"45000 to 49999",D930&gt;50000,"Greater than 50000")</f>
        <v>Greater than 50000</v>
      </c>
    </row>
    <row r="931" spans="1:22"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5" cm="1">
        <f t="array" ref="O931">_xlfn.IFS(INT(E931/D931)&gt;=2,2,INT(E931/D931)&lt;2,E931/D931)</f>
        <v>2</v>
      </c>
      <c r="P931" s="7">
        <f t="shared" si="84"/>
        <v>64.956521739130437</v>
      </c>
      <c r="Q931" s="6" t="str">
        <f t="shared" si="85"/>
        <v>theater</v>
      </c>
      <c r="R931" s="6" t="str">
        <f t="shared" si="86"/>
        <v>plays</v>
      </c>
      <c r="S931" s="8">
        <f t="shared" si="87"/>
        <v>42858.208333333328</v>
      </c>
      <c r="T931" s="8">
        <f t="shared" si="88"/>
        <v>42872.208333333328</v>
      </c>
      <c r="U931" s="6">
        <f t="shared" si="89"/>
        <v>2017</v>
      </c>
      <c r="V931" t="str" cm="1">
        <f t="array" ref="V931">_xlfn.IFS(D931&lt;1000,"&lt;1000",D931&lt;5000,"1000 to 4999",D931&lt;10000,"5000 to 9999",D931&lt;15000,"10000 to 14999",D931&lt;20000,"15000 to 19999",D931&lt;25000,"20000 to 24999",D931&lt;30000,"25000 to 29999",D931&lt;35000,"30000 to 34999",D931&lt;40000,"35000 to 39999",D931&lt;45000,"40000 to 44999",D931&lt;50000,"45000 to 49999",D931&gt;50000,"Greater than 50000")</f>
        <v>5000 to 9999</v>
      </c>
    </row>
    <row r="932" spans="1:22"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5" cm="1">
        <f t="array" ref="O932">_xlfn.IFS(INT(E932/D932)&gt;=2,2,INT(E932/D932)&lt;2,E932/D932)</f>
        <v>1.1228571428571428</v>
      </c>
      <c r="P932" s="7">
        <f t="shared" si="84"/>
        <v>46.235294117647058</v>
      </c>
      <c r="Q932" s="6" t="str">
        <f t="shared" si="85"/>
        <v>theater</v>
      </c>
      <c r="R932" s="6" t="str">
        <f t="shared" si="86"/>
        <v>plays</v>
      </c>
      <c r="S932" s="8">
        <f t="shared" si="87"/>
        <v>42060.25</v>
      </c>
      <c r="T932" s="8">
        <f t="shared" si="88"/>
        <v>42067.25</v>
      </c>
      <c r="U932" s="6">
        <f t="shared" si="89"/>
        <v>2015</v>
      </c>
      <c r="V932" t="str" cm="1">
        <f t="array" ref="V932">_xlfn.IFS(D932&lt;1000,"&lt;1000",D932&lt;5000,"1000 to 4999",D932&lt;10000,"5000 to 9999",D932&lt;15000,"10000 to 14999",D932&lt;20000,"15000 to 19999",D932&lt;25000,"20000 to 24999",D932&lt;30000,"25000 to 29999",D932&lt;35000,"30000 to 34999",D932&lt;40000,"35000 to 39999",D932&lt;45000,"40000 to 44999",D932&lt;50000,"45000 to 49999",D932&gt;50000,"Greater than 50000")</f>
        <v>1000 to 4999</v>
      </c>
    </row>
    <row r="933" spans="1:22"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5" cm="1">
        <f t="array" ref="O933">_xlfn.IFS(INT(E933/D933)&gt;=2,2,INT(E933/D933)&lt;2,E933/D933)</f>
        <v>0.72518987341772156</v>
      </c>
      <c r="P933" s="7">
        <f t="shared" si="84"/>
        <v>51.151785714285715</v>
      </c>
      <c r="Q933" s="6" t="str">
        <f t="shared" si="85"/>
        <v>theater</v>
      </c>
      <c r="R933" s="6" t="str">
        <f t="shared" si="86"/>
        <v>plays</v>
      </c>
      <c r="S933" s="8">
        <f t="shared" si="87"/>
        <v>41818.208333333336</v>
      </c>
      <c r="T933" s="8">
        <f t="shared" si="88"/>
        <v>41820.208333333336</v>
      </c>
      <c r="U933" s="6">
        <f t="shared" si="89"/>
        <v>2014</v>
      </c>
      <c r="V933" t="str" cm="1">
        <f t="array" ref="V933">_xlfn.IFS(D933&lt;1000,"&lt;1000",D933&lt;5000,"1000 to 4999",D933&lt;10000,"5000 to 9999",D933&lt;15000,"10000 to 14999",D933&lt;20000,"15000 to 19999",D933&lt;25000,"20000 to 24999",D933&lt;30000,"25000 to 29999",D933&lt;35000,"30000 to 34999",D933&lt;40000,"35000 to 39999",D933&lt;45000,"40000 to 44999",D933&lt;50000,"45000 to 49999",D933&gt;50000,"Greater than 50000")</f>
        <v>5000 to 9999</v>
      </c>
    </row>
    <row r="934" spans="1:22"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5" cm="1">
        <f t="array" ref="O934">_xlfn.IFS(INT(E934/D934)&gt;=2,2,INT(E934/D934)&lt;2,E934/D934)</f>
        <v>2</v>
      </c>
      <c r="P934" s="7">
        <f t="shared" si="84"/>
        <v>33.909722222222221</v>
      </c>
      <c r="Q934" s="6" t="str">
        <f t="shared" si="85"/>
        <v>music</v>
      </c>
      <c r="R934" s="6" t="str">
        <f t="shared" si="86"/>
        <v>rock</v>
      </c>
      <c r="S934" s="8">
        <f t="shared" si="87"/>
        <v>41709.208333333336</v>
      </c>
      <c r="T934" s="8">
        <f t="shared" si="88"/>
        <v>41712.208333333336</v>
      </c>
      <c r="U934" s="6">
        <f t="shared" si="89"/>
        <v>2014</v>
      </c>
      <c r="V934" t="str" cm="1">
        <f t="array" ref="V934">_xlfn.IFS(D934&lt;1000,"&lt;1000",D934&lt;5000,"1000 to 4999",D934&lt;10000,"5000 to 9999",D934&lt;15000,"10000 to 14999",D934&lt;20000,"15000 to 19999",D934&lt;25000,"20000 to 24999",D934&lt;30000,"25000 to 29999",D934&lt;35000,"30000 to 34999",D934&lt;40000,"35000 to 39999",D934&lt;45000,"40000 to 44999",D934&lt;50000,"45000 to 49999",D934&gt;50000,"Greater than 50000")</f>
        <v>1000 to 4999</v>
      </c>
    </row>
    <row r="935" spans="1:22"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5" cm="1">
        <f t="array" ref="O935">_xlfn.IFS(INT(E935/D935)&gt;=2,2,INT(E935/D935)&lt;2,E935/D935)</f>
        <v>2</v>
      </c>
      <c r="P935" s="7">
        <f t="shared" si="84"/>
        <v>92.016298633017882</v>
      </c>
      <c r="Q935" s="6" t="str">
        <f t="shared" si="85"/>
        <v>theater</v>
      </c>
      <c r="R935" s="6" t="str">
        <f t="shared" si="86"/>
        <v>plays</v>
      </c>
      <c r="S935" s="8">
        <f t="shared" si="87"/>
        <v>41372.208333333336</v>
      </c>
      <c r="T935" s="8">
        <f t="shared" si="88"/>
        <v>41385.208333333336</v>
      </c>
      <c r="U935" s="6">
        <f t="shared" si="89"/>
        <v>2013</v>
      </c>
      <c r="V935" t="str" cm="1">
        <f t="array" ref="V935">_xlfn.IFS(D935&lt;1000,"&lt;1000",D935&lt;5000,"1000 to 4999",D935&lt;10000,"5000 to 9999",D935&lt;15000,"10000 to 14999",D935&lt;20000,"15000 to 19999",D935&lt;25000,"20000 to 24999",D935&lt;30000,"25000 to 29999",D935&lt;35000,"30000 to 34999",D935&lt;40000,"35000 to 39999",D935&lt;45000,"40000 to 44999",D935&lt;50000,"45000 to 49999",D935&gt;50000,"Greater than 50000")</f>
        <v>Greater than 50000</v>
      </c>
    </row>
    <row r="936" spans="1:22"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5" cm="1">
        <f t="array" ref="O936">_xlfn.IFS(INT(E936/D936)&gt;=2,2,INT(E936/D936)&lt;2,E936/D936)</f>
        <v>1.8193548387096774</v>
      </c>
      <c r="P936" s="7">
        <f t="shared" si="84"/>
        <v>107.42857142857143</v>
      </c>
      <c r="Q936" s="6" t="str">
        <f t="shared" si="85"/>
        <v>theater</v>
      </c>
      <c r="R936" s="6" t="str">
        <f t="shared" si="86"/>
        <v>plays</v>
      </c>
      <c r="S936" s="8">
        <f t="shared" si="87"/>
        <v>42422.25</v>
      </c>
      <c r="T936" s="8">
        <f t="shared" si="88"/>
        <v>42428.25</v>
      </c>
      <c r="U936" s="6">
        <f t="shared" si="89"/>
        <v>2016</v>
      </c>
      <c r="V936" t="str" cm="1">
        <f t="array" ref="V936">_xlfn.IFS(D936&lt;1000,"&lt;1000",D936&lt;5000,"1000 to 4999",D936&lt;10000,"5000 to 9999",D936&lt;15000,"10000 to 14999",D936&lt;20000,"15000 to 19999",D936&lt;25000,"20000 to 24999",D936&lt;30000,"25000 to 29999",D936&lt;35000,"30000 to 34999",D936&lt;40000,"35000 to 39999",D936&lt;45000,"40000 to 44999",D936&lt;50000,"45000 to 49999",D936&gt;50000,"Greater than 50000")</f>
        <v>5000 to 9999</v>
      </c>
    </row>
    <row r="937" spans="1:22"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5" cm="1">
        <f t="array" ref="O937">_xlfn.IFS(INT(E937/D937)&gt;=2,2,INT(E937/D937)&lt;2,E937/D937)</f>
        <v>1.6413114754098361</v>
      </c>
      <c r="P937" s="7">
        <f t="shared" si="84"/>
        <v>75.848484848484844</v>
      </c>
      <c r="Q937" s="6" t="str">
        <f t="shared" si="85"/>
        <v>theater</v>
      </c>
      <c r="R937" s="6" t="str">
        <f t="shared" si="86"/>
        <v>plays</v>
      </c>
      <c r="S937" s="8">
        <f t="shared" si="87"/>
        <v>42209.208333333328</v>
      </c>
      <c r="T937" s="8">
        <f t="shared" si="88"/>
        <v>42216.208333333328</v>
      </c>
      <c r="U937" s="6">
        <f t="shared" si="89"/>
        <v>2015</v>
      </c>
      <c r="V937" t="str" cm="1">
        <f t="array" ref="V937">_xlfn.IFS(D937&lt;1000,"&lt;1000",D937&lt;5000,"1000 to 4999",D937&lt;10000,"5000 to 9999",D937&lt;15000,"10000 to 14999",D937&lt;20000,"15000 to 19999",D937&lt;25000,"20000 to 24999",D937&lt;30000,"25000 to 29999",D937&lt;35000,"30000 to 34999",D937&lt;40000,"35000 to 39999",D937&lt;45000,"40000 to 44999",D937&lt;50000,"45000 to 49999",D937&gt;50000,"Greater than 50000")</f>
        <v>5000 to 9999</v>
      </c>
    </row>
    <row r="938" spans="1:22"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5" cm="1">
        <f t="array" ref="O938">_xlfn.IFS(INT(E938/D938)&gt;=2,2,INT(E938/D938)&lt;2,E938/D938)</f>
        <v>1.6375968992248063E-2</v>
      </c>
      <c r="P938" s="7">
        <f t="shared" si="84"/>
        <v>80.476190476190482</v>
      </c>
      <c r="Q938" s="6" t="str">
        <f t="shared" si="85"/>
        <v>theater</v>
      </c>
      <c r="R938" s="6" t="str">
        <f t="shared" si="86"/>
        <v>plays</v>
      </c>
      <c r="S938" s="8">
        <f t="shared" si="87"/>
        <v>43668.208333333328</v>
      </c>
      <c r="T938" s="8">
        <f t="shared" si="88"/>
        <v>43671.208333333328</v>
      </c>
      <c r="U938" s="6">
        <f t="shared" si="89"/>
        <v>2019</v>
      </c>
      <c r="V938" t="str" cm="1">
        <f t="array" ref="V938">_xlfn.IFS(D938&lt;1000,"&lt;1000",D938&lt;5000,"1000 to 4999",D938&lt;10000,"5000 to 9999",D938&lt;15000,"10000 to 14999",D938&lt;20000,"15000 to 19999",D938&lt;25000,"20000 to 24999",D938&lt;30000,"25000 to 29999",D938&lt;35000,"30000 to 34999",D938&lt;40000,"35000 to 39999",D938&lt;45000,"40000 to 44999",D938&lt;50000,"45000 to 49999",D938&gt;50000,"Greater than 50000")</f>
        <v>Greater than 50000</v>
      </c>
    </row>
    <row r="939" spans="1:22"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5" cm="1">
        <f t="array" ref="O939">_xlfn.IFS(INT(E939/D939)&gt;=2,2,INT(E939/D939)&lt;2,E939/D939)</f>
        <v>0.49643859649122807</v>
      </c>
      <c r="P939" s="7">
        <f t="shared" si="84"/>
        <v>86.978483606557376</v>
      </c>
      <c r="Q939" s="6" t="str">
        <f t="shared" si="85"/>
        <v>film &amp; video</v>
      </c>
      <c r="R939" s="6" t="str">
        <f t="shared" si="86"/>
        <v>documentary</v>
      </c>
      <c r="S939" s="8">
        <f t="shared" si="87"/>
        <v>42334.25</v>
      </c>
      <c r="T939" s="8">
        <f t="shared" si="88"/>
        <v>42343.25</v>
      </c>
      <c r="U939" s="6">
        <f t="shared" si="89"/>
        <v>2015</v>
      </c>
      <c r="V939" t="str" cm="1">
        <f t="array" ref="V939">_xlfn.IFS(D939&lt;1000,"&lt;1000",D939&lt;5000,"1000 to 4999",D939&lt;10000,"5000 to 9999",D939&lt;15000,"10000 to 14999",D939&lt;20000,"15000 to 19999",D939&lt;25000,"20000 to 24999",D939&lt;30000,"25000 to 29999",D939&lt;35000,"30000 to 34999",D939&lt;40000,"35000 to 39999",D939&lt;45000,"40000 to 44999",D939&lt;50000,"45000 to 49999",D939&gt;50000,"Greater than 50000")</f>
        <v>Greater than 50000</v>
      </c>
    </row>
    <row r="940" spans="1:22"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5" cm="1">
        <f t="array" ref="O940">_xlfn.IFS(INT(E940/D940)&gt;=2,2,INT(E940/D940)&lt;2,E940/D940)</f>
        <v>1.0970652173913042</v>
      </c>
      <c r="P940" s="7">
        <f t="shared" si="84"/>
        <v>105.13541666666667</v>
      </c>
      <c r="Q940" s="6" t="str">
        <f t="shared" si="85"/>
        <v>publishing</v>
      </c>
      <c r="R940" s="6" t="str">
        <f t="shared" si="86"/>
        <v>fiction</v>
      </c>
      <c r="S940" s="8">
        <f t="shared" si="87"/>
        <v>43263.208333333328</v>
      </c>
      <c r="T940" s="8">
        <f t="shared" si="88"/>
        <v>43299.208333333328</v>
      </c>
      <c r="U940" s="6">
        <f t="shared" si="89"/>
        <v>2018</v>
      </c>
      <c r="V940" t="str" cm="1">
        <f t="array" ref="V940">_xlfn.IFS(D940&lt;1000,"&lt;1000",D940&lt;5000,"1000 to 4999",D940&lt;10000,"5000 to 9999",D940&lt;15000,"10000 to 14999",D940&lt;20000,"15000 to 19999",D940&lt;25000,"20000 to 24999",D940&lt;30000,"25000 to 29999",D940&lt;35000,"30000 to 34999",D940&lt;40000,"35000 to 39999",D940&lt;45000,"40000 to 44999",D940&lt;50000,"45000 to 49999",D940&gt;50000,"Greater than 50000")</f>
        <v>5000 to 9999</v>
      </c>
    </row>
    <row r="941" spans="1:22"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5" cm="1">
        <f t="array" ref="O941">_xlfn.IFS(INT(E941/D941)&gt;=2,2,INT(E941/D941)&lt;2,E941/D941)</f>
        <v>0.49217948717948717</v>
      </c>
      <c r="P941" s="7">
        <f t="shared" si="84"/>
        <v>57.298507462686565</v>
      </c>
      <c r="Q941" s="6" t="str">
        <f t="shared" si="85"/>
        <v>games</v>
      </c>
      <c r="R941" s="6" t="str">
        <f t="shared" si="86"/>
        <v>video games</v>
      </c>
      <c r="S941" s="8">
        <f t="shared" si="87"/>
        <v>40670.208333333336</v>
      </c>
      <c r="T941" s="8">
        <f t="shared" si="88"/>
        <v>40687.208333333336</v>
      </c>
      <c r="U941" s="6">
        <f t="shared" si="89"/>
        <v>2011</v>
      </c>
      <c r="V941" t="str" cm="1">
        <f t="array" ref="V941">_xlfn.IFS(D941&lt;1000,"&lt;1000",D941&lt;5000,"1000 to 4999",D941&lt;10000,"5000 to 9999",D941&lt;15000,"10000 to 14999",D941&lt;20000,"15000 to 19999",D941&lt;25000,"20000 to 24999",D941&lt;30000,"25000 to 29999",D941&lt;35000,"30000 to 34999",D941&lt;40000,"35000 to 39999",D941&lt;45000,"40000 to 44999",D941&lt;50000,"45000 to 49999",D941&gt;50000,"Greater than 50000")</f>
        <v>5000 to 9999</v>
      </c>
    </row>
    <row r="942" spans="1:22"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5" cm="1">
        <f t="array" ref="O942">_xlfn.IFS(INT(E942/D942)&gt;=2,2,INT(E942/D942)&lt;2,E942/D942)</f>
        <v>0.62232323232323228</v>
      </c>
      <c r="P942" s="7">
        <f t="shared" si="84"/>
        <v>93.348484848484844</v>
      </c>
      <c r="Q942" s="6" t="str">
        <f t="shared" si="85"/>
        <v>technology</v>
      </c>
      <c r="R942" s="6" t="str">
        <f t="shared" si="86"/>
        <v>web</v>
      </c>
      <c r="S942" s="8">
        <f t="shared" si="87"/>
        <v>41244.25</v>
      </c>
      <c r="T942" s="8">
        <f t="shared" si="88"/>
        <v>41266.25</v>
      </c>
      <c r="U942" s="6">
        <f t="shared" si="89"/>
        <v>2012</v>
      </c>
      <c r="V942" t="str" cm="1">
        <f t="array" ref="V942">_xlfn.IFS(D942&lt;1000,"&lt;1000",D942&lt;5000,"1000 to 4999",D942&lt;10000,"5000 to 9999",D942&lt;15000,"10000 to 14999",D942&lt;20000,"15000 to 19999",D942&lt;25000,"20000 to 24999",D942&lt;30000,"25000 to 29999",D942&lt;35000,"30000 to 34999",D942&lt;40000,"35000 to 39999",D942&lt;45000,"40000 to 44999",D942&lt;50000,"45000 to 49999",D942&gt;50000,"Greater than 50000")</f>
        <v>5000 to 9999</v>
      </c>
    </row>
    <row r="943" spans="1:22"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5" cm="1">
        <f t="array" ref="O943">_xlfn.IFS(INT(E943/D943)&gt;=2,2,INT(E943/D943)&lt;2,E943/D943)</f>
        <v>0.1305813953488372</v>
      </c>
      <c r="P943" s="7">
        <f t="shared" si="84"/>
        <v>71.987179487179489</v>
      </c>
      <c r="Q943" s="6" t="str">
        <f t="shared" si="85"/>
        <v>theater</v>
      </c>
      <c r="R943" s="6" t="str">
        <f t="shared" si="86"/>
        <v>plays</v>
      </c>
      <c r="S943" s="8">
        <f t="shared" si="87"/>
        <v>40552.25</v>
      </c>
      <c r="T943" s="8">
        <f t="shared" si="88"/>
        <v>40587.25</v>
      </c>
      <c r="U943" s="6">
        <f t="shared" si="89"/>
        <v>2011</v>
      </c>
      <c r="V943" t="str" cm="1">
        <f t="array" ref="V943">_xlfn.IFS(D943&lt;1000,"&lt;1000",D943&lt;5000,"1000 to 4999",D943&lt;10000,"5000 to 9999",D943&lt;15000,"10000 to 14999",D943&lt;20000,"15000 to 19999",D943&lt;25000,"20000 to 24999",D943&lt;30000,"25000 to 29999",D943&lt;35000,"30000 to 34999",D943&lt;40000,"35000 to 39999",D943&lt;45000,"40000 to 44999",D943&lt;50000,"45000 to 49999",D943&gt;50000,"Greater than 50000")</f>
        <v>40000 to 44999</v>
      </c>
    </row>
    <row r="944" spans="1:22"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5" cm="1">
        <f t="array" ref="O944">_xlfn.IFS(INT(E944/D944)&gt;=2,2,INT(E944/D944)&lt;2,E944/D944)</f>
        <v>0.64635416666666667</v>
      </c>
      <c r="P944" s="7">
        <f t="shared" si="84"/>
        <v>92.611940298507463</v>
      </c>
      <c r="Q944" s="6" t="str">
        <f t="shared" si="85"/>
        <v>theater</v>
      </c>
      <c r="R944" s="6" t="str">
        <f t="shared" si="86"/>
        <v>plays</v>
      </c>
      <c r="S944" s="8">
        <f t="shared" si="87"/>
        <v>40568.25</v>
      </c>
      <c r="T944" s="8">
        <f t="shared" si="88"/>
        <v>40571.25</v>
      </c>
      <c r="U944" s="6">
        <f t="shared" si="89"/>
        <v>2011</v>
      </c>
      <c r="V944" t="str" cm="1">
        <f t="array" ref="V944">_xlfn.IFS(D944&lt;1000,"&lt;1000",D944&lt;5000,"1000 to 4999",D944&lt;10000,"5000 to 9999",D944&lt;15000,"10000 to 14999",D944&lt;20000,"15000 to 19999",D944&lt;25000,"20000 to 24999",D944&lt;30000,"25000 to 29999",D944&lt;35000,"30000 to 34999",D944&lt;40000,"35000 to 39999",D944&lt;45000,"40000 to 44999",D944&lt;50000,"45000 to 49999",D944&gt;50000,"Greater than 50000")</f>
        <v>5000 to 9999</v>
      </c>
    </row>
    <row r="945" spans="1:22"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5" cm="1">
        <f t="array" ref="O945">_xlfn.IFS(INT(E945/D945)&gt;=2,2,INT(E945/D945)&lt;2,E945/D945)</f>
        <v>1.5958666666666668</v>
      </c>
      <c r="P945" s="7">
        <f t="shared" si="84"/>
        <v>104.99122807017544</v>
      </c>
      <c r="Q945" s="6" t="str">
        <f t="shared" si="85"/>
        <v>food</v>
      </c>
      <c r="R945" s="6" t="str">
        <f t="shared" si="86"/>
        <v>food trucks</v>
      </c>
      <c r="S945" s="8">
        <f t="shared" si="87"/>
        <v>41906.208333333336</v>
      </c>
      <c r="T945" s="8">
        <f t="shared" si="88"/>
        <v>41941.208333333336</v>
      </c>
      <c r="U945" s="6">
        <f t="shared" si="89"/>
        <v>2014</v>
      </c>
      <c r="V945" t="str" cm="1">
        <f t="array" ref="V945">_xlfn.IFS(D945&lt;1000,"&lt;1000",D945&lt;5000,"1000 to 4999",D945&lt;10000,"5000 to 9999",D945&lt;15000,"10000 to 14999",D945&lt;20000,"15000 to 19999",D945&lt;25000,"20000 to 24999",D945&lt;30000,"25000 to 29999",D945&lt;35000,"30000 to 34999",D945&lt;40000,"35000 to 39999",D945&lt;45000,"40000 to 44999",D945&lt;50000,"45000 to 49999",D945&gt;50000,"Greater than 50000")</f>
        <v>5000 to 9999</v>
      </c>
    </row>
    <row r="946" spans="1:22"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5" cm="1">
        <f t="array" ref="O946">_xlfn.IFS(INT(E946/D946)&gt;=2,2,INT(E946/D946)&lt;2,E946/D946)</f>
        <v>0.81420000000000003</v>
      </c>
      <c r="P946" s="7">
        <f t="shared" si="84"/>
        <v>30.958174904942965</v>
      </c>
      <c r="Q946" s="6" t="str">
        <f t="shared" si="85"/>
        <v>photography</v>
      </c>
      <c r="R946" s="6" t="str">
        <f t="shared" si="86"/>
        <v>photography books</v>
      </c>
      <c r="S946" s="8">
        <f t="shared" si="87"/>
        <v>42776.25</v>
      </c>
      <c r="T946" s="8">
        <f t="shared" si="88"/>
        <v>42795.25</v>
      </c>
      <c r="U946" s="6">
        <f t="shared" si="89"/>
        <v>2017</v>
      </c>
      <c r="V946" t="str" cm="1">
        <f t="array" ref="V946">_xlfn.IFS(D946&lt;1000,"&lt;1000",D946&lt;5000,"1000 to 4999",D946&lt;10000,"5000 to 9999",D946&lt;15000,"10000 to 14999",D946&lt;20000,"15000 to 19999",D946&lt;25000,"20000 to 24999",D946&lt;30000,"25000 to 29999",D946&lt;35000,"30000 to 34999",D946&lt;40000,"35000 to 39999",D946&lt;45000,"40000 to 44999",D946&lt;50000,"45000 to 49999",D946&gt;50000,"Greater than 50000")</f>
        <v>10000 to 14999</v>
      </c>
    </row>
    <row r="947" spans="1:22"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5" cm="1">
        <f t="array" ref="O947">_xlfn.IFS(INT(E947/D947)&gt;=2,2,INT(E947/D947)&lt;2,E947/D947)</f>
        <v>0.32444767441860467</v>
      </c>
      <c r="P947" s="7">
        <f t="shared" si="84"/>
        <v>33.001182732111175</v>
      </c>
      <c r="Q947" s="6" t="str">
        <f t="shared" si="85"/>
        <v>photography</v>
      </c>
      <c r="R947" s="6" t="str">
        <f t="shared" si="86"/>
        <v>photography books</v>
      </c>
      <c r="S947" s="8">
        <f t="shared" si="87"/>
        <v>41004.208333333336</v>
      </c>
      <c r="T947" s="8">
        <f t="shared" si="88"/>
        <v>41019.208333333336</v>
      </c>
      <c r="U947" s="6">
        <f t="shared" si="89"/>
        <v>2012</v>
      </c>
      <c r="V947" t="str" cm="1">
        <f t="array" ref="V947">_xlfn.IFS(D947&lt;1000,"&lt;1000",D947&lt;5000,"1000 to 4999",D947&lt;10000,"5000 to 9999",D947&lt;15000,"10000 to 14999",D947&lt;20000,"15000 to 19999",D947&lt;25000,"20000 to 24999",D947&lt;30000,"25000 to 29999",D947&lt;35000,"30000 to 34999",D947&lt;40000,"35000 to 39999",D947&lt;45000,"40000 to 44999",D947&lt;50000,"45000 to 49999",D947&gt;50000,"Greater than 50000")</f>
        <v>Greater than 50000</v>
      </c>
    </row>
    <row r="948" spans="1:22"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5" cm="1">
        <f t="array" ref="O948">_xlfn.IFS(INT(E948/D948)&gt;=2,2,INT(E948/D948)&lt;2,E948/D948)</f>
        <v>9.9141184124918666E-2</v>
      </c>
      <c r="P948" s="7">
        <f t="shared" si="84"/>
        <v>84.187845303867405</v>
      </c>
      <c r="Q948" s="6" t="str">
        <f t="shared" si="85"/>
        <v>theater</v>
      </c>
      <c r="R948" s="6" t="str">
        <f t="shared" si="86"/>
        <v>plays</v>
      </c>
      <c r="S948" s="8">
        <f t="shared" si="87"/>
        <v>40710.208333333336</v>
      </c>
      <c r="T948" s="8">
        <f t="shared" si="88"/>
        <v>40712.208333333336</v>
      </c>
      <c r="U948" s="6">
        <f t="shared" si="89"/>
        <v>2011</v>
      </c>
      <c r="V948" t="str" cm="1">
        <f t="array" ref="V948">_xlfn.IFS(D948&lt;1000,"&lt;1000",D948&lt;5000,"1000 to 4999",D948&lt;10000,"5000 to 9999",D948&lt;15000,"10000 to 14999",D948&lt;20000,"15000 to 19999",D948&lt;25000,"20000 to 24999",D948&lt;30000,"25000 to 29999",D948&lt;35000,"30000 to 34999",D948&lt;40000,"35000 to 39999",D948&lt;45000,"40000 to 44999",D948&lt;50000,"45000 to 49999",D948&gt;50000,"Greater than 50000")</f>
        <v>Greater than 50000</v>
      </c>
    </row>
    <row r="949" spans="1:22"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5" cm="1">
        <f t="array" ref="O949">_xlfn.IFS(INT(E949/D949)&gt;=2,2,INT(E949/D949)&lt;2,E949/D949)</f>
        <v>0.26694444444444443</v>
      </c>
      <c r="P949" s="7">
        <f t="shared" si="84"/>
        <v>73.92307692307692</v>
      </c>
      <c r="Q949" s="6" t="str">
        <f t="shared" si="85"/>
        <v>theater</v>
      </c>
      <c r="R949" s="6" t="str">
        <f t="shared" si="86"/>
        <v>plays</v>
      </c>
      <c r="S949" s="8">
        <f t="shared" si="87"/>
        <v>41908.208333333336</v>
      </c>
      <c r="T949" s="8">
        <f t="shared" si="88"/>
        <v>41915.208333333336</v>
      </c>
      <c r="U949" s="6">
        <f t="shared" si="89"/>
        <v>2014</v>
      </c>
      <c r="V949" t="str" cm="1">
        <f t="array" ref="V949">_xlfn.IFS(D949&lt;1000,"&lt;1000",D949&lt;5000,"1000 to 4999",D949&lt;10000,"5000 to 9999",D949&lt;15000,"10000 to 14999",D949&lt;20000,"15000 to 19999",D949&lt;25000,"20000 to 24999",D949&lt;30000,"25000 to 29999",D949&lt;35000,"30000 to 34999",D949&lt;40000,"35000 to 39999",D949&lt;45000,"40000 to 44999",D949&lt;50000,"45000 to 49999",D949&gt;50000,"Greater than 50000")</f>
        <v>1000 to 4999</v>
      </c>
    </row>
    <row r="950" spans="1:22"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5" cm="1">
        <f t="array" ref="O950">_xlfn.IFS(INT(E950/D950)&gt;=2,2,INT(E950/D950)&lt;2,E950/D950)</f>
        <v>0.62957446808510642</v>
      </c>
      <c r="P950" s="7">
        <f t="shared" si="84"/>
        <v>36.987499999999997</v>
      </c>
      <c r="Q950" s="6" t="str">
        <f t="shared" si="85"/>
        <v>film &amp; video</v>
      </c>
      <c r="R950" s="6" t="str">
        <f t="shared" si="86"/>
        <v>documentary</v>
      </c>
      <c r="S950" s="8">
        <f t="shared" si="87"/>
        <v>41985.25</v>
      </c>
      <c r="T950" s="8">
        <f t="shared" si="88"/>
        <v>41995.25</v>
      </c>
      <c r="U950" s="6">
        <f t="shared" si="89"/>
        <v>2014</v>
      </c>
      <c r="V950" t="str" cm="1">
        <f t="array" ref="V950">_xlfn.IFS(D950&lt;1000,"&lt;1000",D950&lt;5000,"1000 to 4999",D950&lt;10000,"5000 to 9999",D950&lt;15000,"10000 to 14999",D950&lt;20000,"15000 to 19999",D950&lt;25000,"20000 to 24999",D950&lt;30000,"25000 to 29999",D950&lt;35000,"30000 to 34999",D950&lt;40000,"35000 to 39999",D950&lt;45000,"40000 to 44999",D950&lt;50000,"45000 to 49999",D950&gt;50000,"Greater than 50000")</f>
        <v>5000 to 9999</v>
      </c>
    </row>
    <row r="951" spans="1:22"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5" cm="1">
        <f t="array" ref="O951">_xlfn.IFS(INT(E951/D951)&gt;=2,2,INT(E951/D951)&lt;2,E951/D951)</f>
        <v>1.6135593220338984</v>
      </c>
      <c r="P951" s="7">
        <f t="shared" si="84"/>
        <v>46.896551724137929</v>
      </c>
      <c r="Q951" s="6" t="str">
        <f t="shared" si="85"/>
        <v>technology</v>
      </c>
      <c r="R951" s="6" t="str">
        <f t="shared" si="86"/>
        <v>web</v>
      </c>
      <c r="S951" s="8">
        <f t="shared" si="87"/>
        <v>42112.208333333328</v>
      </c>
      <c r="T951" s="8">
        <f t="shared" si="88"/>
        <v>42131.208333333328</v>
      </c>
      <c r="U951" s="6">
        <f t="shared" si="89"/>
        <v>2015</v>
      </c>
      <c r="V951" t="str" cm="1">
        <f t="array" ref="V951">_xlfn.IFS(D951&lt;1000,"&lt;1000",D951&lt;5000,"1000 to 4999",D951&lt;10000,"5000 to 9999",D951&lt;15000,"10000 to 14999",D951&lt;20000,"15000 to 19999",D951&lt;25000,"20000 to 24999",D951&lt;30000,"25000 to 29999",D951&lt;35000,"30000 to 34999",D951&lt;40000,"35000 to 39999",D951&lt;45000,"40000 to 44999",D951&lt;50000,"45000 to 49999",D951&gt;50000,"Greater than 50000")</f>
        <v>5000 to 9999</v>
      </c>
    </row>
    <row r="952" spans="1:22"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5" cm="1">
        <f t="array" ref="O952">_xlfn.IFS(INT(E952/D952)&gt;=2,2,INT(E952/D952)&lt;2,E952/D952)</f>
        <v>0.05</v>
      </c>
      <c r="P952" s="7">
        <f t="shared" si="84"/>
        <v>5</v>
      </c>
      <c r="Q952" s="6" t="str">
        <f t="shared" si="85"/>
        <v>theater</v>
      </c>
      <c r="R952" s="6" t="str">
        <f t="shared" si="86"/>
        <v>plays</v>
      </c>
      <c r="S952" s="8">
        <f t="shared" si="87"/>
        <v>43571.208333333328</v>
      </c>
      <c r="T952" s="8">
        <f t="shared" si="88"/>
        <v>43576.208333333328</v>
      </c>
      <c r="U952" s="6">
        <f t="shared" si="89"/>
        <v>2019</v>
      </c>
      <c r="V952" t="str" cm="1">
        <f t="array" ref="V952">_xlfn.IFS(D952&lt;1000,"&lt;1000",D952&lt;5000,"1000 to 4999",D952&lt;10000,"5000 to 9999",D952&lt;15000,"10000 to 14999",D952&lt;20000,"15000 to 19999",D952&lt;25000,"20000 to 24999",D952&lt;30000,"25000 to 29999",D952&lt;35000,"30000 to 34999",D952&lt;40000,"35000 to 39999",D952&lt;45000,"40000 to 44999",D952&lt;50000,"45000 to 49999",D952&gt;50000,"Greater than 50000")</f>
        <v>&lt;1000</v>
      </c>
    </row>
    <row r="953" spans="1:22"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5" cm="1">
        <f t="array" ref="O953">_xlfn.IFS(INT(E953/D953)&gt;=2,2,INT(E953/D953)&lt;2,E953/D953)</f>
        <v>2</v>
      </c>
      <c r="P953" s="7">
        <f t="shared" si="84"/>
        <v>102.02437459910199</v>
      </c>
      <c r="Q953" s="6" t="str">
        <f t="shared" si="85"/>
        <v>music</v>
      </c>
      <c r="R953" s="6" t="str">
        <f t="shared" si="86"/>
        <v>rock</v>
      </c>
      <c r="S953" s="8">
        <f t="shared" si="87"/>
        <v>42730.25</v>
      </c>
      <c r="T953" s="8">
        <f t="shared" si="88"/>
        <v>42731.25</v>
      </c>
      <c r="U953" s="6">
        <f t="shared" si="89"/>
        <v>2016</v>
      </c>
      <c r="V953" t="str" cm="1">
        <f t="array" ref="V953">_xlfn.IFS(D953&lt;1000,"&lt;1000",D953&lt;5000,"1000 to 4999",D953&lt;10000,"5000 to 9999",D953&lt;15000,"10000 to 14999",D953&lt;20000,"15000 to 19999",D953&lt;25000,"20000 to 24999",D953&lt;30000,"25000 to 29999",D953&lt;35000,"30000 to 34999",D953&lt;40000,"35000 to 39999",D953&lt;45000,"40000 to 44999",D953&lt;50000,"45000 to 49999",D953&gt;50000,"Greater than 50000")</f>
        <v>10000 to 14999</v>
      </c>
    </row>
    <row r="954" spans="1:22"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5" cm="1">
        <f t="array" ref="O954">_xlfn.IFS(INT(E954/D954)&gt;=2,2,INT(E954/D954)&lt;2,E954/D954)</f>
        <v>0.70094158075601376</v>
      </c>
      <c r="P954" s="7">
        <f t="shared" si="84"/>
        <v>45.007502206531335</v>
      </c>
      <c r="Q954" s="6" t="str">
        <f t="shared" si="85"/>
        <v>film &amp; video</v>
      </c>
      <c r="R954" s="6" t="str">
        <f t="shared" si="86"/>
        <v>documentary</v>
      </c>
      <c r="S954" s="8">
        <f t="shared" si="87"/>
        <v>42591.208333333328</v>
      </c>
      <c r="T954" s="8">
        <f t="shared" si="88"/>
        <v>42605.208333333328</v>
      </c>
      <c r="U954" s="6">
        <f t="shared" si="89"/>
        <v>2016</v>
      </c>
      <c r="V954" t="str" cm="1">
        <f t="array" ref="V954">_xlfn.IFS(D954&lt;1000,"&lt;1000",D954&lt;5000,"1000 to 4999",D954&lt;10000,"5000 to 9999",D954&lt;15000,"10000 to 14999",D954&lt;20000,"15000 to 19999",D954&lt;25000,"20000 to 24999",D954&lt;30000,"25000 to 29999",D954&lt;35000,"30000 to 34999",D954&lt;40000,"35000 to 39999",D954&lt;45000,"40000 to 44999",D954&lt;50000,"45000 to 49999",D954&gt;50000,"Greater than 50000")</f>
        <v>Greater than 50000</v>
      </c>
    </row>
    <row r="955" spans="1:22"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5" cm="1">
        <f t="array" ref="O955">_xlfn.IFS(INT(E955/D955)&gt;=2,2,INT(E955/D955)&lt;2,E955/D955)</f>
        <v>0.6</v>
      </c>
      <c r="P955" s="7">
        <f t="shared" si="84"/>
        <v>94.285714285714292</v>
      </c>
      <c r="Q955" s="6" t="str">
        <f t="shared" si="85"/>
        <v>film &amp; video</v>
      </c>
      <c r="R955" s="6" t="str">
        <f t="shared" si="86"/>
        <v>science fiction</v>
      </c>
      <c r="S955" s="8">
        <f t="shared" si="87"/>
        <v>42358.25</v>
      </c>
      <c r="T955" s="8">
        <f t="shared" si="88"/>
        <v>42394.25</v>
      </c>
      <c r="U955" s="6">
        <f t="shared" si="89"/>
        <v>2015</v>
      </c>
      <c r="V955" t="str" cm="1">
        <f t="array" ref="V955">_xlfn.IFS(D955&lt;1000,"&lt;1000",D955&lt;5000,"1000 to 4999",D955&lt;10000,"5000 to 9999",D955&lt;15000,"10000 to 14999",D955&lt;20000,"15000 to 19999",D955&lt;25000,"20000 to 24999",D955&lt;30000,"25000 to 29999",D955&lt;35000,"30000 to 34999",D955&lt;40000,"35000 to 39999",D955&lt;45000,"40000 to 44999",D955&lt;50000,"45000 to 49999",D955&gt;50000,"Greater than 50000")</f>
        <v>1000 to 4999</v>
      </c>
    </row>
    <row r="956" spans="1:22"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5" cm="1">
        <f t="array" ref="O956">_xlfn.IFS(INT(E956/D956)&gt;=2,2,INT(E956/D956)&lt;2,E956/D956)</f>
        <v>2</v>
      </c>
      <c r="P956" s="7">
        <f t="shared" si="84"/>
        <v>101.02325581395348</v>
      </c>
      <c r="Q956" s="6" t="str">
        <f t="shared" si="85"/>
        <v>technology</v>
      </c>
      <c r="R956" s="6" t="str">
        <f t="shared" si="86"/>
        <v>web</v>
      </c>
      <c r="S956" s="8">
        <f t="shared" si="87"/>
        <v>41174.208333333336</v>
      </c>
      <c r="T956" s="8">
        <f t="shared" si="88"/>
        <v>41198.208333333336</v>
      </c>
      <c r="U956" s="6">
        <f t="shared" si="89"/>
        <v>2012</v>
      </c>
      <c r="V956" t="str" cm="1">
        <f t="array" ref="V956">_xlfn.IFS(D956&lt;1000,"&lt;1000",D956&lt;5000,"1000 to 4999",D956&lt;10000,"5000 to 9999",D956&lt;15000,"10000 to 14999",D956&lt;20000,"15000 to 19999",D956&lt;25000,"20000 to 24999",D956&lt;30000,"25000 to 29999",D956&lt;35000,"30000 to 34999",D956&lt;40000,"35000 to 39999",D956&lt;45000,"40000 to 44999",D956&lt;50000,"45000 to 49999",D956&gt;50000,"Greater than 50000")</f>
        <v>40000 to 44999</v>
      </c>
    </row>
    <row r="957" spans="1:22"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5" cm="1">
        <f t="array" ref="O957">_xlfn.IFS(INT(E957/D957)&gt;=2,2,INT(E957/D957)&lt;2,E957/D957)</f>
        <v>2</v>
      </c>
      <c r="P957" s="7">
        <f t="shared" si="84"/>
        <v>97.037499999999994</v>
      </c>
      <c r="Q957" s="6" t="str">
        <f t="shared" si="85"/>
        <v>theater</v>
      </c>
      <c r="R957" s="6" t="str">
        <f t="shared" si="86"/>
        <v>plays</v>
      </c>
      <c r="S957" s="8">
        <f t="shared" si="87"/>
        <v>41238.25</v>
      </c>
      <c r="T957" s="8">
        <f t="shared" si="88"/>
        <v>41240.25</v>
      </c>
      <c r="U957" s="6">
        <f t="shared" si="89"/>
        <v>2012</v>
      </c>
      <c r="V957" t="str" cm="1">
        <f t="array" ref="V957">_xlfn.IFS(D957&lt;1000,"&lt;1000",D957&lt;5000,"1000 to 4999",D957&lt;10000,"5000 to 9999",D957&lt;15000,"10000 to 14999",D957&lt;20000,"15000 to 19999",D957&lt;25000,"20000 to 24999",D957&lt;30000,"25000 to 29999",D957&lt;35000,"30000 to 34999",D957&lt;40000,"35000 to 39999",D957&lt;45000,"40000 to 44999",D957&lt;50000,"45000 to 49999",D957&gt;50000,"Greater than 50000")</f>
        <v>&lt;1000</v>
      </c>
    </row>
    <row r="958" spans="1:22"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5" cm="1">
        <f t="array" ref="O958">_xlfn.IFS(INT(E958/D958)&gt;=2,2,INT(E958/D958)&lt;2,E958/D958)</f>
        <v>0.19028784648187633</v>
      </c>
      <c r="P958" s="7">
        <f t="shared" si="84"/>
        <v>43.00963855421687</v>
      </c>
      <c r="Q958" s="6" t="str">
        <f t="shared" si="85"/>
        <v>film &amp; video</v>
      </c>
      <c r="R958" s="6" t="str">
        <f t="shared" si="86"/>
        <v>science fiction</v>
      </c>
      <c r="S958" s="8">
        <f t="shared" si="87"/>
        <v>42360.25</v>
      </c>
      <c r="T958" s="8">
        <f t="shared" si="88"/>
        <v>42364.25</v>
      </c>
      <c r="U958" s="6">
        <f t="shared" si="89"/>
        <v>2015</v>
      </c>
      <c r="V958" t="str" cm="1">
        <f t="array" ref="V958">_xlfn.IFS(D958&lt;1000,"&lt;1000",D958&lt;5000,"1000 to 4999",D958&lt;10000,"5000 to 9999",D958&lt;15000,"10000 to 14999",D958&lt;20000,"15000 to 19999",D958&lt;25000,"20000 to 24999",D958&lt;30000,"25000 to 29999",D958&lt;35000,"30000 to 34999",D958&lt;40000,"35000 to 39999",D958&lt;45000,"40000 to 44999",D958&lt;50000,"45000 to 49999",D958&gt;50000,"Greater than 50000")</f>
        <v>Greater than 50000</v>
      </c>
    </row>
    <row r="959" spans="1:22"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5" cm="1">
        <f t="array" ref="O959">_xlfn.IFS(INT(E959/D959)&gt;=2,2,INT(E959/D959)&lt;2,E959/D959)</f>
        <v>1.2687755102040816</v>
      </c>
      <c r="P959" s="7">
        <f t="shared" si="84"/>
        <v>94.916030534351151</v>
      </c>
      <c r="Q959" s="6" t="str">
        <f t="shared" si="85"/>
        <v>theater</v>
      </c>
      <c r="R959" s="6" t="str">
        <f t="shared" si="86"/>
        <v>plays</v>
      </c>
      <c r="S959" s="8">
        <f t="shared" si="87"/>
        <v>40955.25</v>
      </c>
      <c r="T959" s="8">
        <f t="shared" si="88"/>
        <v>40958.25</v>
      </c>
      <c r="U959" s="6">
        <f t="shared" si="89"/>
        <v>2012</v>
      </c>
      <c r="V959" t="str" cm="1">
        <f t="array" ref="V959">_xlfn.IFS(D959&lt;1000,"&lt;1000",D959&lt;5000,"1000 to 4999",D959&lt;10000,"5000 to 9999",D959&lt;15000,"10000 to 14999",D959&lt;20000,"15000 to 19999",D959&lt;25000,"20000 to 24999",D959&lt;30000,"25000 to 29999",D959&lt;35000,"30000 to 34999",D959&lt;40000,"35000 to 39999",D959&lt;45000,"40000 to 44999",D959&lt;50000,"45000 to 49999",D959&gt;50000,"Greater than 50000")</f>
        <v>5000 to 9999</v>
      </c>
    </row>
    <row r="960" spans="1:22"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5" cm="1">
        <f t="array" ref="O960">_xlfn.IFS(INT(E960/D960)&gt;=2,2,INT(E960/D960)&lt;2,E960/D960)</f>
        <v>2</v>
      </c>
      <c r="P960" s="7">
        <f t="shared" si="84"/>
        <v>72.151785714285708</v>
      </c>
      <c r="Q960" s="6" t="str">
        <f t="shared" si="85"/>
        <v>film &amp; video</v>
      </c>
      <c r="R960" s="6" t="str">
        <f t="shared" si="86"/>
        <v>animation</v>
      </c>
      <c r="S960" s="8">
        <f t="shared" si="87"/>
        <v>40350.208333333336</v>
      </c>
      <c r="T960" s="8">
        <f t="shared" si="88"/>
        <v>40372.208333333336</v>
      </c>
      <c r="U960" s="6">
        <f t="shared" si="89"/>
        <v>2010</v>
      </c>
      <c r="V960" t="str" cm="1">
        <f t="array" ref="V960">_xlfn.IFS(D960&lt;1000,"&lt;1000",D960&lt;5000,"1000 to 4999",D960&lt;10000,"5000 to 9999",D960&lt;15000,"10000 to 14999",D960&lt;20000,"15000 to 19999",D960&lt;25000,"20000 to 24999",D960&lt;30000,"25000 to 29999",D960&lt;35000,"30000 to 34999",D960&lt;40000,"35000 to 39999",D960&lt;45000,"40000 to 44999",D960&lt;50000,"45000 to 49999",D960&gt;50000,"Greater than 50000")</f>
        <v>1000 to 4999</v>
      </c>
    </row>
    <row r="961" spans="1:22"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5" cm="1">
        <f t="array" ref="O961">_xlfn.IFS(INT(E961/D961)&gt;=2,2,INT(E961/D961)&lt;2,E961/D961)</f>
        <v>4.5731034482758622E-2</v>
      </c>
      <c r="P961" s="7">
        <f t="shared" si="84"/>
        <v>51.007692307692309</v>
      </c>
      <c r="Q961" s="6" t="str">
        <f t="shared" si="85"/>
        <v>publishing</v>
      </c>
      <c r="R961" s="6" t="str">
        <f t="shared" si="86"/>
        <v>translations</v>
      </c>
      <c r="S961" s="8">
        <f t="shared" si="87"/>
        <v>40357.208333333336</v>
      </c>
      <c r="T961" s="8">
        <f t="shared" si="88"/>
        <v>40385.208333333336</v>
      </c>
      <c r="U961" s="6">
        <f t="shared" si="89"/>
        <v>2010</v>
      </c>
      <c r="V961" t="str" cm="1">
        <f t="array" ref="V961">_xlfn.IFS(D961&lt;1000,"&lt;1000",D961&lt;5000,"1000 to 4999",D961&lt;10000,"5000 to 9999",D961&lt;15000,"10000 to 14999",D961&lt;20000,"15000 to 19999",D961&lt;25000,"20000 to 24999",D961&lt;30000,"25000 to 29999",D961&lt;35000,"30000 to 34999",D961&lt;40000,"35000 to 39999",D961&lt;45000,"40000 to 44999",D961&lt;50000,"45000 to 49999",D961&gt;50000,"Greater than 50000")</f>
        <v>Greater than 50000</v>
      </c>
    </row>
    <row r="962" spans="1:22"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5" cm="1">
        <f t="array" ref="O962">_xlfn.IFS(INT(E962/D962)&gt;=2,2,INT(E962/D962)&lt;2,E962/D962)</f>
        <v>0.85054545454545449</v>
      </c>
      <c r="P962" s="7">
        <f t="shared" si="84"/>
        <v>85.054545454545448</v>
      </c>
      <c r="Q962" s="6" t="str">
        <f t="shared" si="85"/>
        <v>technology</v>
      </c>
      <c r="R962" s="6" t="str">
        <f t="shared" si="86"/>
        <v>web</v>
      </c>
      <c r="S962" s="8">
        <f t="shared" si="87"/>
        <v>42408.25</v>
      </c>
      <c r="T962" s="8">
        <f t="shared" si="88"/>
        <v>42445.208333333328</v>
      </c>
      <c r="U962" s="6">
        <f t="shared" si="89"/>
        <v>2016</v>
      </c>
      <c r="V962" t="str" cm="1">
        <f t="array" ref="V962">_xlfn.IFS(D962&lt;1000,"&lt;1000",D962&lt;5000,"1000 to 4999",D962&lt;10000,"5000 to 9999",D962&lt;15000,"10000 to 14999",D962&lt;20000,"15000 to 19999",D962&lt;25000,"20000 to 24999",D962&lt;30000,"25000 to 29999",D962&lt;35000,"30000 to 34999",D962&lt;40000,"35000 to 39999",D962&lt;45000,"40000 to 44999",D962&lt;50000,"45000 to 49999",D962&gt;50000,"Greater than 50000")</f>
        <v>5000 to 9999</v>
      </c>
    </row>
    <row r="963" spans="1:22"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5" cm="1">
        <f t="array" ref="O963">_xlfn.IFS(INT(E963/D963)&gt;=2,2,INT(E963/D963)&lt;2,E963/D963)</f>
        <v>1.1929824561403508</v>
      </c>
      <c r="P963" s="7">
        <f t="shared" ref="P963:P1001" si="90">IF(G963&lt;&gt;0,E963/G963,0)</f>
        <v>43.87096774193548</v>
      </c>
      <c r="Q963" s="6" t="str">
        <f t="shared" ref="Q963:Q1001" si="91">LEFT(N963,FIND("/",N963)-1)</f>
        <v>publishing</v>
      </c>
      <c r="R963" s="6" t="str">
        <f t="shared" ref="R963:R1001" si="92">RIGHT(N963,LEN(N963)-FIND("/",N963))</f>
        <v>translations</v>
      </c>
      <c r="S963" s="8">
        <f t="shared" ref="S963:S1001" si="93">(J963/86400)+DATE(1970,1,1)</f>
        <v>40591.25</v>
      </c>
      <c r="T963" s="8">
        <f t="shared" ref="T963:T1001" si="94">(K963/86400)+DATE(1970,1,1)</f>
        <v>40595.25</v>
      </c>
      <c r="U963" s="6">
        <f t="shared" ref="U963:U1001" si="95">YEAR(S963)</f>
        <v>2011</v>
      </c>
      <c r="V963" t="str" cm="1">
        <f t="array" ref="V963">_xlfn.IFS(D963&lt;1000,"&lt;1000",D963&lt;5000,"1000 to 4999",D963&lt;10000,"5000 to 9999",D963&lt;15000,"10000 to 14999",D963&lt;20000,"15000 to 19999",D963&lt;25000,"20000 to 24999",D963&lt;30000,"25000 to 29999",D963&lt;35000,"30000 to 34999",D963&lt;40000,"35000 to 39999",D963&lt;45000,"40000 to 44999",D963&lt;50000,"45000 to 49999",D963&gt;50000,"Greater than 50000")</f>
        <v>5000 to 9999</v>
      </c>
    </row>
    <row r="964" spans="1:22"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5" cm="1">
        <f t="array" ref="O964">_xlfn.IFS(INT(E964/D964)&gt;=2,2,INT(E964/D964)&lt;2,E964/D964)</f>
        <v>2</v>
      </c>
      <c r="P964" s="7">
        <f t="shared" si="90"/>
        <v>40.063909774436091</v>
      </c>
      <c r="Q964" s="6" t="str">
        <f t="shared" si="91"/>
        <v>food</v>
      </c>
      <c r="R964" s="6" t="str">
        <f t="shared" si="92"/>
        <v>food trucks</v>
      </c>
      <c r="S964" s="8">
        <f t="shared" si="93"/>
        <v>41592.25</v>
      </c>
      <c r="T964" s="8">
        <f t="shared" si="94"/>
        <v>41613.25</v>
      </c>
      <c r="U964" s="6">
        <f t="shared" si="95"/>
        <v>2013</v>
      </c>
      <c r="V964" t="str" cm="1">
        <f t="array" ref="V964">_xlfn.IFS(D964&lt;1000,"&lt;1000",D964&lt;5000,"1000 to 4999",D964&lt;10000,"5000 to 9999",D964&lt;15000,"10000 to 14999",D964&lt;20000,"15000 to 19999",D964&lt;25000,"20000 to 24999",D964&lt;30000,"25000 to 29999",D964&lt;35000,"30000 to 34999",D964&lt;40000,"35000 to 39999",D964&lt;45000,"40000 to 44999",D964&lt;50000,"45000 to 49999",D964&gt;50000,"Greater than 50000")</f>
        <v>1000 to 4999</v>
      </c>
    </row>
    <row r="965" spans="1:22"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5" cm="1">
        <f t="array" ref="O965">_xlfn.IFS(INT(E965/D965)&gt;=2,2,INT(E965/D965)&lt;2,E965/D965)</f>
        <v>0.84694915254237291</v>
      </c>
      <c r="P965" s="7">
        <f t="shared" si="90"/>
        <v>43.833333333333336</v>
      </c>
      <c r="Q965" s="6" t="str">
        <f t="shared" si="91"/>
        <v>photography</v>
      </c>
      <c r="R965" s="6" t="str">
        <f t="shared" si="92"/>
        <v>photography books</v>
      </c>
      <c r="S965" s="8">
        <f t="shared" si="93"/>
        <v>40607.25</v>
      </c>
      <c r="T965" s="8">
        <f t="shared" si="94"/>
        <v>40613.25</v>
      </c>
      <c r="U965" s="6">
        <f t="shared" si="95"/>
        <v>2011</v>
      </c>
      <c r="V965" t="str" cm="1">
        <f t="array" ref="V965">_xlfn.IFS(D965&lt;1000,"&lt;1000",D965&lt;5000,"1000 to 4999",D965&lt;10000,"5000 to 9999",D965&lt;15000,"10000 to 14999",D965&lt;20000,"15000 to 19999",D965&lt;25000,"20000 to 24999",D965&lt;30000,"25000 to 29999",D965&lt;35000,"30000 to 34999",D965&lt;40000,"35000 to 39999",D965&lt;45000,"40000 to 44999",D965&lt;50000,"45000 to 49999",D965&gt;50000,"Greater than 50000")</f>
        <v>5000 to 9999</v>
      </c>
    </row>
    <row r="966" spans="1:22"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5" cm="1">
        <f t="array" ref="O966">_xlfn.IFS(INT(E966/D966)&gt;=2,2,INT(E966/D966)&lt;2,E966/D966)</f>
        <v>2</v>
      </c>
      <c r="P966" s="7">
        <f t="shared" si="90"/>
        <v>84.92903225806451</v>
      </c>
      <c r="Q966" s="6" t="str">
        <f t="shared" si="91"/>
        <v>theater</v>
      </c>
      <c r="R966" s="6" t="str">
        <f t="shared" si="92"/>
        <v>plays</v>
      </c>
      <c r="S966" s="8">
        <f t="shared" si="93"/>
        <v>42135.208333333328</v>
      </c>
      <c r="T966" s="8">
        <f t="shared" si="94"/>
        <v>42140.208333333328</v>
      </c>
      <c r="U966" s="6">
        <f t="shared" si="95"/>
        <v>2015</v>
      </c>
      <c r="V966" t="str" cm="1">
        <f t="array" ref="V966">_xlfn.IFS(D966&lt;1000,"&lt;1000",D966&lt;5000,"1000 to 4999",D966&lt;10000,"5000 to 9999",D966&lt;15000,"10000 to 14999",D966&lt;20000,"15000 to 19999",D966&lt;25000,"20000 to 24999",D966&lt;30000,"25000 to 29999",D966&lt;35000,"30000 to 34999",D966&lt;40000,"35000 to 39999",D966&lt;45000,"40000 to 44999",D966&lt;50000,"45000 to 49999",D966&gt;50000,"Greater than 50000")</f>
        <v>1000 to 4999</v>
      </c>
    </row>
    <row r="967" spans="1:22"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5" cm="1">
        <f t="array" ref="O967">_xlfn.IFS(INT(E967/D967)&gt;=2,2,INT(E967/D967)&lt;2,E967/D967)</f>
        <v>2</v>
      </c>
      <c r="P967" s="7">
        <f t="shared" si="90"/>
        <v>41.067632850241544</v>
      </c>
      <c r="Q967" s="6" t="str">
        <f t="shared" si="91"/>
        <v>music</v>
      </c>
      <c r="R967" s="6" t="str">
        <f t="shared" si="92"/>
        <v>rock</v>
      </c>
      <c r="S967" s="8">
        <f t="shared" si="93"/>
        <v>40203.25</v>
      </c>
      <c r="T967" s="8">
        <f t="shared" si="94"/>
        <v>40243.25</v>
      </c>
      <c r="U967" s="6">
        <f t="shared" si="95"/>
        <v>2010</v>
      </c>
      <c r="V967" t="str" cm="1">
        <f t="array" ref="V967">_xlfn.IFS(D967&lt;1000,"&lt;1000",D967&lt;5000,"1000 to 4999",D967&lt;10000,"5000 to 9999",D967&lt;15000,"10000 to 14999",D967&lt;20000,"15000 to 19999",D967&lt;25000,"20000 to 24999",D967&lt;30000,"25000 to 29999",D967&lt;35000,"30000 to 34999",D967&lt;40000,"35000 to 39999",D967&lt;45000,"40000 to 44999",D967&lt;50000,"45000 to 49999",D967&gt;50000,"Greater than 50000")</f>
        <v>1000 to 4999</v>
      </c>
    </row>
    <row r="968" spans="1:22"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5" cm="1">
        <f t="array" ref="O968">_xlfn.IFS(INT(E968/D968)&gt;=2,2,INT(E968/D968)&lt;2,E968/D968)</f>
        <v>2</v>
      </c>
      <c r="P968" s="7">
        <f t="shared" si="90"/>
        <v>54.971428571428568</v>
      </c>
      <c r="Q968" s="6" t="str">
        <f t="shared" si="91"/>
        <v>theater</v>
      </c>
      <c r="R968" s="6" t="str">
        <f t="shared" si="92"/>
        <v>plays</v>
      </c>
      <c r="S968" s="8">
        <f t="shared" si="93"/>
        <v>42901.208333333328</v>
      </c>
      <c r="T968" s="8">
        <f t="shared" si="94"/>
        <v>42903.208333333328</v>
      </c>
      <c r="U968" s="6">
        <f t="shared" si="95"/>
        <v>2017</v>
      </c>
      <c r="V968" t="str" cm="1">
        <f t="array" ref="V968">_xlfn.IFS(D968&lt;1000,"&lt;1000",D968&lt;5000,"1000 to 4999",D968&lt;10000,"5000 to 9999",D968&lt;15000,"10000 to 14999",D968&lt;20000,"15000 to 19999",D968&lt;25000,"20000 to 24999",D968&lt;30000,"25000 to 29999",D968&lt;35000,"30000 to 34999",D968&lt;40000,"35000 to 39999",D968&lt;45000,"40000 to 44999",D968&lt;50000,"45000 to 49999",D968&gt;50000,"Greater than 50000")</f>
        <v>1000 to 4999</v>
      </c>
    </row>
    <row r="969" spans="1:22"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5" cm="1">
        <f t="array" ref="O969">_xlfn.IFS(INT(E969/D969)&gt;=2,2,INT(E969/D969)&lt;2,E969/D969)</f>
        <v>1.3703393665158372</v>
      </c>
      <c r="P969" s="7">
        <f t="shared" si="90"/>
        <v>77.010807374443743</v>
      </c>
      <c r="Q969" s="6" t="str">
        <f t="shared" si="91"/>
        <v>music</v>
      </c>
      <c r="R969" s="6" t="str">
        <f t="shared" si="92"/>
        <v>world music</v>
      </c>
      <c r="S969" s="8">
        <f t="shared" si="93"/>
        <v>41005.208333333336</v>
      </c>
      <c r="T969" s="8">
        <f t="shared" si="94"/>
        <v>41042.208333333336</v>
      </c>
      <c r="U969" s="6">
        <f t="shared" si="95"/>
        <v>2012</v>
      </c>
      <c r="V969" t="str" cm="1">
        <f t="array" ref="V969">_xlfn.IFS(D969&lt;1000,"&lt;1000",D969&lt;5000,"1000 to 4999",D969&lt;10000,"5000 to 9999",D969&lt;15000,"10000 to 14999",D969&lt;20000,"15000 to 19999",D969&lt;25000,"20000 to 24999",D969&lt;30000,"25000 to 29999",D969&lt;35000,"30000 to 34999",D969&lt;40000,"35000 to 39999",D969&lt;45000,"40000 to 44999",D969&lt;50000,"45000 to 49999",D969&gt;50000,"Greater than 50000")</f>
        <v>Greater than 50000</v>
      </c>
    </row>
    <row r="970" spans="1:22"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5" cm="1">
        <f t="array" ref="O970">_xlfn.IFS(INT(E970/D970)&gt;=2,2,INT(E970/D970)&lt;2,E970/D970)</f>
        <v>2</v>
      </c>
      <c r="P970" s="7">
        <f t="shared" si="90"/>
        <v>71.201754385964918</v>
      </c>
      <c r="Q970" s="6" t="str">
        <f t="shared" si="91"/>
        <v>food</v>
      </c>
      <c r="R970" s="6" t="str">
        <f t="shared" si="92"/>
        <v>food trucks</v>
      </c>
      <c r="S970" s="8">
        <f t="shared" si="93"/>
        <v>40544.25</v>
      </c>
      <c r="T970" s="8">
        <f t="shared" si="94"/>
        <v>40559.25</v>
      </c>
      <c r="U970" s="6">
        <f t="shared" si="95"/>
        <v>2011</v>
      </c>
      <c r="V970" t="str" cm="1">
        <f t="array" ref="V970">_xlfn.IFS(D970&lt;1000,"&lt;1000",D970&lt;5000,"1000 to 4999",D970&lt;10000,"5000 to 9999",D970&lt;15000,"10000 to 14999",D970&lt;20000,"15000 to 19999",D970&lt;25000,"20000 to 24999",D970&lt;30000,"25000 to 29999",D970&lt;35000,"30000 to 34999",D970&lt;40000,"35000 to 39999",D970&lt;45000,"40000 to 44999",D970&lt;50000,"45000 to 49999",D970&gt;50000,"Greater than 50000")</f>
        <v>1000 to 4999</v>
      </c>
    </row>
    <row r="971" spans="1:22"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5" cm="1">
        <f t="array" ref="O971">_xlfn.IFS(INT(E971/D971)&gt;=2,2,INT(E971/D971)&lt;2,E971/D971)</f>
        <v>1.0822784810126582</v>
      </c>
      <c r="P971" s="7">
        <f t="shared" si="90"/>
        <v>91.935483870967744</v>
      </c>
      <c r="Q971" s="6" t="str">
        <f t="shared" si="91"/>
        <v>theater</v>
      </c>
      <c r="R971" s="6" t="str">
        <f t="shared" si="92"/>
        <v>plays</v>
      </c>
      <c r="S971" s="8">
        <f t="shared" si="93"/>
        <v>43821.25</v>
      </c>
      <c r="T971" s="8">
        <f t="shared" si="94"/>
        <v>43828.25</v>
      </c>
      <c r="U971" s="6">
        <f t="shared" si="95"/>
        <v>2019</v>
      </c>
      <c r="V971" t="str" cm="1">
        <f t="array" ref="V971">_xlfn.IFS(D971&lt;1000,"&lt;1000",D971&lt;5000,"1000 to 4999",D971&lt;10000,"5000 to 9999",D971&lt;15000,"10000 to 14999",D971&lt;20000,"15000 to 19999",D971&lt;25000,"20000 to 24999",D971&lt;30000,"25000 to 29999",D971&lt;35000,"30000 to 34999",D971&lt;40000,"35000 to 39999",D971&lt;45000,"40000 to 44999",D971&lt;50000,"45000 to 49999",D971&gt;50000,"Greater than 50000")</f>
        <v>5000 to 9999</v>
      </c>
    </row>
    <row r="972" spans="1:22"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5" cm="1">
        <f t="array" ref="O972">_xlfn.IFS(INT(E972/D972)&gt;=2,2,INT(E972/D972)&lt;2,E972/D972)</f>
        <v>0.60757639620653314</v>
      </c>
      <c r="P972" s="7">
        <f t="shared" si="90"/>
        <v>97.069023569023571</v>
      </c>
      <c r="Q972" s="6" t="str">
        <f t="shared" si="91"/>
        <v>theater</v>
      </c>
      <c r="R972" s="6" t="str">
        <f t="shared" si="92"/>
        <v>plays</v>
      </c>
      <c r="S972" s="8">
        <f t="shared" si="93"/>
        <v>40672.208333333336</v>
      </c>
      <c r="T972" s="8">
        <f t="shared" si="94"/>
        <v>40673.208333333336</v>
      </c>
      <c r="U972" s="6">
        <f t="shared" si="95"/>
        <v>2011</v>
      </c>
      <c r="V972" t="str" cm="1">
        <f t="array" ref="V972">_xlfn.IFS(D972&lt;1000,"&lt;1000",D972&lt;5000,"1000 to 4999",D972&lt;10000,"5000 to 9999",D972&lt;15000,"10000 to 14999",D972&lt;20000,"15000 to 19999",D972&lt;25000,"20000 to 24999",D972&lt;30000,"25000 to 29999",D972&lt;35000,"30000 to 34999",D972&lt;40000,"35000 to 39999",D972&lt;45000,"40000 to 44999",D972&lt;50000,"45000 to 49999",D972&gt;50000,"Greater than 50000")</f>
        <v>Greater than 50000</v>
      </c>
    </row>
    <row r="973" spans="1:22"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5" cm="1">
        <f t="array" ref="O973">_xlfn.IFS(INT(E973/D973)&gt;=2,2,INT(E973/D973)&lt;2,E973/D973)</f>
        <v>0.27725490196078434</v>
      </c>
      <c r="P973" s="7">
        <f t="shared" si="90"/>
        <v>58.916666666666664</v>
      </c>
      <c r="Q973" s="6" t="str">
        <f t="shared" si="91"/>
        <v>film &amp; video</v>
      </c>
      <c r="R973" s="6" t="str">
        <f t="shared" si="92"/>
        <v>television</v>
      </c>
      <c r="S973" s="8">
        <f t="shared" si="93"/>
        <v>41555.208333333336</v>
      </c>
      <c r="T973" s="8">
        <f t="shared" si="94"/>
        <v>41561.208333333336</v>
      </c>
      <c r="U973" s="6">
        <f t="shared" si="95"/>
        <v>2013</v>
      </c>
      <c r="V973" t="str" cm="1">
        <f t="array" ref="V973">_xlfn.IFS(D973&lt;1000,"&lt;1000",D973&lt;5000,"1000 to 4999",D973&lt;10000,"5000 to 9999",D973&lt;15000,"10000 to 14999",D973&lt;20000,"15000 to 19999",D973&lt;25000,"20000 to 24999",D973&lt;30000,"25000 to 29999",D973&lt;35000,"30000 to 34999",D973&lt;40000,"35000 to 39999",D973&lt;45000,"40000 to 44999",D973&lt;50000,"45000 to 49999",D973&gt;50000,"Greater than 50000")</f>
        <v>5000 to 9999</v>
      </c>
    </row>
    <row r="974" spans="1:22"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5" cm="1">
        <f t="array" ref="O974">_xlfn.IFS(INT(E974/D974)&gt;=2,2,INT(E974/D974)&lt;2,E974/D974)</f>
        <v>2</v>
      </c>
      <c r="P974" s="7">
        <f t="shared" si="90"/>
        <v>58.015466983938133</v>
      </c>
      <c r="Q974" s="6" t="str">
        <f t="shared" si="91"/>
        <v>technology</v>
      </c>
      <c r="R974" s="6" t="str">
        <f t="shared" si="92"/>
        <v>web</v>
      </c>
      <c r="S974" s="8">
        <f t="shared" si="93"/>
        <v>41792.208333333336</v>
      </c>
      <c r="T974" s="8">
        <f t="shared" si="94"/>
        <v>41801.208333333336</v>
      </c>
      <c r="U974" s="6">
        <f t="shared" si="95"/>
        <v>2014</v>
      </c>
      <c r="V974" t="str" cm="1">
        <f t="array" ref="V974">_xlfn.IFS(D974&lt;1000,"&lt;1000",D974&lt;5000,"1000 to 4999",D974&lt;10000,"5000 to 9999",D974&lt;15000,"10000 to 14999",D974&lt;20000,"15000 to 19999",D974&lt;25000,"20000 to 24999",D974&lt;30000,"25000 to 29999",D974&lt;35000,"30000 to 34999",D974&lt;40000,"35000 to 39999",D974&lt;45000,"40000 to 44999",D974&lt;50000,"45000 to 49999",D974&gt;50000,"Greater than 50000")</f>
        <v>40000 to 44999</v>
      </c>
    </row>
    <row r="975" spans="1:22"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5" cm="1">
        <f t="array" ref="O975">_xlfn.IFS(INT(E975/D975)&gt;=2,2,INT(E975/D975)&lt;2,E975/D975)</f>
        <v>0.21615194054500414</v>
      </c>
      <c r="P975" s="7">
        <f t="shared" si="90"/>
        <v>103.87301587301587</v>
      </c>
      <c r="Q975" s="6" t="str">
        <f t="shared" si="91"/>
        <v>theater</v>
      </c>
      <c r="R975" s="6" t="str">
        <f t="shared" si="92"/>
        <v>plays</v>
      </c>
      <c r="S975" s="8">
        <f t="shared" si="93"/>
        <v>40522.25</v>
      </c>
      <c r="T975" s="8">
        <f t="shared" si="94"/>
        <v>40524.25</v>
      </c>
      <c r="U975" s="6">
        <f t="shared" si="95"/>
        <v>2010</v>
      </c>
      <c r="V975" t="str" cm="1">
        <f t="array" ref="V975">_xlfn.IFS(D975&lt;1000,"&lt;1000",D975&lt;5000,"1000 to 4999",D975&lt;10000,"5000 to 9999",D975&lt;15000,"10000 to 14999",D975&lt;20000,"15000 to 19999",D975&lt;25000,"20000 to 24999",D975&lt;30000,"25000 to 29999",D975&lt;35000,"30000 to 34999",D975&lt;40000,"35000 to 39999",D975&lt;45000,"40000 to 44999",D975&lt;50000,"45000 to 49999",D975&gt;50000,"Greater than 50000")</f>
        <v>Greater than 50000</v>
      </c>
    </row>
    <row r="976" spans="1:22"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5" cm="1">
        <f t="array" ref="O976">_xlfn.IFS(INT(E976/D976)&gt;=2,2,INT(E976/D976)&lt;2,E976/D976)</f>
        <v>2</v>
      </c>
      <c r="P976" s="7">
        <f t="shared" si="90"/>
        <v>93.46875</v>
      </c>
      <c r="Q976" s="6" t="str">
        <f t="shared" si="91"/>
        <v>music</v>
      </c>
      <c r="R976" s="6" t="str">
        <f t="shared" si="92"/>
        <v>indie rock</v>
      </c>
      <c r="S976" s="8">
        <f t="shared" si="93"/>
        <v>41412.208333333336</v>
      </c>
      <c r="T976" s="8">
        <f t="shared" si="94"/>
        <v>41413.208333333336</v>
      </c>
      <c r="U976" s="6">
        <f t="shared" si="95"/>
        <v>2013</v>
      </c>
      <c r="V976" t="str" cm="1">
        <f t="array" ref="V976">_xlfn.IFS(D976&lt;1000,"&lt;1000",D976&lt;5000,"1000 to 4999",D976&lt;10000,"5000 to 9999",D976&lt;15000,"10000 to 14999",D976&lt;20000,"15000 to 19999",D976&lt;25000,"20000 to 24999",D976&lt;30000,"25000 to 29999",D976&lt;35000,"30000 to 34999",D976&lt;40000,"35000 to 39999",D976&lt;45000,"40000 to 44999",D976&lt;50000,"45000 to 49999",D976&gt;50000,"Greater than 50000")</f>
        <v>&lt;1000</v>
      </c>
    </row>
    <row r="977" spans="1:22"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5" cm="1">
        <f t="array" ref="O977">_xlfn.IFS(INT(E977/D977)&gt;=2,2,INT(E977/D977)&lt;2,E977/D977)</f>
        <v>1.5492592592592593</v>
      </c>
      <c r="P977" s="7">
        <f t="shared" si="90"/>
        <v>61.970370370370368</v>
      </c>
      <c r="Q977" s="6" t="str">
        <f t="shared" si="91"/>
        <v>theater</v>
      </c>
      <c r="R977" s="6" t="str">
        <f t="shared" si="92"/>
        <v>plays</v>
      </c>
      <c r="S977" s="8">
        <f t="shared" si="93"/>
        <v>42337.25</v>
      </c>
      <c r="T977" s="8">
        <f t="shared" si="94"/>
        <v>42376.25</v>
      </c>
      <c r="U977" s="6">
        <f t="shared" si="95"/>
        <v>2015</v>
      </c>
      <c r="V977" t="str" cm="1">
        <f t="array" ref="V977">_xlfn.IFS(D977&lt;1000,"&lt;1000",D977&lt;5000,"1000 to 4999",D977&lt;10000,"5000 to 9999",D977&lt;15000,"10000 to 14999",D977&lt;20000,"15000 to 19999",D977&lt;25000,"20000 to 24999",D977&lt;30000,"25000 to 29999",D977&lt;35000,"30000 to 34999",D977&lt;40000,"35000 to 39999",D977&lt;45000,"40000 to 44999",D977&lt;50000,"45000 to 49999",D977&gt;50000,"Greater than 50000")</f>
        <v>5000 to 9999</v>
      </c>
    </row>
    <row r="978" spans="1:22"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5" cm="1">
        <f t="array" ref="O978">_xlfn.IFS(INT(E978/D978)&gt;=2,2,INT(E978/D978)&lt;2,E978/D978)</f>
        <v>2</v>
      </c>
      <c r="P978" s="7">
        <f t="shared" si="90"/>
        <v>92.042857142857144</v>
      </c>
      <c r="Q978" s="6" t="str">
        <f t="shared" si="91"/>
        <v>theater</v>
      </c>
      <c r="R978" s="6" t="str">
        <f t="shared" si="92"/>
        <v>plays</v>
      </c>
      <c r="S978" s="8">
        <f t="shared" si="93"/>
        <v>40571.25</v>
      </c>
      <c r="T978" s="8">
        <f t="shared" si="94"/>
        <v>40577.25</v>
      </c>
      <c r="U978" s="6">
        <f t="shared" si="95"/>
        <v>2011</v>
      </c>
      <c r="V978" t="str" cm="1">
        <f t="array" ref="V978">_xlfn.IFS(D978&lt;1000,"&lt;1000",D978&lt;5000,"1000 to 4999",D978&lt;10000,"5000 to 9999",D978&lt;15000,"10000 to 14999",D978&lt;20000,"15000 to 19999",D978&lt;25000,"20000 to 24999",D978&lt;30000,"25000 to 29999",D978&lt;35000,"30000 to 34999",D978&lt;40000,"35000 to 39999",D978&lt;45000,"40000 to 44999",D978&lt;50000,"45000 to 49999",D978&gt;50000,"Greater than 50000")</f>
        <v>1000 to 4999</v>
      </c>
    </row>
    <row r="979" spans="1:22"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5" cm="1">
        <f t="array" ref="O979">_xlfn.IFS(INT(E979/D979)&gt;=2,2,INT(E979/D979)&lt;2,E979/D979)</f>
        <v>0.73957142857142855</v>
      </c>
      <c r="P979" s="7">
        <f t="shared" si="90"/>
        <v>77.268656716417908</v>
      </c>
      <c r="Q979" s="6" t="str">
        <f t="shared" si="91"/>
        <v>food</v>
      </c>
      <c r="R979" s="6" t="str">
        <f t="shared" si="92"/>
        <v>food trucks</v>
      </c>
      <c r="S979" s="8">
        <f t="shared" si="93"/>
        <v>43138.25</v>
      </c>
      <c r="T979" s="8">
        <f t="shared" si="94"/>
        <v>43170.25</v>
      </c>
      <c r="U979" s="6">
        <f t="shared" si="95"/>
        <v>2018</v>
      </c>
      <c r="V979" t="str" cm="1">
        <f t="array" ref="V979">_xlfn.IFS(D979&lt;1000,"&lt;1000",D979&lt;5000,"1000 to 4999",D979&lt;10000,"5000 to 9999",D979&lt;15000,"10000 to 14999",D979&lt;20000,"15000 to 19999",D979&lt;25000,"20000 to 24999",D979&lt;30000,"25000 to 29999",D979&lt;35000,"30000 to 34999",D979&lt;40000,"35000 to 39999",D979&lt;45000,"40000 to 44999",D979&lt;50000,"45000 to 49999",D979&gt;50000,"Greater than 50000")</f>
        <v>5000 to 9999</v>
      </c>
    </row>
    <row r="980" spans="1:22"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5" cm="1">
        <f t="array" ref="O980">_xlfn.IFS(INT(E980/D980)&gt;=2,2,INT(E980/D980)&lt;2,E980/D980)</f>
        <v>2</v>
      </c>
      <c r="P980" s="7">
        <f t="shared" si="90"/>
        <v>93.923913043478265</v>
      </c>
      <c r="Q980" s="6" t="str">
        <f t="shared" si="91"/>
        <v>games</v>
      </c>
      <c r="R980" s="6" t="str">
        <f t="shared" si="92"/>
        <v>video games</v>
      </c>
      <c r="S980" s="8">
        <f t="shared" si="93"/>
        <v>42686.25</v>
      </c>
      <c r="T980" s="8">
        <f t="shared" si="94"/>
        <v>42708.25</v>
      </c>
      <c r="U980" s="6">
        <f t="shared" si="95"/>
        <v>2016</v>
      </c>
      <c r="V980" t="str" cm="1">
        <f t="array" ref="V980">_xlfn.IFS(D980&lt;1000,"&lt;1000",D980&lt;5000,"1000 to 4999",D980&lt;10000,"5000 to 9999",D980&lt;15000,"10000 to 14999",D980&lt;20000,"15000 to 19999",D980&lt;25000,"20000 to 24999",D980&lt;30000,"25000 to 29999",D980&lt;35000,"30000 to 34999",D980&lt;40000,"35000 to 39999",D980&lt;45000,"40000 to 44999",D980&lt;50000,"45000 to 49999",D980&gt;50000,"Greater than 50000")</f>
        <v>1000 to 4999</v>
      </c>
    </row>
    <row r="981" spans="1:22"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5" cm="1">
        <f t="array" ref="O981">_xlfn.IFS(INT(E981/D981)&gt;=2,2,INT(E981/D981)&lt;2,E981/D981)</f>
        <v>1.432624584717608</v>
      </c>
      <c r="P981" s="7">
        <f t="shared" si="90"/>
        <v>84.969458128078813</v>
      </c>
      <c r="Q981" s="6" t="str">
        <f t="shared" si="91"/>
        <v>theater</v>
      </c>
      <c r="R981" s="6" t="str">
        <f t="shared" si="92"/>
        <v>plays</v>
      </c>
      <c r="S981" s="8">
        <f t="shared" si="93"/>
        <v>42078.208333333328</v>
      </c>
      <c r="T981" s="8">
        <f t="shared" si="94"/>
        <v>42084.208333333328</v>
      </c>
      <c r="U981" s="6">
        <f t="shared" si="95"/>
        <v>2015</v>
      </c>
      <c r="V981" t="str" cm="1">
        <f t="array" ref="V981">_xlfn.IFS(D981&lt;1000,"&lt;1000",D981&lt;5000,"1000 to 4999",D981&lt;10000,"5000 to 9999",D981&lt;15000,"10000 to 14999",D981&lt;20000,"15000 to 19999",D981&lt;25000,"20000 to 24999",D981&lt;30000,"25000 to 29999",D981&lt;35000,"30000 to 34999",D981&lt;40000,"35000 to 39999",D981&lt;45000,"40000 to 44999",D981&lt;50000,"45000 to 49999",D981&gt;50000,"Greater than 50000")</f>
        <v>Greater than 50000</v>
      </c>
    </row>
    <row r="982" spans="1:22"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5" cm="1">
        <f t="array" ref="O982">_xlfn.IFS(INT(E982/D982)&gt;=2,2,INT(E982/D982)&lt;2,E982/D982)</f>
        <v>0.40281762295081969</v>
      </c>
      <c r="P982" s="7">
        <f t="shared" si="90"/>
        <v>105.97035040431267</v>
      </c>
      <c r="Q982" s="6" t="str">
        <f t="shared" si="91"/>
        <v>publishing</v>
      </c>
      <c r="R982" s="6" t="str">
        <f t="shared" si="92"/>
        <v>nonfiction</v>
      </c>
      <c r="S982" s="8">
        <f t="shared" si="93"/>
        <v>42307.208333333328</v>
      </c>
      <c r="T982" s="8">
        <f t="shared" si="94"/>
        <v>42312.25</v>
      </c>
      <c r="U982" s="6">
        <f t="shared" si="95"/>
        <v>2015</v>
      </c>
      <c r="V982" t="str" cm="1">
        <f t="array" ref="V982">_xlfn.IFS(D982&lt;1000,"&lt;1000",D982&lt;5000,"1000 to 4999",D982&lt;10000,"5000 to 9999",D982&lt;15000,"10000 to 14999",D982&lt;20000,"15000 to 19999",D982&lt;25000,"20000 to 24999",D982&lt;30000,"25000 to 29999",D982&lt;35000,"30000 to 34999",D982&lt;40000,"35000 to 39999",D982&lt;45000,"40000 to 44999",D982&lt;50000,"45000 to 49999",D982&gt;50000,"Greater than 50000")</f>
        <v>Greater than 50000</v>
      </c>
    </row>
    <row r="983" spans="1:22"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5" cm="1">
        <f t="array" ref="O983">_xlfn.IFS(INT(E983/D983)&gt;=2,2,INT(E983/D983)&lt;2,E983/D983)</f>
        <v>1.7822388059701493</v>
      </c>
      <c r="P983" s="7">
        <f t="shared" si="90"/>
        <v>36.969040247678016</v>
      </c>
      <c r="Q983" s="6" t="str">
        <f t="shared" si="91"/>
        <v>technology</v>
      </c>
      <c r="R983" s="6" t="str">
        <f t="shared" si="92"/>
        <v>web</v>
      </c>
      <c r="S983" s="8">
        <f t="shared" si="93"/>
        <v>43094.25</v>
      </c>
      <c r="T983" s="8">
        <f t="shared" si="94"/>
        <v>43127.25</v>
      </c>
      <c r="U983" s="6">
        <f t="shared" si="95"/>
        <v>2017</v>
      </c>
      <c r="V983" t="str" cm="1">
        <f t="array" ref="V983">_xlfn.IFS(D983&lt;1000,"&lt;1000",D983&lt;5000,"1000 to 4999",D983&lt;10000,"5000 to 9999",D983&lt;15000,"10000 to 14999",D983&lt;20000,"15000 to 19999",D983&lt;25000,"20000 to 24999",D983&lt;30000,"25000 to 29999",D983&lt;35000,"30000 to 34999",D983&lt;40000,"35000 to 39999",D983&lt;45000,"40000 to 44999",D983&lt;50000,"45000 to 49999",D983&gt;50000,"Greater than 50000")</f>
        <v>5000 to 9999</v>
      </c>
    </row>
    <row r="984" spans="1:22"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5" cm="1">
        <f t="array" ref="O984">_xlfn.IFS(INT(E984/D984)&gt;=2,2,INT(E984/D984)&lt;2,E984/D984)</f>
        <v>0.84930555555555554</v>
      </c>
      <c r="P984" s="7">
        <f t="shared" si="90"/>
        <v>81.533333333333331</v>
      </c>
      <c r="Q984" s="6" t="str">
        <f t="shared" si="91"/>
        <v>film &amp; video</v>
      </c>
      <c r="R984" s="6" t="str">
        <f t="shared" si="92"/>
        <v>documentary</v>
      </c>
      <c r="S984" s="8">
        <f t="shared" si="93"/>
        <v>40743.208333333336</v>
      </c>
      <c r="T984" s="8">
        <f t="shared" si="94"/>
        <v>40745.208333333336</v>
      </c>
      <c r="U984" s="6">
        <f t="shared" si="95"/>
        <v>2011</v>
      </c>
      <c r="V984" t="str" cm="1">
        <f t="array" ref="V984">_xlfn.IFS(D984&lt;1000,"&lt;1000",D984&lt;5000,"1000 to 4999",D984&lt;10000,"5000 to 9999",D984&lt;15000,"10000 to 14999",D984&lt;20000,"15000 to 19999",D984&lt;25000,"20000 to 24999",D984&lt;30000,"25000 to 29999",D984&lt;35000,"30000 to 34999",D984&lt;40000,"35000 to 39999",D984&lt;45000,"40000 to 44999",D984&lt;50000,"45000 to 49999",D984&gt;50000,"Greater than 50000")</f>
        <v>5000 to 9999</v>
      </c>
    </row>
    <row r="985" spans="1:22"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5" cm="1">
        <f t="array" ref="O985">_xlfn.IFS(INT(E985/D985)&gt;=2,2,INT(E985/D985)&lt;2,E985/D985)</f>
        <v>1.4593648334624323</v>
      </c>
      <c r="P985" s="7">
        <f t="shared" si="90"/>
        <v>80.999140154772135</v>
      </c>
      <c r="Q985" s="6" t="str">
        <f t="shared" si="91"/>
        <v>film &amp; video</v>
      </c>
      <c r="R985" s="6" t="str">
        <f t="shared" si="92"/>
        <v>documentary</v>
      </c>
      <c r="S985" s="8">
        <f t="shared" si="93"/>
        <v>43681.208333333328</v>
      </c>
      <c r="T985" s="8">
        <f t="shared" si="94"/>
        <v>43696.208333333328</v>
      </c>
      <c r="U985" s="6">
        <f t="shared" si="95"/>
        <v>2019</v>
      </c>
      <c r="V985" t="str" cm="1">
        <f t="array" ref="V985">_xlfn.IFS(D985&lt;1000,"&lt;1000",D985&lt;5000,"1000 to 4999",D985&lt;10000,"5000 to 9999",D985&lt;15000,"10000 to 14999",D985&lt;20000,"15000 to 19999",D985&lt;25000,"20000 to 24999",D985&lt;30000,"25000 to 29999",D985&lt;35000,"30000 to 34999",D985&lt;40000,"35000 to 39999",D985&lt;45000,"40000 to 44999",D985&lt;50000,"45000 to 49999",D985&gt;50000,"Greater than 50000")</f>
        <v>Greater than 50000</v>
      </c>
    </row>
    <row r="986" spans="1:22"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5" cm="1">
        <f t="array" ref="O986">_xlfn.IFS(INT(E986/D986)&gt;=2,2,INT(E986/D986)&lt;2,E986/D986)</f>
        <v>1.5246153846153847</v>
      </c>
      <c r="P986" s="7">
        <f t="shared" si="90"/>
        <v>26.010498687664043</v>
      </c>
      <c r="Q986" s="6" t="str">
        <f t="shared" si="91"/>
        <v>theater</v>
      </c>
      <c r="R986" s="6" t="str">
        <f t="shared" si="92"/>
        <v>plays</v>
      </c>
      <c r="S986" s="8">
        <f t="shared" si="93"/>
        <v>43716.208333333328</v>
      </c>
      <c r="T986" s="8">
        <f t="shared" si="94"/>
        <v>43742.208333333328</v>
      </c>
      <c r="U986" s="6">
        <f t="shared" si="95"/>
        <v>2019</v>
      </c>
      <c r="V986" t="str" cm="1">
        <f t="array" ref="V986">_xlfn.IFS(D986&lt;1000,"&lt;1000",D986&lt;5000,"1000 to 4999",D986&lt;10000,"5000 to 9999",D986&lt;15000,"10000 to 14999",D986&lt;20000,"15000 to 19999",D986&lt;25000,"20000 to 24999",D986&lt;30000,"25000 to 29999",D986&lt;35000,"30000 to 34999",D986&lt;40000,"35000 to 39999",D986&lt;45000,"40000 to 44999",D986&lt;50000,"45000 to 49999",D986&gt;50000,"Greater than 50000")</f>
        <v>5000 to 9999</v>
      </c>
    </row>
    <row r="987" spans="1:22"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5" cm="1">
        <f t="array" ref="O987">_xlfn.IFS(INT(E987/D987)&gt;=2,2,INT(E987/D987)&lt;2,E987/D987)</f>
        <v>0.67129542790152408</v>
      </c>
      <c r="P987" s="7">
        <f t="shared" si="90"/>
        <v>25.998410896708286</v>
      </c>
      <c r="Q987" s="6" t="str">
        <f t="shared" si="91"/>
        <v>music</v>
      </c>
      <c r="R987" s="6" t="str">
        <f t="shared" si="92"/>
        <v>rock</v>
      </c>
      <c r="S987" s="8">
        <f t="shared" si="93"/>
        <v>41614.25</v>
      </c>
      <c r="T987" s="8">
        <f t="shared" si="94"/>
        <v>41640.25</v>
      </c>
      <c r="U987" s="6">
        <f t="shared" si="95"/>
        <v>2013</v>
      </c>
      <c r="V987" t="str" cm="1">
        <f t="array" ref="V987">_xlfn.IFS(D987&lt;1000,"&lt;1000",D987&lt;5000,"1000 to 4999",D987&lt;10000,"5000 to 9999",D987&lt;15000,"10000 to 14999",D987&lt;20000,"15000 to 19999",D987&lt;25000,"20000 to 24999",D987&lt;30000,"25000 to 29999",D987&lt;35000,"30000 to 34999",D987&lt;40000,"35000 to 39999",D987&lt;45000,"40000 to 44999",D987&lt;50000,"45000 to 49999",D987&gt;50000,"Greater than 50000")</f>
        <v>Greater than 50000</v>
      </c>
    </row>
    <row r="988" spans="1:22"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5" cm="1">
        <f t="array" ref="O988">_xlfn.IFS(INT(E988/D988)&gt;=2,2,INT(E988/D988)&lt;2,E988/D988)</f>
        <v>0.40307692307692305</v>
      </c>
      <c r="P988" s="7">
        <f t="shared" si="90"/>
        <v>34.173913043478258</v>
      </c>
      <c r="Q988" s="6" t="str">
        <f t="shared" si="91"/>
        <v>music</v>
      </c>
      <c r="R988" s="6" t="str">
        <f t="shared" si="92"/>
        <v>rock</v>
      </c>
      <c r="S988" s="8">
        <f t="shared" si="93"/>
        <v>40638.208333333336</v>
      </c>
      <c r="T988" s="8">
        <f t="shared" si="94"/>
        <v>40652.208333333336</v>
      </c>
      <c r="U988" s="6">
        <f t="shared" si="95"/>
        <v>2011</v>
      </c>
      <c r="V988" t="str" cm="1">
        <f t="array" ref="V988">_xlfn.IFS(D988&lt;1000,"&lt;1000",D988&lt;5000,"1000 to 4999",D988&lt;10000,"5000 to 9999",D988&lt;15000,"10000 to 14999",D988&lt;20000,"15000 to 19999",D988&lt;25000,"20000 to 24999",D988&lt;30000,"25000 to 29999",D988&lt;35000,"30000 to 34999",D988&lt;40000,"35000 to 39999",D988&lt;45000,"40000 to 44999",D988&lt;50000,"45000 to 49999",D988&gt;50000,"Greater than 50000")</f>
        <v>5000 to 9999</v>
      </c>
    </row>
    <row r="989" spans="1:22"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5" cm="1">
        <f t="array" ref="O989">_xlfn.IFS(INT(E989/D989)&gt;=2,2,INT(E989/D989)&lt;2,E989/D989)</f>
        <v>2</v>
      </c>
      <c r="P989" s="7">
        <f t="shared" si="90"/>
        <v>28.002083333333335</v>
      </c>
      <c r="Q989" s="6" t="str">
        <f t="shared" si="91"/>
        <v>film &amp; video</v>
      </c>
      <c r="R989" s="6" t="str">
        <f t="shared" si="92"/>
        <v>documentary</v>
      </c>
      <c r="S989" s="8">
        <f t="shared" si="93"/>
        <v>42852.208333333328</v>
      </c>
      <c r="T989" s="8">
        <f t="shared" si="94"/>
        <v>42866.208333333328</v>
      </c>
      <c r="U989" s="6">
        <f t="shared" si="95"/>
        <v>2017</v>
      </c>
      <c r="V989" t="str" cm="1">
        <f t="array" ref="V989">_xlfn.IFS(D989&lt;1000,"&lt;1000",D989&lt;5000,"1000 to 4999",D989&lt;10000,"5000 to 9999",D989&lt;15000,"10000 to 14999",D989&lt;20000,"15000 to 19999",D989&lt;25000,"20000 to 24999",D989&lt;30000,"25000 to 29999",D989&lt;35000,"30000 to 34999",D989&lt;40000,"35000 to 39999",D989&lt;45000,"40000 to 44999",D989&lt;50000,"45000 to 49999",D989&gt;50000,"Greater than 50000")</f>
        <v>5000 to 9999</v>
      </c>
    </row>
    <row r="990" spans="1:22"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5" cm="1">
        <f t="array" ref="O990">_xlfn.IFS(INT(E990/D990)&gt;=2,2,INT(E990/D990)&lt;2,E990/D990)</f>
        <v>0.52117021276595743</v>
      </c>
      <c r="P990" s="7">
        <f t="shared" si="90"/>
        <v>76.546875</v>
      </c>
      <c r="Q990" s="6" t="str">
        <f t="shared" si="91"/>
        <v>publishing</v>
      </c>
      <c r="R990" s="6" t="str">
        <f t="shared" si="92"/>
        <v>radio &amp; podcasts</v>
      </c>
      <c r="S990" s="8">
        <f t="shared" si="93"/>
        <v>42686.25</v>
      </c>
      <c r="T990" s="8">
        <f t="shared" si="94"/>
        <v>42707.25</v>
      </c>
      <c r="U990" s="6">
        <f t="shared" si="95"/>
        <v>2016</v>
      </c>
      <c r="V990" t="str" cm="1">
        <f t="array" ref="V990">_xlfn.IFS(D990&lt;1000,"&lt;1000",D990&lt;5000,"1000 to 4999",D990&lt;10000,"5000 to 9999",D990&lt;15000,"10000 to 14999",D990&lt;20000,"15000 to 19999",D990&lt;25000,"20000 to 24999",D990&lt;30000,"25000 to 29999",D990&lt;35000,"30000 to 34999",D990&lt;40000,"35000 to 39999",D990&lt;45000,"40000 to 44999",D990&lt;50000,"45000 to 49999",D990&gt;50000,"Greater than 50000")</f>
        <v>5000 to 9999</v>
      </c>
    </row>
    <row r="991" spans="1:22"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5" cm="1">
        <f t="array" ref="O991">_xlfn.IFS(INT(E991/D991)&gt;=2,2,INT(E991/D991)&lt;2,E991/D991)</f>
        <v>2</v>
      </c>
      <c r="P991" s="7">
        <f t="shared" si="90"/>
        <v>53.053097345132741</v>
      </c>
      <c r="Q991" s="6" t="str">
        <f t="shared" si="91"/>
        <v>publishing</v>
      </c>
      <c r="R991" s="6" t="str">
        <f t="shared" si="92"/>
        <v>translations</v>
      </c>
      <c r="S991" s="8">
        <f t="shared" si="93"/>
        <v>43571.208333333328</v>
      </c>
      <c r="T991" s="8">
        <f t="shared" si="94"/>
        <v>43576.208333333328</v>
      </c>
      <c r="U991" s="6">
        <f t="shared" si="95"/>
        <v>2019</v>
      </c>
      <c r="V991" t="str" cm="1">
        <f t="array" ref="V991">_xlfn.IFS(D991&lt;1000,"&lt;1000",D991&lt;5000,"1000 to 4999",D991&lt;10000,"5000 to 9999",D991&lt;15000,"10000 to 14999",D991&lt;20000,"15000 to 19999",D991&lt;25000,"20000 to 24999",D991&lt;30000,"25000 to 29999",D991&lt;35000,"30000 to 34999",D991&lt;40000,"35000 to 39999",D991&lt;45000,"40000 to 44999",D991&lt;50000,"45000 to 49999",D991&gt;50000,"Greater than 50000")</f>
        <v>1000 to 4999</v>
      </c>
    </row>
    <row r="992" spans="1:22"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5" cm="1">
        <f t="array" ref="O992">_xlfn.IFS(INT(E992/D992)&gt;=2,2,INT(E992/D992)&lt;2,E992/D992)</f>
        <v>0.87679487179487181</v>
      </c>
      <c r="P992" s="7">
        <f t="shared" si="90"/>
        <v>106.859375</v>
      </c>
      <c r="Q992" s="6" t="str">
        <f t="shared" si="91"/>
        <v>film &amp; video</v>
      </c>
      <c r="R992" s="6" t="str">
        <f t="shared" si="92"/>
        <v>drama</v>
      </c>
      <c r="S992" s="8">
        <f t="shared" si="93"/>
        <v>42432.25</v>
      </c>
      <c r="T992" s="8">
        <f t="shared" si="94"/>
        <v>42454.208333333328</v>
      </c>
      <c r="U992" s="6">
        <f t="shared" si="95"/>
        <v>2016</v>
      </c>
      <c r="V992" t="str" cm="1">
        <f t="array" ref="V992">_xlfn.IFS(D992&lt;1000,"&lt;1000",D992&lt;5000,"1000 to 4999",D992&lt;10000,"5000 to 9999",D992&lt;15000,"10000 to 14999",D992&lt;20000,"15000 to 19999",D992&lt;25000,"20000 to 24999",D992&lt;30000,"25000 to 29999",D992&lt;35000,"30000 to 34999",D992&lt;40000,"35000 to 39999",D992&lt;45000,"40000 to 44999",D992&lt;50000,"45000 to 49999",D992&gt;50000,"Greater than 50000")</f>
        <v>5000 to 9999</v>
      </c>
    </row>
    <row r="993" spans="1:22"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5" cm="1">
        <f t="array" ref="O993">_xlfn.IFS(INT(E993/D993)&gt;=2,2,INT(E993/D993)&lt;2,E993/D993)</f>
        <v>1.131734693877551</v>
      </c>
      <c r="P993" s="7">
        <f t="shared" si="90"/>
        <v>46.020746887966808</v>
      </c>
      <c r="Q993" s="6" t="str">
        <f t="shared" si="91"/>
        <v>music</v>
      </c>
      <c r="R993" s="6" t="str">
        <f t="shared" si="92"/>
        <v>rock</v>
      </c>
      <c r="S993" s="8">
        <f t="shared" si="93"/>
        <v>41907.208333333336</v>
      </c>
      <c r="T993" s="8">
        <f t="shared" si="94"/>
        <v>41911.208333333336</v>
      </c>
      <c r="U993" s="6">
        <f t="shared" si="95"/>
        <v>2014</v>
      </c>
      <c r="V993" t="str" cm="1">
        <f t="array" ref="V993">_xlfn.IFS(D993&lt;1000,"&lt;1000",D993&lt;5000,"1000 to 4999",D993&lt;10000,"5000 to 9999",D993&lt;15000,"10000 to 14999",D993&lt;20000,"15000 to 19999",D993&lt;25000,"20000 to 24999",D993&lt;30000,"25000 to 29999",D993&lt;35000,"30000 to 34999",D993&lt;40000,"35000 to 39999",D993&lt;45000,"40000 to 44999",D993&lt;50000,"45000 to 49999",D993&gt;50000,"Greater than 50000")</f>
        <v>5000 to 9999</v>
      </c>
    </row>
    <row r="994" spans="1:22"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5" cm="1">
        <f t="array" ref="O994">_xlfn.IFS(INT(E994/D994)&gt;=2,2,INT(E994/D994)&lt;2,E994/D994)</f>
        <v>2</v>
      </c>
      <c r="P994" s="7">
        <f t="shared" si="90"/>
        <v>100.17424242424242</v>
      </c>
      <c r="Q994" s="6" t="str">
        <f t="shared" si="91"/>
        <v>film &amp; video</v>
      </c>
      <c r="R994" s="6" t="str">
        <f t="shared" si="92"/>
        <v>drama</v>
      </c>
      <c r="S994" s="8">
        <f t="shared" si="93"/>
        <v>43227.208333333328</v>
      </c>
      <c r="T994" s="8">
        <f t="shared" si="94"/>
        <v>43241.208333333328</v>
      </c>
      <c r="U994" s="6">
        <f t="shared" si="95"/>
        <v>2018</v>
      </c>
      <c r="V994" t="str" cm="1">
        <f t="array" ref="V994">_xlfn.IFS(D994&lt;1000,"&lt;1000",D994&lt;5000,"1000 to 4999",D994&lt;10000,"5000 to 9999",D994&lt;15000,"10000 to 14999",D994&lt;20000,"15000 to 19999",D994&lt;25000,"20000 to 24999",D994&lt;30000,"25000 to 29999",D994&lt;35000,"30000 to 34999",D994&lt;40000,"35000 to 39999",D994&lt;45000,"40000 to 44999",D994&lt;50000,"45000 to 49999",D994&gt;50000,"Greater than 50000")</f>
        <v>1000 to 4999</v>
      </c>
    </row>
    <row r="995" spans="1:22"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5" cm="1">
        <f t="array" ref="O995">_xlfn.IFS(INT(E995/D995)&gt;=2,2,INT(E995/D995)&lt;2,E995/D995)</f>
        <v>0.77632653061224488</v>
      </c>
      <c r="P995" s="7">
        <f t="shared" si="90"/>
        <v>101.44</v>
      </c>
      <c r="Q995" s="6" t="str">
        <f t="shared" si="91"/>
        <v>photography</v>
      </c>
      <c r="R995" s="6" t="str">
        <f t="shared" si="92"/>
        <v>photography books</v>
      </c>
      <c r="S995" s="8">
        <f t="shared" si="93"/>
        <v>42362.25</v>
      </c>
      <c r="T995" s="8">
        <f t="shared" si="94"/>
        <v>42379.25</v>
      </c>
      <c r="U995" s="6">
        <f t="shared" si="95"/>
        <v>2015</v>
      </c>
      <c r="V995" t="str" cm="1">
        <f t="array" ref="V995">_xlfn.IFS(D995&lt;1000,"&lt;1000",D995&lt;5000,"1000 to 4999",D995&lt;10000,"5000 to 9999",D995&lt;15000,"10000 to 14999",D995&lt;20000,"15000 to 19999",D995&lt;25000,"20000 to 24999",D995&lt;30000,"25000 to 29999",D995&lt;35000,"30000 to 34999",D995&lt;40000,"35000 to 39999",D995&lt;45000,"40000 to 44999",D995&lt;50000,"45000 to 49999",D995&gt;50000,"Greater than 50000")</f>
        <v>5000 to 9999</v>
      </c>
    </row>
    <row r="996" spans="1:22"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5" cm="1">
        <f t="array" ref="O996">_xlfn.IFS(INT(E996/D996)&gt;=2,2,INT(E996/D996)&lt;2,E996/D996)</f>
        <v>0.52496810772501767</v>
      </c>
      <c r="P996" s="7">
        <f t="shared" si="90"/>
        <v>87.972684085510693</v>
      </c>
      <c r="Q996" s="6" t="str">
        <f t="shared" si="91"/>
        <v>publishing</v>
      </c>
      <c r="R996" s="6" t="str">
        <f t="shared" si="92"/>
        <v>translations</v>
      </c>
      <c r="S996" s="8">
        <f t="shared" si="93"/>
        <v>41929.208333333336</v>
      </c>
      <c r="T996" s="8">
        <f t="shared" si="94"/>
        <v>41935.208333333336</v>
      </c>
      <c r="U996" s="6">
        <f t="shared" si="95"/>
        <v>2014</v>
      </c>
      <c r="V996" t="str" cm="1">
        <f t="array" ref="V996">_xlfn.IFS(D996&lt;1000,"&lt;1000",D996&lt;5000,"1000 to 4999",D996&lt;10000,"5000 to 9999",D996&lt;15000,"10000 to 14999",D996&lt;20000,"15000 to 19999",D996&lt;25000,"20000 to 24999",D996&lt;30000,"25000 to 29999",D996&lt;35000,"30000 to 34999",D996&lt;40000,"35000 to 39999",D996&lt;45000,"40000 to 44999",D996&lt;50000,"45000 to 49999",D996&gt;50000,"Greater than 50000")</f>
        <v>Greater than 50000</v>
      </c>
    </row>
    <row r="997" spans="1:22"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5" cm="1">
        <f t="array" ref="O997">_xlfn.IFS(INT(E997/D997)&gt;=2,2,INT(E997/D997)&lt;2,E997/D997)</f>
        <v>1.5746762589928058</v>
      </c>
      <c r="P997" s="7">
        <f t="shared" si="90"/>
        <v>74.995594713656388</v>
      </c>
      <c r="Q997" s="6" t="str">
        <f t="shared" si="91"/>
        <v>food</v>
      </c>
      <c r="R997" s="6" t="str">
        <f t="shared" si="92"/>
        <v>food trucks</v>
      </c>
      <c r="S997" s="8">
        <f t="shared" si="93"/>
        <v>43408.208333333328</v>
      </c>
      <c r="T997" s="8">
        <f t="shared" si="94"/>
        <v>43437.25</v>
      </c>
      <c r="U997" s="6">
        <f t="shared" si="95"/>
        <v>2018</v>
      </c>
      <c r="V997" t="str" cm="1">
        <f t="array" ref="V997">_xlfn.IFS(D997&lt;1000,"&lt;1000",D997&lt;5000,"1000 to 4999",D997&lt;10000,"5000 to 9999",D997&lt;15000,"10000 to 14999",D997&lt;20000,"15000 to 19999",D997&lt;25000,"20000 to 24999",D997&lt;30000,"25000 to 29999",D997&lt;35000,"30000 to 34999",D997&lt;40000,"35000 to 39999",D997&lt;45000,"40000 to 44999",D997&lt;50000,"45000 to 49999",D997&gt;50000,"Greater than 50000")</f>
        <v>Greater than 50000</v>
      </c>
    </row>
    <row r="998" spans="1:22"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5" cm="1">
        <f t="array" ref="O998">_xlfn.IFS(INT(E998/D998)&gt;=2,2,INT(E998/D998)&lt;2,E998/D998)</f>
        <v>0.72939393939393937</v>
      </c>
      <c r="P998" s="7">
        <f t="shared" si="90"/>
        <v>42.982142857142854</v>
      </c>
      <c r="Q998" s="6" t="str">
        <f t="shared" si="91"/>
        <v>theater</v>
      </c>
      <c r="R998" s="6" t="str">
        <f t="shared" si="92"/>
        <v>plays</v>
      </c>
      <c r="S998" s="8">
        <f t="shared" si="93"/>
        <v>41276.25</v>
      </c>
      <c r="T998" s="8">
        <f t="shared" si="94"/>
        <v>41306.25</v>
      </c>
      <c r="U998" s="6">
        <f t="shared" si="95"/>
        <v>2013</v>
      </c>
      <c r="V998" t="str" cm="1">
        <f t="array" ref="V998">_xlfn.IFS(D998&lt;1000,"&lt;1000",D998&lt;5000,"1000 to 4999",D998&lt;10000,"5000 to 9999",D998&lt;15000,"10000 to 14999",D998&lt;20000,"15000 to 19999",D998&lt;25000,"20000 to 24999",D998&lt;30000,"25000 to 29999",D998&lt;35000,"30000 to 34999",D998&lt;40000,"35000 to 39999",D998&lt;45000,"40000 to 44999",D998&lt;50000,"45000 to 49999",D998&gt;50000,"Greater than 50000")</f>
        <v>5000 to 9999</v>
      </c>
    </row>
    <row r="999" spans="1:22"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5" cm="1">
        <f t="array" ref="O999">_xlfn.IFS(INT(E999/D999)&gt;=2,2,INT(E999/D999)&lt;2,E999/D999)</f>
        <v>0.60565789473684206</v>
      </c>
      <c r="P999" s="7">
        <f t="shared" si="90"/>
        <v>33.115107913669064</v>
      </c>
      <c r="Q999" s="6" t="str">
        <f t="shared" si="91"/>
        <v>theater</v>
      </c>
      <c r="R999" s="6" t="str">
        <f t="shared" si="92"/>
        <v>plays</v>
      </c>
      <c r="S999" s="8">
        <f t="shared" si="93"/>
        <v>41659.25</v>
      </c>
      <c r="T999" s="8">
        <f t="shared" si="94"/>
        <v>41664.25</v>
      </c>
      <c r="U999" s="6">
        <f t="shared" si="95"/>
        <v>2014</v>
      </c>
      <c r="V999" t="str" cm="1">
        <f t="array" ref="V999">_xlfn.IFS(D999&lt;1000,"&lt;1000",D999&lt;5000,"1000 to 4999",D999&lt;10000,"5000 to 9999",D999&lt;15000,"10000 to 14999",D999&lt;20000,"15000 to 19999",D999&lt;25000,"20000 to 24999",D999&lt;30000,"25000 to 29999",D999&lt;35000,"30000 to 34999",D999&lt;40000,"35000 to 39999",D999&lt;45000,"40000 to 44999",D999&lt;50000,"45000 to 49999",D999&gt;50000,"Greater than 50000")</f>
        <v>5000 to 9999</v>
      </c>
    </row>
    <row r="1000" spans="1:22"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cm="1">
        <f t="array" ref="O1000">_xlfn.IFS(INT(E1000/D1000)&gt;=2,2,INT(E1000/D1000)&lt;2,E1000/D1000)</f>
        <v>0.5679129129129129</v>
      </c>
      <c r="P1000" s="7">
        <f t="shared" si="90"/>
        <v>101.13101604278074</v>
      </c>
      <c r="Q1000" s="6" t="str">
        <f t="shared" si="91"/>
        <v>music</v>
      </c>
      <c r="R1000" s="6" t="str">
        <f t="shared" si="92"/>
        <v>indie rock</v>
      </c>
      <c r="S1000" s="8">
        <f t="shared" si="93"/>
        <v>40220.25</v>
      </c>
      <c r="T1000" s="8">
        <f t="shared" si="94"/>
        <v>40234.25</v>
      </c>
      <c r="U1000" s="6">
        <f t="shared" si="95"/>
        <v>2010</v>
      </c>
      <c r="V1000" t="str" cm="1">
        <f t="array" ref="V1000">_xlfn.IFS(D1000&lt;1000,"&lt;1000",D1000&lt;5000,"1000 to 4999",D1000&lt;10000,"5000 to 9999",D1000&lt;15000,"10000 to 14999",D1000&lt;20000,"15000 to 19999",D1000&lt;25000,"20000 to 24999",D1000&lt;30000,"25000 to 29999",D1000&lt;35000,"30000 to 34999",D1000&lt;40000,"35000 to 39999",D1000&lt;45000,"40000 to 44999",D1000&lt;50000,"45000 to 49999",D1000&gt;50000,"Greater than 50000")</f>
        <v>Greater than 50000</v>
      </c>
    </row>
    <row r="1001" spans="1:22"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cm="1">
        <f t="array" ref="O1001">_xlfn.IFS(INT(E1001/D1001)&gt;=2,2,INT(E1001/D1001)&lt;2,E1001/D1001)</f>
        <v>0.56542754275427543</v>
      </c>
      <c r="P1001" s="7">
        <f t="shared" si="90"/>
        <v>55.98841354723708</v>
      </c>
      <c r="Q1001" s="6" t="str">
        <f t="shared" si="91"/>
        <v>food</v>
      </c>
      <c r="R1001" s="6" t="str">
        <f t="shared" si="92"/>
        <v>food trucks</v>
      </c>
      <c r="S1001" s="8">
        <f t="shared" si="93"/>
        <v>42550.208333333328</v>
      </c>
      <c r="T1001" s="8">
        <f t="shared" si="94"/>
        <v>42557.208333333328</v>
      </c>
      <c r="U1001" s="6">
        <f t="shared" si="95"/>
        <v>2016</v>
      </c>
      <c r="V1001" t="str" cm="1">
        <f t="array" ref="V1001">_xlfn.IFS(D1001&lt;1000,"&lt;1000",D1001&lt;5000,"1000 to 4999",D1001&lt;10000,"5000 to 9999",D1001&lt;15000,"10000 to 14999",D1001&lt;20000,"15000 to 19999",D1001&lt;25000,"20000 to 24999",D1001&lt;30000,"25000 to 29999",D1001&lt;35000,"30000 to 34999",D1001&lt;40000,"35000 to 39999",D1001&lt;45000,"40000 to 44999",D1001&lt;50000,"45000 to 49999",D1001&gt;50000,"Greater than 50000")</f>
        <v>Greater than 50000</v>
      </c>
    </row>
  </sheetData>
  <autoFilter ref="A1:V1001" xr:uid="{00000000-0001-0000-0000-000000000000}"/>
  <conditionalFormatting sqref="F1:F1048576">
    <cfRule type="cellIs" dxfId="3" priority="2" operator="equal">
      <formula>"successful"</formula>
    </cfRule>
    <cfRule type="cellIs" dxfId="2" priority="3" operator="equal">
      <formula>"failed"</formula>
    </cfRule>
    <cfRule type="cellIs" dxfId="1" priority="4" operator="equal">
      <formula>"Canceled"</formula>
    </cfRule>
    <cfRule type="cellIs" dxfId="0" priority="5" operator="equal">
      <formula>"live"</formula>
    </cfRule>
  </conditionalFormatting>
  <conditionalFormatting sqref="O1:O1048576">
    <cfRule type="colorScale" priority="1">
      <colorScale>
        <cfvo type="min"/>
        <cfvo type="num" val="1"/>
        <cfvo type="max"/>
        <color rgb="FFFF0000"/>
        <color rgb="FF92D050"/>
        <color rgb="FF0070C0"/>
      </colorScale>
    </cfRule>
  </conditionalFormatting>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Bonus Statistical Analysis</vt:lpstr>
      <vt:lpstr>Bonus</vt:lpstr>
      <vt:lpstr>Pivet- outcome-date</vt:lpstr>
      <vt:lpstr>Pivet- Sub-category</vt:lpstr>
      <vt:lpstr>Pivet-Parent Category</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Mohammad Hossein Falsafi</cp:lastModifiedBy>
  <dcterms:created xsi:type="dcterms:W3CDTF">2021-09-29T18:52:28Z</dcterms:created>
  <dcterms:modified xsi:type="dcterms:W3CDTF">2023-07-25T16:21:48Z</dcterms:modified>
</cp:coreProperties>
</file>