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2017\SPD\master\"/>
    </mc:Choice>
  </mc:AlternateContent>
  <bookViews>
    <workbookView xWindow="0" yWindow="0" windowWidth="15570" windowHeight="7680" firstSheet="1" activeTab="1"/>
  </bookViews>
  <sheets>
    <sheet name="Absen" sheetId="13" r:id="rId1"/>
    <sheet name="hal1" sheetId="4" r:id="rId2"/>
    <sheet name="hal2" sheetId="5" r:id="rId3"/>
    <sheet name="hal3" sheetId="6" r:id="rId4"/>
    <sheet name="Kwitansi" sheetId="3" r:id="rId5"/>
    <sheet name="perhit" sheetId="1" r:id="rId6"/>
    <sheet name="riil" sheetId="2" r:id="rId7"/>
    <sheet name="Data" sheetId="8" r:id="rId8"/>
    <sheet name="Data (2)" sheetId="11" r:id="rId9"/>
    <sheet name="Sheet1" sheetId="9" r:id="rId10"/>
    <sheet name="Sheet1 (2)" sheetId="12" r:id="rId11"/>
  </sheets>
  <externalReferences>
    <externalReference r:id="rId12"/>
    <externalReference r:id="rId13"/>
    <externalReference r:id="rId14"/>
  </externalReferences>
  <definedNames>
    <definedName name="_GoBack" localSheetId="0">Absen!$B$20</definedName>
    <definedName name="_GoBack" localSheetId="1">'hal1'!$B$20</definedName>
    <definedName name="_xlnm.Print_Area" localSheetId="0">Absen!$A$1:$O$52</definedName>
    <definedName name="_xlnm.Print_Area" localSheetId="1">'hal1'!$A$1:$L$52</definedName>
    <definedName name="_xlnm.Print_Area" localSheetId="2">'hal2'!$A$1:$M$46</definedName>
    <definedName name="_xlnm.Print_Area" localSheetId="3">'hal3'!$A$1:$M$52</definedName>
    <definedName name="_xlnm.Print_Area" localSheetId="4">Kwitansi!$A$1:$Q$23</definedName>
    <definedName name="_xlnm.Print_Area" localSheetId="5">perhit!$A$1:$R$49</definedName>
    <definedName name="_xlnm.Print_Area" localSheetId="6">riil!$A$1:$R$32</definedName>
    <definedName name="_xlnm.Print_Area" localSheetId="9">Sheet1!$A$1228:$H$1270</definedName>
    <definedName name="_xlnm.Print_Area" localSheetId="10">'Sheet1 (2)'!$A$46:$G$112</definedName>
    <definedName name="_xlnm.Print_Titles" localSheetId="10">'Sheet1 (2)'!$58:$61</definedName>
  </definedNames>
  <calcPr calcId="152511"/>
</workbook>
</file>

<file path=xl/calcChain.xml><?xml version="1.0" encoding="utf-8"?>
<calcChain xmlns="http://schemas.openxmlformats.org/spreadsheetml/2006/main">
  <c r="H1261" i="9" l="1"/>
  <c r="H1218" i="9"/>
  <c r="A1262" i="9"/>
  <c r="A1219" i="9"/>
  <c r="P39" i="2" l="1"/>
  <c r="P17" i="2"/>
  <c r="H1183" i="9" l="1"/>
  <c r="A1184" i="9"/>
  <c r="H1103" i="9" l="1"/>
  <c r="J1102" i="9"/>
  <c r="J1149" i="9" s="1"/>
  <c r="A1150" i="9"/>
  <c r="H1037" i="9" l="1"/>
  <c r="H1005" i="9"/>
  <c r="A1006" i="9"/>
  <c r="A1038" i="9"/>
  <c r="H938" i="9" l="1"/>
  <c r="H939" i="9" s="1"/>
  <c r="H970" i="9" s="1"/>
  <c r="H857" i="9"/>
  <c r="H858" i="9" s="1"/>
  <c r="H873" i="9" s="1"/>
  <c r="A874" i="9"/>
  <c r="H792" i="9" l="1"/>
  <c r="A971" i="9"/>
  <c r="A793" i="9"/>
  <c r="P60" i="1" l="1"/>
  <c r="P16" i="1" l="1"/>
  <c r="H18" i="2"/>
  <c r="H761" i="9" l="1"/>
  <c r="H730" i="9"/>
  <c r="A731" i="9"/>
  <c r="A762" i="9"/>
  <c r="H699" i="9" l="1"/>
  <c r="A700" i="9"/>
  <c r="H644" i="9" l="1"/>
  <c r="H609" i="9" l="1"/>
  <c r="A645" i="9"/>
  <c r="A610" i="9"/>
  <c r="Q8" i="13" l="1"/>
  <c r="R4" i="3"/>
  <c r="H574" i="9" l="1"/>
  <c r="A575" i="9"/>
  <c r="H534" i="9" l="1"/>
  <c r="H503" i="9"/>
  <c r="P58" i="1"/>
  <c r="A535" i="9"/>
  <c r="A504" i="9"/>
  <c r="H469" i="9" l="1"/>
  <c r="A470" i="9"/>
  <c r="H39" i="13" l="1"/>
  <c r="K39" i="13" l="1"/>
  <c r="H24" i="5"/>
  <c r="H23" i="5"/>
  <c r="H437" i="9" l="1"/>
  <c r="A438" i="9"/>
  <c r="H406" i="9" l="1"/>
  <c r="A407" i="9"/>
  <c r="N41" i="13" l="1"/>
  <c r="E39" i="13"/>
  <c r="F37" i="13"/>
  <c r="E35" i="13"/>
  <c r="E19" i="13"/>
  <c r="E17" i="13"/>
  <c r="I9" i="13"/>
  <c r="H365" i="9" l="1"/>
  <c r="H334" i="9"/>
  <c r="A366" i="9"/>
  <c r="A335" i="9"/>
  <c r="H303" i="9" l="1"/>
  <c r="A304" i="9"/>
  <c r="H226" i="9" l="1"/>
  <c r="A227" i="9"/>
  <c r="K41" i="4" l="1"/>
  <c r="H177" i="9" l="1"/>
  <c r="A178" i="9"/>
  <c r="H146" i="9" l="1"/>
  <c r="A147" i="9"/>
  <c r="H115" i="9" l="1"/>
  <c r="A116" i="9"/>
  <c r="B54" i="9" l="1"/>
  <c r="B53" i="9"/>
  <c r="H56" i="9"/>
  <c r="A57" i="9"/>
  <c r="H26" i="9" l="1"/>
  <c r="B24" i="9"/>
  <c r="B23" i="9"/>
  <c r="B22" i="9"/>
  <c r="B21" i="9"/>
  <c r="B20" i="9"/>
  <c r="B19" i="9"/>
  <c r="B18" i="9"/>
  <c r="A27" i="9"/>
  <c r="G12" i="1" l="1"/>
  <c r="P19" i="1" l="1"/>
  <c r="P56" i="1"/>
  <c r="P11" i="3" l="1"/>
  <c r="P7" i="2"/>
  <c r="K11" i="3"/>
  <c r="N10" i="3"/>
  <c r="K10" i="3"/>
  <c r="J8" i="3"/>
  <c r="R34" i="1"/>
  <c r="G10" i="1"/>
  <c r="G9" i="1"/>
  <c r="G8" i="1"/>
  <c r="J3" i="1"/>
  <c r="I2" i="1"/>
  <c r="G20" i="1"/>
  <c r="K7" i="3" l="1"/>
  <c r="J14" i="6"/>
  <c r="J5" i="6"/>
  <c r="J4" i="6"/>
  <c r="L41" i="5"/>
  <c r="H21" i="5"/>
  <c r="H19" i="5"/>
  <c r="H15" i="5"/>
  <c r="H11" i="5"/>
  <c r="H10" i="5"/>
  <c r="J2" i="5"/>
  <c r="E39" i="4"/>
  <c r="F37" i="4"/>
  <c r="E35" i="4"/>
  <c r="E19" i="4"/>
  <c r="E17" i="4"/>
  <c r="H9" i="4"/>
  <c r="J13" i="3"/>
  <c r="Q23" i="1" l="1"/>
  <c r="S10" i="3" l="1"/>
  <c r="Q22" i="3" l="1"/>
  <c r="U6" i="2" l="1"/>
  <c r="A6" i="2" s="1"/>
  <c r="Q32" i="2"/>
  <c r="T9" i="1" l="1"/>
  <c r="D8" i="2"/>
  <c r="M12" i="3"/>
  <c r="U34" i="1"/>
  <c r="T22" i="3" l="1"/>
  <c r="T32" i="2" s="1"/>
  <c r="H22" i="5" l="1"/>
  <c r="D13" i="6" l="1"/>
  <c r="J13" i="6" s="1"/>
  <c r="D39" i="6"/>
  <c r="D14" i="6"/>
  <c r="H12" i="5"/>
  <c r="J15" i="6"/>
  <c r="D37" i="6" s="1"/>
  <c r="J22" i="3"/>
  <c r="J21" i="3"/>
  <c r="A22" i="3"/>
  <c r="A21" i="3"/>
  <c r="P49" i="1"/>
  <c r="P48" i="1"/>
  <c r="R25" i="2"/>
  <c r="P38" i="1" l="1"/>
  <c r="P39" i="1" s="1"/>
  <c r="B25" i="1"/>
  <c r="R25" i="1"/>
  <c r="E5" i="2" l="1"/>
  <c r="Q31" i="2" s="1"/>
  <c r="Q33" i="1"/>
  <c r="Q21" i="3" s="1"/>
</calcChain>
</file>

<file path=xl/sharedStrings.xml><?xml version="1.0" encoding="utf-8"?>
<sst xmlns="http://schemas.openxmlformats.org/spreadsheetml/2006/main" count="4613" uniqueCount="911">
  <si>
    <t>PERINCIAN PERHITUNGAN BIAYA PERJALANAN DINAS</t>
  </si>
  <si>
    <t>Lampiran SPPD Nomor</t>
  </si>
  <si>
    <t>:</t>
  </si>
  <si>
    <t>T a n g g a l</t>
  </si>
  <si>
    <t>No.</t>
  </si>
  <si>
    <t>Perincian Biaya</t>
  </si>
  <si>
    <t>Jumlah</t>
  </si>
  <si>
    <t>Keterangan</t>
  </si>
  <si>
    <t>(Rp)</t>
  </si>
  <si>
    <t>(1)</t>
  </si>
  <si>
    <t>(2)</t>
  </si>
  <si>
    <t>(3)</t>
  </si>
  <si>
    <t>(4)</t>
  </si>
  <si>
    <t>N a m a</t>
  </si>
  <si>
    <t>Golongan</t>
  </si>
  <si>
    <t>Tempat tugas</t>
  </si>
  <si>
    <t>Lamanya tugas</t>
  </si>
  <si>
    <t>hari</t>
  </si>
  <si>
    <t>J u m l a h</t>
  </si>
  <si>
    <t>Terbilang</t>
  </si>
  <si>
    <t>Telah dibayar sejumlah</t>
  </si>
  <si>
    <t>Telah menerima jumlah uang sebesar</t>
  </si>
  <si>
    <t>Rp</t>
  </si>
  <si>
    <t>Lunas pada tanggal :</t>
  </si>
  <si>
    <t>Setuju dibayar :</t>
  </si>
  <si>
    <t>Yang bepergian</t>
  </si>
  <si>
    <t>Pejabat Pembuat Komitmen</t>
  </si>
  <si>
    <t>JAKARTA</t>
  </si>
  <si>
    <t>K W I T A N S I</t>
  </si>
  <si>
    <t xml:space="preserve">Sudah Terima dari </t>
  </si>
  <si>
    <t>Uang sebanyak</t>
  </si>
  <si>
    <t>Untuk pembayaran</t>
  </si>
  <si>
    <t xml:space="preserve">Berdasarkan SPPD </t>
  </si>
  <si>
    <t>Untuk perjalanan dinas dari</t>
  </si>
  <si>
    <t>DAFTAR PENGELUARAN RIIL</t>
  </si>
  <si>
    <t>Yang bertanda tangan di bawah ini :</t>
  </si>
  <si>
    <t>Nama</t>
  </si>
  <si>
    <t xml:space="preserve">Nomor  :        </t>
  </si>
  <si>
    <t>dengan ini kami menyatakan dengan sesungguhnya bahwa:</t>
  </si>
  <si>
    <t>1.</t>
  </si>
  <si>
    <t>Biaya transport pegawai dan/atau biaya penginapan di bawah ini yang tidak dapat diperoleh bukti bukti pengeluarannya meliputi :</t>
  </si>
  <si>
    <t>No</t>
  </si>
  <si>
    <t>Uraian</t>
  </si>
  <si>
    <t xml:space="preserve">Rp. </t>
  </si>
  <si>
    <t>Rp.</t>
  </si>
  <si>
    <t>2.</t>
  </si>
  <si>
    <t>Jumlah uang tersebut pada angka 1 di atas benar-benar dikeluarkan untuk pelaksanaan Perjalanan dinas dimaksud dan apabila</t>
  </si>
  <si>
    <t>di kemudian hari terdapat kelebihan atas pembayaran, kami bersedia untuk menyetorkan kelebihan tersebut ke Kas Negara.</t>
  </si>
  <si>
    <t>Demikian pernyataan ini kami buat dengan sebenarnya untuk dipergunakan sebagaimana mestinya.</t>
  </si>
  <si>
    <t>Mengetahui/menyetujui</t>
  </si>
  <si>
    <t>Pejabat Negara/Pegawai Negeri</t>
  </si>
  <si>
    <t>yang melakukan perjalanan dinas,</t>
  </si>
  <si>
    <t>PERHITUNGAN SPD RAMPUNG</t>
  </si>
  <si>
    <t>Di Tetapkan Sejumlah</t>
  </si>
  <si>
    <t>Yang Telah Dibayar semula</t>
  </si>
  <si>
    <t>Sisa kurang / lebih</t>
  </si>
  <si>
    <t>-</t>
  </si>
  <si>
    <t>Tanggal</t>
  </si>
  <si>
    <t xml:space="preserve">Jakarta </t>
  </si>
  <si>
    <t xml:space="preserve">ke </t>
  </si>
  <si>
    <t xml:space="preserve">Berdasarkan Surat Perintah Perjalanan Dinas (SPPD) </t>
  </si>
  <si>
    <t xml:space="preserve">tanggal </t>
  </si>
  <si>
    <t>Jakarta</t>
  </si>
  <si>
    <t>@</t>
  </si>
  <si>
    <t>Biaya pengeluaran riil</t>
  </si>
  <si>
    <t>Indra, S.Si., M.M</t>
  </si>
  <si>
    <t>NIP.196103131986011001</t>
  </si>
  <si>
    <t>Bendahara Pengeluaran STIS</t>
  </si>
  <si>
    <t>Kuasa Pengguna Anggaran Sekolah Tinggi Ilmu Statistik</t>
  </si>
  <si>
    <t>SEKOLAH TINGGI ILMU STATISTIK</t>
  </si>
  <si>
    <t xml:space="preserve">di   </t>
  </si>
  <si>
    <t>III</t>
  </si>
  <si>
    <t>SURAT TUGAS</t>
  </si>
  <si>
    <t>Nomor</t>
  </si>
  <si>
    <t>KETUA SEKOLAH TINGGI ILMU STATISTIK</t>
  </si>
  <si>
    <t>Memberi tugas kepada :</t>
  </si>
  <si>
    <t xml:space="preserve">:   </t>
  </si>
  <si>
    <t>Jabatan</t>
  </si>
  <si>
    <t>Anggota</t>
  </si>
  <si>
    <t xml:space="preserve"> -</t>
  </si>
  <si>
    <t>Dasar</t>
  </si>
  <si>
    <t xml:space="preserve">:  </t>
  </si>
  <si>
    <t>Undang-Undang No. 16 Tahun 1997, tentang Statistik</t>
  </si>
  <si>
    <t>Peraturan Pemerintah No. 51 Tahun 1999 tentang Penyelenggaraan Statistik</t>
  </si>
  <si>
    <t>3.</t>
  </si>
  <si>
    <t>Keputusan Presiden R.I. No. 42 Tahun 2002</t>
  </si>
  <si>
    <t>4.</t>
  </si>
  <si>
    <t>Keputusan Presiden R.I. No. 103 Tahun 2001</t>
  </si>
  <si>
    <t>5.</t>
  </si>
  <si>
    <t xml:space="preserve">Keputusan Kepala Badan Pusat Statistik No. 007 Tahun 2008 tentang Organisasi dan Tata Kerja Badan Pusat Statistik </t>
  </si>
  <si>
    <t>6.</t>
  </si>
  <si>
    <t>Keputusan Kepala Badan Pusat Statistik No. 121 Tahun 2001 tentang Organisasi dan Tata Kerja Perwakilan BPS di daerah</t>
  </si>
  <si>
    <t>7.</t>
  </si>
  <si>
    <t>Peraturan Presiden Republik Indonesia No. 86 Tahun 2007 tentang Badan Pusat Statistik</t>
  </si>
  <si>
    <t>Tujuan/Tugas</t>
  </si>
  <si>
    <t xml:space="preserve">di </t>
  </si>
  <si>
    <t>Waktu</t>
  </si>
  <si>
    <t xml:space="preserve">Jakarta, </t>
  </si>
  <si>
    <t>NIP. 195803111980031004</t>
  </si>
  <si>
    <t>Sekolah Tinggi Ilmu Statistik</t>
  </si>
  <si>
    <t xml:space="preserve">Nomor </t>
  </si>
  <si>
    <t>Jl. Otto Iskandardinata no. 64C</t>
  </si>
  <si>
    <t>J A K A R T A</t>
  </si>
  <si>
    <t>Lembar    :  1</t>
  </si>
  <si>
    <t>SURAT PERJALANAN DINAS (SPD)</t>
  </si>
  <si>
    <t>Nama pegawai yang diperintah</t>
  </si>
  <si>
    <t>a. Pangkat dan golongan menurut PGPS - 1968</t>
  </si>
  <si>
    <t>b. Jabatan</t>
  </si>
  <si>
    <t>c. Gaji Pokok</t>
  </si>
  <si>
    <t>d. Tingkat menurut peraturan perjalanan dinas</t>
  </si>
  <si>
    <t>Maksud perjalanan dinas</t>
  </si>
  <si>
    <t>Angkutan yang dipergunakan</t>
  </si>
  <si>
    <t>a. Tempat berangkat</t>
  </si>
  <si>
    <t>b. Tempat tujuan</t>
  </si>
  <si>
    <t>a. Lamanya perjalanan dinas</t>
  </si>
  <si>
    <t>b. Tanggal berangkat</t>
  </si>
  <si>
    <t>c. Tanggal harus kembali</t>
  </si>
  <si>
    <t>8.</t>
  </si>
  <si>
    <t>Pengikut :</t>
  </si>
  <si>
    <t>Umur</t>
  </si>
  <si>
    <t>Hubungan keluarga/keterangan</t>
  </si>
  <si>
    <t>9.</t>
  </si>
  <si>
    <t xml:space="preserve">Pembebanan anggaran :          </t>
  </si>
  <si>
    <t>Program</t>
  </si>
  <si>
    <t>54.01.01</t>
  </si>
  <si>
    <t xml:space="preserve">PROGRAM DUKUNGAN MANAJEMEN  </t>
  </si>
  <si>
    <t>DAN PELAKSANAAN TUGAS TEKNIS LAINNYA</t>
  </si>
  <si>
    <t>BPS</t>
  </si>
  <si>
    <t>Kegiatan</t>
  </si>
  <si>
    <t>Penyelenggaraan Sekolah Tinggi Ilmu Statistik</t>
  </si>
  <si>
    <t xml:space="preserve">  </t>
  </si>
  <si>
    <t>Output/Komponen</t>
  </si>
  <si>
    <t>a.</t>
  </si>
  <si>
    <t>Instansi</t>
  </si>
  <si>
    <t>b.</t>
  </si>
  <si>
    <t>Mata anggaran</t>
  </si>
  <si>
    <t>10.</t>
  </si>
  <si>
    <t>Keterangan lain-lain</t>
  </si>
  <si>
    <t>Dikeluarkan di Jakarta</t>
  </si>
  <si>
    <t xml:space="preserve">Pada tanggal </t>
  </si>
  <si>
    <t>NIP. 196103131986011001</t>
  </si>
  <si>
    <t xml:space="preserve">Berangkat dari </t>
  </si>
  <si>
    <t>(Tempat kedudukan)</t>
  </si>
  <si>
    <t>Pada tanggal</t>
  </si>
  <si>
    <t xml:space="preserve">Ke </t>
  </si>
  <si>
    <t xml:space="preserve">II.  Tiba di  </t>
  </si>
  <si>
    <t xml:space="preserve">Berangkat  dari  </t>
  </si>
  <si>
    <t xml:space="preserve">      Pada tanggal </t>
  </si>
  <si>
    <t xml:space="preserve">Ke  </t>
  </si>
  <si>
    <t xml:space="preserve">      </t>
  </si>
  <si>
    <t xml:space="preserve">III. Tiba di  </t>
  </si>
  <si>
    <t xml:space="preserve">Berangkat  dari </t>
  </si>
  <si>
    <t xml:space="preserve">      Pada tanggal  </t>
  </si>
  <si>
    <t xml:space="preserve">Pada tanggal  </t>
  </si>
  <si>
    <t xml:space="preserve">Ke             </t>
  </si>
  <si>
    <t xml:space="preserve">IV. Tiba di   </t>
  </si>
  <si>
    <t>Berangkat dari</t>
  </si>
  <si>
    <t xml:space="preserve">Ke   </t>
  </si>
  <si>
    <t xml:space="preserve">V. Tiba kembali di </t>
  </si>
  <si>
    <t xml:space="preserve">Telah diperiksa dengan keterangan bahwa perjalanan  </t>
  </si>
  <si>
    <t xml:space="preserve">tersebut atas perintahnya semata-mata kepentingan </t>
  </si>
  <si>
    <t>jabatan dalam waktu yang sesingkat-singkatnya.</t>
  </si>
  <si>
    <t xml:space="preserve">Pejabat Pembuat komitmen </t>
  </si>
  <si>
    <t>VI.Catatan lain-lain :</t>
  </si>
  <si>
    <t xml:space="preserve">PERHATIAN: Pejabat yang berwenang menerbitkan SPPD pegawai yang melakukan perjalanan dinas para pejabat  </t>
  </si>
  <si>
    <t xml:space="preserve">     yang mengesahkan tanggal berangkat/tiba serta bendaharawan bertanggung jawab berdasarkan peraturan-peraturan</t>
  </si>
  <si>
    <t xml:space="preserve">     keuangan Negara apabila Negara menderita rugi akibat kesalahan, kelalaian dan kealpaannya.</t>
  </si>
  <si>
    <t>Di</t>
  </si>
  <si>
    <t>Pangkat</t>
  </si>
  <si>
    <t>Tujuan</t>
  </si>
  <si>
    <t>Angkutan</t>
  </si>
  <si>
    <t>Tglbrgkt</t>
  </si>
  <si>
    <t>Tglpulang</t>
  </si>
  <si>
    <t>Tglsppd</t>
  </si>
  <si>
    <t>NIP</t>
  </si>
  <si>
    <t>index</t>
  </si>
  <si>
    <t>lookup</t>
  </si>
  <si>
    <t>Plane</t>
  </si>
  <si>
    <t>NIP. 197202221998032002</t>
  </si>
  <si>
    <t>Kajur Komputasi Statistik</t>
  </si>
  <si>
    <t>IV</t>
  </si>
  <si>
    <t>NIP. 196805031991011001</t>
  </si>
  <si>
    <t>INDRA, S.Si, MM.</t>
  </si>
  <si>
    <t>IR. EKARIA, M.Si.</t>
  </si>
  <si>
    <t>NIP. 196207221985012001</t>
  </si>
  <si>
    <t>Kepala UPPM</t>
  </si>
  <si>
    <t>NIP. 197806071999121001</t>
  </si>
  <si>
    <t>NIP. 198402142007012008</t>
  </si>
  <si>
    <t>NIP. 198507122011012016</t>
  </si>
  <si>
    <t>Pangkal Pinang</t>
  </si>
  <si>
    <t>NIP. 198111272004122001</t>
  </si>
  <si>
    <t>Bandung</t>
  </si>
  <si>
    <t>SUKIM, SST., M.Si.</t>
  </si>
  <si>
    <t>NIP. 197204241994031003</t>
  </si>
  <si>
    <t>Yogyakarta</t>
  </si>
  <si>
    <t>NIP. 198204212003121004</t>
  </si>
  <si>
    <t>I</t>
  </si>
  <si>
    <t>NIP. 196107131983032001</t>
  </si>
  <si>
    <t>FITRI CATUR LESTARI, S.Si., M.Si</t>
  </si>
  <si>
    <t>NIP. 198108022009022007</t>
  </si>
  <si>
    <t>NIP. 195806081986031005</t>
  </si>
  <si>
    <t>NELI AGUSTINA, M.Si</t>
  </si>
  <si>
    <t>EFRI DIAH UTAMI, S.Si., M.Stat</t>
  </si>
  <si>
    <t>RETNANINGSIH, S.Si., M.M.</t>
  </si>
  <si>
    <t>Makassar</t>
  </si>
  <si>
    <t>NIP. 196607191991011001</t>
  </si>
  <si>
    <t>FEBRI WICAKSONO, S.ST., M.Si</t>
  </si>
  <si>
    <t>NIP. 198202022003121004</t>
  </si>
  <si>
    <t>NIP. 197211171995121001</t>
  </si>
  <si>
    <t>BONY PARULIAN.J, S.Si</t>
  </si>
  <si>
    <t>SRI WIDARYANI, SE</t>
  </si>
  <si>
    <t>NIP. 196703221987032002</t>
  </si>
  <si>
    <t>780/SPD/STIS/2015</t>
  </si>
  <si>
    <t>10 Mei 2015</t>
  </si>
  <si>
    <t xml:space="preserve"> :</t>
  </si>
  <si>
    <t>Hari</t>
  </si>
  <si>
    <t>Takdir, SST</t>
  </si>
  <si>
    <t>Kendaraan Umum</t>
  </si>
  <si>
    <t>Ade setiawan</t>
  </si>
  <si>
    <t>Nurseto Wisnumurti, S.Si, M.Stat</t>
  </si>
  <si>
    <t>NIP. 197009261992111001</t>
  </si>
  <si>
    <t>Kasubbag. TU &amp; RT</t>
  </si>
  <si>
    <t>Andri Siswanto</t>
  </si>
  <si>
    <t>II</t>
  </si>
  <si>
    <t>Farid Ridho, S.ST, MT.</t>
  </si>
  <si>
    <t>Misna</t>
  </si>
  <si>
    <t>NIP. 197005131992111001</t>
  </si>
  <si>
    <t>NIP. 197208221994121001</t>
  </si>
  <si>
    <t>Fungsional Dosen</t>
  </si>
  <si>
    <t>NIP. 197307141996121001</t>
  </si>
  <si>
    <t>Kasubbag. Administrasi Akademik dan Kerjasama</t>
  </si>
  <si>
    <t>Pejabat Pembuat Komitmen,</t>
  </si>
  <si>
    <t>Uang harian</t>
  </si>
  <si>
    <t>Ade Setiawan</t>
  </si>
  <si>
    <t>Dr. HAMONANGAN RITONGA, M.Sc</t>
  </si>
  <si>
    <t>NIP. 196710221990032002</t>
  </si>
  <si>
    <t>Ketua Sekolah Tinggi Ilmu Statistik</t>
  </si>
  <si>
    <t>Pembantu Ketua I</t>
  </si>
  <si>
    <t>Sekretaris UPPM</t>
  </si>
  <si>
    <t>Perjalanan Tim Advance Dosen dalam rangka Belajar dan Bekerja di Bidang Statistik</t>
  </si>
  <si>
    <t>Dr. Erni Tri Astuti, M.Math</t>
  </si>
  <si>
    <t>Ir. Agus Purwoto, M.Si</t>
  </si>
  <si>
    <t>NIP. 196008221985011001</t>
  </si>
  <si>
    <t>Pembantu Ketua III</t>
  </si>
  <si>
    <t>Perjalanan Pendampingan Kegiatan Mahasiswa dalam rangka Pengajaran dan Perkuliahan</t>
  </si>
  <si>
    <t>Ary Wahyuni, SST</t>
  </si>
  <si>
    <t>NIP. 198301022007012007</t>
  </si>
  <si>
    <t>Tgl Harus diganti</t>
  </si>
  <si>
    <t>Dr. Tiodora Hadumaon S., M.Pop.Hum</t>
  </si>
  <si>
    <t xml:space="preserve">Ribut Nurul Tri Wahyuni, SST, MSE, </t>
  </si>
  <si>
    <t xml:space="preserve">Risni Julaeni Yuhan, S.P, </t>
  </si>
  <si>
    <t xml:space="preserve">Ika Yuni Wulansari, SST, M.Stat., </t>
  </si>
  <si>
    <t>Dr. Erni Tri Astuti, M.Math.</t>
  </si>
  <si>
    <t>Dr. Margaretha Ari Anggorowati, S.Kom, M.T</t>
  </si>
  <si>
    <t xml:space="preserve">Dewi Purwanti, SST, SE, M.Si, </t>
  </si>
  <si>
    <t>NIP. 198606022009022007</t>
  </si>
  <si>
    <t>Malang, Jawa Timur</t>
  </si>
  <si>
    <t>Dr. I Made Arcana, S.Si, M.Sc</t>
  </si>
  <si>
    <t>4 Maret 2016</t>
  </si>
  <si>
    <t>Firdaus, MBA</t>
  </si>
  <si>
    <t>SETIA PRAMANA, Ph.D</t>
  </si>
  <si>
    <t>EKA RUMANITHA, M.A</t>
  </si>
  <si>
    <t>M.A. Yulianto, M.Sc</t>
  </si>
  <si>
    <t>AMDAYON, S.Pd</t>
  </si>
  <si>
    <t>Hotel</t>
  </si>
  <si>
    <t>Transport Lokal dari tempat asal</t>
  </si>
  <si>
    <t>Transport Lokal ke tempat tujuan</t>
  </si>
  <si>
    <t>Tiket Plane</t>
  </si>
  <si>
    <t>Winih Budiarti, SST, M.Stat.</t>
  </si>
  <si>
    <t>Muchlis Husin, S.E., M.A.</t>
  </si>
  <si>
    <t>Budi Yuniarto, SST, M.Si.</t>
  </si>
  <si>
    <t>Budyanra, SST, M.Stat.</t>
  </si>
  <si>
    <t>Risni Julaeni Yuhan, S.P. M.Stat.</t>
  </si>
  <si>
    <t>Ricky Yordani, SST, M.Stat.</t>
  </si>
  <si>
    <t>Ita Wulandari, SST, M.Si.</t>
  </si>
  <si>
    <t>Siti Mariyah, M.T</t>
  </si>
  <si>
    <t>NIP. 198007242002121002</t>
  </si>
  <si>
    <t>Lektor</t>
  </si>
  <si>
    <t>NIP. 198506012007012003</t>
  </si>
  <si>
    <t>Aisyah Fitri Yuniasih, M.Si.</t>
  </si>
  <si>
    <t>Nori Wilantika, S.ST</t>
  </si>
  <si>
    <t>NIP. 199001102012112001</t>
  </si>
  <si>
    <t>Anugerah Karta Monika, S.Si., M.E.</t>
  </si>
  <si>
    <t>NIP. 197502041996122001</t>
  </si>
  <si>
    <t>NIP. 198703052009021003</t>
  </si>
  <si>
    <t>Dr. Mohammad Dokhi</t>
  </si>
  <si>
    <t>Lektor Kepala</t>
  </si>
  <si>
    <t>Mitra Sekretaris</t>
  </si>
  <si>
    <t>Ir. Suryanto A., M.M</t>
  </si>
  <si>
    <t>Kepala Perpustakaan STIS</t>
  </si>
  <si>
    <t>Dr. Hardius Usman, M.Si</t>
  </si>
  <si>
    <t>NIP. 196704251989011002</t>
  </si>
  <si>
    <t>Achmad Prasetyo, M.M.</t>
  </si>
  <si>
    <t>Andi Kurniawan, SST., M.Si.</t>
  </si>
  <si>
    <t>Metty Nurul R., M.Si</t>
  </si>
  <si>
    <t>NIP. 198605132008012001</t>
  </si>
  <si>
    <t>Titik Harsanti, M.Si</t>
  </si>
  <si>
    <t>NIP. 197808022000122001</t>
  </si>
  <si>
    <t>NIP. 197310231995122001</t>
  </si>
  <si>
    <t>Dr. Ernawati Pasaribu, ME</t>
  </si>
  <si>
    <t>Drs. Waris Marsisno, M.Stat</t>
  </si>
  <si>
    <t>NIP. 196302081985011001</t>
  </si>
  <si>
    <t>STAN Tangerang</t>
  </si>
  <si>
    <t>28 Mei 2016</t>
  </si>
  <si>
    <t>Dr. Hamonangan Ritonga, M.Si</t>
  </si>
  <si>
    <t>Dr. Erni Tri Astuti, M. Math</t>
  </si>
  <si>
    <t>Nurseto Wisnumurti, M.Stat</t>
  </si>
  <si>
    <t>Jangan Lupa Diganti</t>
  </si>
  <si>
    <t>3 Juni 2016</t>
  </si>
  <si>
    <t>Jakarta, 6 Juni 2016</t>
  </si>
  <si>
    <t>:   Program Dukungan Manajemen Dan Pelaksanaan Tugas Teknis Lainnya BPS ( 054.01.01 )</t>
  </si>
  <si>
    <t>:   Penyelenggaraan Sekolah Tinggi Ilmu Statistik (STIS)  (2888)</t>
  </si>
  <si>
    <t>Akun</t>
  </si>
  <si>
    <t>Lama</t>
  </si>
  <si>
    <t>Biaya yang</t>
  </si>
  <si>
    <t>Gol</t>
  </si>
  <si>
    <t>Perjl</t>
  </si>
  <si>
    <t>Keberangkatan</t>
  </si>
  <si>
    <t>Diperlukan</t>
  </si>
  <si>
    <t>(hari)</t>
  </si>
  <si>
    <t>( Rp. )</t>
  </si>
  <si>
    <t>(5)</t>
  </si>
  <si>
    <t>(6)</t>
  </si>
  <si>
    <t>(7)</t>
  </si>
  <si>
    <t>(8)</t>
  </si>
  <si>
    <t>budi</t>
  </si>
  <si>
    <t>Lunas Pada Tanggal</t>
  </si>
  <si>
    <t>Pembuat Daftar</t>
  </si>
  <si>
    <t>Ary Wahyuni, S.ST</t>
  </si>
  <si>
    <t>Elfa Tri Mulyani, SE</t>
  </si>
  <si>
    <t>NIP. 196906061994012001</t>
  </si>
  <si>
    <t>REKAP PERJALANAN PERJALANAN PENDAMPINGAN KEGIATAN MAHASISWA</t>
  </si>
  <si>
    <t>:   Pengajaran dan Perkuliahan (004. 752)</t>
  </si>
  <si>
    <t>:   Belanja Perjalanan Biasa (524111)</t>
  </si>
  <si>
    <t>REKAP PERJALANAN MENGHADIRI WORKSHOP DAN ASISTEN PDDIKTI</t>
  </si>
  <si>
    <t>:   Penylenggaraan Program DIV (004.703)</t>
  </si>
  <si>
    <t>Dikti jakarta</t>
  </si>
  <si>
    <t>Jakarta, 7 Juni 2016</t>
  </si>
  <si>
    <t>Ibnu Santoso, M.T</t>
  </si>
  <si>
    <t>Nori Wilantika, SST</t>
  </si>
  <si>
    <t>Muhamad Syukri, M.I.S.</t>
  </si>
  <si>
    <t>Lya Hullyatus Su'adaa, M.T</t>
  </si>
  <si>
    <t>Bambang Nurcahyo, M.M.</t>
  </si>
  <si>
    <t>Mardi</t>
  </si>
  <si>
    <t>Park Hotel Jakarta</t>
  </si>
  <si>
    <t>Rekap Perjalanan Dinas Meeting Dalam Kota Fullboard Pembuatan Soal PMB</t>
  </si>
  <si>
    <t>:   Belanja Perjalanan Dinas Paket Meeting Dalam Kota (524114)</t>
  </si>
  <si>
    <t>:   Penyeleksian Calon Mahasiswa Baru STIS (004.707)</t>
  </si>
  <si>
    <t>Jakarta, 5 Maret 2016</t>
  </si>
  <si>
    <t>Irsal Djafar</t>
  </si>
  <si>
    <t>25 Juli 2016</t>
  </si>
  <si>
    <t>27 Juli 2016</t>
  </si>
  <si>
    <t>Bali</t>
  </si>
  <si>
    <t>Sukendar</t>
  </si>
  <si>
    <t>Mitra Supir</t>
  </si>
  <si>
    <t>Jakarta, 9 Agustus 2016</t>
  </si>
  <si>
    <t>Rekap Perjalanan Diseminasi Hasil Penelitian</t>
  </si>
  <si>
    <t>:   Riset/Jurnal Dosen (004.701)</t>
  </si>
  <si>
    <t>Gama Putra Danu S, S.ST, M.Si</t>
  </si>
  <si>
    <t>Staf Subbag Kepegawaian</t>
  </si>
  <si>
    <t>UGM, Yogyakarta</t>
  </si>
  <si>
    <t>Unpad, Bandung</t>
  </si>
  <si>
    <t>25 Agustus 2016</t>
  </si>
  <si>
    <t>Budi Yuniarto SST.,M.Si</t>
  </si>
  <si>
    <t>Bogor</t>
  </si>
  <si>
    <t>Ir. Ekaria, M.Si.</t>
  </si>
  <si>
    <t>Retnaningsih, S.Si., M.M.</t>
  </si>
  <si>
    <t>Wahyudin, S.Si., M.AP., MPP</t>
  </si>
  <si>
    <t>Achmad Prasetyo, S.Si, MM</t>
  </si>
  <si>
    <t>Agung Priyo Utomo, S.Si, M.T</t>
  </si>
  <si>
    <t>Dr. Nasrudin, S.Si, ME</t>
  </si>
  <si>
    <t>NIP. 197412101996121001</t>
  </si>
  <si>
    <t>Novia Budi Parwanto, MSE, MPP, Ph.D</t>
  </si>
  <si>
    <t>NIP. 197611021997121001</t>
  </si>
  <si>
    <t>Ir. Jeffry R. H. Sitorus., M.Si</t>
  </si>
  <si>
    <t>Rudi Salam M.Si</t>
  </si>
  <si>
    <t>NIP. 197810021999121001</t>
  </si>
  <si>
    <t>Fitri Catur Lestari, S.Si., M.Si</t>
  </si>
  <si>
    <t>NIP. 198109262004122001</t>
  </si>
  <si>
    <t>NIP. 198108182004122001</t>
  </si>
  <si>
    <t>Neli Agustina S.Si, M.Si</t>
  </si>
  <si>
    <t>R Dwi Harwin K. SE, MA.</t>
  </si>
  <si>
    <t>Efri Diah Utami, S.Si., M.Stat</t>
  </si>
  <si>
    <t>Jakarta, 30 Agustus 2016</t>
  </si>
  <si>
    <t>Rekap Perjalanan dalam rangka Kerjasama Perguruan Tinggi</t>
  </si>
  <si>
    <t>:   Pengajaran dan Perkuliahan (004.752)</t>
  </si>
  <si>
    <t>Jakarta, 6 September 2016</t>
  </si>
  <si>
    <t>Rekap Perjalanan Dosen Pembimbing dalam rangka Belajar dan Bekerja di Bidang Statistik</t>
  </si>
  <si>
    <t>:   Belajar dan Bekerja Bidang Statistik (004.702)</t>
  </si>
  <si>
    <t xml:space="preserve"> : 1005/SPD/STIS/2016</t>
  </si>
  <si>
    <t xml:space="preserve"> : 1006/SPD/STIS/2016</t>
  </si>
  <si>
    <t xml:space="preserve"> : 1007/SPD/STIS/2016</t>
  </si>
  <si>
    <t>Indra, S.Si, MM.</t>
  </si>
  <si>
    <t>Bambang Nurcahyo, SE, M.M.</t>
  </si>
  <si>
    <t>Kasub. Bagian Administrasi Umum</t>
  </si>
  <si>
    <t>Kajur. Statistika STIS</t>
  </si>
  <si>
    <t>Sofyan Ayatulloh, SST</t>
  </si>
  <si>
    <t>Ir. Suryanto Aloysius, M.M</t>
  </si>
  <si>
    <t>Rofiq Nur Rizal, SST, SE, M.Si</t>
  </si>
  <si>
    <t>Sukim, SST., M.Si.</t>
  </si>
  <si>
    <t>Luci Wulansari, S.Si</t>
  </si>
  <si>
    <t>NIP. 198504302009022006</t>
  </si>
  <si>
    <t>Yaya Setiadi, S.ST., M.M.</t>
  </si>
  <si>
    <t>Atik Mar'atis, SST, M.Si</t>
  </si>
  <si>
    <t>Tria Merina, SST</t>
  </si>
  <si>
    <t>NIP. 198405022008012010</t>
  </si>
  <si>
    <t>Febri Wicaksono, S.ST., M.Si</t>
  </si>
  <si>
    <t>Lia Yuliana S.Si.,M.T</t>
  </si>
  <si>
    <t>NIP. 197605052000032003</t>
  </si>
  <si>
    <t>NIP. 198811292012112001</t>
  </si>
  <si>
    <t>Nofita Istiana, SST</t>
  </si>
  <si>
    <t>Evita</t>
  </si>
  <si>
    <t>Staf. Subbag BAAK</t>
  </si>
  <si>
    <t xml:space="preserve"> : 1008/SPD/STIS/2016</t>
  </si>
  <si>
    <t xml:space="preserve"> : 1009/SPD/STIS/2016</t>
  </si>
  <si>
    <t xml:space="preserve"> : 1010/SPD/STIS/2016</t>
  </si>
  <si>
    <t xml:space="preserve"> : 1011/SPD/STIS/2016</t>
  </si>
  <si>
    <t xml:space="preserve"> : 1012/SPD/STIS/2016</t>
  </si>
  <si>
    <t xml:space="preserve"> : 1013/SPD/STIS/2016</t>
  </si>
  <si>
    <t xml:space="preserve"> : 1014/SPD/STIS/2016</t>
  </si>
  <si>
    <t xml:space="preserve"> : 1015/SPD/STIS/2016</t>
  </si>
  <si>
    <t xml:space="preserve"> : 1016/SPD/STIS/2016</t>
  </si>
  <si>
    <t xml:space="preserve"> : 1017/SPD/STIS/2016</t>
  </si>
  <si>
    <t xml:space="preserve"> : 1018/SPD/STIS/2016</t>
  </si>
  <si>
    <t xml:space="preserve"> : 1019/SPD/STIS/2016</t>
  </si>
  <si>
    <t xml:space="preserve"> : 1020/SPD/STIS/2016</t>
  </si>
  <si>
    <t xml:space="preserve"> : 1021/SPD/STIS/2016</t>
  </si>
  <si>
    <t xml:space="preserve"> : 1022/SPD/STIS/2016</t>
  </si>
  <si>
    <t xml:space="preserve"> : 1023/SPD/STIS/2016</t>
  </si>
  <si>
    <t xml:space="preserve"> : 1024/SPD/STIS/2016</t>
  </si>
  <si>
    <t xml:space="preserve"> : 1025/SPD/STIS/2016</t>
  </si>
  <si>
    <t xml:space="preserve"> : 1026/SPD/STIS/2016</t>
  </si>
  <si>
    <t xml:space="preserve"> : 1027/SPD/STIS/2016</t>
  </si>
  <si>
    <t xml:space="preserve"> : 1028/SPD/STIS/2016</t>
  </si>
  <si>
    <t xml:space="preserve"> : 1029/SPD/STIS/2016</t>
  </si>
  <si>
    <t xml:space="preserve"> : 1030/SPD/STIS/2016</t>
  </si>
  <si>
    <t xml:space="preserve"> : 1031/SPD/STIS/2016</t>
  </si>
  <si>
    <t xml:space="preserve"> : 1032/SPD/STIS/2016</t>
  </si>
  <si>
    <t xml:space="preserve"> : 1033/SPD/STIS/2016</t>
  </si>
  <si>
    <t xml:space="preserve"> : 1034/SPD/STIS/2016</t>
  </si>
  <si>
    <t xml:space="preserve"> : 1035/SPD/STIS/2016</t>
  </si>
  <si>
    <t xml:space="preserve"> : 1036/SPD/STIS/2016</t>
  </si>
  <si>
    <t xml:space="preserve"> : 1037/SPD/STIS/2016</t>
  </si>
  <si>
    <t xml:space="preserve"> : 1038/SPD/STIS/2016</t>
  </si>
  <si>
    <t xml:space="preserve"> : 1039/SPD/STIS/2016</t>
  </si>
  <si>
    <t xml:space="preserve"> : 1040/SPD/STIS/2016</t>
  </si>
  <si>
    <t xml:space="preserve"> : 1041/SPD/STIS/2016</t>
  </si>
  <si>
    <t xml:space="preserve"> : 1042/SPD/STIS/2016</t>
  </si>
  <si>
    <t xml:space="preserve"> : 1043/SPD/STIS/2016</t>
  </si>
  <si>
    <t xml:space="preserve"> : 1044/SPD/STIS/2016</t>
  </si>
  <si>
    <t xml:space="preserve"> : 1045/SPD/STIS/2016</t>
  </si>
  <si>
    <t xml:space="preserve"> : 1048/SPD/STIS/2016</t>
  </si>
  <si>
    <t>dr. Azizah</t>
  </si>
  <si>
    <t xml:space="preserve"> : 1049/SPD/STIS/2016</t>
  </si>
  <si>
    <t>NIP. 197002232002122001</t>
  </si>
  <si>
    <t>dr. Lisa Rohaini</t>
  </si>
  <si>
    <t>NIP. 198501162006042001</t>
  </si>
  <si>
    <t>Subbagian Kesejahteraan dan Disiplin Pegawai Pusat
Pusat</t>
  </si>
  <si>
    <t>Sudarman</t>
  </si>
  <si>
    <t>NIP. 195912241983031004</t>
  </si>
  <si>
    <t>Staf. Subbag. Keuangan</t>
  </si>
  <si>
    <t>Mitra Administrasi Keuangan</t>
  </si>
  <si>
    <t>Tenti Setiawati</t>
  </si>
  <si>
    <t xml:space="preserve"> : 1050/SPD/STIS/2016</t>
  </si>
  <si>
    <t xml:space="preserve"> : 1051/SPD/STIS/2016</t>
  </si>
  <si>
    <t xml:space="preserve"> : 1052/SPD/STIS/2016</t>
  </si>
  <si>
    <t xml:space="preserve"> : 1053/SPD/STIS/2016</t>
  </si>
  <si>
    <t xml:space="preserve"> : 1054/SPD/STIS/2016</t>
  </si>
  <si>
    <t xml:space="preserve"> : 1055/SPD/STIS/2016</t>
  </si>
  <si>
    <t xml:space="preserve"> : 1056/SPD/STIS/2016</t>
  </si>
  <si>
    <t xml:space="preserve"> : 1057/SPD/STIS/2016</t>
  </si>
  <si>
    <t>Dr. Subagio Dwijosumono, SE, MA</t>
  </si>
  <si>
    <t>NIP. 195207201975031002</t>
  </si>
  <si>
    <t>Wawan Setiawan</t>
  </si>
  <si>
    <t>No. Surat Tugas</t>
  </si>
  <si>
    <t>Nama Pegawai</t>
  </si>
  <si>
    <t>Tgl. Berangkat</t>
  </si>
  <si>
    <t>Tgl. Kembali</t>
  </si>
  <si>
    <t>Lampiran Surat Tugas No. 1005/SPD/STIS/2016</t>
  </si>
  <si>
    <t>Jakarta, 14 September 2016</t>
  </si>
  <si>
    <t>Pembuat Daftar,</t>
  </si>
  <si>
    <t>Unpad Bandung</t>
  </si>
  <si>
    <t>Ricky Yordani, S.ST., M.Stat.</t>
  </si>
  <si>
    <t>Setia Pramana S.Si.,Ph.D</t>
  </si>
  <si>
    <t>Kembali</t>
  </si>
  <si>
    <t>Lampiran Surat Tugas No. 1008/SPD/STIS/2016</t>
  </si>
  <si>
    <t>Lampiran Surat Tugas No. 1006/SPD/STIS/2016</t>
  </si>
  <si>
    <t>Lampiran Surat Tugas No. 1021/SPD/STIS/2016</t>
  </si>
  <si>
    <t>Lampiran Surat Tugas No. 1015/SPD/STIS/2016</t>
  </si>
  <si>
    <t>Lampiran Surat Tugas No. 1035/SPD/STIS/2016</t>
  </si>
  <si>
    <t>Lampiran Surat Tugas No. 1007/SPD/STIS/2016</t>
  </si>
  <si>
    <t>Lampiran Surat Tugas No. 1055/SPD/STIS/2016</t>
  </si>
  <si>
    <t>Lampiran Surat Tugas No. 1043/SPD/STIS/2016</t>
  </si>
  <si>
    <t xml:space="preserve">             Ketua Sekolah Tinggi Ilmu Statistik,</t>
  </si>
  <si>
    <t>Jakarta, 27 September 2016</t>
  </si>
  <si>
    <t>Rekap Perjalanan Pendampingan Kegiatan Mahasiswa</t>
  </si>
  <si>
    <t xml:space="preserve"> : 1058/SPD/STIS/2016</t>
  </si>
  <si>
    <t>Sri Widaryani, SE, M.Si</t>
  </si>
  <si>
    <t>Kepala Subbag. Keuangan</t>
  </si>
  <si>
    <t>Kasubbag. Keuangan</t>
  </si>
  <si>
    <t xml:space="preserve"> : 1059/SPD/STIS/2016</t>
  </si>
  <si>
    <t>Gatot Suselo</t>
  </si>
  <si>
    <t>Denpasar, Bali</t>
  </si>
  <si>
    <t>18 Oktober 2016</t>
  </si>
  <si>
    <t>6 Oktober 2016</t>
  </si>
  <si>
    <t>Pembantu Ketua II,</t>
  </si>
  <si>
    <t>Jakarta, 7 Oktober 2016</t>
  </si>
  <si>
    <t>Rekap Perjalanan Workshop dalam rangka Penyelenggaraan Program DIV</t>
  </si>
  <si>
    <t>28 - 30 September 2016</t>
  </si>
  <si>
    <t>:   Penyelenggaraan Program DIV (004.703)</t>
  </si>
  <si>
    <t>Rekap Perjalanan Seminar Internasional di Dalam Negeri dalam rangka Penyelenggaraan Program DIV</t>
  </si>
  <si>
    <t>27 - 29 September 2016</t>
  </si>
  <si>
    <t>27 - 28 Agustus 2016</t>
  </si>
  <si>
    <t>26 - 28 Agustus 2016</t>
  </si>
  <si>
    <t>Achmad Kautsaro</t>
  </si>
  <si>
    <t>Naufal Asykarulloh</t>
  </si>
  <si>
    <t>Sabiludyn Raka Pradikta</t>
  </si>
  <si>
    <t>Muhammad Imam Sholihin</t>
  </si>
  <si>
    <t>Andi Wahyu Prawoko</t>
  </si>
  <si>
    <t>M. Rismawan Ridha</t>
  </si>
  <si>
    <t>Fitriana Nur Rachmah</t>
  </si>
  <si>
    <t>Deni Adeniya</t>
  </si>
  <si>
    <t>Resti Amalia</t>
  </si>
  <si>
    <t>Lego Sekar Sari</t>
  </si>
  <si>
    <t>Azka Muthia</t>
  </si>
  <si>
    <t>Wanda Tahta Ayu Larasati</t>
  </si>
  <si>
    <t>Bambang Nurcahyo, SE, MM</t>
  </si>
  <si>
    <t>25 - 27 Agustus 2016</t>
  </si>
  <si>
    <t>Jakarta, 4 September 2016</t>
  </si>
  <si>
    <t>Kepala Bagian Administrasi Umum,</t>
  </si>
  <si>
    <t>Dr. Hamonangan Ritonga, M.Sc</t>
  </si>
  <si>
    <t>17 Oktober 2016</t>
  </si>
  <si>
    <t>Lampung</t>
  </si>
  <si>
    <t>20 Oktober 2016</t>
  </si>
  <si>
    <t>9 - 11 Oktober 2016</t>
  </si>
  <si>
    <t>Jakarta, 20 Oktober 2016</t>
  </si>
  <si>
    <t>Rekap Perjalanan Workshop dalm rangka Penyelenggaraan Program DIV</t>
  </si>
  <si>
    <t>Dr. Subagio Dwijosumono S.E., M.A.</t>
  </si>
  <si>
    <t>Jawa Timur</t>
  </si>
  <si>
    <t>Sumatera Selatan</t>
  </si>
  <si>
    <t>Kalimantan Tengah</t>
  </si>
  <si>
    <t>Nusa Tenggara Barat</t>
  </si>
  <si>
    <t>Jawa Barat</t>
  </si>
  <si>
    <t>24 Oktober 2016</t>
  </si>
  <si>
    <t>25 Oktober 2016</t>
  </si>
  <si>
    <t>27 Oktober 2016</t>
  </si>
  <si>
    <t>23 Oktober 2016</t>
  </si>
  <si>
    <t>31 Oktober 2016</t>
  </si>
  <si>
    <t>3 November 2016</t>
  </si>
  <si>
    <t>(</t>
  </si>
  <si>
    <t>s/d</t>
  </si>
  <si>
    <t>)</t>
  </si>
  <si>
    <t>Retnaningsih, S.Si., M.E.</t>
  </si>
  <si>
    <t>Pembantu Ketua I,</t>
  </si>
  <si>
    <t>Dewa Komang Ady Suryadinatha</t>
  </si>
  <si>
    <t>Ni Putu Ridha Octaviani</t>
  </si>
  <si>
    <t>Dyah Kusumaning Ayu Wulandari</t>
  </si>
  <si>
    <t>Anggoro Rahmadi</t>
  </si>
  <si>
    <t>Yustina Eva</t>
  </si>
  <si>
    <t>Amanda Putri Pertiwi</t>
  </si>
  <si>
    <t>Minanur Rohman</t>
  </si>
  <si>
    <t>Addin Khairun Dwin</t>
  </si>
  <si>
    <t>Muhammad Rismawan Ridha</t>
  </si>
  <si>
    <t>Muh. Faishal Nur Kamal</t>
  </si>
  <si>
    <t>Freshy Windy Rosmala Dewi</t>
  </si>
  <si>
    <t>Agung Setyo Wibowo</t>
  </si>
  <si>
    <t>Deta Novian Ariesandy</t>
  </si>
  <si>
    <t>Yanda Frimahatta</t>
  </si>
  <si>
    <t>Mirza Ilmawan Hakim</t>
  </si>
  <si>
    <t>Kab. Lombok Barat, NTB</t>
  </si>
  <si>
    <t>Kepala UPPM,</t>
  </si>
  <si>
    <t>Ir. Ekaria, M.Si</t>
  </si>
  <si>
    <t>I Nyoman Pande Suputra</t>
  </si>
  <si>
    <t>Sri Astutiningsih</t>
  </si>
  <si>
    <t>Lombok, NTB</t>
  </si>
  <si>
    <t>Jakarta, 28 Oktober 2016</t>
  </si>
  <si>
    <t>Uang Saku</t>
  </si>
  <si>
    <t>Zainal Fahmi Firdaus</t>
  </si>
  <si>
    <t>16 September 2016</t>
  </si>
  <si>
    <t>Malik Faisal Aziz</t>
  </si>
  <si>
    <t>M. Irsyad Ilham</t>
  </si>
  <si>
    <t>Rifqi Aulan Nisa</t>
  </si>
  <si>
    <t>Rahayu Tri Furwani</t>
  </si>
  <si>
    <t>Anggoro Widyapuji Putro</t>
  </si>
  <si>
    <t>Jakarta, 2 November 2016</t>
  </si>
  <si>
    <t>Rekap Perjalanan Seminar Internasional Dalam Negeri dalam rangka Penyelenggaraan Program DIV</t>
  </si>
  <si>
    <t>Hardius Usman</t>
  </si>
  <si>
    <t>Rudi Salam</t>
  </si>
  <si>
    <t>Surabaya, Jatim</t>
  </si>
  <si>
    <t>Rekap Perjalanan Kajian Penjaminan Mutu STIS</t>
  </si>
  <si>
    <t>:   Monitoring dan Evaluasi Akademik (004.751)</t>
  </si>
  <si>
    <t>Jakarta, 4 November 2016</t>
  </si>
  <si>
    <t>Jakarta, 7 November 2016</t>
  </si>
  <si>
    <t>Rekap Perjalanan Dosen Pembimbing Sosialisasi Hasil</t>
  </si>
  <si>
    <t>:   Belajar dan Bekerja di Bidang Statistik (004.702)</t>
  </si>
  <si>
    <t>9 November 2016</t>
  </si>
  <si>
    <t>Rekap Perjalanan Peserta Sosialisasi Hasil</t>
  </si>
  <si>
    <t>Jakarta, 11 November 2016</t>
  </si>
  <si>
    <t>Jakarta, 16 November 2016</t>
  </si>
  <si>
    <t>Rekap Pengabdian Kepada Masyarakat dalam rangka Riset/Jurnal Dosen</t>
  </si>
  <si>
    <t>Setia Pramana</t>
  </si>
  <si>
    <t>Ricky Yordani</t>
  </si>
  <si>
    <t>Rekap Perjalanan Monitoring Sosialisasi</t>
  </si>
  <si>
    <t>:   Penyeleksian Calon Mahasiswa baru (004.707)</t>
  </si>
  <si>
    <t>Indra</t>
  </si>
  <si>
    <t>Rini Silvi</t>
  </si>
  <si>
    <t>Jawa Tengah</t>
  </si>
  <si>
    <t>24 November 2016</t>
  </si>
  <si>
    <t>STIN Bogor</t>
  </si>
  <si>
    <t>23 November 2016</t>
  </si>
  <si>
    <t>Rifka Rahman Hakim, S.Psi, M.Si</t>
  </si>
  <si>
    <t>Bappeda, Sumsel</t>
  </si>
  <si>
    <t>6 Desember 2016</t>
  </si>
  <si>
    <t>8 Desember 2016</t>
  </si>
  <si>
    <t>Wahyudin</t>
  </si>
  <si>
    <t>Yaya Setiadi</t>
  </si>
  <si>
    <t>Jakarta, 30 November 2016</t>
  </si>
  <si>
    <t xml:space="preserve">Rekap Perjalanan Pendampingan Kegiatan Mahasiswa </t>
  </si>
  <si>
    <t>BPS Bengkulu</t>
  </si>
  <si>
    <t>10 Desember 2016</t>
  </si>
  <si>
    <t>12 Desember 2016</t>
  </si>
  <si>
    <t>Cibubur</t>
  </si>
  <si>
    <t>11 Desember 2016</t>
  </si>
  <si>
    <t>13 Desember 2016</t>
  </si>
  <si>
    <t>Pembantu Ketua III,</t>
  </si>
  <si>
    <t>LUH LISNA RUPINAYANTI</t>
  </si>
  <si>
    <t>YENDRA AGINTA SEMBIRING</t>
  </si>
  <si>
    <t>KHANIF UBAIDILLAH</t>
  </si>
  <si>
    <t>KHAIRUNISSA BALQIS ZHAHIRA</t>
  </si>
  <si>
    <t>JHOSUA IVANDANI</t>
  </si>
  <si>
    <t>RIZKI ANANDA FAUZIAH</t>
  </si>
  <si>
    <t>GIDEON MARPAUNG</t>
  </si>
  <si>
    <t>M. THARIQ ALFATIH</t>
  </si>
  <si>
    <t>RIAN SURYA PRATAMA</t>
  </si>
  <si>
    <t>DEWI RAHMADHANI</t>
  </si>
  <si>
    <t>CYNTHIA DWI SETYARINI</t>
  </si>
  <si>
    <t>MUHAMMAD IMAM SHOLIHIN</t>
  </si>
  <si>
    <t>RADEN MULIA</t>
  </si>
  <si>
    <t>SUBEKTI</t>
  </si>
  <si>
    <t>MOHAMAD YUSUP</t>
  </si>
  <si>
    <t>IZZAT LISYDO ELECTRIAN</t>
  </si>
  <si>
    <t>AGUSTINA HELENA T INA</t>
  </si>
  <si>
    <t>THARIANA AYU ISLAMI</t>
  </si>
  <si>
    <t>I NYOMAN SETIAWAN</t>
  </si>
  <si>
    <t>GHARISA NUR FITRI</t>
  </si>
  <si>
    <t>M WILDAN BAYU P</t>
  </si>
  <si>
    <t>AFIQI ILMAN PASHA</t>
  </si>
  <si>
    <t>YOGA ASMI PERDANA</t>
  </si>
  <si>
    <t>GAMALIA GINA ATMAJAYA</t>
  </si>
  <si>
    <t>MUHAMMAD ALIFUNNAS</t>
  </si>
  <si>
    <t>ANISA DWI MAULIDA</t>
  </si>
  <si>
    <t>MUHAMMAD HAFIDZ AL AHMAD BIT</t>
  </si>
  <si>
    <t>ARDI MUHARRAM GUNARDI</t>
  </si>
  <si>
    <t>LUTFI ISTIQOMAH RAHAYU HANDAYANI</t>
  </si>
  <si>
    <t>HENY DWI SARIYANTI</t>
  </si>
  <si>
    <t>LUCHIA ULY</t>
  </si>
  <si>
    <t>MUHAMMAD RIZQI DESTANTO</t>
  </si>
  <si>
    <t>KANNIA AMIELSA SHANENDA</t>
  </si>
  <si>
    <t>MUHAMMAD HASBY ASHSHIDDIQ</t>
  </si>
  <si>
    <t>DEWI SINTIA S BOTUTIHE</t>
  </si>
  <si>
    <t>RADHITYA NOOR ADHYAKSANI</t>
  </si>
  <si>
    <t>RIEKO NOPRIADY</t>
  </si>
  <si>
    <t>AMOY YAN SARI</t>
  </si>
  <si>
    <t>ANDRE HARRY N. ZEGA</t>
  </si>
  <si>
    <t>BOY AMPRISTI</t>
  </si>
  <si>
    <t>PRASETYA DWI ANGGARA K</t>
  </si>
  <si>
    <t>MOH MUFLICH ARMUNANTO</t>
  </si>
  <si>
    <t>WISNU DAMAR BUDI MULIA</t>
  </si>
  <si>
    <t>JEFRIANTO FANKARI</t>
  </si>
  <si>
    <t>QORI NUR LAELI</t>
  </si>
  <si>
    <t>BAGUS ARDIANSYAH</t>
  </si>
  <si>
    <t>CANDRA ARIF BOMANTARA</t>
  </si>
  <si>
    <t>ISLAHWANI LOKA VITA RESTI</t>
  </si>
  <si>
    <t>ARIF RAHMAN</t>
  </si>
  <si>
    <t>CHARLES MICHAEL W</t>
  </si>
  <si>
    <t>AMALIA RESTI</t>
  </si>
  <si>
    <t>Zulfikri</t>
  </si>
  <si>
    <t>Muh. Mantsani</t>
  </si>
  <si>
    <t>Revo Nando</t>
  </si>
  <si>
    <t xml:space="preserve">I Kadek Dede Dwipayana </t>
  </si>
  <si>
    <t>Irawan Ghazali</t>
  </si>
  <si>
    <t>Muhammad Ali Irfan</t>
  </si>
  <si>
    <t>Mohammad Ammar A</t>
  </si>
  <si>
    <t>Febrianto Nainggolan</t>
  </si>
  <si>
    <t>D. Agung Sungkono</t>
  </si>
  <si>
    <t>M. Reza Pradana</t>
  </si>
  <si>
    <t>Meidian Rinaldi</t>
  </si>
  <si>
    <t>Dwi Julianto Putra</t>
  </si>
  <si>
    <t>Ihsan Maulid Kamaludin</t>
  </si>
  <si>
    <t>Ilham Chairil Rahmawan</t>
  </si>
  <si>
    <t>Imam Abdul Hafidz</t>
  </si>
  <si>
    <t>Iqbal Dinar Pamungkas</t>
  </si>
  <si>
    <t>Aliffan Alfa Firdaus</t>
  </si>
  <si>
    <t>Shaleh Abdul Ghani</t>
  </si>
  <si>
    <t>Muhammad Mubin Mubiarto</t>
  </si>
  <si>
    <t>Muhammad Azman Asyasyi</t>
  </si>
  <si>
    <t>Muhammad Aldian Samarul Falah</t>
  </si>
  <si>
    <t>Bagas Indra Sakti</t>
  </si>
  <si>
    <t>Stevan Cahya</t>
  </si>
  <si>
    <t>Hudan Dhardiri</t>
  </si>
  <si>
    <t>Akbar Sergio</t>
  </si>
  <si>
    <t>Muhammad Saka Sotyasaksi</t>
  </si>
  <si>
    <t>Adenil Zakaria</t>
  </si>
  <si>
    <t>Sayudin</t>
  </si>
  <si>
    <t>Jazmi Thirafi Arif</t>
  </si>
  <si>
    <t>Moh Muflich Armunanto</t>
  </si>
  <si>
    <t>Rizki Nagari</t>
  </si>
  <si>
    <t>Wahyu Rahmaditama Putera</t>
  </si>
  <si>
    <t xml:space="preserve"> M. Rismawan Ridha</t>
  </si>
  <si>
    <t>Eko Apriyanto</t>
  </si>
  <si>
    <t>M. Fadel Pahleva</t>
  </si>
  <si>
    <t>Wahyu Winanto</t>
  </si>
  <si>
    <t>Andri Setyono</t>
  </si>
  <si>
    <t>Muhammad Reza Fakhrudin</t>
  </si>
  <si>
    <t>Ardya Reyhan Yafie</t>
  </si>
  <si>
    <t>Bambang Dwi Putra Nugraha</t>
  </si>
  <si>
    <t>Nenglia Ahmad Hobol</t>
  </si>
  <si>
    <t>Melinda Olah Latuluma</t>
  </si>
  <si>
    <t>Ahmad Irfansyah</t>
  </si>
  <si>
    <t>Fahmi Yusuf Adiwijoyo</t>
  </si>
  <si>
    <t>Febiana Dahlia Anjani</t>
  </si>
  <si>
    <t>Suciarti Pertiwi</t>
  </si>
  <si>
    <t>Muhammad Pasya Fitra Paligie</t>
  </si>
  <si>
    <t>Yohanes Adinata</t>
  </si>
  <si>
    <t>Sailul Azmi</t>
  </si>
  <si>
    <t>Rangga Haryo Permadi</t>
  </si>
  <si>
    <t>Hisbul Wathoni</t>
  </si>
  <si>
    <t>Raden Rara Nurariza Rahmadhanty</t>
  </si>
  <si>
    <t>Wahyu Setyo Budi</t>
  </si>
  <si>
    <t>Yusuf Arief Pratama</t>
  </si>
  <si>
    <t>Uswar M Al Ghifari</t>
  </si>
  <si>
    <t>Abdurrohman Fachrurrozy</t>
  </si>
  <si>
    <t>Yusriza Fahmi</t>
  </si>
  <si>
    <t>M. Febrian Rizky Ramadhan</t>
  </si>
  <si>
    <t>M. Firdaus</t>
  </si>
  <si>
    <t>Sega Purwa Wika</t>
  </si>
  <si>
    <t>Andromeda Prima Satya Winarso</t>
  </si>
  <si>
    <t>Ahmad Fajar Novianto</t>
  </si>
  <si>
    <t>Afwin Fauzy Akhsan</t>
  </si>
  <si>
    <t>Putri Lydia Eltheofany S</t>
  </si>
  <si>
    <t>Regina Devi Nindi Andini</t>
  </si>
  <si>
    <t>Dedi Anggriawan</t>
  </si>
  <si>
    <t>Aditya Wisnu Anggara</t>
  </si>
  <si>
    <t>Jakarta, 14 Desember 2016</t>
  </si>
  <si>
    <t>Rekap Perjalanan Pelatihan Menwa</t>
  </si>
  <si>
    <t>Jumlah Dipindahkan</t>
  </si>
  <si>
    <t>Jumlah Pindahan</t>
  </si>
  <si>
    <t>Rekap Perjalanan Pelatihan LDK</t>
  </si>
  <si>
    <t>Jakarta, 13 Desember 2016</t>
  </si>
  <si>
    <t>Rekap Perjalanan Pengabdian Kepada Masyarakat</t>
  </si>
  <si>
    <t>R. Dwi Harwin</t>
  </si>
  <si>
    <t>Odry Syafwil</t>
  </si>
  <si>
    <t>Tiodora H. Siagian</t>
  </si>
  <si>
    <t>Erni Tri Astuti</t>
  </si>
  <si>
    <t>Rekap Perjalanan Sosialisasi Penilaian Angka Kredit Dosen</t>
  </si>
  <si>
    <t>Agus Purwoto</t>
  </si>
  <si>
    <t>Kemenristek</t>
  </si>
  <si>
    <t>Rifka Rahman Hakim</t>
  </si>
  <si>
    <t>Suryanto</t>
  </si>
  <si>
    <t>BPS Kota Malang</t>
  </si>
  <si>
    <t>BPS Kab. Malang</t>
  </si>
  <si>
    <t>Jakarta, 15 Desember 2016</t>
  </si>
  <si>
    <t>Ekaria</t>
  </si>
  <si>
    <t>Rekap Perjalanan Fullboard Laporan PMB</t>
  </si>
  <si>
    <t>Dr. Hamonangan Ritonga M.Sc.</t>
  </si>
  <si>
    <t>Titik Harsanti, M.Si.</t>
  </si>
  <si>
    <t>Ir. Agus Purwoto, M.Si.</t>
  </si>
  <si>
    <t>Indra, S.Si, M.M</t>
  </si>
  <si>
    <t>Ir. Jeffry Raja Hamonangan Sitorus, M.Si.</t>
  </si>
  <si>
    <t>Bambang Nurcahyo, SE.,M.M.</t>
  </si>
  <si>
    <t>Sugiarto, SST., M.M.</t>
  </si>
  <si>
    <t>Dr. I Made Arcana</t>
  </si>
  <si>
    <t>Agung Priyo Utomo, S.Si, M.T.</t>
  </si>
  <si>
    <t>Dr. Margaretha Ari Anggorowati, S.Kom., M.T.</t>
  </si>
  <si>
    <t>Dr. Ernawati Pasaribu, S.Si., M.E.</t>
  </si>
  <si>
    <t>Drs Waris Marsisno M. Stat.</t>
  </si>
  <si>
    <t>Achmad Prasetyo, S.Si, M.M.</t>
  </si>
  <si>
    <t>Hardius Usman, M.Si.</t>
  </si>
  <si>
    <t>Ir. Suryanto Aloysius, M.M.</t>
  </si>
  <si>
    <t>Drs. Odry Syafwil, M.S.</t>
  </si>
  <si>
    <t>R. Dwi Harwin Kusmaryo, S.E., M.A.</t>
  </si>
  <si>
    <t>Dr. Budiasih, S.E., M.E.</t>
  </si>
  <si>
    <t>Neli Agustina, M.Si.</t>
  </si>
  <si>
    <t>Setia Pramana, S.Si., Ph.D.</t>
  </si>
  <si>
    <t>Retnaningsih, S.Si, M.E.</t>
  </si>
  <si>
    <t>Siti Haiyinah W. S.E., M.Si.</t>
  </si>
  <si>
    <t>Atik Mar'atis, SE., M.Si.</t>
  </si>
  <si>
    <t>Abd. Ghofar, S.Si., M.T.I.</t>
  </si>
  <si>
    <t>Wahyudin, S.Si MAP, MPP</t>
  </si>
  <si>
    <t>Sri Widaryani, SE.,M.Si</t>
  </si>
  <si>
    <t>Elfa Tri Mulyani SE, MM</t>
  </si>
  <si>
    <t>Dr. Tiodora Hadumaon Siagian, M.Pop, Hum.Res</t>
  </si>
  <si>
    <t xml:space="preserve">Dr.  Nasrudin S.Si., ME </t>
  </si>
  <si>
    <t>Novia Budi Purwanto, MSE, MPP, Ph.D</t>
  </si>
  <si>
    <t>Lia Yuliana, S.Si, M.T.</t>
  </si>
  <si>
    <t>Efri Diah Utami, SST., M.Stat.</t>
  </si>
  <si>
    <t>Febri Wicaksono, SST., M.Si.</t>
  </si>
  <si>
    <t>Budyanra, SST., M.Stat.</t>
  </si>
  <si>
    <t>Robert Kurniawan,SST, M.Si.</t>
  </si>
  <si>
    <t>Rudi Salam, M.Si.</t>
  </si>
  <si>
    <t>Rofiq Nur Rizal, SST., S.E., M.Si.</t>
  </si>
  <si>
    <t>Fitri Kartiasih, SST., S.E.,M.Si .</t>
  </si>
  <si>
    <t>Firdaus, M.B.A.</t>
  </si>
  <si>
    <t>Yaya Setiadi, SST., M.M.</t>
  </si>
  <si>
    <t>Budi Yuniarto, SST., M.Si.</t>
  </si>
  <si>
    <t>Ricky Yordani, SST., M.Stat.</t>
  </si>
  <si>
    <t>Ita Wulandari, SST, M.Si</t>
  </si>
  <si>
    <t>Ray Sastri, SST., M.Si</t>
  </si>
  <si>
    <t>Krismanti Tri Wahyuni, SST., S.E., M.Si.</t>
  </si>
  <si>
    <t>Aisyah Fitri Yuniasih, SST., SE., M.Si.</t>
  </si>
  <si>
    <t>Dewi Purwanti, SST., S.E., M.Si.</t>
  </si>
  <si>
    <t>Winih Budiarti, SST., M.Stat.</t>
  </si>
  <si>
    <t>Ribut Nurul Tri Wahyuni, SST., M.S.E.</t>
  </si>
  <si>
    <t>Siskarossa Ika Oktora. SST, M.Stat</t>
  </si>
  <si>
    <t>Farid Ridho, SST., M.T.</t>
  </si>
  <si>
    <t>Ibnu Santoso, SST., M.T.</t>
  </si>
  <si>
    <t>Ika Yuni Wulansari SST,M.Stat</t>
  </si>
  <si>
    <t>Fitri Catur Lestari, S.Si, M.Si.</t>
  </si>
  <si>
    <t>Liza Kurnia Sari, S.Si.</t>
  </si>
  <si>
    <t>Risni Julaeni Yuhan, S.P., M.Stat.</t>
  </si>
  <si>
    <t>Gama Putra Danu Sohibin, SST., M.Si.</t>
  </si>
  <si>
    <t>Takdir, SST., M.T</t>
  </si>
  <si>
    <t>Bony Parulian Josaphat, S.Si</t>
  </si>
  <si>
    <t>Lya Hulliyyatus Suadaa, SST., M.T</t>
  </si>
  <si>
    <t>Rani Nooraeni, SST, M.Stat.</t>
  </si>
  <si>
    <t>Metty Nurul Romadhona, SST. M,Si</t>
  </si>
  <si>
    <t>Christiana Anggraeni Putri, SST</t>
  </si>
  <si>
    <t>Rini Rahani, SST</t>
  </si>
  <si>
    <t>Toza Sathia Utiayarsih, SST M.Stat.</t>
  </si>
  <si>
    <t>Muhammad  Syukri, M.I.S.</t>
  </si>
  <si>
    <t>Gatot Susilo</t>
  </si>
  <si>
    <t>Suganda</t>
  </si>
  <si>
    <t>Hotel Ciputra, Cibubur</t>
  </si>
  <si>
    <t>16 Desember 2016</t>
  </si>
  <si>
    <t>17 Desember 2016</t>
  </si>
  <si>
    <t>300.000</t>
  </si>
  <si>
    <t>450.000</t>
  </si>
  <si>
    <t>150.000</t>
  </si>
  <si>
    <t>Jakarta, 19 Desember 2016</t>
  </si>
  <si>
    <t>Jakarta, 29 Desember 2016</t>
  </si>
  <si>
    <t>Transport Lokal</t>
  </si>
  <si>
    <t>B. Penginapan</t>
  </si>
  <si>
    <t>X</t>
  </si>
  <si>
    <t>Sofyan Ayatulloh</t>
  </si>
  <si>
    <t>Novia Budi Parwanto</t>
  </si>
  <si>
    <t>Hamonangan Ritonga</t>
  </si>
  <si>
    <t>1</t>
  </si>
  <si>
    <t>2</t>
  </si>
  <si>
    <t>3</t>
  </si>
  <si>
    <t>4</t>
  </si>
  <si>
    <t>5</t>
  </si>
  <si>
    <t>6</t>
  </si>
  <si>
    <t>Bambang Nurcahyo</t>
  </si>
  <si>
    <t>Bangka</t>
  </si>
  <si>
    <t>11 Januari 2017</t>
  </si>
  <si>
    <t>13 Januari 2017</t>
  </si>
  <si>
    <t xml:space="preserve"> : 038/SPD/STIS/2017</t>
  </si>
  <si>
    <t>Perjalanan Seminar Perpustakaan dalam rangka penyelenggaraan Akademik STIS</t>
  </si>
  <si>
    <t>Universitas Indonesia, Depok</t>
  </si>
  <si>
    <t>16 Januari 2017</t>
  </si>
  <si>
    <t xml:space="preserve"> : 040/SPD/STIS/2017</t>
  </si>
  <si>
    <t xml:space="preserve"> : 041/SPD/STIS/2017</t>
  </si>
  <si>
    <t xml:space="preserve"> : 042/SPD/STIS/2017</t>
  </si>
  <si>
    <t xml:space="preserve"> : 043/SPD/STIS/2017</t>
  </si>
  <si>
    <t xml:space="preserve"> : 044/SPD/STIS/2017</t>
  </si>
  <si>
    <t>17 Januari 2017</t>
  </si>
  <si>
    <t>19 Januari 2017</t>
  </si>
  <si>
    <t>Prov. Bangka</t>
  </si>
  <si>
    <t>Kab. Belitung</t>
  </si>
  <si>
    <t>Jakarta, 25 Januari 2017</t>
  </si>
  <si>
    <t>Jam</t>
  </si>
  <si>
    <t>dalam kota</t>
  </si>
  <si>
    <t>Rekap Perjalanan Tim Advance Dosen dalam rangka Belajar dan Bekerja di Bidang Statistik</t>
  </si>
  <si>
    <t>7</t>
  </si>
  <si>
    <t>8</t>
  </si>
  <si>
    <t>9</t>
  </si>
  <si>
    <t>Belitung</t>
  </si>
  <si>
    <t>Jakarta, 26 Januari 2017</t>
  </si>
  <si>
    <t>:   Belajar dan Bekerja di Bidang Statistik (001.702)</t>
  </si>
  <si>
    <t>Rekap Perjalanan Tim Advance Mahasiswa dalam rangka Belajar dan Bekerja di Bidang Statistik</t>
  </si>
  <si>
    <t>10</t>
  </si>
  <si>
    <t>11</t>
  </si>
  <si>
    <t>12</t>
  </si>
  <si>
    <t>13</t>
  </si>
  <si>
    <t>14</t>
  </si>
  <si>
    <t>15</t>
  </si>
  <si>
    <r>
      <t xml:space="preserve"> </t>
    </r>
    <r>
      <rPr>
        <sz val="12"/>
        <color indexed="8"/>
        <rFont val="Times New Roman"/>
        <family val="1"/>
      </rPr>
      <t>Ahmad Risal</t>
    </r>
    <r>
      <rPr>
        <sz val="12"/>
        <rFont val="Times New Roman"/>
        <family val="1"/>
      </rPr>
      <t xml:space="preserve"> </t>
    </r>
  </si>
  <si>
    <r>
      <t xml:space="preserve"> </t>
    </r>
    <r>
      <rPr>
        <sz val="12"/>
        <color indexed="8"/>
        <rFont val="Times New Roman"/>
        <family val="1"/>
      </rPr>
      <t>Fadhila Ajeng Damaris</t>
    </r>
    <r>
      <rPr>
        <sz val="12"/>
        <rFont val="Times New Roman"/>
        <family val="1"/>
      </rPr>
      <t xml:space="preserve"> </t>
    </r>
  </si>
  <si>
    <t xml:space="preserve"> Easbi Ikhsan</t>
  </si>
  <si>
    <r>
      <t xml:space="preserve"> </t>
    </r>
    <r>
      <rPr>
        <sz val="12"/>
        <color indexed="8"/>
        <rFont val="Times New Roman"/>
        <family val="1"/>
      </rPr>
      <t>Izzaturrohmah Syahputri</t>
    </r>
    <r>
      <rPr>
        <sz val="12"/>
        <rFont val="Times New Roman"/>
        <family val="1"/>
      </rPr>
      <t xml:space="preserve"> </t>
    </r>
  </si>
  <si>
    <t xml:space="preserve"> Yusuf Arief Pratama</t>
  </si>
  <si>
    <r>
      <t xml:space="preserve"> </t>
    </r>
    <r>
      <rPr>
        <sz val="12"/>
        <color indexed="8"/>
        <rFont val="Times New Roman"/>
        <family val="1"/>
      </rPr>
      <t>Prahasta Rizki Waikabakti</t>
    </r>
    <r>
      <rPr>
        <sz val="12"/>
        <rFont val="Times New Roman"/>
        <family val="1"/>
      </rPr>
      <t xml:space="preserve"> </t>
    </r>
  </si>
  <si>
    <r>
      <t xml:space="preserve"> </t>
    </r>
    <r>
      <rPr>
        <sz val="12"/>
        <color indexed="8"/>
        <rFont val="Times New Roman"/>
        <family val="1"/>
      </rPr>
      <t>Sanjaya Abdillah Karim</t>
    </r>
    <r>
      <rPr>
        <sz val="12"/>
        <rFont val="Times New Roman"/>
        <family val="1"/>
      </rPr>
      <t xml:space="preserve"> </t>
    </r>
  </si>
  <si>
    <r>
      <t xml:space="preserve"> </t>
    </r>
    <r>
      <rPr>
        <sz val="12"/>
        <color indexed="8"/>
        <rFont val="Times New Roman"/>
        <family val="1"/>
      </rPr>
      <t>Muhammad Abdul Majid</t>
    </r>
    <r>
      <rPr>
        <sz val="12"/>
        <rFont val="Times New Roman"/>
        <family val="1"/>
      </rPr>
      <t xml:space="preserve"> </t>
    </r>
  </si>
  <si>
    <r>
      <t xml:space="preserve"> </t>
    </r>
    <r>
      <rPr>
        <sz val="12"/>
        <color indexed="8"/>
        <rFont val="Times New Roman"/>
        <family val="1"/>
      </rPr>
      <t>Mochammad Alwan</t>
    </r>
    <r>
      <rPr>
        <sz val="12"/>
        <rFont val="Times New Roman"/>
        <family val="1"/>
      </rPr>
      <t xml:space="preserve"> </t>
    </r>
  </si>
  <si>
    <r>
      <t xml:space="preserve"> </t>
    </r>
    <r>
      <rPr>
        <sz val="12"/>
        <color indexed="8"/>
        <rFont val="Times New Roman"/>
        <family val="1"/>
      </rPr>
      <t>Muhammad Al Fatih</t>
    </r>
    <r>
      <rPr>
        <sz val="12"/>
        <rFont val="Times New Roman"/>
        <family val="1"/>
      </rPr>
      <t xml:space="preserve"> </t>
    </r>
  </si>
  <si>
    <r>
      <t xml:space="preserve"> </t>
    </r>
    <r>
      <rPr>
        <sz val="12"/>
        <color indexed="8"/>
        <rFont val="Times New Roman"/>
        <family val="1"/>
      </rPr>
      <t>Moh Muflich Armunanto</t>
    </r>
    <r>
      <rPr>
        <sz val="12"/>
        <rFont val="Times New Roman"/>
        <family val="1"/>
      </rPr>
      <t xml:space="preserve"> </t>
    </r>
  </si>
  <si>
    <r>
      <t xml:space="preserve"> </t>
    </r>
    <r>
      <rPr>
        <sz val="12"/>
        <color indexed="8"/>
        <rFont val="Times New Roman"/>
        <family val="1"/>
      </rPr>
      <t>Geri Yesa Ermawan</t>
    </r>
    <r>
      <rPr>
        <sz val="12"/>
        <rFont val="Times New Roman"/>
        <family val="1"/>
      </rPr>
      <t xml:space="preserve"> </t>
    </r>
  </si>
  <si>
    <r>
      <t xml:space="preserve"> </t>
    </r>
    <r>
      <rPr>
        <sz val="12"/>
        <color indexed="8"/>
        <rFont val="Times New Roman"/>
        <family val="1"/>
      </rPr>
      <t>Alvita Yan Hanggono Raras</t>
    </r>
    <r>
      <rPr>
        <sz val="12"/>
        <rFont val="Times New Roman"/>
        <family val="1"/>
      </rPr>
      <t xml:space="preserve"> </t>
    </r>
  </si>
  <si>
    <r>
      <t xml:space="preserve"> </t>
    </r>
    <r>
      <rPr>
        <sz val="12"/>
        <color indexed="8"/>
        <rFont val="Times New Roman"/>
        <family val="1"/>
      </rPr>
      <t>Yusriza Fahmi</t>
    </r>
    <r>
      <rPr>
        <sz val="12"/>
        <rFont val="Times New Roman"/>
        <family val="1"/>
      </rPr>
      <t xml:space="preserve"> </t>
    </r>
  </si>
  <si>
    <t xml:space="preserve"> Achmad Tasylichul Adib</t>
  </si>
  <si>
    <r>
      <rPr>
        <sz val="11"/>
        <color indexed="8"/>
        <rFont val="Calibri"/>
        <family val="2"/>
        <scheme val="minor"/>
      </rPr>
      <t>Pangkal Pinang</t>
    </r>
    <r>
      <rPr>
        <sz val="11"/>
        <rFont val="Calibri"/>
        <family val="2"/>
        <scheme val="minor"/>
      </rPr>
      <t xml:space="preserve"> </t>
    </r>
  </si>
  <si>
    <t xml:space="preserve"> : 058/SPD/STIS/2017</t>
  </si>
  <si>
    <t xml:space="preserve"> : 059/SPD/STIS/2017</t>
  </si>
  <si>
    <t xml:space="preserve"> : 060/SPD/STIS/2017</t>
  </si>
  <si>
    <t>Perjalanan Workshop Official Statistics dalam rangka Penyelenggaraan Program DIV</t>
  </si>
  <si>
    <t>3 Februari 2017</t>
  </si>
  <si>
    <t>6 Februari 2017</t>
  </si>
  <si>
    <t>8 Februari 2017</t>
  </si>
  <si>
    <t>004.703</t>
  </si>
  <si>
    <t>Penyelenggaraan Program DIV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</si>
</sst>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#,##0.\-"/>
    <numFmt numFmtId="165" formatCode="_([$Rp-421]* #,##0_);_([$Rp-421]* \(#,##0\);_([$Rp-421]* &quot;-&quot;_);_(@_)"/>
    <numFmt numFmtId="166" formatCode="_-[$Rp-421]* #,##0.00_ ;_-[$Rp-421]* \-#,##0.00\ ;_-[$Rp-421]* &quot;-&quot;??_ ;_-@_ "/>
    <numFmt numFmtId="167" formatCode="_-[$Rp-421]* #,##0_ ;_-[$Rp-421]* \-#,##0\ ;_-[$Rp-421]* &quot;-&quot;_ ;_-@_ "/>
    <numFmt numFmtId="168" formatCode="[$-F800]dddd\,\ mmmm\ dd\,\ yyyy"/>
    <numFmt numFmtId="169" formatCode="[$-421]dd\ mmmm\ yyyy;@"/>
    <numFmt numFmtId="170" formatCode="_(* #,##0_);_(* \(#,##0\);_(* &quot;-&quot;??_);_(@_)"/>
  </numFmts>
  <fonts count="4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i/>
      <sz val="12"/>
      <name val="Times New Roman"/>
      <family val="1"/>
    </font>
    <font>
      <sz val="14"/>
      <name val="Times New Roman"/>
      <family val="1"/>
    </font>
    <font>
      <u/>
      <sz val="12"/>
      <name val="Times New Roman"/>
      <family val="1"/>
    </font>
    <font>
      <b/>
      <sz val="12"/>
      <name val="Times New Roman"/>
      <family val="1"/>
    </font>
    <font>
      <b/>
      <u/>
      <sz val="12"/>
      <name val="Times New Roman"/>
      <family val="1"/>
    </font>
    <font>
      <sz val="12"/>
      <color indexed="14"/>
      <name val="Times New Roman"/>
      <family val="1"/>
    </font>
    <font>
      <sz val="12"/>
      <color indexed="10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sz val="12"/>
      <color rgb="FFFF0000"/>
      <name val="Times New Roman"/>
      <family val="1"/>
    </font>
    <font>
      <sz val="11"/>
      <color rgb="FFFF0000"/>
      <name val="Times New Roman"/>
      <family val="1"/>
    </font>
    <font>
      <b/>
      <u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8" tint="-0.499984740745262"/>
      <name val="Times New Roman"/>
      <family val="1"/>
    </font>
    <font>
      <u/>
      <sz val="11"/>
      <color theme="1"/>
      <name val="Times New Roman"/>
      <family val="1"/>
    </font>
    <font>
      <sz val="10"/>
      <color rgb="FFFF0000"/>
      <name val="Times New Roman"/>
      <family val="1"/>
    </font>
    <font>
      <sz val="10"/>
      <color theme="1"/>
      <name val="Times New Roman"/>
      <family val="1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  <font>
      <b/>
      <sz val="10"/>
      <name val="Bookman Old Style"/>
      <family val="1"/>
    </font>
    <font>
      <u/>
      <sz val="11"/>
      <name val="Times New Roman"/>
      <family val="1"/>
    </font>
    <font>
      <b/>
      <sz val="10"/>
      <name val="Times New Roman"/>
      <family val="1"/>
    </font>
    <font>
      <b/>
      <sz val="9"/>
      <name val="Times New Roman"/>
      <family val="1"/>
    </font>
    <font>
      <b/>
      <sz val="11"/>
      <name val="Times New Roman"/>
      <family val="1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2"/>
      <color rgb="FFFF0000"/>
      <name val="Times New Roman"/>
      <family val="1"/>
    </font>
    <font>
      <sz val="28"/>
      <color theme="1"/>
      <name val="Times New Roman"/>
      <family val="1"/>
    </font>
    <font>
      <sz val="22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indexed="8"/>
      <name val="Times New Roman"/>
      <family val="1"/>
    </font>
    <font>
      <sz val="11"/>
      <color indexed="8"/>
      <name val="Calibri"/>
      <family val="2"/>
      <scheme val="minor"/>
    </font>
    <font>
      <u/>
      <sz val="11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87">
    <border>
      <left/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hair">
        <color indexed="8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double">
        <color indexed="8"/>
      </right>
      <top style="double">
        <color indexed="8"/>
      </top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double">
        <color indexed="8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double">
        <color indexed="8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double">
        <color indexed="8"/>
      </right>
      <top/>
      <bottom style="thin">
        <color indexed="64"/>
      </bottom>
      <diagonal/>
    </border>
    <border>
      <left/>
      <right style="double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double">
        <color indexed="8"/>
      </top>
      <bottom/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64"/>
      </right>
      <top style="double">
        <color indexed="8"/>
      </top>
      <bottom/>
      <diagonal/>
    </border>
    <border>
      <left style="thin">
        <color auto="1"/>
      </left>
      <right style="double">
        <color indexed="8"/>
      </right>
      <top/>
      <bottom/>
      <diagonal/>
    </border>
    <border>
      <left/>
      <right/>
      <top/>
      <bottom style="double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double">
        <color indexed="64"/>
      </right>
      <top style="double">
        <color indexed="8"/>
      </top>
      <bottom/>
      <diagonal/>
    </border>
    <border>
      <left style="double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auto="1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43" fontId="36" fillId="0" borderId="0" applyFont="0" applyFill="0" applyBorder="0" applyAlignment="0" applyProtection="0"/>
  </cellStyleXfs>
  <cellXfs count="517">
    <xf numFmtId="0" fontId="0" fillId="0" borderId="0" xfId="0"/>
    <xf numFmtId="0" fontId="2" fillId="0" borderId="0" xfId="1" applyFont="1" applyBorder="1"/>
    <xf numFmtId="0" fontId="1" fillId="0" borderId="0" xfId="1" applyFont="1"/>
    <xf numFmtId="0" fontId="2" fillId="0" borderId="0" xfId="1" applyFont="1" applyBorder="1" applyAlignment="1">
      <alignment horizontal="left"/>
    </xf>
    <xf numFmtId="49" fontId="2" fillId="0" borderId="0" xfId="1" applyNumberFormat="1" applyFont="1" applyBorder="1" applyAlignment="1">
      <alignment horizontal="left"/>
    </xf>
    <xf numFmtId="0" fontId="3" fillId="0" borderId="0" xfId="1" applyFont="1" applyBorder="1" applyAlignment="1">
      <alignment horizontal="center"/>
    </xf>
    <xf numFmtId="0" fontId="2" fillId="0" borderId="1" xfId="1" applyFont="1" applyBorder="1"/>
    <xf numFmtId="164" fontId="2" fillId="0" borderId="0" xfId="1" applyNumberFormat="1" applyFont="1" applyBorder="1" applyAlignment="1">
      <alignment horizontal="right"/>
    </xf>
    <xf numFmtId="0" fontId="4" fillId="0" borderId="0" xfId="1" applyFont="1" applyBorder="1"/>
    <xf numFmtId="0" fontId="1" fillId="0" borderId="0" xfId="1" applyFont="1" applyBorder="1"/>
    <xf numFmtId="0" fontId="2" fillId="0" borderId="2" xfId="1" applyFont="1" applyBorder="1"/>
    <xf numFmtId="0" fontId="2" fillId="0" borderId="3" xfId="1" applyFont="1" applyBorder="1"/>
    <xf numFmtId="0" fontId="2" fillId="0" borderId="4" xfId="1" applyFont="1" applyBorder="1"/>
    <xf numFmtId="164" fontId="2" fillId="0" borderId="5" xfId="1" applyNumberFormat="1" applyFont="1" applyBorder="1" applyAlignment="1">
      <alignment horizontal="right"/>
    </xf>
    <xf numFmtId="0" fontId="2" fillId="0" borderId="0" xfId="1" applyFont="1" applyBorder="1" applyAlignment="1">
      <alignment horizontal="center"/>
    </xf>
    <xf numFmtId="0" fontId="2" fillId="0" borderId="0" xfId="1" applyFont="1" applyBorder="1" applyAlignment="1"/>
    <xf numFmtId="164" fontId="2" fillId="0" borderId="0" xfId="1" applyNumberFormat="1" applyFont="1" applyBorder="1" applyAlignment="1">
      <alignment horizontal="center"/>
    </xf>
    <xf numFmtId="0" fontId="2" fillId="0" borderId="6" xfId="1" applyFont="1" applyBorder="1"/>
    <xf numFmtId="0" fontId="2" fillId="0" borderId="7" xfId="1" applyFont="1" applyBorder="1"/>
    <xf numFmtId="0" fontId="2" fillId="0" borderId="7" xfId="1" applyFont="1" applyBorder="1" applyAlignment="1"/>
    <xf numFmtId="49" fontId="2" fillId="0" borderId="0" xfId="1" applyNumberFormat="1" applyFont="1" applyBorder="1" applyAlignment="1">
      <alignment horizontal="right"/>
    </xf>
    <xf numFmtId="164" fontId="2" fillId="0" borderId="0" xfId="1" applyNumberFormat="1" applyFont="1" applyBorder="1" applyAlignment="1">
      <alignment horizontal="left"/>
    </xf>
    <xf numFmtId="0" fontId="6" fillId="0" borderId="0" xfId="1" applyFont="1" applyBorder="1" applyAlignment="1">
      <alignment horizontal="left"/>
    </xf>
    <xf numFmtId="0" fontId="2" fillId="0" borderId="0" xfId="1" applyFont="1" applyBorder="1" applyAlignment="1" applyProtection="1">
      <alignment horizontal="left"/>
    </xf>
    <xf numFmtId="0" fontId="5" fillId="0" borderId="0" xfId="1" applyFont="1" applyBorder="1"/>
    <xf numFmtId="0" fontId="2" fillId="0" borderId="8" xfId="1" applyFont="1" applyBorder="1"/>
    <xf numFmtId="49" fontId="2" fillId="0" borderId="0" xfId="1" applyNumberFormat="1" applyFont="1" applyBorder="1"/>
    <xf numFmtId="0" fontId="5" fillId="0" borderId="0" xfId="1" applyFont="1" applyBorder="1" applyAlignment="1">
      <alignment horizontal="center"/>
    </xf>
    <xf numFmtId="0" fontId="2" fillId="0" borderId="0" xfId="1" applyFont="1" applyAlignment="1">
      <alignment horizontal="center"/>
    </xf>
    <xf numFmtId="0" fontId="1" fillId="0" borderId="0" xfId="1"/>
    <xf numFmtId="0" fontId="2" fillId="0" borderId="0" xfId="1" applyFont="1"/>
    <xf numFmtId="0" fontId="8" fillId="0" borderId="0" xfId="1" applyFont="1" applyAlignment="1">
      <alignment horizontal="left"/>
    </xf>
    <xf numFmtId="0" fontId="2" fillId="0" borderId="0" xfId="1" applyFont="1" applyAlignment="1">
      <alignment horizontal="right"/>
    </xf>
    <xf numFmtId="0" fontId="2" fillId="0" borderId="0" xfId="1" applyFont="1" applyBorder="1" applyAlignment="1">
      <alignment horizontal="right"/>
    </xf>
    <xf numFmtId="0" fontId="8" fillId="0" borderId="0" xfId="1" applyFont="1" applyBorder="1"/>
    <xf numFmtId="164" fontId="2" fillId="0" borderId="0" xfId="1" applyNumberFormat="1" applyFont="1" applyBorder="1" applyAlignment="1"/>
    <xf numFmtId="164" fontId="2" fillId="0" borderId="0" xfId="1" applyNumberFormat="1" applyFont="1" applyAlignment="1">
      <alignment horizontal="right"/>
    </xf>
    <xf numFmtId="0" fontId="9" fillId="0" borderId="0" xfId="1" applyFont="1" applyBorder="1"/>
    <xf numFmtId="164" fontId="8" fillId="0" borderId="0" xfId="1" applyNumberFormat="1" applyFont="1" applyBorder="1" applyAlignment="1">
      <alignment horizontal="right"/>
    </xf>
    <xf numFmtId="0" fontId="1" fillId="0" borderId="0" xfId="1" applyAlignment="1">
      <alignment vertical="center"/>
    </xf>
    <xf numFmtId="0" fontId="1" fillId="0" borderId="0" xfId="1" applyFont="1" applyAlignment="1">
      <alignment vertical="center"/>
    </xf>
    <xf numFmtId="0" fontId="2" fillId="0" borderId="9" xfId="1" applyFont="1" applyBorder="1"/>
    <xf numFmtId="164" fontId="2" fillId="0" borderId="10" xfId="1" applyNumberFormat="1" applyFont="1" applyBorder="1" applyAlignment="1">
      <alignment horizontal="right"/>
    </xf>
    <xf numFmtId="0" fontId="2" fillId="0" borderId="11" xfId="1" applyFont="1" applyBorder="1" applyAlignment="1">
      <alignment vertical="center"/>
    </xf>
    <xf numFmtId="0" fontId="2" fillId="0" borderId="11" xfId="1" applyFont="1" applyBorder="1" applyAlignment="1">
      <alignment horizontal="center" vertical="center"/>
    </xf>
    <xf numFmtId="0" fontId="2" fillId="0" borderId="12" xfId="1" applyFont="1" applyBorder="1" applyAlignment="1">
      <alignment vertical="center"/>
    </xf>
    <xf numFmtId="0" fontId="2" fillId="0" borderId="13" xfId="1" applyFont="1" applyBorder="1" applyAlignment="1">
      <alignment vertical="center"/>
    </xf>
    <xf numFmtId="164" fontId="2" fillId="0" borderId="0" xfId="1" applyNumberFormat="1" applyFont="1" applyAlignment="1">
      <alignment horizontal="right" vertical="center"/>
    </xf>
    <xf numFmtId="0" fontId="2" fillId="0" borderId="14" xfId="1" applyFont="1" applyBorder="1" applyAlignment="1">
      <alignment vertical="center"/>
    </xf>
    <xf numFmtId="0" fontId="2" fillId="0" borderId="14" xfId="1" applyFont="1" applyBorder="1" applyAlignment="1">
      <alignment horizontal="center" vertical="center"/>
    </xf>
    <xf numFmtId="164" fontId="8" fillId="0" borderId="14" xfId="1" applyNumberFormat="1" applyFont="1" applyBorder="1" applyAlignment="1">
      <alignment horizontal="center" vertical="center"/>
    </xf>
    <xf numFmtId="0" fontId="8" fillId="0" borderId="0" xfId="1" applyFont="1" applyBorder="1" applyAlignment="1">
      <alignment horizontal="center"/>
    </xf>
    <xf numFmtId="164" fontId="8" fillId="0" borderId="0" xfId="1" applyNumberFormat="1" applyFont="1" applyBorder="1" applyAlignment="1"/>
    <xf numFmtId="0" fontId="1" fillId="0" borderId="0" xfId="1" applyBorder="1"/>
    <xf numFmtId="0" fontId="1" fillId="0" borderId="0" xfId="1" applyAlignment="1">
      <alignment horizontal="left"/>
    </xf>
    <xf numFmtId="0" fontId="5" fillId="0" borderId="0" xfId="1" applyFont="1" applyBorder="1" applyAlignment="1">
      <alignment horizontal="left"/>
    </xf>
    <xf numFmtId="0" fontId="2" fillId="0" borderId="0" xfId="1" applyFont="1" applyBorder="1" applyAlignment="1" applyProtection="1">
      <alignment horizontal="left" vertical="top"/>
    </xf>
    <xf numFmtId="0" fontId="5" fillId="0" borderId="0" xfId="1" applyFont="1" applyBorder="1" applyAlignment="1"/>
    <xf numFmtId="0" fontId="6" fillId="0" borderId="0" xfId="1" applyFont="1" applyBorder="1" applyAlignment="1"/>
    <xf numFmtId="0" fontId="1" fillId="0" borderId="0" xfId="1" applyAlignment="1">
      <alignment horizontal="right"/>
    </xf>
    <xf numFmtId="0" fontId="2" fillId="0" borderId="15" xfId="1" applyFont="1" applyBorder="1"/>
    <xf numFmtId="0" fontId="2" fillId="0" borderId="16" xfId="1" applyFont="1" applyBorder="1"/>
    <xf numFmtId="0" fontId="2" fillId="0" borderId="11" xfId="1" applyFont="1" applyBorder="1"/>
    <xf numFmtId="0" fontId="2" fillId="0" borderId="12" xfId="1" applyFont="1" applyBorder="1"/>
    <xf numFmtId="1" fontId="2" fillId="0" borderId="0" xfId="1" applyNumberFormat="1" applyFont="1" applyBorder="1" applyAlignment="1">
      <alignment horizontal="center"/>
    </xf>
    <xf numFmtId="0" fontId="2" fillId="0" borderId="0" xfId="1" applyFont="1" applyBorder="1" applyAlignment="1" applyProtection="1">
      <alignment vertical="top"/>
    </xf>
    <xf numFmtId="37" fontId="10" fillId="0" borderId="0" xfId="1" applyNumberFormat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164" fontId="2" fillId="0" borderId="17" xfId="1" applyNumberFormat="1" applyFont="1" applyBorder="1" applyAlignment="1">
      <alignment horizontal="center" vertical="center"/>
    </xf>
    <xf numFmtId="37" fontId="10" fillId="0" borderId="17" xfId="1" quotePrefix="1" applyNumberFormat="1" applyFont="1" applyBorder="1" applyAlignment="1">
      <alignment horizontal="center" vertical="center"/>
    </xf>
    <xf numFmtId="0" fontId="2" fillId="0" borderId="17" xfId="1" applyFont="1" applyBorder="1" applyAlignment="1">
      <alignment vertical="center"/>
    </xf>
    <xf numFmtId="0" fontId="2" fillId="0" borderId="18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49" fontId="2" fillId="0" borderId="20" xfId="1" applyNumberFormat="1" applyFont="1" applyBorder="1" applyAlignment="1">
      <alignment horizontal="center"/>
    </xf>
    <xf numFmtId="49" fontId="2" fillId="0" borderId="21" xfId="1" applyNumberFormat="1" applyFont="1" applyBorder="1" applyAlignment="1">
      <alignment horizontal="center"/>
    </xf>
    <xf numFmtId="0" fontId="2" fillId="0" borderId="22" xfId="1" applyFont="1" applyBorder="1" applyAlignment="1">
      <alignment horizontal="center"/>
    </xf>
    <xf numFmtId="0" fontId="2" fillId="0" borderId="22" xfId="1" applyFont="1" applyBorder="1"/>
    <xf numFmtId="0" fontId="2" fillId="0" borderId="23" xfId="1" applyFont="1" applyBorder="1"/>
    <xf numFmtId="0" fontId="2" fillId="0" borderId="24" xfId="1" applyFont="1" applyBorder="1" applyAlignment="1"/>
    <xf numFmtId="0" fontId="2" fillId="0" borderId="25" xfId="1" applyFont="1" applyBorder="1"/>
    <xf numFmtId="0" fontId="2" fillId="0" borderId="14" xfId="1" applyFont="1" applyBorder="1"/>
    <xf numFmtId="164" fontId="2" fillId="0" borderId="14" xfId="1" applyNumberFormat="1" applyFont="1" applyBorder="1" applyAlignment="1">
      <alignment horizontal="right"/>
    </xf>
    <xf numFmtId="0" fontId="2" fillId="0" borderId="19" xfId="1" applyFont="1" applyBorder="1"/>
    <xf numFmtId="0" fontId="2" fillId="0" borderId="4" xfId="1" applyFont="1" applyBorder="1" applyAlignment="1">
      <alignment horizontal="center" vertical="center"/>
    </xf>
    <xf numFmtId="0" fontId="2" fillId="0" borderId="26" xfId="1" applyFont="1" applyBorder="1" applyAlignment="1">
      <alignment horizontal="center"/>
    </xf>
    <xf numFmtId="49" fontId="2" fillId="0" borderId="1" xfId="1" applyNumberFormat="1" applyFont="1" applyBorder="1" applyAlignment="1">
      <alignment horizontal="center"/>
    </xf>
    <xf numFmtId="165" fontId="2" fillId="0" borderId="27" xfId="1" applyNumberFormat="1" applyFont="1" applyBorder="1" applyAlignment="1"/>
    <xf numFmtId="165" fontId="2" fillId="0" borderId="2" xfId="1" applyNumberFormat="1" applyFont="1" applyBorder="1" applyAlignment="1"/>
    <xf numFmtId="165" fontId="2" fillId="0" borderId="3" xfId="1" applyNumberFormat="1" applyFont="1" applyBorder="1" applyAlignment="1"/>
    <xf numFmtId="166" fontId="2" fillId="0" borderId="5" xfId="1" applyNumberFormat="1" applyFont="1" applyBorder="1" applyAlignment="1"/>
    <xf numFmtId="167" fontId="2" fillId="0" borderId="0" xfId="1" applyNumberFormat="1" applyFont="1" applyBorder="1" applyAlignment="1"/>
    <xf numFmtId="166" fontId="2" fillId="0" borderId="0" xfId="1" applyNumberFormat="1" applyFont="1" applyBorder="1" applyAlignment="1"/>
    <xf numFmtId="0" fontId="1" fillId="0" borderId="14" xfId="1" applyFont="1" applyBorder="1"/>
    <xf numFmtId="0" fontId="1" fillId="0" borderId="0" xfId="1" applyFont="1" applyBorder="1" applyAlignment="1">
      <alignment horizontal="right"/>
    </xf>
    <xf numFmtId="164" fontId="1" fillId="0" borderId="0" xfId="1" applyNumberFormat="1" applyFont="1" applyBorder="1" applyAlignment="1">
      <alignment horizontal="left"/>
    </xf>
    <xf numFmtId="167" fontId="2" fillId="0" borderId="9" xfId="1" applyNumberFormat="1" applyFont="1" applyBorder="1" applyAlignment="1"/>
    <xf numFmtId="165" fontId="2" fillId="0" borderId="29" xfId="1" applyNumberFormat="1" applyFont="1" applyBorder="1" applyAlignment="1"/>
    <xf numFmtId="0" fontId="6" fillId="0" borderId="0" xfId="1" applyFont="1" applyBorder="1" applyAlignment="1">
      <alignment horizontal="center"/>
    </xf>
    <xf numFmtId="15" fontId="2" fillId="0" borderId="0" xfId="1" quotePrefix="1" applyNumberFormat="1" applyFont="1" applyBorder="1"/>
    <xf numFmtId="0" fontId="2" fillId="0" borderId="0" xfId="1" applyFont="1" applyBorder="1" applyAlignment="1">
      <alignment vertical="center"/>
    </xf>
    <xf numFmtId="165" fontId="13" fillId="0" borderId="30" xfId="1" applyNumberFormat="1" applyFont="1" applyBorder="1" applyAlignment="1"/>
    <xf numFmtId="0" fontId="14" fillId="0" borderId="0" xfId="0" applyFont="1" applyAlignment="1"/>
    <xf numFmtId="0" fontId="16" fillId="0" borderId="0" xfId="0" applyFont="1" applyAlignment="1"/>
    <xf numFmtId="0" fontId="16" fillId="0" borderId="0" xfId="0" applyFont="1" applyAlignment="1">
      <alignment vertical="center"/>
    </xf>
    <xf numFmtId="0" fontId="16" fillId="0" borderId="0" xfId="0" applyFont="1" applyAlignment="1">
      <alignment horizontal="right" vertical="center"/>
    </xf>
    <xf numFmtId="0" fontId="18" fillId="0" borderId="0" xfId="0" applyFont="1" applyAlignment="1"/>
    <xf numFmtId="0" fontId="16" fillId="0" borderId="0" xfId="0" applyFont="1" applyAlignment="1">
      <alignment vertical="top"/>
    </xf>
    <xf numFmtId="0" fontId="12" fillId="0" borderId="0" xfId="0" applyFont="1" applyAlignment="1">
      <alignment vertical="top" wrapText="1"/>
    </xf>
    <xf numFmtId="0" fontId="18" fillId="0" borderId="0" xfId="0" applyFont="1" applyAlignment="1">
      <alignment vertical="top" wrapText="1"/>
    </xf>
    <xf numFmtId="0" fontId="16" fillId="0" borderId="0" xfId="0" applyFont="1" applyAlignment="1">
      <alignment horizontal="right"/>
    </xf>
    <xf numFmtId="0" fontId="16" fillId="0" borderId="0" xfId="0" applyFont="1"/>
    <xf numFmtId="0" fontId="16" fillId="0" borderId="13" xfId="0" applyFont="1" applyBorder="1" applyAlignment="1">
      <alignment vertical="center"/>
    </xf>
    <xf numFmtId="0" fontId="16" fillId="0" borderId="11" xfId="0" applyFont="1" applyBorder="1" applyAlignment="1">
      <alignment vertical="center"/>
    </xf>
    <xf numFmtId="0" fontId="16" fillId="0" borderId="12" xfId="0" applyFont="1" applyBorder="1" applyAlignment="1">
      <alignment vertical="center"/>
    </xf>
    <xf numFmtId="0" fontId="16" fillId="0" borderId="39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0" fontId="16" fillId="0" borderId="36" xfId="0" applyFont="1" applyBorder="1" applyAlignment="1">
      <alignment vertical="center"/>
    </xf>
    <xf numFmtId="0" fontId="14" fillId="0" borderId="26" xfId="0" applyFont="1" applyBorder="1" applyAlignment="1">
      <alignment vertical="center"/>
    </xf>
    <xf numFmtId="0" fontId="16" fillId="0" borderId="10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6" fillId="0" borderId="9" xfId="0" applyFont="1" applyBorder="1" applyAlignment="1">
      <alignment vertical="center"/>
    </xf>
    <xf numFmtId="0" fontId="16" fillId="0" borderId="18" xfId="0" applyFont="1" applyBorder="1" applyAlignment="1">
      <alignment vertical="center"/>
    </xf>
    <xf numFmtId="0" fontId="16" fillId="0" borderId="14" xfId="0" applyFont="1" applyBorder="1" applyAlignment="1">
      <alignment vertical="center"/>
    </xf>
    <xf numFmtId="0" fontId="16" fillId="0" borderId="19" xfId="0" applyFont="1" applyBorder="1" applyAlignment="1">
      <alignment vertical="center"/>
    </xf>
    <xf numFmtId="0" fontId="14" fillId="0" borderId="11" xfId="0" applyFont="1" applyBorder="1" applyAlignment="1">
      <alignment vertical="center"/>
    </xf>
    <xf numFmtId="0" fontId="16" fillId="0" borderId="26" xfId="0" applyFont="1" applyBorder="1" applyAlignment="1">
      <alignment horizontal="left" vertical="center"/>
    </xf>
    <xf numFmtId="0" fontId="21" fillId="0" borderId="26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16" fillId="0" borderId="15" xfId="0" applyFont="1" applyBorder="1" applyAlignment="1">
      <alignment vertical="center"/>
    </xf>
    <xf numFmtId="0" fontId="16" fillId="0" borderId="0" xfId="0" applyFont="1" applyBorder="1" applyAlignment="1">
      <alignment horizontal="left" vertical="center"/>
    </xf>
    <xf numFmtId="3" fontId="14" fillId="0" borderId="0" xfId="0" quotePrefix="1" applyNumberFormat="1" applyFont="1" applyBorder="1" applyAlignment="1">
      <alignment horizontal="left" vertical="center"/>
    </xf>
    <xf numFmtId="0" fontId="16" fillId="0" borderId="10" xfId="0" applyFont="1" applyBorder="1" applyAlignment="1">
      <alignment horizontal="right" vertical="center"/>
    </xf>
    <xf numFmtId="0" fontId="16" fillId="0" borderId="18" xfId="0" applyFont="1" applyBorder="1" applyAlignment="1">
      <alignment horizontal="right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0" fillId="0" borderId="0" xfId="0" applyFont="1"/>
    <xf numFmtId="0" fontId="16" fillId="0" borderId="39" xfId="0" applyFont="1" applyBorder="1"/>
    <xf numFmtId="0" fontId="16" fillId="0" borderId="26" xfId="0" applyFont="1" applyBorder="1"/>
    <xf numFmtId="0" fontId="16" fillId="0" borderId="36" xfId="0" applyFont="1" applyBorder="1"/>
    <xf numFmtId="0" fontId="16" fillId="0" borderId="10" xfId="0" applyFont="1" applyBorder="1"/>
    <xf numFmtId="0" fontId="16" fillId="0" borderId="0" xfId="0" applyFont="1" applyBorder="1"/>
    <xf numFmtId="0" fontId="16" fillId="0" borderId="9" xfId="0" applyFont="1" applyBorder="1"/>
    <xf numFmtId="168" fontId="16" fillId="0" borderId="0" xfId="0" applyNumberFormat="1" applyFont="1" applyBorder="1"/>
    <xf numFmtId="0" fontId="16" fillId="0" borderId="14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16" fillId="0" borderId="18" xfId="0" applyFont="1" applyBorder="1"/>
    <xf numFmtId="0" fontId="16" fillId="0" borderId="14" xfId="0" applyFont="1" applyBorder="1"/>
    <xf numFmtId="0" fontId="16" fillId="0" borderId="19" xfId="0" applyFont="1" applyBorder="1"/>
    <xf numFmtId="0" fontId="16" fillId="0" borderId="10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16" fillId="0" borderId="10" xfId="0" applyNumberFormat="1" applyFont="1" applyBorder="1"/>
    <xf numFmtId="0" fontId="14" fillId="0" borderId="0" xfId="0" applyFont="1"/>
    <xf numFmtId="168" fontId="14" fillId="0" borderId="0" xfId="0" applyNumberFormat="1" applyFont="1" applyBorder="1"/>
    <xf numFmtId="168" fontId="14" fillId="0" borderId="26" xfId="0" applyNumberFormat="1" applyFont="1" applyBorder="1"/>
    <xf numFmtId="0" fontId="13" fillId="0" borderId="0" xfId="1" applyFont="1" applyBorder="1"/>
    <xf numFmtId="0" fontId="13" fillId="0" borderId="0" xfId="1" applyFont="1" applyBorder="1" applyAlignment="1"/>
    <xf numFmtId="49" fontId="13" fillId="0" borderId="0" xfId="1" applyNumberFormat="1" applyFont="1" applyBorder="1" applyAlignment="1">
      <alignment horizontal="center"/>
    </xf>
    <xf numFmtId="0" fontId="14" fillId="0" borderId="0" xfId="0" applyFont="1" applyBorder="1" applyAlignment="1">
      <alignment vertical="center"/>
    </xf>
    <xf numFmtId="0" fontId="14" fillId="0" borderId="14" xfId="0" applyFont="1" applyBorder="1" applyAlignment="1">
      <alignment vertical="center"/>
    </xf>
    <xf numFmtId="0" fontId="22" fillId="0" borderId="0" xfId="1" applyFont="1" applyBorder="1"/>
    <xf numFmtId="0" fontId="10" fillId="0" borderId="0" xfId="1" applyFont="1" applyBorder="1"/>
    <xf numFmtId="3" fontId="2" fillId="0" borderId="0" xfId="1" applyNumberFormat="1" applyFont="1" applyBorder="1"/>
    <xf numFmtId="0" fontId="23" fillId="0" borderId="0" xfId="0" applyFont="1"/>
    <xf numFmtId="0" fontId="2" fillId="0" borderId="0" xfId="1" applyFont="1" applyBorder="1" applyAlignment="1">
      <alignment horizontal="center"/>
    </xf>
    <xf numFmtId="1" fontId="2" fillId="0" borderId="0" xfId="1" applyNumberFormat="1" applyFont="1"/>
    <xf numFmtId="1" fontId="2" fillId="0" borderId="0" xfId="1" applyNumberFormat="1" applyFont="1" applyAlignment="1">
      <alignment horizontal="center"/>
    </xf>
    <xf numFmtId="49" fontId="13" fillId="0" borderId="0" xfId="1" applyNumberFormat="1" applyFont="1"/>
    <xf numFmtId="0" fontId="2" fillId="0" borderId="0" xfId="1" applyFont="1" applyBorder="1" applyAlignment="1">
      <alignment horizontal="center"/>
    </xf>
    <xf numFmtId="0" fontId="0" fillId="0" borderId="0" xfId="0" applyFont="1" applyBorder="1" applyAlignment="1">
      <alignment vertical="center"/>
    </xf>
    <xf numFmtId="169" fontId="24" fillId="0" borderId="0" xfId="1" applyNumberFormat="1" applyFont="1" applyBorder="1" applyAlignment="1">
      <alignment horizontal="left"/>
    </xf>
    <xf numFmtId="164" fontId="2" fillId="0" borderId="2" xfId="1" applyNumberFormat="1" applyFont="1" applyBorder="1" applyAlignment="1">
      <alignment horizontal="center"/>
    </xf>
    <xf numFmtId="0" fontId="0" fillId="0" borderId="0" xfId="0" applyBorder="1"/>
    <xf numFmtId="0" fontId="0" fillId="0" borderId="0" xfId="0" applyFill="1"/>
    <xf numFmtId="0" fontId="0" fillId="0" borderId="0" xfId="0" applyFill="1" applyBorder="1"/>
    <xf numFmtId="0" fontId="16" fillId="0" borderId="0" xfId="0" applyFont="1" applyAlignment="1">
      <alignment horizontal="center"/>
    </xf>
    <xf numFmtId="0" fontId="0" fillId="0" borderId="0" xfId="0" applyFont="1" applyFill="1"/>
    <xf numFmtId="15" fontId="0" fillId="0" borderId="0" xfId="0" applyNumberFormat="1"/>
    <xf numFmtId="0" fontId="2" fillId="0" borderId="0" xfId="1" applyFont="1" applyBorder="1" applyAlignment="1">
      <alignment horizontal="left"/>
    </xf>
    <xf numFmtId="165" fontId="2" fillId="0" borderId="2" xfId="1" applyNumberFormat="1" applyFont="1" applyBorder="1" applyAlignment="1">
      <alignment horizontal="right"/>
    </xf>
    <xf numFmtId="0" fontId="2" fillId="0" borderId="0" xfId="1" applyFont="1" applyBorder="1" applyAlignment="1">
      <alignment horizontal="right"/>
    </xf>
    <xf numFmtId="164" fontId="2" fillId="0" borderId="0" xfId="1" applyNumberFormat="1" applyFont="1" applyBorder="1" applyAlignment="1">
      <alignment horizontal="right"/>
    </xf>
    <xf numFmtId="165" fontId="2" fillId="0" borderId="9" xfId="1" applyNumberFormat="1" applyFont="1" applyBorder="1" applyAlignment="1"/>
    <xf numFmtId="0" fontId="25" fillId="0" borderId="0" xfId="0" applyFont="1" applyBorder="1" applyAlignment="1">
      <alignment horizontal="center"/>
    </xf>
    <xf numFmtId="0" fontId="1" fillId="0" borderId="0" xfId="0" applyFont="1"/>
    <xf numFmtId="0" fontId="25" fillId="0" borderId="0" xfId="0" applyFont="1" applyBorder="1" applyAlignment="1">
      <alignment horizontal="left"/>
    </xf>
    <xf numFmtId="0" fontId="25" fillId="0" borderId="0" xfId="0" applyFont="1" applyBorder="1" applyAlignment="1"/>
    <xf numFmtId="0" fontId="12" fillId="0" borderId="10" xfId="0" applyFont="1" applyBorder="1"/>
    <xf numFmtId="0" fontId="12" fillId="0" borderId="0" xfId="0" applyFont="1" applyBorder="1"/>
    <xf numFmtId="0" fontId="12" fillId="0" borderId="0" xfId="0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0" fontId="12" fillId="0" borderId="40" xfId="0" applyFont="1" applyBorder="1"/>
    <xf numFmtId="0" fontId="12" fillId="0" borderId="41" xfId="0" applyFont="1" applyBorder="1" applyAlignment="1">
      <alignment horizontal="center"/>
    </xf>
    <xf numFmtId="0" fontId="12" fillId="0" borderId="42" xfId="0" applyFont="1" applyBorder="1" applyAlignment="1">
      <alignment horizontal="center"/>
    </xf>
    <xf numFmtId="0" fontId="12" fillId="0" borderId="22" xfId="0" applyFont="1" applyBorder="1" applyAlignment="1">
      <alignment horizontal="center"/>
    </xf>
    <xf numFmtId="0" fontId="12" fillId="0" borderId="31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12" fillId="0" borderId="43" xfId="0" applyFont="1" applyBorder="1" applyAlignment="1">
      <alignment horizontal="center"/>
    </xf>
    <xf numFmtId="0" fontId="12" fillId="0" borderId="33" xfId="0" applyFont="1" applyBorder="1"/>
    <xf numFmtId="0" fontId="12" fillId="0" borderId="25" xfId="0" applyFont="1" applyBorder="1"/>
    <xf numFmtId="0" fontId="12" fillId="0" borderId="44" xfId="0" applyFont="1" applyBorder="1" applyAlignment="1">
      <alignment horizontal="center"/>
    </xf>
    <xf numFmtId="49" fontId="12" fillId="0" borderId="45" xfId="0" applyNumberFormat="1" applyFont="1" applyBorder="1" applyAlignment="1">
      <alignment horizontal="center" vertical="center"/>
    </xf>
    <xf numFmtId="49" fontId="12" fillId="0" borderId="46" xfId="0" applyNumberFormat="1" applyFont="1" applyBorder="1" applyAlignment="1">
      <alignment horizontal="center" vertical="center"/>
    </xf>
    <xf numFmtId="49" fontId="12" fillId="0" borderId="47" xfId="0" quotePrefix="1" applyNumberFormat="1" applyFont="1" applyBorder="1" applyAlignment="1">
      <alignment horizontal="center" vertical="center"/>
    </xf>
    <xf numFmtId="49" fontId="12" fillId="0" borderId="48" xfId="0" applyNumberFormat="1" applyFont="1" applyBorder="1" applyAlignment="1">
      <alignment horizontal="center" vertical="center"/>
    </xf>
    <xf numFmtId="49" fontId="12" fillId="0" borderId="24" xfId="0" applyNumberFormat="1" applyFont="1" applyBorder="1" applyAlignment="1">
      <alignment horizontal="center" vertical="center"/>
    </xf>
    <xf numFmtId="0" fontId="12" fillId="0" borderId="48" xfId="0" applyFont="1" applyBorder="1" applyAlignment="1">
      <alignment horizontal="center" vertical="center"/>
    </xf>
    <xf numFmtId="49" fontId="12" fillId="0" borderId="48" xfId="0" quotePrefix="1" applyNumberFormat="1" applyFont="1" applyBorder="1" applyAlignment="1">
      <alignment horizontal="center" vertical="center"/>
    </xf>
    <xf numFmtId="49" fontId="12" fillId="0" borderId="49" xfId="0" quotePrefix="1" applyNumberFormat="1" applyFont="1" applyBorder="1" applyAlignment="1">
      <alignment horizontal="center" vertical="center"/>
    </xf>
    <xf numFmtId="1" fontId="12" fillId="0" borderId="15" xfId="0" applyNumberFormat="1" applyFont="1" applyBorder="1" applyAlignment="1">
      <alignment horizontal="center" vertical="center"/>
    </xf>
    <xf numFmtId="49" fontId="12" fillId="0" borderId="9" xfId="0" applyNumberFormat="1" applyFont="1" applyBorder="1" applyAlignment="1">
      <alignment horizontal="left" vertical="center"/>
    </xf>
    <xf numFmtId="49" fontId="12" fillId="0" borderId="48" xfId="0" quotePrefix="1" applyNumberFormat="1" applyFont="1" applyBorder="1" applyAlignment="1">
      <alignment horizontal="left" vertical="center"/>
    </xf>
    <xf numFmtId="164" fontId="12" fillId="0" borderId="49" xfId="0" applyNumberFormat="1" applyFont="1" applyBorder="1" applyAlignment="1">
      <alignment horizontal="right" vertical="center"/>
    </xf>
    <xf numFmtId="0" fontId="12" fillId="0" borderId="9" xfId="0" applyNumberFormat="1" applyFont="1" applyBorder="1" applyAlignment="1">
      <alignment horizontal="left" vertical="center"/>
    </xf>
    <xf numFmtId="0" fontId="12" fillId="0" borderId="50" xfId="0" applyNumberFormat="1" applyFont="1" applyBorder="1" applyAlignment="1">
      <alignment horizontal="left" vertical="center"/>
    </xf>
    <xf numFmtId="0" fontId="12" fillId="0" borderId="51" xfId="0" quotePrefix="1" applyFont="1" applyBorder="1" applyAlignment="1">
      <alignment horizontal="center" vertical="center"/>
    </xf>
    <xf numFmtId="0" fontId="12" fillId="0" borderId="51" xfId="0" applyFont="1" applyBorder="1" applyAlignment="1">
      <alignment horizontal="center" vertical="center"/>
    </xf>
    <xf numFmtId="164" fontId="12" fillId="0" borderId="51" xfId="0" applyNumberFormat="1" applyFont="1" applyBorder="1" applyAlignment="1">
      <alignment horizontal="center" vertical="center"/>
    </xf>
    <xf numFmtId="168" fontId="12" fillId="0" borderId="51" xfId="0" applyNumberFormat="1" applyFont="1" applyBorder="1" applyAlignment="1">
      <alignment horizontal="center" vertical="center"/>
    </xf>
    <xf numFmtId="164" fontId="12" fillId="0" borderId="52" xfId="0" applyNumberFormat="1" applyFont="1" applyBorder="1" applyAlignment="1">
      <alignment horizontal="right" vertical="center"/>
    </xf>
    <xf numFmtId="0" fontId="12" fillId="0" borderId="13" xfId="0" applyFont="1" applyBorder="1" applyAlignment="1">
      <alignment vertical="center"/>
    </xf>
    <xf numFmtId="0" fontId="12" fillId="0" borderId="11" xfId="0" applyFont="1" applyBorder="1" applyAlignment="1">
      <alignment vertical="center"/>
    </xf>
    <xf numFmtId="0" fontId="12" fillId="0" borderId="12" xfId="0" applyFont="1" applyBorder="1" applyAlignment="1">
      <alignment vertical="center"/>
    </xf>
    <xf numFmtId="164" fontId="12" fillId="0" borderId="12" xfId="0" applyNumberFormat="1" applyFont="1" applyBorder="1" applyAlignment="1">
      <alignment vertical="center"/>
    </xf>
    <xf numFmtId="0" fontId="12" fillId="0" borderId="0" xfId="0" applyFont="1" applyBorder="1" applyAlignment="1"/>
    <xf numFmtId="0" fontId="12" fillId="0" borderId="0" xfId="0" applyFont="1" applyBorder="1" applyAlignment="1">
      <alignment horizontal="center"/>
    </xf>
    <xf numFmtId="0" fontId="26" fillId="0" borderId="0" xfId="0" applyFont="1" applyBorder="1" applyAlignment="1"/>
    <xf numFmtId="49" fontId="0" fillId="0" borderId="19" xfId="0" applyNumberFormat="1" applyBorder="1" applyAlignment="1">
      <alignment horizontal="center"/>
    </xf>
    <xf numFmtId="0" fontId="12" fillId="0" borderId="11" xfId="0" applyFont="1" applyBorder="1" applyAlignment="1">
      <alignment horizontal="center" vertical="center"/>
    </xf>
    <xf numFmtId="0" fontId="12" fillId="0" borderId="21" xfId="0" quotePrefix="1" applyFont="1" applyBorder="1" applyAlignment="1">
      <alignment horizontal="center"/>
    </xf>
    <xf numFmtId="49" fontId="12" fillId="0" borderId="55" xfId="0" applyNumberFormat="1" applyFont="1" applyBorder="1" applyAlignment="1">
      <alignment horizontal="center" vertical="center"/>
    </xf>
    <xf numFmtId="49" fontId="12" fillId="0" borderId="50" xfId="0" applyNumberFormat="1" applyFont="1" applyBorder="1" applyAlignment="1">
      <alignment horizontal="center" vertical="center"/>
    </xf>
    <xf numFmtId="0" fontId="12" fillId="0" borderId="18" xfId="0" applyFont="1" applyFill="1" applyBorder="1" applyAlignment="1">
      <alignment horizontal="left" vertical="center"/>
    </xf>
    <xf numFmtId="0" fontId="27" fillId="0" borderId="0" xfId="0" applyFont="1" applyBorder="1" applyAlignment="1">
      <alignment horizontal="left"/>
    </xf>
    <xf numFmtId="0" fontId="28" fillId="0" borderId="0" xfId="0" applyFont="1" applyBorder="1" applyAlignment="1">
      <alignment horizontal="left"/>
    </xf>
    <xf numFmtId="0" fontId="27" fillId="0" borderId="0" xfId="0" applyFont="1" applyBorder="1" applyAlignment="1"/>
    <xf numFmtId="0" fontId="12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vertical="center"/>
    </xf>
    <xf numFmtId="0" fontId="0" fillId="0" borderId="15" xfId="0" applyFill="1" applyBorder="1"/>
    <xf numFmtId="169" fontId="0" fillId="0" borderId="0" xfId="0" applyNumberFormat="1" applyFill="1"/>
    <xf numFmtId="0" fontId="2" fillId="0" borderId="0" xfId="1" applyFont="1" applyBorder="1" applyAlignment="1">
      <alignment horizontal="center"/>
    </xf>
    <xf numFmtId="0" fontId="2" fillId="0" borderId="10" xfId="1" applyFont="1" applyBorder="1" applyAlignment="1">
      <alignment horizontal="center"/>
    </xf>
    <xf numFmtId="0" fontId="2" fillId="0" borderId="9" xfId="1" applyFont="1" applyBorder="1" applyAlignment="1">
      <alignment horizontal="center"/>
    </xf>
    <xf numFmtId="164" fontId="2" fillId="0" borderId="0" xfId="1" applyNumberFormat="1" applyFont="1" applyBorder="1" applyAlignment="1">
      <alignment horizontal="right"/>
    </xf>
    <xf numFmtId="0" fontId="12" fillId="0" borderId="0" xfId="0" applyFont="1" applyBorder="1" applyAlignment="1">
      <alignment horizontal="center"/>
    </xf>
    <xf numFmtId="49" fontId="12" fillId="0" borderId="48" xfId="0" applyNumberFormat="1" applyFont="1" applyBorder="1" applyAlignment="1">
      <alignment horizontal="left" vertical="center"/>
    </xf>
    <xf numFmtId="0" fontId="12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0" fillId="0" borderId="15" xfId="0" applyBorder="1"/>
    <xf numFmtId="0" fontId="0" fillId="0" borderId="15" xfId="0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17" xfId="0" applyBorder="1"/>
    <xf numFmtId="0" fontId="0" fillId="2" borderId="17" xfId="0" applyFill="1" applyBorder="1"/>
    <xf numFmtId="0" fontId="0" fillId="0" borderId="17" xfId="0" applyFont="1" applyBorder="1" applyAlignment="1"/>
    <xf numFmtId="0" fontId="0" fillId="0" borderId="17" xfId="0" applyFont="1" applyFill="1" applyBorder="1"/>
    <xf numFmtId="169" fontId="0" fillId="0" borderId="17" xfId="0" applyNumberFormat="1" applyBorder="1" applyAlignment="1">
      <alignment horizontal="left"/>
    </xf>
    <xf numFmtId="0" fontId="0" fillId="2" borderId="17" xfId="0" applyFont="1" applyFill="1" applyBorder="1" applyAlignment="1">
      <alignment vertical="center"/>
    </xf>
    <xf numFmtId="0" fontId="0" fillId="0" borderId="17" xfId="0" applyFill="1" applyBorder="1"/>
    <xf numFmtId="0" fontId="0" fillId="2" borderId="17" xfId="0" applyFill="1" applyBorder="1" applyAlignment="1">
      <alignment horizontal="left" vertical="center"/>
    </xf>
    <xf numFmtId="0" fontId="0" fillId="0" borderId="17" xfId="0" applyBorder="1" applyAlignment="1"/>
    <xf numFmtId="0" fontId="31" fillId="0" borderId="17" xfId="0" applyFont="1" applyBorder="1" applyAlignment="1">
      <alignment horizontal="center" vertical="center" wrapText="1"/>
    </xf>
    <xf numFmtId="169" fontId="14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0" fontId="32" fillId="0" borderId="0" xfId="0" applyFont="1" applyAlignment="1">
      <alignment horizontal="center"/>
    </xf>
    <xf numFmtId="0" fontId="0" fillId="0" borderId="0" xfId="0" applyFont="1" applyFill="1" applyAlignment="1"/>
    <xf numFmtId="0" fontId="12" fillId="0" borderId="0" xfId="0" applyFont="1" applyBorder="1" applyAlignment="1">
      <alignment horizontal="center"/>
    </xf>
    <xf numFmtId="1" fontId="12" fillId="0" borderId="51" xfId="0" applyNumberFormat="1" applyFont="1" applyBorder="1" applyAlignment="1">
      <alignment horizontal="center" vertical="center"/>
    </xf>
    <xf numFmtId="0" fontId="0" fillId="0" borderId="14" xfId="0" applyBorder="1"/>
    <xf numFmtId="0" fontId="12" fillId="0" borderId="19" xfId="0" applyNumberFormat="1" applyFont="1" applyBorder="1" applyAlignment="1">
      <alignment horizontal="left" vertical="center"/>
    </xf>
    <xf numFmtId="0" fontId="0" fillId="0" borderId="51" xfId="0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51" xfId="0" applyBorder="1"/>
    <xf numFmtId="0" fontId="16" fillId="0" borderId="0" xfId="0" applyFont="1" applyAlignment="1">
      <alignment horizontal="center"/>
    </xf>
    <xf numFmtId="0" fontId="0" fillId="0" borderId="0" xfId="0" applyFont="1" applyBorder="1" applyAlignment="1"/>
    <xf numFmtId="0" fontId="0" fillId="0" borderId="0" xfId="0" applyFont="1" applyFill="1" applyBorder="1"/>
    <xf numFmtId="169" fontId="0" fillId="0" borderId="0" xfId="0" applyNumberFormat="1" applyBorder="1" applyAlignment="1">
      <alignment horizontal="left"/>
    </xf>
    <xf numFmtId="0" fontId="0" fillId="3" borderId="17" xfId="0" applyFill="1" applyBorder="1"/>
    <xf numFmtId="0" fontId="0" fillId="3" borderId="17" xfId="0" applyFont="1" applyFill="1" applyBorder="1" applyAlignment="1">
      <alignment vertical="center"/>
    </xf>
    <xf numFmtId="169" fontId="0" fillId="3" borderId="17" xfId="0" applyNumberFormat="1" applyFill="1" applyBorder="1" applyAlignment="1">
      <alignment horizontal="left"/>
    </xf>
    <xf numFmtId="169" fontId="0" fillId="0" borderId="17" xfId="0" applyNumberFormat="1" applyFill="1" applyBorder="1" applyAlignment="1">
      <alignment horizontal="left"/>
    </xf>
    <xf numFmtId="0" fontId="0" fillId="3" borderId="17" xfId="0" applyFill="1" applyBorder="1" applyAlignment="1">
      <alignment horizontal="left" vertical="center"/>
    </xf>
    <xf numFmtId="0" fontId="2" fillId="0" borderId="0" xfId="1" applyFont="1" applyBorder="1" applyAlignment="1">
      <alignment horizontal="left"/>
    </xf>
    <xf numFmtId="3" fontId="2" fillId="0" borderId="0" xfId="1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169" fontId="0" fillId="0" borderId="15" xfId="0" applyNumberFormat="1" applyBorder="1" applyAlignment="1">
      <alignment horizontal="left"/>
    </xf>
    <xf numFmtId="0" fontId="0" fillId="0" borderId="0" xfId="0" applyFill="1" applyAlignment="1">
      <alignment horizontal="left" vertical="center"/>
    </xf>
    <xf numFmtId="0" fontId="0" fillId="0" borderId="14" xfId="0" applyFill="1" applyBorder="1"/>
    <xf numFmtId="0" fontId="0" fillId="0" borderId="51" xfId="0" applyFont="1" applyFill="1" applyBorder="1" applyAlignment="1">
      <alignment horizontal="center"/>
    </xf>
    <xf numFmtId="169" fontId="0" fillId="0" borderId="51" xfId="0" applyNumberFormat="1" applyBorder="1" applyAlignment="1">
      <alignment horizontal="left"/>
    </xf>
    <xf numFmtId="1" fontId="12" fillId="0" borderId="48" xfId="0" applyNumberFormat="1" applyFont="1" applyBorder="1" applyAlignment="1">
      <alignment horizontal="center" vertical="center"/>
    </xf>
    <xf numFmtId="0" fontId="0" fillId="0" borderId="48" xfId="0" applyBorder="1"/>
    <xf numFmtId="0" fontId="0" fillId="0" borderId="48" xfId="0" applyFont="1" applyFill="1" applyBorder="1" applyAlignment="1">
      <alignment horizontal="center"/>
    </xf>
    <xf numFmtId="169" fontId="0" fillId="0" borderId="48" xfId="0" applyNumberFormat="1" applyBorder="1" applyAlignment="1">
      <alignment horizontal="left"/>
    </xf>
    <xf numFmtId="164" fontId="12" fillId="0" borderId="58" xfId="0" applyNumberFormat="1" applyFont="1" applyBorder="1" applyAlignment="1">
      <alignment horizontal="right" vertical="center"/>
    </xf>
    <xf numFmtId="0" fontId="12" fillId="0" borderId="59" xfId="0" applyFont="1" applyBorder="1"/>
    <xf numFmtId="0" fontId="12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3" fillId="0" borderId="0" xfId="1" applyFont="1" applyBorder="1" applyAlignment="1">
      <alignment horizontal="right"/>
    </xf>
    <xf numFmtId="0" fontId="12" fillId="0" borderId="0" xfId="0" applyFont="1" applyBorder="1" applyAlignment="1">
      <alignment horizontal="center"/>
    </xf>
    <xf numFmtId="0" fontId="16" fillId="0" borderId="0" xfId="0" applyFont="1" applyBorder="1" applyAlignment="1"/>
    <xf numFmtId="0" fontId="19" fillId="0" borderId="0" xfId="0" applyFont="1" applyBorder="1" applyAlignment="1"/>
    <xf numFmtId="0" fontId="16" fillId="0" borderId="0" xfId="0" applyFont="1" applyAlignment="1">
      <alignment horizontal="center"/>
    </xf>
    <xf numFmtId="0" fontId="2" fillId="0" borderId="0" xfId="1" applyFont="1" applyBorder="1" applyAlignment="1">
      <alignment horizontal="center"/>
    </xf>
    <xf numFmtId="164" fontId="2" fillId="0" borderId="0" xfId="1" applyNumberFormat="1" applyFont="1" applyBorder="1" applyAlignment="1">
      <alignment horizontal="center"/>
    </xf>
    <xf numFmtId="164" fontId="2" fillId="0" borderId="9" xfId="1" applyNumberFormat="1" applyFont="1" applyBorder="1" applyAlignment="1">
      <alignment horizontal="center"/>
    </xf>
    <xf numFmtId="0" fontId="2" fillId="0" borderId="0" xfId="1" applyFont="1" applyBorder="1" applyAlignment="1">
      <alignment horizontal="right"/>
    </xf>
    <xf numFmtId="0" fontId="19" fillId="0" borderId="0" xfId="0" applyFont="1" applyAlignment="1"/>
    <xf numFmtId="0" fontId="2" fillId="0" borderId="63" xfId="1" applyFont="1" applyBorder="1"/>
    <xf numFmtId="0" fontId="12" fillId="0" borderId="0" xfId="0" applyFont="1" applyBorder="1" applyAlignment="1">
      <alignment horizontal="center"/>
    </xf>
    <xf numFmtId="0" fontId="2" fillId="0" borderId="64" xfId="1" applyFont="1" applyBorder="1"/>
    <xf numFmtId="0" fontId="14" fillId="0" borderId="0" xfId="0" applyFont="1" applyAlignment="1">
      <alignment horizontal="left" vertical="top" wrapText="1"/>
    </xf>
    <xf numFmtId="0" fontId="16" fillId="0" borderId="62" xfId="0" applyFont="1" applyBorder="1"/>
    <xf numFmtId="0" fontId="30" fillId="0" borderId="0" xfId="0" applyFont="1" applyFill="1" applyBorder="1" applyAlignment="1">
      <alignment vertical="center"/>
    </xf>
    <xf numFmtId="0" fontId="30" fillId="0" borderId="0" xfId="0" applyFont="1" applyFill="1" applyBorder="1" applyAlignment="1">
      <alignment horizontal="right" vertical="center"/>
    </xf>
    <xf numFmtId="0" fontId="12" fillId="0" borderId="0" xfId="0" applyFont="1" applyBorder="1" applyAlignment="1">
      <alignment horizontal="center"/>
    </xf>
    <xf numFmtId="1" fontId="12" fillId="0" borderId="64" xfId="0" applyNumberFormat="1" applyFont="1" applyBorder="1" applyAlignment="1">
      <alignment horizontal="center" vertical="center"/>
    </xf>
    <xf numFmtId="0" fontId="0" fillId="0" borderId="64" xfId="0" applyFill="1" applyBorder="1" applyAlignment="1">
      <alignment horizontal="center"/>
    </xf>
    <xf numFmtId="3" fontId="2" fillId="0" borderId="0" xfId="1" applyNumberFormat="1" applyFont="1" applyBorder="1" applyAlignment="1">
      <alignment horizontal="center"/>
    </xf>
    <xf numFmtId="164" fontId="2" fillId="0" borderId="0" xfId="1" applyNumberFormat="1" applyFont="1" applyBorder="1" applyAlignment="1">
      <alignment horizontal="right"/>
    </xf>
    <xf numFmtId="0" fontId="12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2" fillId="0" borderId="60" xfId="1" applyFont="1" applyBorder="1" applyAlignment="1">
      <alignment horizontal="center"/>
    </xf>
    <xf numFmtId="165" fontId="2" fillId="0" borderId="61" xfId="1" applyNumberFormat="1" applyFont="1" applyBorder="1" applyAlignment="1"/>
    <xf numFmtId="1" fontId="33" fillId="0" borderId="0" xfId="1" applyNumberFormat="1" applyFont="1" applyBorder="1" applyAlignment="1">
      <alignment horizontal="center"/>
    </xf>
    <xf numFmtId="15" fontId="0" fillId="0" borderId="15" xfId="0" quotePrefix="1" applyNumberFormat="1" applyBorder="1"/>
    <xf numFmtId="0" fontId="0" fillId="0" borderId="64" xfId="0" applyBorder="1"/>
    <xf numFmtId="0" fontId="12" fillId="0" borderId="0" xfId="0" applyFont="1" applyBorder="1" applyAlignment="1">
      <alignment horizontal="center"/>
    </xf>
    <xf numFmtId="0" fontId="0" fillId="0" borderId="64" xfId="0" quotePrefix="1" applyBorder="1"/>
    <xf numFmtId="0" fontId="30" fillId="0" borderId="64" xfId="0" applyFont="1" applyBorder="1" applyAlignment="1">
      <alignment vertical="center"/>
    </xf>
    <xf numFmtId="0" fontId="12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0" fillId="0" borderId="0" xfId="0" applyFont="1" applyFill="1" applyBorder="1" applyAlignment="1"/>
    <xf numFmtId="164" fontId="12" fillId="0" borderId="71" xfId="0" applyNumberFormat="1" applyFont="1" applyBorder="1" applyAlignment="1">
      <alignment vertical="center"/>
    </xf>
    <xf numFmtId="0" fontId="12" fillId="0" borderId="72" xfId="0" applyFont="1" applyBorder="1"/>
    <xf numFmtId="0" fontId="12" fillId="0" borderId="73" xfId="0" applyFont="1" applyBorder="1" applyAlignment="1">
      <alignment horizontal="center"/>
    </xf>
    <xf numFmtId="0" fontId="12" fillId="0" borderId="74" xfId="0" applyFont="1" applyBorder="1" applyAlignment="1">
      <alignment horizontal="center"/>
    </xf>
    <xf numFmtId="0" fontId="12" fillId="0" borderId="60" xfId="0" applyFont="1" applyBorder="1" applyAlignment="1">
      <alignment horizontal="center"/>
    </xf>
    <xf numFmtId="0" fontId="12" fillId="0" borderId="75" xfId="0" applyFont="1" applyBorder="1" applyAlignment="1">
      <alignment horizontal="center"/>
    </xf>
    <xf numFmtId="0" fontId="12" fillId="0" borderId="76" xfId="0" applyFont="1" applyBorder="1" applyAlignment="1">
      <alignment horizontal="center"/>
    </xf>
    <xf numFmtId="0" fontId="12" fillId="0" borderId="77" xfId="0" applyFont="1" applyBorder="1"/>
    <xf numFmtId="0" fontId="12" fillId="0" borderId="78" xfId="0" applyFont="1" applyBorder="1" applyAlignment="1">
      <alignment horizontal="center"/>
    </xf>
    <xf numFmtId="49" fontId="12" fillId="0" borderId="79" xfId="0" applyNumberFormat="1" applyFont="1" applyBorder="1" applyAlignment="1">
      <alignment horizontal="center" vertical="center"/>
    </xf>
    <xf numFmtId="49" fontId="12" fillId="0" borderId="80" xfId="0" quotePrefix="1" applyNumberFormat="1" applyFont="1" applyBorder="1" applyAlignment="1">
      <alignment horizontal="center" vertical="center"/>
    </xf>
    <xf numFmtId="49" fontId="12" fillId="0" borderId="81" xfId="0" applyNumberFormat="1" applyFont="1" applyBorder="1" applyAlignment="1">
      <alignment horizontal="center" vertical="center"/>
    </xf>
    <xf numFmtId="49" fontId="12" fillId="0" borderId="10" xfId="0" applyNumberFormat="1" applyFont="1" applyBorder="1" applyAlignment="1">
      <alignment horizontal="center" vertical="center"/>
    </xf>
    <xf numFmtId="49" fontId="12" fillId="0" borderId="15" xfId="0" applyNumberFormat="1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49" fontId="12" fillId="0" borderId="15" xfId="0" quotePrefix="1" applyNumberFormat="1" applyFont="1" applyBorder="1" applyAlignment="1">
      <alignment horizontal="center" vertical="center"/>
    </xf>
    <xf numFmtId="49" fontId="12" fillId="0" borderId="82" xfId="0" quotePrefix="1" applyNumberFormat="1" applyFont="1" applyBorder="1" applyAlignment="1">
      <alignment horizontal="center" vertical="center"/>
    </xf>
    <xf numFmtId="1" fontId="12" fillId="0" borderId="81" xfId="0" applyNumberFormat="1" applyFont="1" applyBorder="1" applyAlignment="1">
      <alignment horizontal="center" vertical="center"/>
    </xf>
    <xf numFmtId="0" fontId="30" fillId="0" borderId="15" xfId="0" applyFont="1" applyBorder="1" applyAlignment="1">
      <alignment horizontal="center" vertical="center"/>
    </xf>
    <xf numFmtId="0" fontId="0" fillId="0" borderId="15" xfId="0" applyFont="1" applyFill="1" applyBorder="1" applyAlignment="1"/>
    <xf numFmtId="0" fontId="30" fillId="0" borderId="15" xfId="0" applyFont="1" applyBorder="1" applyAlignment="1">
      <alignment vertical="center"/>
    </xf>
    <xf numFmtId="164" fontId="12" fillId="0" borderId="82" xfId="0" applyNumberFormat="1" applyFont="1" applyBorder="1" applyAlignment="1">
      <alignment horizontal="right" vertical="center"/>
    </xf>
    <xf numFmtId="0" fontId="30" fillId="0" borderId="15" xfId="0" applyFont="1" applyFill="1" applyBorder="1" applyAlignment="1">
      <alignment horizontal="center" vertical="center"/>
    </xf>
    <xf numFmtId="0" fontId="12" fillId="0" borderId="83" xfId="0" applyFont="1" applyBorder="1" applyAlignment="1">
      <alignment vertical="center"/>
    </xf>
    <xf numFmtId="0" fontId="2" fillId="0" borderId="0" xfId="1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2" fillId="0" borderId="0" xfId="1" applyFont="1" applyBorder="1" applyAlignment="1">
      <alignment horizontal="left"/>
    </xf>
    <xf numFmtId="3" fontId="2" fillId="0" borderId="0" xfId="1" applyNumberFormat="1" applyFont="1" applyBorder="1" applyAlignment="1">
      <alignment horizontal="center"/>
    </xf>
    <xf numFmtId="164" fontId="2" fillId="0" borderId="0" xfId="1" applyNumberFormat="1" applyFont="1" applyBorder="1" applyAlignment="1">
      <alignment horizontal="right"/>
    </xf>
    <xf numFmtId="0" fontId="12" fillId="0" borderId="0" xfId="0" applyFont="1" applyBorder="1" applyAlignment="1">
      <alignment horizontal="center"/>
    </xf>
    <xf numFmtId="0" fontId="37" fillId="0" borderId="62" xfId="0" applyFont="1" applyBorder="1" applyAlignment="1">
      <alignment horizontal="left" vertical="top"/>
    </xf>
    <xf numFmtId="0" fontId="38" fillId="0" borderId="62" xfId="0" applyFont="1" applyBorder="1" applyAlignment="1">
      <alignment horizontal="left" vertical="top"/>
    </xf>
    <xf numFmtId="0" fontId="38" fillId="0" borderId="62" xfId="0" applyFont="1" applyBorder="1" applyAlignment="1">
      <alignment horizontal="left" vertical="center"/>
    </xf>
    <xf numFmtId="0" fontId="37" fillId="0" borderId="64" xfId="0" applyFont="1" applyBorder="1" applyAlignment="1">
      <alignment horizontal="center"/>
    </xf>
    <xf numFmtId="1" fontId="12" fillId="0" borderId="17" xfId="0" applyNumberFormat="1" applyFont="1" applyBorder="1" applyAlignment="1">
      <alignment horizontal="center" vertical="center"/>
    </xf>
    <xf numFmtId="0" fontId="0" fillId="0" borderId="11" xfId="0" applyBorder="1"/>
    <xf numFmtId="0" fontId="37" fillId="0" borderId="17" xfId="0" applyFont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15" fontId="0" fillId="0" borderId="17" xfId="0" quotePrefix="1" applyNumberFormat="1" applyBorder="1"/>
    <xf numFmtId="164" fontId="12" fillId="0" borderId="47" xfId="0" applyNumberFormat="1" applyFont="1" applyBorder="1" applyAlignment="1">
      <alignment horizontal="right" vertical="center"/>
    </xf>
    <xf numFmtId="0" fontId="2" fillId="0" borderId="62" xfId="1" applyFont="1" applyBorder="1"/>
    <xf numFmtId="15" fontId="0" fillId="0" borderId="64" xfId="0" quotePrefix="1" applyNumberFormat="1" applyBorder="1"/>
    <xf numFmtId="3" fontId="2" fillId="0" borderId="0" xfId="1" applyNumberFormat="1" applyFont="1" applyBorder="1" applyAlignment="1">
      <alignment horizontal="center"/>
    </xf>
    <xf numFmtId="164" fontId="2" fillId="0" borderId="0" xfId="1" applyNumberFormat="1" applyFont="1" applyBorder="1" applyAlignment="1">
      <alignment horizontal="right"/>
    </xf>
    <xf numFmtId="0" fontId="12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37" fillId="0" borderId="62" xfId="0" applyFont="1" applyBorder="1" applyAlignment="1">
      <alignment vertical="center"/>
    </xf>
    <xf numFmtId="0" fontId="37" fillId="4" borderId="62" xfId="0" applyFont="1" applyFill="1" applyBorder="1" applyAlignment="1">
      <alignment vertical="center"/>
    </xf>
    <xf numFmtId="0" fontId="2" fillId="0" borderId="62" xfId="0" applyFont="1" applyFill="1" applyBorder="1" applyAlignment="1">
      <alignment horizontal="left" vertical="center"/>
    </xf>
    <xf numFmtId="0" fontId="37" fillId="0" borderId="62" xfId="0" applyFont="1" applyBorder="1" applyAlignment="1">
      <alignment horizontal="left"/>
    </xf>
    <xf numFmtId="0" fontId="37" fillId="0" borderId="17" xfId="0" applyFont="1" applyBorder="1"/>
    <xf numFmtId="0" fontId="37" fillId="0" borderId="64" xfId="0" applyFont="1" applyBorder="1"/>
    <xf numFmtId="0" fontId="37" fillId="0" borderId="17" xfId="0" quotePrefix="1" applyFont="1" applyBorder="1"/>
    <xf numFmtId="0" fontId="37" fillId="0" borderId="64" xfId="0" quotePrefix="1" applyFont="1" applyBorder="1"/>
    <xf numFmtId="0" fontId="37" fillId="0" borderId="64" xfId="3" quotePrefix="1" applyNumberFormat="1" applyFont="1" applyBorder="1" applyAlignment="1">
      <alignment horizontal="center"/>
    </xf>
    <xf numFmtId="164" fontId="2" fillId="0" borderId="12" xfId="0" applyNumberFormat="1" applyFont="1" applyBorder="1" applyAlignment="1">
      <alignment vertical="center"/>
    </xf>
    <xf numFmtId="170" fontId="2" fillId="0" borderId="0" xfId="3" applyNumberFormat="1" applyFont="1" applyBorder="1" applyAlignment="1"/>
    <xf numFmtId="0" fontId="12" fillId="0" borderId="18" xfId="0" quotePrefix="1" applyFont="1" applyBorder="1" applyAlignment="1">
      <alignment horizontal="center" vertical="center"/>
    </xf>
    <xf numFmtId="15" fontId="0" fillId="0" borderId="9" xfId="0" quotePrefix="1" applyNumberFormat="1" applyBorder="1"/>
    <xf numFmtId="164" fontId="12" fillId="0" borderId="14" xfId="0" applyNumberFormat="1" applyFont="1" applyBorder="1" applyAlignment="1">
      <alignment horizontal="right" vertical="center"/>
    </xf>
    <xf numFmtId="0" fontId="12" fillId="0" borderId="50" xfId="0" applyFont="1" applyFill="1" applyBorder="1" applyAlignment="1">
      <alignment horizontal="left" vertical="center"/>
    </xf>
    <xf numFmtId="49" fontId="0" fillId="0" borderId="9" xfId="0" applyNumberForma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5" fontId="0" fillId="0" borderId="48" xfId="0" quotePrefix="1" applyNumberFormat="1" applyBorder="1"/>
    <xf numFmtId="0" fontId="2" fillId="0" borderId="0" xfId="1" applyFont="1" applyBorder="1" applyAlignment="1">
      <alignment horizontal="right"/>
    </xf>
    <xf numFmtId="0" fontId="12" fillId="0" borderId="0" xfId="0" applyFont="1" applyBorder="1" applyAlignment="1">
      <alignment horizontal="center"/>
    </xf>
    <xf numFmtId="9" fontId="2" fillId="0" borderId="9" xfId="1" applyNumberFormat="1" applyFont="1" applyBorder="1" applyAlignment="1">
      <alignment horizontal="left"/>
    </xf>
    <xf numFmtId="3" fontId="2" fillId="0" borderId="0" xfId="1" applyNumberFormat="1" applyFont="1" applyBorder="1" applyAlignment="1"/>
    <xf numFmtId="15" fontId="0" fillId="0" borderId="64" xfId="0" applyNumberFormat="1" applyBorder="1"/>
    <xf numFmtId="0" fontId="2" fillId="0" borderId="62" xfId="0" applyNumberFormat="1" applyFont="1" applyFill="1" applyBorder="1" applyAlignment="1" applyProtection="1"/>
    <xf numFmtId="0" fontId="40" fillId="0" borderId="64" xfId="0" applyNumberFormat="1" applyFont="1" applyFill="1" applyBorder="1" applyAlignment="1" applyProtection="1"/>
    <xf numFmtId="0" fontId="23" fillId="0" borderId="64" xfId="0" applyNumberFormat="1" applyFont="1" applyFill="1" applyBorder="1" applyAlignment="1" applyProtection="1"/>
    <xf numFmtId="0" fontId="16" fillId="0" borderId="0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9" fillId="0" borderId="0" xfId="0" applyFont="1" applyBorder="1" applyAlignment="1">
      <alignment horizontal="center"/>
    </xf>
    <xf numFmtId="0" fontId="14" fillId="0" borderId="0" xfId="0" applyFont="1" applyAlignment="1">
      <alignment horizontal="left" vertical="top" wrapText="1"/>
    </xf>
    <xf numFmtId="169" fontId="16" fillId="0" borderId="0" xfId="0" applyNumberFormat="1" applyFont="1" applyAlignment="1">
      <alignment horizontal="left"/>
    </xf>
    <xf numFmtId="169" fontId="16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16" fillId="0" borderId="0" xfId="0" applyFont="1" applyAlignment="1">
      <alignment horizontal="left" vertical="center" wrapText="1"/>
    </xf>
    <xf numFmtId="0" fontId="34" fillId="0" borderId="65" xfId="0" applyFont="1" applyBorder="1" applyAlignment="1">
      <alignment horizontal="center" vertical="center"/>
    </xf>
    <xf numFmtId="0" fontId="34" fillId="0" borderId="66" xfId="0" applyFont="1" applyBorder="1" applyAlignment="1">
      <alignment horizontal="center" vertical="center"/>
    </xf>
    <xf numFmtId="0" fontId="34" fillId="0" borderId="69" xfId="0" applyFont="1" applyBorder="1" applyAlignment="1">
      <alignment horizontal="center" vertical="center"/>
    </xf>
    <xf numFmtId="0" fontId="34" fillId="0" borderId="70" xfId="0" applyFont="1" applyBorder="1" applyAlignment="1">
      <alignment horizontal="center" vertical="center"/>
    </xf>
    <xf numFmtId="0" fontId="34" fillId="0" borderId="67" xfId="0" applyFont="1" applyBorder="1" applyAlignment="1">
      <alignment horizontal="center" vertical="center"/>
    </xf>
    <xf numFmtId="0" fontId="34" fillId="0" borderId="68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/>
    </xf>
    <xf numFmtId="0" fontId="14" fillId="0" borderId="26" xfId="0" applyFont="1" applyBorder="1" applyAlignment="1">
      <alignment horizontal="left" vertical="top" wrapText="1"/>
    </xf>
    <xf numFmtId="0" fontId="14" fillId="0" borderId="36" xfId="0" applyFont="1" applyBorder="1" applyAlignment="1">
      <alignment horizontal="left" vertical="top" wrapText="1"/>
    </xf>
    <xf numFmtId="0" fontId="14" fillId="0" borderId="0" xfId="0" applyFont="1" applyBorder="1" applyAlignment="1">
      <alignment horizontal="left" vertical="top" wrapText="1"/>
    </xf>
    <xf numFmtId="0" fontId="14" fillId="0" borderId="9" xfId="0" applyFont="1" applyBorder="1" applyAlignment="1">
      <alignment horizontal="left" vertical="top" wrapText="1"/>
    </xf>
    <xf numFmtId="169" fontId="20" fillId="0" borderId="0" xfId="0" applyNumberFormat="1" applyFont="1" applyBorder="1" applyAlignment="1">
      <alignment horizontal="left" vertical="center"/>
    </xf>
    <xf numFmtId="169" fontId="20" fillId="0" borderId="14" xfId="0" applyNumberFormat="1" applyFont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169" fontId="16" fillId="0" borderId="0" xfId="0" applyNumberFormat="1" applyFont="1" applyAlignment="1">
      <alignment horizontal="left" vertical="center"/>
    </xf>
    <xf numFmtId="0" fontId="16" fillId="0" borderId="9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169" fontId="14" fillId="0" borderId="0" xfId="0" applyNumberFormat="1" applyFont="1" applyBorder="1" applyAlignment="1">
      <alignment horizontal="left"/>
    </xf>
    <xf numFmtId="0" fontId="35" fillId="0" borderId="0" xfId="0" applyFont="1" applyAlignment="1">
      <alignment horizontal="center"/>
    </xf>
    <xf numFmtId="0" fontId="2" fillId="0" borderId="0" xfId="1" applyFont="1" applyBorder="1" applyAlignment="1">
      <alignment horizontal="center"/>
    </xf>
    <xf numFmtId="0" fontId="2" fillId="0" borderId="0" xfId="1" applyFont="1" applyBorder="1" applyAlignment="1" applyProtection="1">
      <alignment horizontal="center" vertical="top"/>
    </xf>
    <xf numFmtId="0" fontId="4" fillId="0" borderId="0" xfId="1" applyFont="1" applyBorder="1" applyAlignment="1">
      <alignment horizontal="center"/>
    </xf>
    <xf numFmtId="164" fontId="2" fillId="0" borderId="0" xfId="1" applyNumberFormat="1" applyFont="1" applyBorder="1" applyAlignment="1">
      <alignment horizontal="left"/>
    </xf>
    <xf numFmtId="0" fontId="2" fillId="0" borderId="0" xfId="1" applyFont="1" applyBorder="1" applyAlignment="1">
      <alignment horizontal="left"/>
    </xf>
    <xf numFmtId="0" fontId="6" fillId="0" borderId="0" xfId="1" applyFont="1" applyBorder="1" applyAlignment="1">
      <alignment horizontal="center"/>
    </xf>
    <xf numFmtId="0" fontId="5" fillId="0" borderId="0" xfId="1" applyFont="1" applyBorder="1" applyAlignment="1">
      <alignment horizontal="center"/>
    </xf>
    <xf numFmtId="169" fontId="2" fillId="0" borderId="0" xfId="1" applyNumberFormat="1" applyFont="1" applyBorder="1" applyAlignment="1">
      <alignment horizontal="left"/>
    </xf>
    <xf numFmtId="164" fontId="2" fillId="0" borderId="31" xfId="1" applyNumberFormat="1" applyFont="1" applyBorder="1" applyAlignment="1">
      <alignment horizontal="center"/>
    </xf>
    <xf numFmtId="0" fontId="2" fillId="0" borderId="32" xfId="1" applyFont="1" applyBorder="1" applyAlignment="1">
      <alignment horizontal="center" vertical="center"/>
    </xf>
    <xf numFmtId="0" fontId="2" fillId="0" borderId="33" xfId="1" applyFont="1" applyBorder="1" applyAlignment="1">
      <alignment horizontal="center" vertical="center"/>
    </xf>
    <xf numFmtId="0" fontId="2" fillId="0" borderId="34" xfId="1" applyFont="1" applyBorder="1" applyAlignment="1">
      <alignment horizontal="center" vertical="center"/>
    </xf>
    <xf numFmtId="0" fontId="2" fillId="0" borderId="26" xfId="1" applyFont="1" applyBorder="1" applyAlignment="1">
      <alignment horizontal="center" vertical="center"/>
    </xf>
    <xf numFmtId="0" fontId="2" fillId="0" borderId="35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34" xfId="1" applyFont="1" applyBorder="1" applyAlignment="1">
      <alignment horizontal="center"/>
    </xf>
    <xf numFmtId="0" fontId="2" fillId="0" borderId="35" xfId="1" applyFont="1" applyBorder="1" applyAlignment="1">
      <alignment horizontal="center"/>
    </xf>
    <xf numFmtId="0" fontId="2" fillId="0" borderId="36" xfId="1" applyFont="1" applyBorder="1" applyAlignment="1">
      <alignment horizontal="center" vertical="center"/>
    </xf>
    <xf numFmtId="0" fontId="2" fillId="0" borderId="37" xfId="1" applyFont="1" applyBorder="1" applyAlignment="1">
      <alignment horizontal="center" vertical="center"/>
    </xf>
    <xf numFmtId="49" fontId="2" fillId="0" borderId="27" xfId="1" applyNumberFormat="1" applyFont="1" applyBorder="1" applyAlignment="1">
      <alignment horizontal="center"/>
    </xf>
    <xf numFmtId="49" fontId="2" fillId="0" borderId="38" xfId="1" applyNumberFormat="1" applyFont="1" applyBorder="1" applyAlignment="1">
      <alignment horizontal="center"/>
    </xf>
    <xf numFmtId="169" fontId="2" fillId="0" borderId="0" xfId="1" quotePrefix="1" applyNumberFormat="1" applyFont="1" applyBorder="1" applyAlignment="1">
      <alignment horizontal="left"/>
    </xf>
    <xf numFmtId="3" fontId="2" fillId="0" borderId="0" xfId="1" applyNumberFormat="1" applyFont="1" applyBorder="1" applyAlignment="1">
      <alignment horizontal="center"/>
    </xf>
    <xf numFmtId="0" fontId="2" fillId="0" borderId="11" xfId="1" applyFont="1" applyBorder="1" applyAlignment="1">
      <alignment horizontal="center"/>
    </xf>
    <xf numFmtId="164" fontId="2" fillId="0" borderId="14" xfId="1" applyNumberFormat="1" applyFont="1" applyBorder="1" applyAlignment="1">
      <alignment horizontal="right"/>
    </xf>
    <xf numFmtId="49" fontId="2" fillId="0" borderId="0" xfId="1" applyNumberFormat="1" applyFont="1" applyBorder="1" applyAlignment="1">
      <alignment horizontal="right"/>
    </xf>
    <xf numFmtId="0" fontId="11" fillId="0" borderId="26" xfId="1" applyFont="1" applyBorder="1" applyAlignment="1">
      <alignment horizontal="center"/>
    </xf>
    <xf numFmtId="1" fontId="5" fillId="0" borderId="0" xfId="1" applyNumberFormat="1" applyFont="1" applyBorder="1" applyAlignment="1">
      <alignment horizontal="center"/>
    </xf>
    <xf numFmtId="1" fontId="2" fillId="0" borderId="0" xfId="1" quotePrefix="1" applyNumberFormat="1" applyFont="1" applyBorder="1" applyAlignment="1">
      <alignment horizontal="left"/>
    </xf>
    <xf numFmtId="37" fontId="10" fillId="0" borderId="13" xfId="1" quotePrefix="1" applyNumberFormat="1" applyFont="1" applyBorder="1" applyAlignment="1">
      <alignment horizontal="center" vertical="center"/>
    </xf>
    <xf numFmtId="37" fontId="10" fillId="0" borderId="11" xfId="1" applyNumberFormat="1" applyFont="1" applyBorder="1" applyAlignment="1">
      <alignment horizontal="center" vertical="center"/>
    </xf>
    <xf numFmtId="164" fontId="8" fillId="0" borderId="0" xfId="1" applyNumberFormat="1" applyFont="1" applyBorder="1" applyAlignment="1">
      <alignment horizontal="right"/>
    </xf>
    <xf numFmtId="0" fontId="2" fillId="0" borderId="13" xfId="1" applyFont="1" applyBorder="1" applyAlignment="1">
      <alignment horizontal="center" vertical="center"/>
    </xf>
    <xf numFmtId="0" fontId="2" fillId="0" borderId="11" xfId="1" applyFont="1" applyBorder="1" applyAlignment="1">
      <alignment horizontal="center" vertical="center"/>
    </xf>
    <xf numFmtId="0" fontId="2" fillId="0" borderId="12" xfId="1" applyFont="1" applyBorder="1" applyAlignment="1">
      <alignment horizontal="center" vertical="center"/>
    </xf>
    <xf numFmtId="164" fontId="2" fillId="0" borderId="13" xfId="1" applyNumberFormat="1" applyFont="1" applyBorder="1" applyAlignment="1">
      <alignment horizontal="center" vertical="center"/>
    </xf>
    <xf numFmtId="164" fontId="2" fillId="0" borderId="11" xfId="1" applyNumberFormat="1" applyFont="1" applyBorder="1" applyAlignment="1">
      <alignment horizontal="center" vertical="center"/>
    </xf>
    <xf numFmtId="37" fontId="10" fillId="0" borderId="12" xfId="1" applyNumberFormat="1" applyFont="1" applyBorder="1" applyAlignment="1">
      <alignment horizontal="center" vertical="center"/>
    </xf>
    <xf numFmtId="0" fontId="7" fillId="0" borderId="0" xfId="1" applyFont="1" applyBorder="1" applyAlignment="1">
      <alignment horizontal="center"/>
    </xf>
    <xf numFmtId="164" fontId="2" fillId="0" borderId="0" xfId="1" applyNumberFormat="1" applyFont="1" applyBorder="1" applyAlignment="1">
      <alignment horizontal="center"/>
    </xf>
    <xf numFmtId="0" fontId="2" fillId="0" borderId="0" xfId="1" applyFont="1" applyBorder="1" applyAlignment="1">
      <alignment horizontal="right"/>
    </xf>
    <xf numFmtId="170" fontId="2" fillId="0" borderId="0" xfId="3" applyNumberFormat="1" applyFont="1" applyBorder="1" applyAlignment="1">
      <alignment horizontal="center"/>
    </xf>
    <xf numFmtId="1" fontId="2" fillId="0" borderId="0" xfId="1" applyNumberFormat="1" applyFont="1" applyAlignment="1">
      <alignment horizontal="left"/>
    </xf>
    <xf numFmtId="0" fontId="2" fillId="0" borderId="0" xfId="1" applyFont="1" applyAlignment="1">
      <alignment horizontal="left"/>
    </xf>
    <xf numFmtId="0" fontId="2" fillId="0" borderId="10" xfId="1" applyFont="1" applyBorder="1" applyAlignment="1">
      <alignment horizontal="center"/>
    </xf>
    <xf numFmtId="0" fontId="2" fillId="0" borderId="9" xfId="1" applyFont="1" applyBorder="1" applyAlignment="1">
      <alignment horizontal="center"/>
    </xf>
    <xf numFmtId="164" fontId="2" fillId="0" borderId="12" xfId="1" applyNumberFormat="1" applyFont="1" applyBorder="1" applyAlignment="1">
      <alignment horizontal="center" vertical="center"/>
    </xf>
    <xf numFmtId="164" fontId="8" fillId="0" borderId="0" xfId="1" applyNumberFormat="1" applyFont="1" applyBorder="1" applyAlignment="1">
      <alignment horizontal="left"/>
    </xf>
    <xf numFmtId="164" fontId="2" fillId="0" borderId="0" xfId="1" applyNumberFormat="1" applyFont="1" applyBorder="1" applyAlignment="1">
      <alignment horizontal="right"/>
    </xf>
    <xf numFmtId="0" fontId="2" fillId="0" borderId="62" xfId="1" applyFont="1" applyBorder="1" applyAlignment="1">
      <alignment horizontal="center"/>
    </xf>
    <xf numFmtId="164" fontId="26" fillId="0" borderId="0" xfId="0" applyNumberFormat="1" applyFont="1" applyBorder="1" applyAlignment="1">
      <alignment horizontal="center"/>
    </xf>
    <xf numFmtId="164" fontId="12" fillId="0" borderId="0" xfId="0" applyNumberFormat="1" applyFont="1" applyBorder="1" applyAlignment="1">
      <alignment horizontal="center"/>
    </xf>
    <xf numFmtId="0" fontId="37" fillId="0" borderId="13" xfId="0" applyFont="1" applyBorder="1" applyAlignment="1">
      <alignment horizontal="center" vertical="center"/>
    </xf>
    <xf numFmtId="0" fontId="37" fillId="0" borderId="12" xfId="0" applyFont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12" fillId="0" borderId="54" xfId="0" applyFont="1" applyBorder="1" applyAlignment="1">
      <alignment horizontal="center"/>
    </xf>
    <xf numFmtId="0" fontId="12" fillId="0" borderId="57" xfId="0" applyFont="1" applyBorder="1" applyAlignment="1">
      <alignment horizontal="center"/>
    </xf>
    <xf numFmtId="0" fontId="12" fillId="0" borderId="56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37" xfId="0" applyFont="1" applyBorder="1" applyAlignment="1">
      <alignment horizontal="center"/>
    </xf>
    <xf numFmtId="0" fontId="12" fillId="0" borderId="13" xfId="0" applyNumberFormat="1" applyFont="1" applyBorder="1" applyAlignment="1">
      <alignment horizontal="center" vertical="center"/>
    </xf>
    <xf numFmtId="0" fontId="12" fillId="0" borderId="11" xfId="0" applyNumberFormat="1" applyFont="1" applyBorder="1" applyAlignment="1">
      <alignment horizontal="center" vertical="center"/>
    </xf>
    <xf numFmtId="0" fontId="12" fillId="0" borderId="53" xfId="0" applyNumberFormat="1" applyFont="1" applyBorder="1" applyAlignment="1">
      <alignment horizontal="center" vertical="center"/>
    </xf>
    <xf numFmtId="0" fontId="12" fillId="0" borderId="0" xfId="0" applyFont="1" applyBorder="1" applyAlignment="1">
      <alignment horizontal="center"/>
    </xf>
    <xf numFmtId="0" fontId="37" fillId="0" borderId="13" xfId="0" applyFont="1" applyBorder="1" applyAlignment="1">
      <alignment horizontal="center" vertical="top"/>
    </xf>
    <xf numFmtId="0" fontId="37" fillId="0" borderId="12" xfId="0" applyFont="1" applyBorder="1" applyAlignment="1">
      <alignment horizontal="center" vertical="top"/>
    </xf>
    <xf numFmtId="0" fontId="29" fillId="0" borderId="0" xfId="0" applyFont="1" applyBorder="1" applyAlignment="1">
      <alignment horizontal="center"/>
    </xf>
    <xf numFmtId="0" fontId="12" fillId="0" borderId="84" xfId="0" applyNumberFormat="1" applyFont="1" applyBorder="1" applyAlignment="1">
      <alignment horizontal="center" vertical="center"/>
    </xf>
    <xf numFmtId="0" fontId="12" fillId="0" borderId="85" xfId="0" applyNumberFormat="1" applyFont="1" applyBorder="1" applyAlignment="1">
      <alignment horizontal="center" vertical="center"/>
    </xf>
    <xf numFmtId="0" fontId="12" fillId="0" borderId="86" xfId="0" applyNumberFormat="1" applyFont="1" applyBorder="1" applyAlignment="1">
      <alignment horizontal="center" vertical="center"/>
    </xf>
    <xf numFmtId="0" fontId="14" fillId="0" borderId="0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41" fillId="0" borderId="0" xfId="0" applyFont="1" applyBorder="1" applyAlignment="1">
      <alignment horizontal="center"/>
    </xf>
    <xf numFmtId="0" fontId="41" fillId="0" borderId="9" xfId="0" applyFont="1" applyBorder="1" applyAlignment="1">
      <alignment horizontal="center"/>
    </xf>
    <xf numFmtId="0" fontId="14" fillId="0" borderId="26" xfId="0" applyFont="1" applyBorder="1"/>
    <xf numFmtId="0" fontId="14" fillId="0" borderId="0" xfId="0" applyFont="1" applyBorder="1"/>
  </cellXfs>
  <cellStyles count="4">
    <cellStyle name="Comma" xfId="3" builtinId="3"/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66675</xdr:rowOff>
    </xdr:from>
    <xdr:to>
      <xdr:col>2</xdr:col>
      <xdr:colOff>485775</xdr:colOff>
      <xdr:row>4</xdr:row>
      <xdr:rowOff>76200</xdr:rowOff>
    </xdr:to>
    <xdr:pic>
      <xdr:nvPicPr>
        <xdr:cNvPr id="2" name="Picture 2" descr="STISlogoLigh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66675"/>
          <a:ext cx="809625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40194</xdr:colOff>
      <xdr:row>0</xdr:row>
      <xdr:rowOff>57151</xdr:rowOff>
    </xdr:from>
    <xdr:to>
      <xdr:col>13</xdr:col>
      <xdr:colOff>952500</xdr:colOff>
      <xdr:row>4</xdr:row>
      <xdr:rowOff>137583</xdr:rowOff>
    </xdr:to>
    <xdr:sp macro="" textlink="">
      <xdr:nvSpPr>
        <xdr:cNvPr id="3" name="Text Box 15"/>
        <xdr:cNvSpPr txBox="1">
          <a:spLocks noChangeArrowheads="1"/>
        </xdr:cNvSpPr>
      </xdr:nvSpPr>
      <xdr:spPr bwMode="auto">
        <a:xfrm>
          <a:off x="1421319" y="57151"/>
          <a:ext cx="4808031" cy="8424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700"/>
            </a:lnSpc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Book Antiqua"/>
            </a:rPr>
            <a:t>SEKOLAH TINGGI ILMU STATISTIK</a:t>
          </a:r>
          <a:endParaRPr lang="en-US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1000"/>
            </a:lnSpc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Book Antiqua"/>
            </a:rPr>
            <a:t>Jl. Otto Iskandardinata No. 64C, Jakarta 13330</a:t>
          </a:r>
          <a:endParaRPr lang="en-US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1000"/>
            </a:lnSpc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Book Antiqua"/>
            </a:rPr>
            <a:t>Telp.(021) 8508812, 8191437, Fax. 8197577, Web: www.stis.ac.id,</a:t>
          </a:r>
          <a:endParaRPr lang="en-US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1000"/>
            </a:lnSpc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Book Antiqua"/>
            </a:rPr>
            <a:t>Email: info@stis.ac.id</a:t>
          </a:r>
          <a:endParaRPr lang="en-US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1200"/>
            </a:lnSpc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323850</xdr:colOff>
      <xdr:row>4</xdr:row>
      <xdr:rowOff>180975</xdr:rowOff>
    </xdr:from>
    <xdr:to>
      <xdr:col>13</xdr:col>
      <xdr:colOff>981075</xdr:colOff>
      <xdr:row>4</xdr:row>
      <xdr:rowOff>180975</xdr:rowOff>
    </xdr:to>
    <xdr:cxnSp macro="">
      <xdr:nvCxnSpPr>
        <xdr:cNvPr id="4" name="AutoShape 14"/>
        <xdr:cNvCxnSpPr>
          <a:cxnSpLocks noChangeShapeType="1"/>
        </xdr:cNvCxnSpPr>
      </xdr:nvCxnSpPr>
      <xdr:spPr bwMode="auto">
        <a:xfrm>
          <a:off x="323850" y="942975"/>
          <a:ext cx="593407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66675</xdr:rowOff>
    </xdr:from>
    <xdr:to>
      <xdr:col>2</xdr:col>
      <xdr:colOff>485775</xdr:colOff>
      <xdr:row>4</xdr:row>
      <xdr:rowOff>76200</xdr:rowOff>
    </xdr:to>
    <xdr:pic>
      <xdr:nvPicPr>
        <xdr:cNvPr id="4100" name="Picture 2" descr="STISlogoLigh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66675"/>
          <a:ext cx="809625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40194</xdr:colOff>
      <xdr:row>0</xdr:row>
      <xdr:rowOff>57151</xdr:rowOff>
    </xdr:from>
    <xdr:to>
      <xdr:col>10</xdr:col>
      <xdr:colOff>952500</xdr:colOff>
      <xdr:row>4</xdr:row>
      <xdr:rowOff>137583</xdr:rowOff>
    </xdr:to>
    <xdr:sp macro="" textlink="">
      <xdr:nvSpPr>
        <xdr:cNvPr id="3" name="Text Box 15"/>
        <xdr:cNvSpPr txBox="1">
          <a:spLocks noChangeArrowheads="1"/>
        </xdr:cNvSpPr>
      </xdr:nvSpPr>
      <xdr:spPr bwMode="auto">
        <a:xfrm>
          <a:off x="1421319" y="57151"/>
          <a:ext cx="4808031" cy="8424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700"/>
            </a:lnSpc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Book Antiqua"/>
            </a:rPr>
            <a:t>SEKOLAH TINGGI ILMU STATISTIK</a:t>
          </a:r>
          <a:endParaRPr lang="en-US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1000"/>
            </a:lnSpc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Book Antiqua"/>
            </a:rPr>
            <a:t>Jl. Otto Iskandardinata No. 64C, Jakarta 13330</a:t>
          </a:r>
          <a:endParaRPr lang="en-US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1000"/>
            </a:lnSpc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Book Antiqua"/>
            </a:rPr>
            <a:t>Telp.(021) 8508812, 8191437, Fax. 8197577, Web: www.stis.ac.id,</a:t>
          </a:r>
          <a:endParaRPr lang="en-US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1000"/>
            </a:lnSpc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Book Antiqua"/>
            </a:rPr>
            <a:t>Email: info@stis.ac.id</a:t>
          </a:r>
          <a:endParaRPr lang="en-US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1200"/>
            </a:lnSpc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323850</xdr:colOff>
      <xdr:row>4</xdr:row>
      <xdr:rowOff>180975</xdr:rowOff>
    </xdr:from>
    <xdr:to>
      <xdr:col>10</xdr:col>
      <xdr:colOff>981075</xdr:colOff>
      <xdr:row>4</xdr:row>
      <xdr:rowOff>180975</xdr:rowOff>
    </xdr:to>
    <xdr:cxnSp macro="">
      <xdr:nvCxnSpPr>
        <xdr:cNvPr id="4102" name="AutoShape 14"/>
        <xdr:cNvCxnSpPr>
          <a:cxnSpLocks noChangeShapeType="1"/>
        </xdr:cNvCxnSpPr>
      </xdr:nvCxnSpPr>
      <xdr:spPr bwMode="auto">
        <a:xfrm>
          <a:off x="323850" y="942975"/>
          <a:ext cx="593407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1257300</xdr:colOff>
      <xdr:row>44</xdr:row>
      <xdr:rowOff>0</xdr:rowOff>
    </xdr:from>
    <xdr:to>
      <xdr:col>16</xdr:col>
      <xdr:colOff>1276350</xdr:colOff>
      <xdr:row>45</xdr:row>
      <xdr:rowOff>19050</xdr:rowOff>
    </xdr:to>
    <xdr:sp macro="" textlink="">
      <xdr:nvSpPr>
        <xdr:cNvPr id="3075" name="Text Box 2"/>
        <xdr:cNvSpPr txBox="1">
          <a:spLocks noChangeArrowheads="1"/>
        </xdr:cNvSpPr>
      </xdr:nvSpPr>
      <xdr:spPr bwMode="auto">
        <a:xfrm>
          <a:off x="6696075" y="10839450"/>
          <a:ext cx="1905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2228850</xdr:colOff>
      <xdr:row>44</xdr:row>
      <xdr:rowOff>0</xdr:rowOff>
    </xdr:from>
    <xdr:to>
      <xdr:col>17</xdr:col>
      <xdr:colOff>514350</xdr:colOff>
      <xdr:row>45</xdr:row>
      <xdr:rowOff>38100</xdr:rowOff>
    </xdr:to>
    <xdr:sp macro="" textlink="">
      <xdr:nvSpPr>
        <xdr:cNvPr id="3076" name="Text Box 3"/>
        <xdr:cNvSpPr txBox="1">
          <a:spLocks noChangeArrowheads="1"/>
        </xdr:cNvSpPr>
      </xdr:nvSpPr>
      <xdr:spPr bwMode="auto">
        <a:xfrm flipH="1">
          <a:off x="7505700" y="10839450"/>
          <a:ext cx="5810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1257300</xdr:colOff>
      <xdr:row>34</xdr:row>
      <xdr:rowOff>0</xdr:rowOff>
    </xdr:from>
    <xdr:to>
      <xdr:col>17</xdr:col>
      <xdr:colOff>1276350</xdr:colOff>
      <xdr:row>35</xdr:row>
      <xdr:rowOff>57150</xdr:rowOff>
    </xdr:to>
    <xdr:sp macro="" textlink="">
      <xdr:nvSpPr>
        <xdr:cNvPr id="1027" name="Text Box 2"/>
        <xdr:cNvSpPr txBox="1">
          <a:spLocks noChangeArrowheads="1"/>
        </xdr:cNvSpPr>
      </xdr:nvSpPr>
      <xdr:spPr bwMode="auto">
        <a:xfrm>
          <a:off x="7572375" y="9544050"/>
          <a:ext cx="1905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17</xdr:col>
      <xdr:colOff>2228850</xdr:colOff>
      <xdr:row>34</xdr:row>
      <xdr:rowOff>0</xdr:rowOff>
    </xdr:from>
    <xdr:to>
      <xdr:col>18</xdr:col>
      <xdr:colOff>581025</xdr:colOff>
      <xdr:row>35</xdr:row>
      <xdr:rowOff>76200</xdr:rowOff>
    </xdr:to>
    <xdr:sp macro="" textlink="">
      <xdr:nvSpPr>
        <xdr:cNvPr id="1028" name="Text Box 3"/>
        <xdr:cNvSpPr txBox="1">
          <a:spLocks noChangeArrowheads="1"/>
        </xdr:cNvSpPr>
      </xdr:nvSpPr>
      <xdr:spPr bwMode="auto">
        <a:xfrm flipH="1">
          <a:off x="8162925" y="9544050"/>
          <a:ext cx="5810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49</xdr:row>
      <xdr:rowOff>0</xdr:rowOff>
    </xdr:from>
    <xdr:to>
      <xdr:col>0</xdr:col>
      <xdr:colOff>152400</xdr:colOff>
      <xdr:row>49</xdr:row>
      <xdr:rowOff>200025</xdr:rowOff>
    </xdr:to>
    <xdr:sp macro="" textlink="">
      <xdr:nvSpPr>
        <xdr:cNvPr id="2061" name="Text Box 1"/>
        <xdr:cNvSpPr txBox="1">
          <a:spLocks noChangeArrowheads="1"/>
        </xdr:cNvSpPr>
      </xdr:nvSpPr>
      <xdr:spPr bwMode="auto">
        <a:xfrm>
          <a:off x="76200" y="118872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28575</xdr:colOff>
      <xdr:row>49</xdr:row>
      <xdr:rowOff>0</xdr:rowOff>
    </xdr:from>
    <xdr:to>
      <xdr:col>2</xdr:col>
      <xdr:colOff>104775</xdr:colOff>
      <xdr:row>49</xdr:row>
      <xdr:rowOff>200025</xdr:rowOff>
    </xdr:to>
    <xdr:sp macro="" textlink="">
      <xdr:nvSpPr>
        <xdr:cNvPr id="2062" name="Text Box 2"/>
        <xdr:cNvSpPr txBox="1">
          <a:spLocks noChangeArrowheads="1"/>
        </xdr:cNvSpPr>
      </xdr:nvSpPr>
      <xdr:spPr bwMode="auto">
        <a:xfrm>
          <a:off x="419100" y="118872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457200</xdr:colOff>
      <xdr:row>49</xdr:row>
      <xdr:rowOff>0</xdr:rowOff>
    </xdr:from>
    <xdr:to>
      <xdr:col>4</xdr:col>
      <xdr:colOff>76200</xdr:colOff>
      <xdr:row>49</xdr:row>
      <xdr:rowOff>200025</xdr:rowOff>
    </xdr:to>
    <xdr:sp macro="" textlink="">
      <xdr:nvSpPr>
        <xdr:cNvPr id="2063" name="Text Box 3"/>
        <xdr:cNvSpPr txBox="1">
          <a:spLocks noChangeArrowheads="1"/>
        </xdr:cNvSpPr>
      </xdr:nvSpPr>
      <xdr:spPr bwMode="auto">
        <a:xfrm>
          <a:off x="800100" y="118872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17</xdr:col>
      <xdr:colOff>409575</xdr:colOff>
      <xdr:row>49</xdr:row>
      <xdr:rowOff>0</xdr:rowOff>
    </xdr:from>
    <xdr:to>
      <xdr:col>17</xdr:col>
      <xdr:colOff>485775</xdr:colOff>
      <xdr:row>49</xdr:row>
      <xdr:rowOff>200025</xdr:rowOff>
    </xdr:to>
    <xdr:sp macro="" textlink="">
      <xdr:nvSpPr>
        <xdr:cNvPr id="2064" name="Text Box 4"/>
        <xdr:cNvSpPr txBox="1">
          <a:spLocks noChangeArrowheads="1"/>
        </xdr:cNvSpPr>
      </xdr:nvSpPr>
      <xdr:spPr bwMode="auto">
        <a:xfrm>
          <a:off x="5629275" y="118872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200025</xdr:colOff>
      <xdr:row>49</xdr:row>
      <xdr:rowOff>0</xdr:rowOff>
    </xdr:from>
    <xdr:to>
      <xdr:col>5</xdr:col>
      <xdr:colOff>0</xdr:colOff>
      <xdr:row>49</xdr:row>
      <xdr:rowOff>200025</xdr:rowOff>
    </xdr:to>
    <xdr:sp macro="" textlink="">
      <xdr:nvSpPr>
        <xdr:cNvPr id="2065" name="Text Box 7"/>
        <xdr:cNvSpPr txBox="1">
          <a:spLocks noChangeArrowheads="1"/>
        </xdr:cNvSpPr>
      </xdr:nvSpPr>
      <xdr:spPr bwMode="auto">
        <a:xfrm>
          <a:off x="1000125" y="118872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266700</xdr:colOff>
      <xdr:row>49</xdr:row>
      <xdr:rowOff>0</xdr:rowOff>
    </xdr:from>
    <xdr:to>
      <xdr:col>13</xdr:col>
      <xdr:colOff>342900</xdr:colOff>
      <xdr:row>49</xdr:row>
      <xdr:rowOff>200025</xdr:rowOff>
    </xdr:to>
    <xdr:sp macro="" textlink="">
      <xdr:nvSpPr>
        <xdr:cNvPr id="2066" name="Text Box 8"/>
        <xdr:cNvSpPr txBox="1">
          <a:spLocks noChangeArrowheads="1"/>
        </xdr:cNvSpPr>
      </xdr:nvSpPr>
      <xdr:spPr bwMode="auto">
        <a:xfrm>
          <a:off x="3924300" y="118872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49</xdr:row>
      <xdr:rowOff>0</xdr:rowOff>
    </xdr:from>
    <xdr:to>
      <xdr:col>3</xdr:col>
      <xdr:colOff>0</xdr:colOff>
      <xdr:row>49</xdr:row>
      <xdr:rowOff>200025</xdr:rowOff>
    </xdr:to>
    <xdr:sp macro="" textlink="">
      <xdr:nvSpPr>
        <xdr:cNvPr id="2067" name="Text Box 9"/>
        <xdr:cNvSpPr txBox="1">
          <a:spLocks noChangeArrowheads="1"/>
        </xdr:cNvSpPr>
      </xdr:nvSpPr>
      <xdr:spPr bwMode="auto">
        <a:xfrm>
          <a:off x="561975" y="118872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49</xdr:row>
      <xdr:rowOff>0</xdr:rowOff>
    </xdr:from>
    <xdr:to>
      <xdr:col>3</xdr:col>
      <xdr:colOff>0</xdr:colOff>
      <xdr:row>49</xdr:row>
      <xdr:rowOff>200025</xdr:rowOff>
    </xdr:to>
    <xdr:sp macro="" textlink="">
      <xdr:nvSpPr>
        <xdr:cNvPr id="2068" name="Text Box 10"/>
        <xdr:cNvSpPr txBox="1">
          <a:spLocks noChangeArrowheads="1"/>
        </xdr:cNvSpPr>
      </xdr:nvSpPr>
      <xdr:spPr bwMode="auto">
        <a:xfrm>
          <a:off x="561975" y="118872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49</xdr:row>
      <xdr:rowOff>0</xdr:rowOff>
    </xdr:from>
    <xdr:to>
      <xdr:col>3</xdr:col>
      <xdr:colOff>0</xdr:colOff>
      <xdr:row>49</xdr:row>
      <xdr:rowOff>200025</xdr:rowOff>
    </xdr:to>
    <xdr:sp macro="" textlink="">
      <xdr:nvSpPr>
        <xdr:cNvPr id="2069" name="Text Box 11"/>
        <xdr:cNvSpPr txBox="1">
          <a:spLocks noChangeArrowheads="1"/>
        </xdr:cNvSpPr>
      </xdr:nvSpPr>
      <xdr:spPr bwMode="auto">
        <a:xfrm>
          <a:off x="561975" y="118872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171450</xdr:colOff>
      <xdr:row>49</xdr:row>
      <xdr:rowOff>0</xdr:rowOff>
    </xdr:from>
    <xdr:to>
      <xdr:col>3</xdr:col>
      <xdr:colOff>0</xdr:colOff>
      <xdr:row>49</xdr:row>
      <xdr:rowOff>200025</xdr:rowOff>
    </xdr:to>
    <xdr:sp macro="" textlink="">
      <xdr:nvSpPr>
        <xdr:cNvPr id="2070" name="Text Box 12"/>
        <xdr:cNvSpPr txBox="1">
          <a:spLocks noChangeArrowheads="1"/>
        </xdr:cNvSpPr>
      </xdr:nvSpPr>
      <xdr:spPr bwMode="auto">
        <a:xfrm>
          <a:off x="561975" y="118872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17</xdr:col>
      <xdr:colOff>209550</xdr:colOff>
      <xdr:row>49</xdr:row>
      <xdr:rowOff>0</xdr:rowOff>
    </xdr:from>
    <xdr:to>
      <xdr:col>17</xdr:col>
      <xdr:colOff>285750</xdr:colOff>
      <xdr:row>49</xdr:row>
      <xdr:rowOff>200025</xdr:rowOff>
    </xdr:to>
    <xdr:sp macro="" textlink="">
      <xdr:nvSpPr>
        <xdr:cNvPr id="2071" name="Text Box 13"/>
        <xdr:cNvSpPr txBox="1">
          <a:spLocks noChangeArrowheads="1"/>
        </xdr:cNvSpPr>
      </xdr:nvSpPr>
      <xdr:spPr bwMode="auto">
        <a:xfrm>
          <a:off x="5429250" y="118872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17</xdr:col>
      <xdr:colOff>209550</xdr:colOff>
      <xdr:row>49</xdr:row>
      <xdr:rowOff>0</xdr:rowOff>
    </xdr:from>
    <xdr:to>
      <xdr:col>17</xdr:col>
      <xdr:colOff>285750</xdr:colOff>
      <xdr:row>49</xdr:row>
      <xdr:rowOff>200025</xdr:rowOff>
    </xdr:to>
    <xdr:sp macro="" textlink="">
      <xdr:nvSpPr>
        <xdr:cNvPr id="2072" name="Text Box 14"/>
        <xdr:cNvSpPr txBox="1">
          <a:spLocks noChangeArrowheads="1"/>
        </xdr:cNvSpPr>
      </xdr:nvSpPr>
      <xdr:spPr bwMode="auto">
        <a:xfrm>
          <a:off x="5429250" y="118872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933450</xdr:colOff>
      <xdr:row>0</xdr:row>
      <xdr:rowOff>161925</xdr:rowOff>
    </xdr:from>
    <xdr:ext cx="5553075" cy="752475"/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7150" y="161925"/>
          <a:ext cx="555307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933450</xdr:colOff>
      <xdr:row>35</xdr:row>
      <xdr:rowOff>161925</xdr:rowOff>
    </xdr:from>
    <xdr:ext cx="5553075" cy="752475"/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3175" y="161925"/>
          <a:ext cx="555307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933450</xdr:colOff>
      <xdr:row>65</xdr:row>
      <xdr:rowOff>161925</xdr:rowOff>
    </xdr:from>
    <xdr:ext cx="5553075" cy="752475"/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3175" y="7038975"/>
          <a:ext cx="555307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933450</xdr:colOff>
      <xdr:row>124</xdr:row>
      <xdr:rowOff>161925</xdr:rowOff>
    </xdr:from>
    <xdr:ext cx="5553075" cy="752475"/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3175" y="12963525"/>
          <a:ext cx="555307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933450</xdr:colOff>
      <xdr:row>155</xdr:row>
      <xdr:rowOff>161925</xdr:rowOff>
    </xdr:from>
    <xdr:ext cx="5553075" cy="752475"/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3175" y="24412575"/>
          <a:ext cx="555307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447675</xdr:colOff>
      <xdr:row>187</xdr:row>
      <xdr:rowOff>9525</xdr:rowOff>
    </xdr:from>
    <xdr:ext cx="5553075" cy="752475"/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36680775"/>
          <a:ext cx="555307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933450</xdr:colOff>
      <xdr:row>235</xdr:row>
      <xdr:rowOff>161925</xdr:rowOff>
    </xdr:from>
    <xdr:ext cx="5553075" cy="752475"/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3175" y="36642675"/>
          <a:ext cx="555307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447675</xdr:colOff>
      <xdr:row>313</xdr:row>
      <xdr:rowOff>9525</xdr:rowOff>
    </xdr:from>
    <xdr:ext cx="5553075" cy="752475"/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36680775"/>
          <a:ext cx="555307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447675</xdr:colOff>
      <xdr:row>344</xdr:row>
      <xdr:rowOff>9525</xdr:rowOff>
    </xdr:from>
    <xdr:ext cx="5553075" cy="752475"/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61102875"/>
          <a:ext cx="555307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447675</xdr:colOff>
      <xdr:row>375</xdr:row>
      <xdr:rowOff>9525</xdr:rowOff>
    </xdr:from>
    <xdr:ext cx="5553075" cy="752475"/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73332975"/>
          <a:ext cx="555307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447675</xdr:colOff>
      <xdr:row>416</xdr:row>
      <xdr:rowOff>9525</xdr:rowOff>
    </xdr:from>
    <xdr:ext cx="5553075" cy="752475"/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73332975"/>
          <a:ext cx="555307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447675</xdr:colOff>
      <xdr:row>447</xdr:row>
      <xdr:rowOff>9525</xdr:rowOff>
    </xdr:from>
    <xdr:ext cx="5553075" cy="752475"/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81353025"/>
          <a:ext cx="555307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447675</xdr:colOff>
      <xdr:row>479</xdr:row>
      <xdr:rowOff>9525</xdr:rowOff>
    </xdr:from>
    <xdr:ext cx="5553075" cy="752475"/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87468075"/>
          <a:ext cx="555307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447675</xdr:colOff>
      <xdr:row>513</xdr:row>
      <xdr:rowOff>9525</xdr:rowOff>
    </xdr:from>
    <xdr:ext cx="5553075" cy="752475"/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93773625"/>
          <a:ext cx="555307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447675</xdr:colOff>
      <xdr:row>544</xdr:row>
      <xdr:rowOff>9525</xdr:rowOff>
    </xdr:from>
    <xdr:ext cx="5553075" cy="752475"/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100460175"/>
          <a:ext cx="555307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447675</xdr:colOff>
      <xdr:row>584</xdr:row>
      <xdr:rowOff>9525</xdr:rowOff>
    </xdr:from>
    <xdr:ext cx="5553075" cy="752475"/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106575225"/>
          <a:ext cx="555307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447675</xdr:colOff>
      <xdr:row>619</xdr:row>
      <xdr:rowOff>9525</xdr:rowOff>
    </xdr:from>
    <xdr:ext cx="5553075" cy="752475"/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121281825"/>
          <a:ext cx="555307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447675</xdr:colOff>
      <xdr:row>654</xdr:row>
      <xdr:rowOff>9525</xdr:rowOff>
    </xdr:from>
    <xdr:ext cx="5553075" cy="752475"/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121281825"/>
          <a:ext cx="555307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447675</xdr:colOff>
      <xdr:row>709</xdr:row>
      <xdr:rowOff>9525</xdr:rowOff>
    </xdr:from>
    <xdr:ext cx="5553075" cy="752475"/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100460175"/>
          <a:ext cx="555307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447675</xdr:colOff>
      <xdr:row>740</xdr:row>
      <xdr:rowOff>9525</xdr:rowOff>
    </xdr:from>
    <xdr:ext cx="5553075" cy="752475"/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138864975"/>
          <a:ext cx="555307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447675</xdr:colOff>
      <xdr:row>771</xdr:row>
      <xdr:rowOff>9525</xdr:rowOff>
    </xdr:from>
    <xdr:ext cx="5553075" cy="752475"/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138864975"/>
          <a:ext cx="555307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447675</xdr:colOff>
      <xdr:row>802</xdr:row>
      <xdr:rowOff>9525</xdr:rowOff>
    </xdr:from>
    <xdr:ext cx="5553075" cy="752475"/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151095075"/>
          <a:ext cx="555307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447675</xdr:colOff>
      <xdr:row>883</xdr:row>
      <xdr:rowOff>9525</xdr:rowOff>
    </xdr:from>
    <xdr:ext cx="5553075" cy="752475"/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157210125"/>
          <a:ext cx="555307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447675</xdr:colOff>
      <xdr:row>980</xdr:row>
      <xdr:rowOff>9525</xdr:rowOff>
    </xdr:from>
    <xdr:ext cx="5553075" cy="752475"/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151095075"/>
          <a:ext cx="555307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447675</xdr:colOff>
      <xdr:row>1015</xdr:row>
      <xdr:rowOff>9525</xdr:rowOff>
    </xdr:from>
    <xdr:ext cx="5553075" cy="752475"/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192700275"/>
          <a:ext cx="555307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190500</xdr:colOff>
      <xdr:row>1046</xdr:row>
      <xdr:rowOff>66675</xdr:rowOff>
    </xdr:from>
    <xdr:ext cx="5553075" cy="752475"/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1325" y="205749525"/>
          <a:ext cx="555307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447675</xdr:colOff>
      <xdr:row>1159</xdr:row>
      <xdr:rowOff>9525</xdr:rowOff>
    </xdr:from>
    <xdr:ext cx="5553075" cy="752475"/>
    <xdr:pic>
      <xdr:nvPicPr>
        <xdr:cNvPr id="28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199577325"/>
          <a:ext cx="555307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447675</xdr:colOff>
      <xdr:row>1193</xdr:row>
      <xdr:rowOff>9525</xdr:rowOff>
    </xdr:from>
    <xdr:ext cx="5553075" cy="752475"/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228276150"/>
          <a:ext cx="555307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447675</xdr:colOff>
      <xdr:row>1228</xdr:row>
      <xdr:rowOff>9525</xdr:rowOff>
    </xdr:from>
    <xdr:ext cx="5553075" cy="752475"/>
    <xdr:pic>
      <xdr:nvPicPr>
        <xdr:cNvPr id="30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234962700"/>
          <a:ext cx="555307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314325</xdr:colOff>
      <xdr:row>0</xdr:row>
      <xdr:rowOff>180975</xdr:rowOff>
    </xdr:from>
    <xdr:ext cx="5553075" cy="752475"/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180975"/>
          <a:ext cx="555307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1095375</xdr:colOff>
      <xdr:row>46</xdr:row>
      <xdr:rowOff>9525</xdr:rowOff>
    </xdr:from>
    <xdr:ext cx="5553075" cy="752475"/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475" y="8982075"/>
          <a:ext cx="555307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rbilang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OGI\terbilang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OGI\Keuangan\terbilang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erbilang"/>
    </sheetNames>
    <definedNames>
      <definedName name="terbilang"/>
    </definedNames>
    <sheetDataSet>
      <sheetData sheetId="0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erbilang"/>
    </sheetNames>
    <definedNames>
      <definedName name="terbilang"/>
    </defined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terbilang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S56"/>
  <sheetViews>
    <sheetView view="pageBreakPreview" zoomScaleNormal="100" zoomScaleSheetLayoutView="100" workbookViewId="0">
      <selection activeCell="N41" sqref="N41"/>
    </sheetView>
  </sheetViews>
  <sheetFormatPr defaultRowHeight="15" x14ac:dyDescent="0.25"/>
  <cols>
    <col min="1" max="1" width="5.5703125" style="102" customWidth="1"/>
    <col min="2" max="2" width="5" style="102" customWidth="1"/>
    <col min="3" max="3" width="8.140625" style="102" customWidth="1"/>
    <col min="4" max="4" width="2" style="102" customWidth="1"/>
    <col min="5" max="5" width="2.85546875" style="102" customWidth="1"/>
    <col min="6" max="6" width="11.7109375" style="102" customWidth="1"/>
    <col min="7" max="7" width="2" style="102" customWidth="1"/>
    <col min="8" max="8" width="8.7109375" style="102" customWidth="1"/>
    <col min="9" max="9" width="8.140625" style="102" customWidth="1"/>
    <col min="10" max="10" width="3.85546875" style="102" customWidth="1"/>
    <col min="11" max="11" width="11.140625" style="102" customWidth="1"/>
    <col min="12" max="12" width="6.140625" style="102" customWidth="1"/>
    <col min="13" max="13" width="4.28515625" style="102" customWidth="1"/>
    <col min="14" max="14" width="17.42578125" style="102" customWidth="1"/>
    <col min="15" max="15" width="4.42578125" style="102" customWidth="1"/>
    <col min="16" max="16" width="9.140625" style="102"/>
    <col min="17" max="17" width="10.140625" style="102" bestFit="1" customWidth="1"/>
    <col min="18" max="16384" width="9.140625" style="102"/>
  </cols>
  <sheetData>
    <row r="7" spans="1:17" x14ac:dyDescent="0.25">
      <c r="Q7" s="102" t="s">
        <v>176</v>
      </c>
    </row>
    <row r="8" spans="1:17" ht="17.25" customHeight="1" x14ac:dyDescent="0.25">
      <c r="A8" s="415" t="s">
        <v>72</v>
      </c>
      <c r="B8" s="415"/>
      <c r="C8" s="415"/>
      <c r="D8" s="415"/>
      <c r="E8" s="415"/>
      <c r="F8" s="415"/>
      <c r="G8" s="415"/>
      <c r="H8" s="415"/>
      <c r="I8" s="415"/>
      <c r="J8" s="415"/>
      <c r="K8" s="415"/>
      <c r="L8" s="415"/>
      <c r="M8" s="415"/>
      <c r="N8" s="415"/>
      <c r="O8" s="415"/>
      <c r="Q8" s="102">
        <f>'hal1'!N8</f>
        <v>1</v>
      </c>
    </row>
    <row r="9" spans="1:17" ht="17.25" customHeight="1" x14ac:dyDescent="0.25">
      <c r="C9" s="103"/>
      <c r="D9" s="103"/>
      <c r="E9" s="103"/>
      <c r="F9" s="103"/>
      <c r="G9" s="103"/>
      <c r="H9" s="104" t="s">
        <v>73</v>
      </c>
      <c r="I9" s="416" t="str">
        <f>VLOOKUP(Q8,Data!A1:M601,2,FALSE)</f>
        <v xml:space="preserve"> : 038/SPD/STIS/2017</v>
      </c>
      <c r="J9" s="416"/>
      <c r="K9" s="416"/>
      <c r="L9" s="103"/>
      <c r="M9" s="103"/>
      <c r="N9" s="103"/>
      <c r="O9" s="103"/>
    </row>
    <row r="10" spans="1:17" ht="17.25" customHeight="1" x14ac:dyDescent="0.25"/>
    <row r="11" spans="1:17" ht="17.25" customHeight="1" x14ac:dyDescent="0.25">
      <c r="B11" s="102" t="s">
        <v>35</v>
      </c>
    </row>
    <row r="12" spans="1:17" ht="17.25" customHeight="1" x14ac:dyDescent="0.25"/>
    <row r="13" spans="1:17" ht="17.25" customHeight="1" x14ac:dyDescent="0.25">
      <c r="A13" s="417" t="s">
        <v>74</v>
      </c>
      <c r="B13" s="417"/>
      <c r="C13" s="417"/>
      <c r="D13" s="417"/>
      <c r="E13" s="417"/>
      <c r="F13" s="417"/>
      <c r="G13" s="417"/>
      <c r="H13" s="417"/>
      <c r="I13" s="417"/>
      <c r="J13" s="417"/>
      <c r="K13" s="417"/>
      <c r="L13" s="417"/>
      <c r="M13" s="417"/>
      <c r="N13" s="417"/>
      <c r="O13" s="417"/>
    </row>
    <row r="14" spans="1:17" ht="17.25" customHeight="1" x14ac:dyDescent="0.25"/>
    <row r="15" spans="1:17" ht="17.25" customHeight="1" x14ac:dyDescent="0.25">
      <c r="B15" s="102" t="s">
        <v>75</v>
      </c>
    </row>
    <row r="16" spans="1:17" ht="17.25" customHeight="1" x14ac:dyDescent="0.25"/>
    <row r="17" spans="2:15" ht="17.25" customHeight="1" x14ac:dyDescent="0.25">
      <c r="B17" s="102" t="s">
        <v>13</v>
      </c>
      <c r="D17" s="102" t="s">
        <v>76</v>
      </c>
      <c r="E17" s="101" t="str">
        <f>VLOOKUP(Q8,Data!A1:M601,3,FALSE)</f>
        <v>Ir. Suryanto A., M.M</v>
      </c>
    </row>
    <row r="18" spans="2:15" ht="17.25" customHeight="1" x14ac:dyDescent="0.25">
      <c r="E18" s="105"/>
    </row>
    <row r="19" spans="2:15" ht="17.25" customHeight="1" x14ac:dyDescent="0.25">
      <c r="B19" s="102" t="s">
        <v>77</v>
      </c>
      <c r="D19" s="102" t="s">
        <v>2</v>
      </c>
      <c r="E19" s="101" t="str">
        <f>VLOOKUP(Q8,Data!A1:M601,5,FALSE)</f>
        <v>Kepala Perpustakaan STIS</v>
      </c>
    </row>
    <row r="20" spans="2:15" ht="17.25" customHeight="1" x14ac:dyDescent="0.25"/>
    <row r="21" spans="2:15" ht="17.25" customHeight="1" x14ac:dyDescent="0.25">
      <c r="B21" s="102" t="s">
        <v>78</v>
      </c>
      <c r="D21" s="102" t="s">
        <v>2</v>
      </c>
      <c r="E21" s="102" t="s">
        <v>79</v>
      </c>
    </row>
    <row r="22" spans="2:15" ht="17.25" customHeight="1" x14ac:dyDescent="0.25"/>
    <row r="23" spans="2:15" ht="17.25" customHeight="1" x14ac:dyDescent="0.25"/>
    <row r="24" spans="2:15" ht="17.25" customHeight="1" x14ac:dyDescent="0.25">
      <c r="B24" s="102" t="s">
        <v>80</v>
      </c>
      <c r="D24" s="102" t="s">
        <v>81</v>
      </c>
      <c r="E24" s="102" t="s">
        <v>39</v>
      </c>
      <c r="F24" s="102" t="s">
        <v>82</v>
      </c>
    </row>
    <row r="25" spans="2:15" ht="17.25" customHeight="1" x14ac:dyDescent="0.25">
      <c r="E25" s="102" t="s">
        <v>45</v>
      </c>
      <c r="F25" s="102" t="s">
        <v>83</v>
      </c>
    </row>
    <row r="26" spans="2:15" ht="17.25" customHeight="1" x14ac:dyDescent="0.25">
      <c r="E26" s="102" t="s">
        <v>84</v>
      </c>
      <c r="F26" s="102" t="s">
        <v>85</v>
      </c>
    </row>
    <row r="27" spans="2:15" ht="17.25" customHeight="1" x14ac:dyDescent="0.25">
      <c r="E27" s="102" t="s">
        <v>86</v>
      </c>
      <c r="F27" s="102" t="s">
        <v>87</v>
      </c>
    </row>
    <row r="28" spans="2:15" ht="17.25" customHeight="1" x14ac:dyDescent="0.25">
      <c r="E28" s="102" t="s">
        <v>88</v>
      </c>
      <c r="F28" s="418" t="s">
        <v>89</v>
      </c>
      <c r="G28" s="418"/>
      <c r="H28" s="418"/>
      <c r="I28" s="418"/>
      <c r="J28" s="418"/>
      <c r="K28" s="418"/>
      <c r="L28" s="418"/>
      <c r="M28" s="418"/>
      <c r="N28" s="418"/>
      <c r="O28" s="418"/>
    </row>
    <row r="29" spans="2:15" ht="17.25" customHeight="1" x14ac:dyDescent="0.25">
      <c r="F29" s="418"/>
      <c r="G29" s="418"/>
      <c r="H29" s="418"/>
      <c r="I29" s="418"/>
      <c r="J29" s="418"/>
      <c r="K29" s="418"/>
      <c r="L29" s="418"/>
      <c r="M29" s="418"/>
      <c r="N29" s="418"/>
      <c r="O29" s="418"/>
    </row>
    <row r="30" spans="2:15" ht="17.25" customHeight="1" x14ac:dyDescent="0.25">
      <c r="E30" s="102" t="s">
        <v>90</v>
      </c>
      <c r="F30" s="418" t="s">
        <v>91</v>
      </c>
      <c r="G30" s="418"/>
      <c r="H30" s="418"/>
      <c r="I30" s="418"/>
      <c r="J30" s="418"/>
      <c r="K30" s="418"/>
      <c r="L30" s="418"/>
      <c r="M30" s="418"/>
      <c r="N30" s="418"/>
      <c r="O30" s="418"/>
    </row>
    <row r="31" spans="2:15" ht="17.25" customHeight="1" x14ac:dyDescent="0.25">
      <c r="F31" s="418"/>
      <c r="G31" s="418"/>
      <c r="H31" s="418"/>
      <c r="I31" s="418"/>
      <c r="J31" s="418"/>
      <c r="K31" s="418"/>
      <c r="L31" s="418"/>
      <c r="M31" s="418"/>
      <c r="N31" s="418"/>
      <c r="O31" s="418"/>
    </row>
    <row r="32" spans="2:15" ht="17.25" customHeight="1" x14ac:dyDescent="0.25">
      <c r="E32" s="102" t="s">
        <v>92</v>
      </c>
      <c r="F32" s="102" t="s">
        <v>93</v>
      </c>
    </row>
    <row r="33" spans="2:19" ht="17.25" customHeight="1" x14ac:dyDescent="0.25"/>
    <row r="34" spans="2:19" ht="17.25" customHeight="1" x14ac:dyDescent="0.25"/>
    <row r="35" spans="2:19" ht="17.25" customHeight="1" x14ac:dyDescent="0.25">
      <c r="B35" s="106" t="s">
        <v>94</v>
      </c>
      <c r="C35" s="106"/>
      <c r="D35" s="102" t="s">
        <v>2</v>
      </c>
      <c r="E35" s="412" t="str">
        <f>VLOOKUP(Q8,Data!A1:M601,6,FALSE)</f>
        <v>Perjalanan Seminar Perpustakaan dalam rangka penyelenggaraan Akademik STIS</v>
      </c>
      <c r="F35" s="412"/>
      <c r="G35" s="412"/>
      <c r="H35" s="412"/>
      <c r="I35" s="412"/>
      <c r="J35" s="412"/>
      <c r="K35" s="412"/>
      <c r="L35" s="412"/>
      <c r="M35" s="412"/>
      <c r="N35" s="412"/>
      <c r="O35" s="412"/>
    </row>
    <row r="36" spans="2:19" ht="17.25" customHeight="1" x14ac:dyDescent="0.25">
      <c r="B36" s="106"/>
      <c r="C36" s="106"/>
      <c r="E36" s="412"/>
      <c r="F36" s="412"/>
      <c r="G36" s="412"/>
      <c r="H36" s="412"/>
      <c r="I36" s="412"/>
      <c r="J36" s="412"/>
      <c r="K36" s="412"/>
      <c r="L36" s="412"/>
      <c r="M36" s="412"/>
      <c r="N36" s="412"/>
      <c r="O36" s="412"/>
    </row>
    <row r="37" spans="2:19" ht="17.25" customHeight="1" x14ac:dyDescent="0.25">
      <c r="E37" s="107" t="s">
        <v>95</v>
      </c>
      <c r="F37" s="412" t="str">
        <f>VLOOKUP(Q8,Data!A1:M601,7,FALSE)</f>
        <v>Universitas Indonesia, Depok</v>
      </c>
      <c r="G37" s="412"/>
      <c r="H37" s="412"/>
      <c r="I37" s="412"/>
      <c r="J37" s="314"/>
      <c r="K37" s="108"/>
      <c r="L37" s="108"/>
      <c r="M37" s="108"/>
      <c r="N37" s="108"/>
      <c r="O37" s="108"/>
    </row>
    <row r="38" spans="2:19" ht="17.25" customHeight="1" x14ac:dyDescent="0.25"/>
    <row r="39" spans="2:19" ht="17.25" customHeight="1" x14ac:dyDescent="0.25">
      <c r="B39" s="102" t="s">
        <v>96</v>
      </c>
      <c r="D39" s="102" t="s">
        <v>2</v>
      </c>
      <c r="E39" s="101" t="str">
        <f>VLOOKUP(Q8,Data!A1:M601,8,FALSE) &amp; " Hari"</f>
        <v>1 Hari</v>
      </c>
      <c r="G39" s="102" t="s">
        <v>549</v>
      </c>
      <c r="H39" s="413" t="str">
        <f>VLOOKUP('hal1'!N8,Data!A1:M601,12,FALSE)</f>
        <v>16 Januari 2017</v>
      </c>
      <c r="I39" s="413"/>
      <c r="J39" s="102" t="s">
        <v>550</v>
      </c>
      <c r="K39" s="414" t="str">
        <f>VLOOKUP('hal1'!N8,Data!A1:M601,13,FALSE)</f>
        <v>16 Januari 2017</v>
      </c>
      <c r="L39" s="414"/>
      <c r="M39" s="102" t="s">
        <v>551</v>
      </c>
    </row>
    <row r="40" spans="2:19" ht="17.25" customHeight="1" x14ac:dyDescent="0.25"/>
    <row r="41" spans="2:19" ht="17.25" customHeight="1" x14ac:dyDescent="0.25">
      <c r="M41" s="109" t="s">
        <v>97</v>
      </c>
      <c r="N41" s="264" t="str">
        <f>VLOOKUP(Q8,Data!A1:M601,9,FALSE)</f>
        <v>13 Januari 2017</v>
      </c>
      <c r="Q41" s="310" t="s">
        <v>530</v>
      </c>
    </row>
    <row r="42" spans="2:19" ht="17.25" customHeight="1" x14ac:dyDescent="0.25">
      <c r="Q42" s="102" t="s">
        <v>98</v>
      </c>
    </row>
    <row r="43" spans="2:19" ht="17.25" customHeight="1" x14ac:dyDescent="0.25">
      <c r="K43" s="410" t="s">
        <v>493</v>
      </c>
      <c r="L43" s="410"/>
      <c r="M43" s="410"/>
      <c r="N43" s="410"/>
      <c r="O43" s="410"/>
    </row>
    <row r="44" spans="2:19" ht="17.25" customHeight="1" x14ac:dyDescent="0.25">
      <c r="K44" s="305"/>
      <c r="L44" s="303" t="s">
        <v>529</v>
      </c>
      <c r="M44" s="303"/>
      <c r="N44" s="303"/>
      <c r="O44" s="303"/>
      <c r="P44" s="303"/>
      <c r="Q44" s="303" t="s">
        <v>529</v>
      </c>
      <c r="R44" s="303"/>
      <c r="S44" s="303"/>
    </row>
    <row r="45" spans="2:19" ht="17.25" customHeight="1" x14ac:dyDescent="0.25">
      <c r="K45" s="305"/>
      <c r="O45" s="305"/>
      <c r="S45" s="303"/>
    </row>
    <row r="46" spans="2:19" ht="17.25" customHeight="1" x14ac:dyDescent="0.25">
      <c r="S46" s="303"/>
    </row>
    <row r="47" spans="2:19" ht="17.25" customHeight="1" x14ac:dyDescent="0.25">
      <c r="S47" s="303"/>
    </row>
    <row r="48" spans="2:19" ht="17.25" customHeight="1" x14ac:dyDescent="0.25">
      <c r="L48" s="304" t="s">
        <v>526</v>
      </c>
      <c r="M48" s="304"/>
      <c r="N48" s="304"/>
      <c r="O48" s="304"/>
      <c r="P48" s="304"/>
      <c r="Q48" s="304" t="s">
        <v>526</v>
      </c>
      <c r="R48" s="304"/>
      <c r="S48" s="303"/>
    </row>
    <row r="49" spans="12:19" ht="17.25" customHeight="1" x14ac:dyDescent="0.25">
      <c r="L49" s="110" t="s">
        <v>226</v>
      </c>
      <c r="M49" s="110"/>
      <c r="N49" s="110"/>
      <c r="O49" s="303"/>
      <c r="P49" s="303"/>
      <c r="Q49" s="110" t="s">
        <v>226</v>
      </c>
      <c r="R49" s="303"/>
      <c r="S49" s="303"/>
    </row>
    <row r="51" spans="12:19" x14ac:dyDescent="0.25">
      <c r="Q51" s="409" t="s">
        <v>505</v>
      </c>
      <c r="R51" s="409"/>
    </row>
    <row r="52" spans="12:19" x14ac:dyDescent="0.25">
      <c r="Q52" s="410"/>
      <c r="R52" s="410"/>
    </row>
    <row r="55" spans="12:19" x14ac:dyDescent="0.25">
      <c r="Q55" s="411" t="s">
        <v>240</v>
      </c>
      <c r="R55" s="411"/>
    </row>
    <row r="56" spans="12:19" x14ac:dyDescent="0.25">
      <c r="Q56" s="409" t="s">
        <v>235</v>
      </c>
      <c r="R56" s="409"/>
    </row>
  </sheetData>
  <mergeCells count="14">
    <mergeCell ref="E35:O36"/>
    <mergeCell ref="A8:O8"/>
    <mergeCell ref="I9:K9"/>
    <mergeCell ref="A13:O13"/>
    <mergeCell ref="F28:O29"/>
    <mergeCell ref="F30:O31"/>
    <mergeCell ref="Q51:R51"/>
    <mergeCell ref="Q52:R52"/>
    <mergeCell ref="Q55:R55"/>
    <mergeCell ref="Q56:R56"/>
    <mergeCell ref="F37:I37"/>
    <mergeCell ref="K43:O43"/>
    <mergeCell ref="H39:I39"/>
    <mergeCell ref="K39:L39"/>
  </mergeCells>
  <pageMargins left="0.70866141732283472" right="0.70866141732283472" top="0.74803149606299213" bottom="0.74803149606299213" header="0.31496062992125984" footer="0.31496062992125984"/>
  <pageSetup paperSize="9" scale="86" fitToWidth="0" fitToHeight="0" orientation="portrait" r:id="rId1"/>
  <rowBreaks count="1" manualBreakCount="1">
    <brk id="54" max="16383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K1270"/>
  <sheetViews>
    <sheetView view="pageBreakPreview" topLeftCell="A1227" zoomScaleNormal="100" zoomScaleSheetLayoutView="100" workbookViewId="0">
      <selection activeCell="H1261" sqref="H1261"/>
    </sheetView>
  </sheetViews>
  <sheetFormatPr defaultRowHeight="15" x14ac:dyDescent="0.25"/>
  <cols>
    <col min="1" max="1" width="6.28515625" customWidth="1"/>
    <col min="2" max="2" width="25" customWidth="1"/>
    <col min="3" max="3" width="10.5703125" customWidth="1"/>
    <col min="4" max="4" width="8" customWidth="1"/>
    <col min="6" max="6" width="22" customWidth="1"/>
    <col min="7" max="7" width="18.140625" customWidth="1"/>
    <col min="8" max="8" width="14.7109375" customWidth="1"/>
  </cols>
  <sheetData>
    <row r="7" spans="1:11" s="187" customFormat="1" ht="18" customHeight="1" x14ac:dyDescent="0.2">
      <c r="A7" s="507" t="s">
        <v>331</v>
      </c>
      <c r="B7" s="507"/>
      <c r="C7" s="507"/>
      <c r="D7" s="507"/>
      <c r="E7" s="507"/>
      <c r="F7" s="507"/>
      <c r="G7" s="507"/>
      <c r="H7" s="507"/>
      <c r="I7" s="186"/>
      <c r="J7" s="186"/>
      <c r="K7" s="186"/>
    </row>
    <row r="8" spans="1:11" s="187" customFormat="1" ht="18" customHeight="1" x14ac:dyDescent="0.2">
      <c r="A8" s="186"/>
      <c r="B8" s="236" t="s">
        <v>123</v>
      </c>
      <c r="C8" s="237" t="s">
        <v>310</v>
      </c>
      <c r="D8" s="188"/>
      <c r="E8" s="188"/>
      <c r="F8" s="188"/>
      <c r="G8" s="188"/>
      <c r="H8" s="188"/>
      <c r="I8" s="188"/>
      <c r="J8" s="186"/>
      <c r="K8" s="186"/>
    </row>
    <row r="9" spans="1:11" s="187" customFormat="1" ht="18" customHeight="1" x14ac:dyDescent="0.2">
      <c r="A9" s="186"/>
      <c r="B9" s="236" t="s">
        <v>128</v>
      </c>
      <c r="C9" s="236" t="s">
        <v>311</v>
      </c>
      <c r="D9" s="188"/>
      <c r="E9" s="188"/>
      <c r="F9" s="188"/>
      <c r="G9" s="188"/>
      <c r="H9" s="188"/>
      <c r="I9" s="188"/>
      <c r="J9" s="188"/>
      <c r="K9" s="188"/>
    </row>
    <row r="10" spans="1:11" s="187" customFormat="1" ht="18" customHeight="1" x14ac:dyDescent="0.2">
      <c r="A10" s="186"/>
      <c r="B10" s="236" t="s">
        <v>131</v>
      </c>
      <c r="C10" s="236" t="s">
        <v>332</v>
      </c>
      <c r="D10" s="188"/>
      <c r="E10" s="188"/>
      <c r="F10" s="188"/>
      <c r="G10" s="188"/>
      <c r="H10" s="188"/>
      <c r="I10" s="188"/>
      <c r="J10" s="188"/>
      <c r="K10" s="188"/>
    </row>
    <row r="11" spans="1:11" s="187" customFormat="1" ht="18" customHeight="1" x14ac:dyDescent="0.2">
      <c r="A11" s="186"/>
      <c r="B11" s="236" t="s">
        <v>312</v>
      </c>
      <c r="C11" s="238" t="s">
        <v>333</v>
      </c>
      <c r="D11" s="189"/>
      <c r="E11" s="188"/>
      <c r="F11" s="188"/>
      <c r="G11" s="188"/>
      <c r="H11" s="188"/>
      <c r="I11" s="188"/>
      <c r="J11" s="188"/>
      <c r="K11" s="188"/>
    </row>
    <row r="12" spans="1:11" ht="15.75" thickBot="1" x14ac:dyDescent="0.3">
      <c r="A12" s="190"/>
      <c r="B12" s="191"/>
      <c r="C12" s="191"/>
      <c r="D12" s="191"/>
      <c r="E12" s="191"/>
      <c r="F12" s="192"/>
      <c r="G12" s="191"/>
      <c r="H12" s="193"/>
    </row>
    <row r="13" spans="1:11" ht="15.75" thickTop="1" x14ac:dyDescent="0.25">
      <c r="A13" s="194"/>
      <c r="B13" s="495"/>
      <c r="C13" s="496"/>
      <c r="D13" s="194"/>
      <c r="E13" s="195" t="s">
        <v>313</v>
      </c>
      <c r="F13" s="195"/>
      <c r="G13" s="195" t="s">
        <v>57</v>
      </c>
      <c r="H13" s="196" t="s">
        <v>314</v>
      </c>
    </row>
    <row r="14" spans="1:11" x14ac:dyDescent="0.25">
      <c r="A14" s="197" t="s">
        <v>4</v>
      </c>
      <c r="B14" s="497" t="s">
        <v>13</v>
      </c>
      <c r="C14" s="498"/>
      <c r="D14" s="197" t="s">
        <v>315</v>
      </c>
      <c r="E14" s="198" t="s">
        <v>316</v>
      </c>
      <c r="F14" s="199" t="s">
        <v>169</v>
      </c>
      <c r="G14" s="198" t="s">
        <v>317</v>
      </c>
      <c r="H14" s="200" t="s">
        <v>318</v>
      </c>
    </row>
    <row r="15" spans="1:11" x14ac:dyDescent="0.25">
      <c r="A15" s="201"/>
      <c r="B15" s="499"/>
      <c r="C15" s="500"/>
      <c r="D15" s="202"/>
      <c r="E15" s="203" t="s">
        <v>319</v>
      </c>
      <c r="F15" s="198"/>
      <c r="G15" s="198"/>
      <c r="H15" s="200" t="s">
        <v>320</v>
      </c>
    </row>
    <row r="16" spans="1:11" x14ac:dyDescent="0.25">
      <c r="A16" s="204" t="s">
        <v>9</v>
      </c>
      <c r="B16" s="233" t="s">
        <v>10</v>
      </c>
      <c r="C16" s="232"/>
      <c r="D16" s="205" t="s">
        <v>12</v>
      </c>
      <c r="E16" s="204" t="s">
        <v>321</v>
      </c>
      <c r="F16" s="204" t="s">
        <v>322</v>
      </c>
      <c r="G16" s="204" t="s">
        <v>323</v>
      </c>
      <c r="H16" s="206" t="s">
        <v>324</v>
      </c>
    </row>
    <row r="17" spans="1:10" x14ac:dyDescent="0.25">
      <c r="A17" s="207"/>
      <c r="B17" s="234"/>
      <c r="C17" s="208"/>
      <c r="D17" s="207"/>
      <c r="E17" s="209"/>
      <c r="F17" s="207"/>
      <c r="G17" s="210"/>
      <c r="H17" s="211"/>
    </row>
    <row r="18" spans="1:10" x14ac:dyDescent="0.25">
      <c r="A18" s="212">
        <v>1</v>
      </c>
      <c r="B18" s="217" t="e">
        <f>Data!#REF!</f>
        <v>#REF!</v>
      </c>
      <c r="C18" s="213"/>
      <c r="D18" s="207" t="s">
        <v>180</v>
      </c>
      <c r="E18" s="209">
        <v>2</v>
      </c>
      <c r="F18" s="207" t="s">
        <v>302</v>
      </c>
      <c r="G18" s="214" t="s">
        <v>303</v>
      </c>
      <c r="H18" s="215">
        <v>1040000</v>
      </c>
    </row>
    <row r="19" spans="1:10" x14ac:dyDescent="0.25">
      <c r="A19" s="212">
        <v>2</v>
      </c>
      <c r="B19" s="217" t="e">
        <f>Data!#REF!</f>
        <v>#REF!</v>
      </c>
      <c r="C19" s="216"/>
      <c r="D19" s="207" t="s">
        <v>71</v>
      </c>
      <c r="E19" s="209">
        <v>2</v>
      </c>
      <c r="F19" s="207" t="s">
        <v>302</v>
      </c>
      <c r="G19" s="214" t="s">
        <v>303</v>
      </c>
      <c r="H19" s="215">
        <v>1040000</v>
      </c>
      <c r="J19" s="187" t="s">
        <v>325</v>
      </c>
    </row>
    <row r="20" spans="1:10" x14ac:dyDescent="0.25">
      <c r="A20" s="212">
        <v>3</v>
      </c>
      <c r="B20" s="217" t="e">
        <f>Data!#REF!</f>
        <v>#REF!</v>
      </c>
      <c r="C20" s="216"/>
      <c r="D20" s="207" t="s">
        <v>180</v>
      </c>
      <c r="E20" s="209">
        <v>2</v>
      </c>
      <c r="F20" s="207" t="s">
        <v>302</v>
      </c>
      <c r="G20" s="214" t="s">
        <v>303</v>
      </c>
      <c r="H20" s="215">
        <v>1040000</v>
      </c>
    </row>
    <row r="21" spans="1:10" x14ac:dyDescent="0.25">
      <c r="A21" s="212">
        <v>4</v>
      </c>
      <c r="B21" s="217" t="e">
        <f>Data!#REF!</f>
        <v>#REF!</v>
      </c>
      <c r="C21" s="216"/>
      <c r="D21" s="207" t="s">
        <v>180</v>
      </c>
      <c r="E21" s="209">
        <v>2</v>
      </c>
      <c r="F21" s="207" t="s">
        <v>302</v>
      </c>
      <c r="G21" s="214" t="s">
        <v>303</v>
      </c>
      <c r="H21" s="215">
        <v>1040000</v>
      </c>
    </row>
    <row r="22" spans="1:10" x14ac:dyDescent="0.25">
      <c r="A22" s="212">
        <v>5</v>
      </c>
      <c r="B22" s="217" t="e">
        <f>Data!#REF!</f>
        <v>#REF!</v>
      </c>
      <c r="C22" s="216"/>
      <c r="D22" s="207" t="s">
        <v>180</v>
      </c>
      <c r="E22" s="209">
        <v>2</v>
      </c>
      <c r="F22" s="207" t="s">
        <v>302</v>
      </c>
      <c r="G22" s="214" t="s">
        <v>303</v>
      </c>
      <c r="H22" s="215">
        <v>1040000</v>
      </c>
    </row>
    <row r="23" spans="1:10" x14ac:dyDescent="0.25">
      <c r="A23" s="212">
        <v>6</v>
      </c>
      <c r="B23" s="217" t="e">
        <f>Data!#REF!</f>
        <v>#REF!</v>
      </c>
      <c r="C23" s="216"/>
      <c r="D23" s="207" t="s">
        <v>180</v>
      </c>
      <c r="E23" s="209">
        <v>1</v>
      </c>
      <c r="F23" s="207" t="s">
        <v>302</v>
      </c>
      <c r="G23" s="214" t="s">
        <v>303</v>
      </c>
      <c r="H23" s="215">
        <v>670000</v>
      </c>
    </row>
    <row r="24" spans="1:10" x14ac:dyDescent="0.25">
      <c r="A24" s="212">
        <v>7</v>
      </c>
      <c r="B24" s="217" t="e">
        <f>Data!#REF!</f>
        <v>#REF!</v>
      </c>
      <c r="C24" s="216"/>
      <c r="D24" s="207" t="s">
        <v>180</v>
      </c>
      <c r="E24" s="209">
        <v>2</v>
      </c>
      <c r="F24" s="207" t="s">
        <v>302</v>
      </c>
      <c r="G24" s="214" t="s">
        <v>303</v>
      </c>
      <c r="H24" s="215">
        <v>1040000</v>
      </c>
    </row>
    <row r="25" spans="1:10" x14ac:dyDescent="0.25">
      <c r="A25" s="218"/>
      <c r="B25" s="235"/>
      <c r="C25" s="230"/>
      <c r="D25" s="219"/>
      <c r="E25" s="219"/>
      <c r="F25" s="220"/>
      <c r="G25" s="221"/>
      <c r="H25" s="222"/>
    </row>
    <row r="26" spans="1:10" x14ac:dyDescent="0.25">
      <c r="A26" s="223"/>
      <c r="B26" s="231" t="s">
        <v>6</v>
      </c>
      <c r="C26" s="224"/>
      <c r="D26" s="224"/>
      <c r="E26" s="224"/>
      <c r="F26" s="224"/>
      <c r="G26" s="225"/>
      <c r="H26" s="226">
        <f>SUM(H18:H25)</f>
        <v>6910000</v>
      </c>
    </row>
    <row r="27" spans="1:10" x14ac:dyDescent="0.25">
      <c r="A27" s="501" t="e">
        <f ca="1">PROPER([2]!terbilang(H26)&amp;" rupiah")</f>
        <v>#NAME?</v>
      </c>
      <c r="B27" s="502"/>
      <c r="C27" s="502"/>
      <c r="D27" s="502"/>
      <c r="E27" s="502"/>
      <c r="F27" s="502"/>
      <c r="G27" s="502"/>
      <c r="H27" s="503"/>
    </row>
    <row r="28" spans="1:10" x14ac:dyDescent="0.25">
      <c r="A28" s="191"/>
      <c r="B28" s="191"/>
      <c r="C28" s="191"/>
      <c r="D28" s="191"/>
      <c r="E28" s="191"/>
      <c r="F28" s="192"/>
      <c r="G28" s="192"/>
      <c r="H28" s="192"/>
    </row>
    <row r="29" spans="1:10" x14ac:dyDescent="0.25">
      <c r="A29" s="227" t="s">
        <v>326</v>
      </c>
      <c r="B29" s="227"/>
      <c r="C29" s="504"/>
      <c r="D29" s="504"/>
      <c r="E29" s="504"/>
      <c r="F29" s="504"/>
      <c r="G29" s="504" t="s">
        <v>309</v>
      </c>
      <c r="H29" s="504"/>
    </row>
    <row r="30" spans="1:10" x14ac:dyDescent="0.25">
      <c r="A30" s="227" t="s">
        <v>67</v>
      </c>
      <c r="B30" s="227"/>
      <c r="C30" s="504"/>
      <c r="D30" s="504"/>
      <c r="E30" s="504"/>
      <c r="F30" s="504"/>
      <c r="G30" s="504" t="s">
        <v>327</v>
      </c>
      <c r="H30" s="504"/>
    </row>
    <row r="31" spans="1:10" x14ac:dyDescent="0.25">
      <c r="A31" s="227"/>
      <c r="B31" s="227"/>
      <c r="C31" s="192"/>
      <c r="D31" s="192"/>
      <c r="E31" s="192"/>
      <c r="F31" s="192"/>
      <c r="G31" s="192"/>
      <c r="H31" s="192"/>
    </row>
    <row r="32" spans="1:10" x14ac:dyDescent="0.25">
      <c r="A32" s="191"/>
      <c r="B32" s="191"/>
      <c r="C32" s="227"/>
      <c r="D32" s="227"/>
      <c r="E32" s="227"/>
      <c r="F32" s="227"/>
      <c r="G32" s="227"/>
      <c r="H32" s="191"/>
    </row>
    <row r="33" spans="1:11" x14ac:dyDescent="0.25">
      <c r="A33" s="191"/>
      <c r="B33" s="191"/>
      <c r="C33" s="191"/>
      <c r="D33" s="191"/>
      <c r="E33" s="191"/>
      <c r="F33" s="191"/>
      <c r="G33" s="191"/>
      <c r="H33" s="191"/>
    </row>
    <row r="34" spans="1:11" x14ac:dyDescent="0.25">
      <c r="A34" s="229" t="s">
        <v>328</v>
      </c>
      <c r="B34" s="229"/>
      <c r="C34" s="490"/>
      <c r="D34" s="490"/>
      <c r="E34" s="490"/>
      <c r="F34" s="490"/>
      <c r="G34" s="490" t="s">
        <v>329</v>
      </c>
      <c r="H34" s="490"/>
    </row>
    <row r="35" spans="1:11" x14ac:dyDescent="0.25">
      <c r="A35" s="227" t="s">
        <v>246</v>
      </c>
      <c r="B35" s="227"/>
      <c r="C35" s="491"/>
      <c r="D35" s="491"/>
      <c r="E35" s="491"/>
      <c r="F35" s="491"/>
      <c r="G35" s="491" t="s">
        <v>330</v>
      </c>
      <c r="H35" s="491"/>
    </row>
    <row r="42" spans="1:11" s="187" customFormat="1" ht="18" customHeight="1" x14ac:dyDescent="0.2">
      <c r="A42" s="507" t="s">
        <v>334</v>
      </c>
      <c r="B42" s="507"/>
      <c r="C42" s="507"/>
      <c r="D42" s="507"/>
      <c r="E42" s="507"/>
      <c r="F42" s="507"/>
      <c r="G42" s="507"/>
      <c r="H42" s="507"/>
      <c r="I42" s="186"/>
      <c r="J42" s="186"/>
      <c r="K42" s="186"/>
    </row>
    <row r="43" spans="1:11" s="187" customFormat="1" ht="18" customHeight="1" x14ac:dyDescent="0.2">
      <c r="A43" s="186"/>
      <c r="B43" s="236" t="s">
        <v>123</v>
      </c>
      <c r="C43" s="237" t="s">
        <v>310</v>
      </c>
      <c r="D43" s="188"/>
      <c r="E43" s="188"/>
      <c r="F43" s="188"/>
      <c r="G43" s="188"/>
      <c r="H43" s="188"/>
      <c r="I43" s="188"/>
      <c r="J43" s="186"/>
      <c r="K43" s="186"/>
    </row>
    <row r="44" spans="1:11" s="187" customFormat="1" ht="18" customHeight="1" x14ac:dyDescent="0.2">
      <c r="A44" s="186"/>
      <c r="B44" s="236" t="s">
        <v>128</v>
      </c>
      <c r="C44" s="236" t="s">
        <v>311</v>
      </c>
      <c r="D44" s="188"/>
      <c r="E44" s="188"/>
      <c r="F44" s="188"/>
      <c r="G44" s="188"/>
      <c r="H44" s="188"/>
      <c r="I44" s="188"/>
      <c r="J44" s="188"/>
      <c r="K44" s="188"/>
    </row>
    <row r="45" spans="1:11" s="187" customFormat="1" ht="18" customHeight="1" x14ac:dyDescent="0.2">
      <c r="A45" s="186"/>
      <c r="B45" s="236" t="s">
        <v>131</v>
      </c>
      <c r="C45" s="236" t="s">
        <v>335</v>
      </c>
      <c r="D45" s="188"/>
      <c r="E45" s="188"/>
      <c r="F45" s="188"/>
      <c r="G45" s="188"/>
      <c r="H45" s="188"/>
      <c r="I45" s="188"/>
      <c r="J45" s="188"/>
      <c r="K45" s="188"/>
    </row>
    <row r="46" spans="1:11" s="187" customFormat="1" ht="18" customHeight="1" x14ac:dyDescent="0.2">
      <c r="A46" s="186"/>
      <c r="B46" s="236" t="s">
        <v>312</v>
      </c>
      <c r="C46" s="238" t="s">
        <v>333</v>
      </c>
      <c r="D46" s="189"/>
      <c r="E46" s="188"/>
      <c r="F46" s="188"/>
      <c r="G46" s="188"/>
      <c r="H46" s="188"/>
      <c r="I46" s="188"/>
      <c r="J46" s="188"/>
      <c r="K46" s="188"/>
    </row>
    <row r="47" spans="1:11" ht="15.75" thickBot="1" x14ac:dyDescent="0.3">
      <c r="A47" s="190"/>
      <c r="B47" s="191"/>
      <c r="C47" s="191"/>
      <c r="D47" s="191"/>
      <c r="E47" s="191"/>
      <c r="F47" s="228"/>
      <c r="G47" s="191"/>
      <c r="H47" s="193"/>
    </row>
    <row r="48" spans="1:11" ht="15.75" thickTop="1" x14ac:dyDescent="0.25">
      <c r="A48" s="194"/>
      <c r="B48" s="495"/>
      <c r="C48" s="496"/>
      <c r="D48" s="194"/>
      <c r="E48" s="195" t="s">
        <v>313</v>
      </c>
      <c r="F48" s="195"/>
      <c r="G48" s="195" t="s">
        <v>57</v>
      </c>
      <c r="H48" s="196" t="s">
        <v>314</v>
      </c>
    </row>
    <row r="49" spans="1:10" x14ac:dyDescent="0.25">
      <c r="A49" s="197" t="s">
        <v>4</v>
      </c>
      <c r="B49" s="497" t="s">
        <v>13</v>
      </c>
      <c r="C49" s="498"/>
      <c r="D49" s="197" t="s">
        <v>315</v>
      </c>
      <c r="E49" s="198" t="s">
        <v>316</v>
      </c>
      <c r="F49" s="199" t="s">
        <v>169</v>
      </c>
      <c r="G49" s="198" t="s">
        <v>317</v>
      </c>
      <c r="H49" s="200" t="s">
        <v>318</v>
      </c>
    </row>
    <row r="50" spans="1:10" x14ac:dyDescent="0.25">
      <c r="A50" s="201"/>
      <c r="B50" s="499"/>
      <c r="C50" s="500"/>
      <c r="D50" s="202"/>
      <c r="E50" s="203" t="s">
        <v>319</v>
      </c>
      <c r="F50" s="198"/>
      <c r="G50" s="198"/>
      <c r="H50" s="200" t="s">
        <v>320</v>
      </c>
    </row>
    <row r="51" spans="1:10" x14ac:dyDescent="0.25">
      <c r="A51" s="204" t="s">
        <v>9</v>
      </c>
      <c r="B51" s="233" t="s">
        <v>10</v>
      </c>
      <c r="C51" s="232"/>
      <c r="D51" s="205" t="s">
        <v>12</v>
      </c>
      <c r="E51" s="204" t="s">
        <v>321</v>
      </c>
      <c r="F51" s="204" t="s">
        <v>322</v>
      </c>
      <c r="G51" s="204" t="s">
        <v>323</v>
      </c>
      <c r="H51" s="206" t="s">
        <v>324</v>
      </c>
    </row>
    <row r="52" spans="1:10" x14ac:dyDescent="0.25">
      <c r="A52" s="207"/>
      <c r="B52" s="234"/>
      <c r="C52" s="208"/>
      <c r="D52" s="207"/>
      <c r="E52" s="209"/>
      <c r="F52" s="207"/>
      <c r="G52" s="210"/>
      <c r="H52" s="211"/>
    </row>
    <row r="53" spans="1:10" x14ac:dyDescent="0.25">
      <c r="A53" s="212">
        <v>1</v>
      </c>
      <c r="B53" s="217" t="e">
        <f>Data!#REF!</f>
        <v>#REF!</v>
      </c>
      <c r="C53" s="213"/>
      <c r="D53" s="207" t="s">
        <v>180</v>
      </c>
      <c r="E53" s="209">
        <v>1</v>
      </c>
      <c r="F53" s="207" t="s">
        <v>336</v>
      </c>
      <c r="G53" s="214" t="s">
        <v>308</v>
      </c>
      <c r="H53" s="215">
        <v>360000</v>
      </c>
    </row>
    <row r="54" spans="1:10" x14ac:dyDescent="0.25">
      <c r="A54" s="212">
        <v>2</v>
      </c>
      <c r="B54" s="217" t="e">
        <f>Data!#REF!</f>
        <v>#REF!</v>
      </c>
      <c r="C54" s="216"/>
      <c r="D54" s="207" t="s">
        <v>71</v>
      </c>
      <c r="E54" s="209">
        <v>1</v>
      </c>
      <c r="F54" s="207" t="s">
        <v>336</v>
      </c>
      <c r="G54" s="214" t="s">
        <v>308</v>
      </c>
      <c r="H54" s="215">
        <v>360000</v>
      </c>
      <c r="J54" s="187" t="s">
        <v>325</v>
      </c>
    </row>
    <row r="55" spans="1:10" x14ac:dyDescent="0.25">
      <c r="A55" s="218"/>
      <c r="B55" s="235"/>
      <c r="C55" s="230"/>
      <c r="D55" s="219"/>
      <c r="E55" s="219"/>
      <c r="F55" s="220"/>
      <c r="G55" s="221"/>
      <c r="H55" s="222"/>
    </row>
    <row r="56" spans="1:10" x14ac:dyDescent="0.25">
      <c r="A56" s="223"/>
      <c r="B56" s="231" t="s">
        <v>6</v>
      </c>
      <c r="C56" s="224"/>
      <c r="D56" s="224"/>
      <c r="E56" s="224"/>
      <c r="F56" s="224"/>
      <c r="G56" s="225"/>
      <c r="H56" s="226">
        <f>SUM(H53:H55)</f>
        <v>720000</v>
      </c>
    </row>
    <row r="57" spans="1:10" x14ac:dyDescent="0.25">
      <c r="A57" s="501" t="e">
        <f ca="1">PROPER([2]!terbilang(H56)&amp;" rupiah")</f>
        <v>#NAME?</v>
      </c>
      <c r="B57" s="502"/>
      <c r="C57" s="502"/>
      <c r="D57" s="502"/>
      <c r="E57" s="502"/>
      <c r="F57" s="502"/>
      <c r="G57" s="502"/>
      <c r="H57" s="503"/>
    </row>
    <row r="58" spans="1:10" x14ac:dyDescent="0.25">
      <c r="A58" s="191"/>
      <c r="B58" s="191"/>
      <c r="C58" s="191"/>
      <c r="D58" s="191"/>
      <c r="E58" s="191"/>
      <c r="F58" s="228"/>
      <c r="G58" s="228"/>
      <c r="H58" s="228"/>
    </row>
    <row r="59" spans="1:10" x14ac:dyDescent="0.25">
      <c r="A59" s="227" t="s">
        <v>326</v>
      </c>
      <c r="B59" s="227"/>
      <c r="C59" s="504"/>
      <c r="D59" s="504"/>
      <c r="E59" s="504"/>
      <c r="F59" s="504"/>
      <c r="G59" s="504" t="s">
        <v>337</v>
      </c>
      <c r="H59" s="504"/>
    </row>
    <row r="60" spans="1:10" x14ac:dyDescent="0.25">
      <c r="A60" s="227" t="s">
        <v>67</v>
      </c>
      <c r="B60" s="227"/>
      <c r="C60" s="504"/>
      <c r="D60" s="504"/>
      <c r="E60" s="504"/>
      <c r="F60" s="504"/>
      <c r="G60" s="504" t="s">
        <v>327</v>
      </c>
      <c r="H60" s="504"/>
    </row>
    <row r="61" spans="1:10" x14ac:dyDescent="0.25">
      <c r="A61" s="227"/>
      <c r="B61" s="227"/>
      <c r="C61" s="228"/>
      <c r="D61" s="228"/>
      <c r="E61" s="228"/>
      <c r="F61" s="228"/>
      <c r="G61" s="228"/>
      <c r="H61" s="228"/>
    </row>
    <row r="62" spans="1:10" x14ac:dyDescent="0.25">
      <c r="A62" s="191"/>
      <c r="B62" s="191"/>
      <c r="C62" s="227"/>
      <c r="D62" s="227"/>
      <c r="E62" s="227"/>
      <c r="F62" s="227"/>
      <c r="G62" s="227"/>
      <c r="H62" s="191"/>
    </row>
    <row r="63" spans="1:10" x14ac:dyDescent="0.25">
      <c r="A63" s="191"/>
      <c r="B63" s="191"/>
      <c r="C63" s="191"/>
      <c r="D63" s="191"/>
      <c r="E63" s="191"/>
      <c r="F63" s="191"/>
      <c r="G63" s="191"/>
      <c r="H63" s="191"/>
    </row>
    <row r="64" spans="1:10" x14ac:dyDescent="0.25">
      <c r="A64" s="229" t="s">
        <v>328</v>
      </c>
      <c r="B64" s="229"/>
      <c r="C64" s="490"/>
      <c r="D64" s="490"/>
      <c r="E64" s="490"/>
      <c r="F64" s="490"/>
      <c r="G64" s="490" t="s">
        <v>329</v>
      </c>
      <c r="H64" s="490"/>
    </row>
    <row r="65" spans="1:11" x14ac:dyDescent="0.25">
      <c r="A65" s="227" t="s">
        <v>246</v>
      </c>
      <c r="B65" s="227"/>
      <c r="C65" s="491"/>
      <c r="D65" s="491"/>
      <c r="E65" s="491"/>
      <c r="F65" s="491"/>
      <c r="G65" s="491" t="s">
        <v>330</v>
      </c>
      <c r="H65" s="491"/>
    </row>
    <row r="72" spans="1:11" s="187" customFormat="1" ht="18" customHeight="1" x14ac:dyDescent="0.25">
      <c r="A72" s="494" t="s">
        <v>345</v>
      </c>
      <c r="B72" s="494"/>
      <c r="C72" s="494"/>
      <c r="D72" s="494"/>
      <c r="E72" s="494"/>
      <c r="F72" s="494"/>
      <c r="G72" s="494"/>
      <c r="H72" s="494"/>
      <c r="I72" s="186"/>
      <c r="J72" s="186"/>
      <c r="K72" s="186"/>
    </row>
    <row r="73" spans="1:11" s="187" customFormat="1" ht="18" customHeight="1" x14ac:dyDescent="0.2">
      <c r="A73" s="186"/>
      <c r="B73" s="236" t="s">
        <v>123</v>
      </c>
      <c r="C73" s="237" t="s">
        <v>310</v>
      </c>
      <c r="D73" s="188"/>
      <c r="E73" s="188"/>
      <c r="F73" s="188"/>
      <c r="G73" s="188"/>
      <c r="H73" s="188"/>
      <c r="I73" s="188"/>
      <c r="J73" s="186"/>
      <c r="K73" s="186"/>
    </row>
    <row r="74" spans="1:11" s="187" customFormat="1" ht="18" customHeight="1" x14ac:dyDescent="0.2">
      <c r="A74" s="186"/>
      <c r="B74" s="236" t="s">
        <v>128</v>
      </c>
      <c r="C74" s="236" t="s">
        <v>311</v>
      </c>
      <c r="D74" s="188"/>
      <c r="E74" s="188"/>
      <c r="F74" s="188"/>
      <c r="G74" s="188"/>
      <c r="H74" s="188"/>
      <c r="I74" s="188"/>
      <c r="J74" s="188"/>
      <c r="K74" s="188"/>
    </row>
    <row r="75" spans="1:11" s="187" customFormat="1" ht="18" customHeight="1" x14ac:dyDescent="0.2">
      <c r="A75" s="186"/>
      <c r="B75" s="236" t="s">
        <v>131</v>
      </c>
      <c r="C75" s="236" t="s">
        <v>347</v>
      </c>
      <c r="D75" s="188"/>
      <c r="E75" s="188"/>
      <c r="F75" s="188"/>
      <c r="G75" s="188"/>
      <c r="H75" s="188"/>
      <c r="I75" s="188"/>
      <c r="J75" s="188"/>
      <c r="K75" s="188"/>
    </row>
    <row r="76" spans="1:11" s="187" customFormat="1" ht="18" customHeight="1" x14ac:dyDescent="0.2">
      <c r="A76" s="186"/>
      <c r="B76" s="236" t="s">
        <v>312</v>
      </c>
      <c r="C76" s="238" t="s">
        <v>346</v>
      </c>
      <c r="D76" s="189"/>
      <c r="E76" s="188"/>
      <c r="F76" s="188"/>
      <c r="G76" s="188"/>
      <c r="H76" s="188"/>
      <c r="I76" s="188"/>
      <c r="J76" s="188"/>
      <c r="K76" s="188"/>
    </row>
    <row r="77" spans="1:11" ht="15.75" thickBot="1" x14ac:dyDescent="0.3">
      <c r="A77" s="190"/>
      <c r="B77" s="191"/>
      <c r="C77" s="191"/>
      <c r="D77" s="191"/>
      <c r="E77" s="191"/>
      <c r="F77" s="239"/>
      <c r="G77" s="191"/>
      <c r="H77" s="193"/>
    </row>
    <row r="78" spans="1:11" ht="15.75" thickTop="1" x14ac:dyDescent="0.25">
      <c r="A78" s="194"/>
      <c r="B78" s="495"/>
      <c r="C78" s="496"/>
      <c r="D78" s="194"/>
      <c r="E78" s="195" t="s">
        <v>313</v>
      </c>
      <c r="F78" s="195"/>
      <c r="G78" s="195" t="s">
        <v>57</v>
      </c>
      <c r="H78" s="196" t="s">
        <v>314</v>
      </c>
    </row>
    <row r="79" spans="1:11" x14ac:dyDescent="0.25">
      <c r="A79" s="197" t="s">
        <v>4</v>
      </c>
      <c r="B79" s="497" t="s">
        <v>13</v>
      </c>
      <c r="C79" s="498"/>
      <c r="D79" s="197" t="s">
        <v>315</v>
      </c>
      <c r="E79" s="198" t="s">
        <v>316</v>
      </c>
      <c r="F79" s="199" t="s">
        <v>169</v>
      </c>
      <c r="G79" s="198" t="s">
        <v>317</v>
      </c>
      <c r="H79" s="200" t="s">
        <v>318</v>
      </c>
    </row>
    <row r="80" spans="1:11" x14ac:dyDescent="0.25">
      <c r="A80" s="201"/>
      <c r="B80" s="499"/>
      <c r="C80" s="500"/>
      <c r="D80" s="202"/>
      <c r="E80" s="203" t="s">
        <v>319</v>
      </c>
      <c r="F80" s="198"/>
      <c r="G80" s="198"/>
      <c r="H80" s="200" t="s">
        <v>320</v>
      </c>
    </row>
    <row r="81" spans="1:10" x14ac:dyDescent="0.25">
      <c r="A81" s="204" t="s">
        <v>9</v>
      </c>
      <c r="B81" s="233" t="s">
        <v>10</v>
      </c>
      <c r="C81" s="232"/>
      <c r="D81" s="205" t="s">
        <v>12</v>
      </c>
      <c r="E81" s="204" t="s">
        <v>321</v>
      </c>
      <c r="F81" s="204" t="s">
        <v>322</v>
      </c>
      <c r="G81" s="204" t="s">
        <v>323</v>
      </c>
      <c r="H81" s="206" t="s">
        <v>324</v>
      </c>
    </row>
    <row r="82" spans="1:10" x14ac:dyDescent="0.25">
      <c r="A82" s="207"/>
      <c r="B82" s="234"/>
      <c r="C82" s="208"/>
      <c r="D82" s="207"/>
      <c r="E82" s="209"/>
      <c r="F82" s="207"/>
      <c r="G82" s="210"/>
      <c r="H82" s="211"/>
    </row>
    <row r="83" spans="1:10" x14ac:dyDescent="0.25">
      <c r="A83" s="212">
        <v>1</v>
      </c>
      <c r="B83" s="176" t="s">
        <v>234</v>
      </c>
      <c r="C83" s="213"/>
      <c r="D83" s="176" t="s">
        <v>180</v>
      </c>
      <c r="E83" s="241">
        <v>2</v>
      </c>
      <c r="F83" s="207" t="s">
        <v>344</v>
      </c>
      <c r="G83" s="242" t="s">
        <v>258</v>
      </c>
      <c r="H83" s="215">
        <v>300000</v>
      </c>
    </row>
    <row r="84" spans="1:10" x14ac:dyDescent="0.25">
      <c r="A84" s="212">
        <v>2</v>
      </c>
      <c r="B84" s="240" t="s">
        <v>252</v>
      </c>
      <c r="C84" s="216"/>
      <c r="D84" s="176" t="s">
        <v>180</v>
      </c>
      <c r="E84" s="241">
        <v>2</v>
      </c>
      <c r="F84" s="207" t="s">
        <v>344</v>
      </c>
      <c r="G84" s="242" t="s">
        <v>258</v>
      </c>
      <c r="H84" s="215">
        <v>300000</v>
      </c>
      <c r="J84" s="187" t="s">
        <v>325</v>
      </c>
    </row>
    <row r="85" spans="1:10" x14ac:dyDescent="0.25">
      <c r="A85" s="212">
        <v>3</v>
      </c>
      <c r="B85" s="176" t="s">
        <v>241</v>
      </c>
      <c r="C85" s="216"/>
      <c r="D85" s="176" t="s">
        <v>180</v>
      </c>
      <c r="E85" s="241">
        <v>2</v>
      </c>
      <c r="F85" s="207" t="s">
        <v>344</v>
      </c>
      <c r="G85" s="242" t="s">
        <v>258</v>
      </c>
      <c r="H85" s="215">
        <v>300000</v>
      </c>
      <c r="J85" s="187"/>
    </row>
    <row r="86" spans="1:10" x14ac:dyDescent="0.25">
      <c r="A86" s="212">
        <v>4</v>
      </c>
      <c r="B86" s="240" t="s">
        <v>253</v>
      </c>
      <c r="C86" s="216"/>
      <c r="D86" s="176" t="s">
        <v>180</v>
      </c>
      <c r="E86" s="241">
        <v>2</v>
      </c>
      <c r="F86" s="207" t="s">
        <v>344</v>
      </c>
      <c r="G86" s="242" t="s">
        <v>258</v>
      </c>
      <c r="H86" s="215">
        <v>300000</v>
      </c>
      <c r="J86" s="187"/>
    </row>
    <row r="87" spans="1:10" x14ac:dyDescent="0.25">
      <c r="A87" s="212">
        <v>5</v>
      </c>
      <c r="B87" s="176" t="s">
        <v>183</v>
      </c>
      <c r="C87" s="216"/>
      <c r="D87" s="176" t="s">
        <v>180</v>
      </c>
      <c r="E87" s="241">
        <v>2</v>
      </c>
      <c r="F87" s="207" t="s">
        <v>344</v>
      </c>
      <c r="G87" s="242" t="s">
        <v>258</v>
      </c>
      <c r="H87" s="215">
        <v>450000</v>
      </c>
      <c r="J87" s="187"/>
    </row>
    <row r="88" spans="1:10" x14ac:dyDescent="0.25">
      <c r="A88" s="212">
        <v>6</v>
      </c>
      <c r="B88" s="176" t="s">
        <v>203</v>
      </c>
      <c r="C88" s="216"/>
      <c r="D88" s="176" t="s">
        <v>71</v>
      </c>
      <c r="E88" s="241">
        <v>2</v>
      </c>
      <c r="F88" s="207" t="s">
        <v>344</v>
      </c>
      <c r="G88" s="242" t="s">
        <v>258</v>
      </c>
      <c r="H88" s="215">
        <v>450000</v>
      </c>
      <c r="J88" s="187"/>
    </row>
    <row r="89" spans="1:10" x14ac:dyDescent="0.25">
      <c r="A89" s="212">
        <v>7</v>
      </c>
      <c r="B89" s="176" t="s">
        <v>201</v>
      </c>
      <c r="C89" s="216"/>
      <c r="D89" s="176" t="s">
        <v>71</v>
      </c>
      <c r="E89" s="241">
        <v>2</v>
      </c>
      <c r="F89" s="207" t="s">
        <v>344</v>
      </c>
      <c r="G89" s="242" t="s">
        <v>258</v>
      </c>
      <c r="H89" s="215">
        <v>450000</v>
      </c>
      <c r="J89" s="187"/>
    </row>
    <row r="90" spans="1:10" x14ac:dyDescent="0.25">
      <c r="A90" s="212">
        <v>8</v>
      </c>
      <c r="B90" s="176" t="s">
        <v>202</v>
      </c>
      <c r="C90" s="216"/>
      <c r="D90" s="176" t="s">
        <v>71</v>
      </c>
      <c r="E90" s="241">
        <v>2</v>
      </c>
      <c r="F90" s="207" t="s">
        <v>344</v>
      </c>
      <c r="G90" s="242" t="s">
        <v>258</v>
      </c>
      <c r="H90" s="215">
        <v>450000</v>
      </c>
      <c r="J90" s="187"/>
    </row>
    <row r="91" spans="1:10" x14ac:dyDescent="0.25">
      <c r="A91" s="212">
        <v>9</v>
      </c>
      <c r="B91" s="176" t="s">
        <v>259</v>
      </c>
      <c r="C91" s="216"/>
      <c r="D91" s="176" t="s">
        <v>71</v>
      </c>
      <c r="E91" s="241">
        <v>2</v>
      </c>
      <c r="F91" s="207" t="s">
        <v>344</v>
      </c>
      <c r="G91" s="242" t="s">
        <v>258</v>
      </c>
      <c r="H91" s="215">
        <v>450000</v>
      </c>
      <c r="J91" s="187"/>
    </row>
    <row r="92" spans="1:10" x14ac:dyDescent="0.25">
      <c r="A92" s="212">
        <v>10</v>
      </c>
      <c r="B92" s="176" t="s">
        <v>209</v>
      </c>
      <c r="C92" s="216"/>
      <c r="D92" s="176" t="s">
        <v>71</v>
      </c>
      <c r="E92" s="241">
        <v>2</v>
      </c>
      <c r="F92" s="207" t="s">
        <v>344</v>
      </c>
      <c r="G92" s="242" t="s">
        <v>258</v>
      </c>
      <c r="H92" s="215">
        <v>450000</v>
      </c>
      <c r="J92" s="187"/>
    </row>
    <row r="93" spans="1:10" x14ac:dyDescent="0.25">
      <c r="A93" s="212">
        <v>11</v>
      </c>
      <c r="B93" s="176" t="s">
        <v>260</v>
      </c>
      <c r="C93" s="216"/>
      <c r="D93" s="176" t="s">
        <v>71</v>
      </c>
      <c r="E93" s="241">
        <v>2</v>
      </c>
      <c r="F93" s="207" t="s">
        <v>344</v>
      </c>
      <c r="G93" s="242" t="s">
        <v>258</v>
      </c>
      <c r="H93" s="215">
        <v>450000</v>
      </c>
      <c r="J93" s="187"/>
    </row>
    <row r="94" spans="1:10" x14ac:dyDescent="0.25">
      <c r="A94" s="212">
        <v>12</v>
      </c>
      <c r="B94" s="176" t="s">
        <v>261</v>
      </c>
      <c r="C94" s="216"/>
      <c r="D94" s="176" t="s">
        <v>56</v>
      </c>
      <c r="E94" s="241">
        <v>2</v>
      </c>
      <c r="F94" s="207" t="s">
        <v>344</v>
      </c>
      <c r="G94" s="242" t="s">
        <v>258</v>
      </c>
      <c r="H94" s="215">
        <v>450000</v>
      </c>
      <c r="J94" s="187"/>
    </row>
    <row r="95" spans="1:10" x14ac:dyDescent="0.25">
      <c r="A95" s="212">
        <v>13</v>
      </c>
      <c r="B95" s="176" t="s">
        <v>262</v>
      </c>
      <c r="C95" s="216"/>
      <c r="D95" s="176" t="s">
        <v>71</v>
      </c>
      <c r="E95" s="241">
        <v>2</v>
      </c>
      <c r="F95" s="207" t="s">
        <v>344</v>
      </c>
      <c r="G95" s="242" t="s">
        <v>258</v>
      </c>
      <c r="H95" s="215">
        <v>450000</v>
      </c>
      <c r="J95" s="187"/>
    </row>
    <row r="96" spans="1:10" x14ac:dyDescent="0.25">
      <c r="A96" s="212">
        <v>14</v>
      </c>
      <c r="B96" s="176" t="s">
        <v>263</v>
      </c>
      <c r="C96" s="216"/>
      <c r="D96" s="176" t="s">
        <v>56</v>
      </c>
      <c r="E96" s="241">
        <v>2</v>
      </c>
      <c r="F96" s="207" t="s">
        <v>344</v>
      </c>
      <c r="G96" s="242" t="s">
        <v>258</v>
      </c>
      <c r="H96" s="215">
        <v>450000</v>
      </c>
      <c r="J96" s="187"/>
    </row>
    <row r="97" spans="1:10" x14ac:dyDescent="0.25">
      <c r="A97" s="212">
        <v>15</v>
      </c>
      <c r="B97" s="176" t="s">
        <v>338</v>
      </c>
      <c r="C97" s="216"/>
      <c r="D97" s="176" t="s">
        <v>71</v>
      </c>
      <c r="E97" s="241">
        <v>2</v>
      </c>
      <c r="F97" s="207" t="s">
        <v>344</v>
      </c>
      <c r="G97" s="242" t="s">
        <v>258</v>
      </c>
      <c r="H97" s="215">
        <v>450000</v>
      </c>
      <c r="J97" s="187"/>
    </row>
    <row r="98" spans="1:10" x14ac:dyDescent="0.25">
      <c r="A98" s="212">
        <v>16</v>
      </c>
      <c r="B98" s="176" t="s">
        <v>339</v>
      </c>
      <c r="C98" s="216"/>
      <c r="D98" s="176" t="s">
        <v>71</v>
      </c>
      <c r="E98" s="241">
        <v>1</v>
      </c>
      <c r="F98" s="207" t="s">
        <v>344</v>
      </c>
      <c r="G98" s="242" t="s">
        <v>258</v>
      </c>
      <c r="H98" s="215">
        <v>300000</v>
      </c>
      <c r="J98" s="187"/>
    </row>
    <row r="99" spans="1:10" x14ac:dyDescent="0.25">
      <c r="A99" s="212">
        <v>17</v>
      </c>
      <c r="B99" s="176" t="s">
        <v>275</v>
      </c>
      <c r="C99" s="216"/>
      <c r="D99" s="176" t="s">
        <v>71</v>
      </c>
      <c r="E99" s="241">
        <v>2</v>
      </c>
      <c r="F99" s="207" t="s">
        <v>344</v>
      </c>
      <c r="G99" s="242" t="s">
        <v>258</v>
      </c>
      <c r="H99" s="215">
        <v>450000</v>
      </c>
      <c r="J99" s="187"/>
    </row>
    <row r="100" spans="1:10" x14ac:dyDescent="0.25">
      <c r="A100" s="212">
        <v>18</v>
      </c>
      <c r="B100" s="176" t="s">
        <v>340</v>
      </c>
      <c r="C100" s="216"/>
      <c r="D100" s="176" t="s">
        <v>180</v>
      </c>
      <c r="E100" s="241">
        <v>2</v>
      </c>
      <c r="F100" s="207" t="s">
        <v>344</v>
      </c>
      <c r="G100" s="242" t="s">
        <v>258</v>
      </c>
      <c r="H100" s="215">
        <v>450000</v>
      </c>
      <c r="J100" s="187"/>
    </row>
    <row r="101" spans="1:10" x14ac:dyDescent="0.25">
      <c r="A101" s="212">
        <v>19</v>
      </c>
      <c r="B101" s="176" t="s">
        <v>216</v>
      </c>
      <c r="C101" s="216"/>
      <c r="D101" s="176" t="s">
        <v>71</v>
      </c>
      <c r="E101" s="241">
        <v>2</v>
      </c>
      <c r="F101" s="207" t="s">
        <v>344</v>
      </c>
      <c r="G101" s="242" t="s">
        <v>258</v>
      </c>
      <c r="H101" s="215">
        <v>450000</v>
      </c>
      <c r="J101" s="187"/>
    </row>
    <row r="102" spans="1:10" x14ac:dyDescent="0.25">
      <c r="A102" s="212">
        <v>20</v>
      </c>
      <c r="B102" s="176" t="s">
        <v>341</v>
      </c>
      <c r="C102" s="216"/>
      <c r="D102" s="176" t="s">
        <v>71</v>
      </c>
      <c r="E102" s="241">
        <v>2</v>
      </c>
      <c r="F102" s="207" t="s">
        <v>344</v>
      </c>
      <c r="G102" s="242" t="s">
        <v>258</v>
      </c>
      <c r="H102" s="215">
        <v>450000</v>
      </c>
      <c r="J102" s="187"/>
    </row>
    <row r="103" spans="1:10" x14ac:dyDescent="0.25">
      <c r="A103" s="212">
        <v>21</v>
      </c>
      <c r="B103" s="176" t="s">
        <v>224</v>
      </c>
      <c r="C103" s="216"/>
      <c r="D103" s="176" t="s">
        <v>71</v>
      </c>
      <c r="E103" s="241">
        <v>2</v>
      </c>
      <c r="F103" s="207" t="s">
        <v>344</v>
      </c>
      <c r="G103" s="242" t="s">
        <v>258</v>
      </c>
      <c r="H103" s="215">
        <v>450000</v>
      </c>
      <c r="J103" s="187"/>
    </row>
    <row r="104" spans="1:10" x14ac:dyDescent="0.25">
      <c r="A104" s="212">
        <v>22</v>
      </c>
      <c r="B104" s="176" t="s">
        <v>219</v>
      </c>
      <c r="C104" s="216"/>
      <c r="D104" s="176" t="s">
        <v>180</v>
      </c>
      <c r="E104" s="241">
        <v>2</v>
      </c>
      <c r="F104" s="207" t="s">
        <v>344</v>
      </c>
      <c r="G104" s="242" t="s">
        <v>258</v>
      </c>
      <c r="H104" s="215">
        <v>450000</v>
      </c>
      <c r="J104" s="187"/>
    </row>
    <row r="105" spans="1:10" x14ac:dyDescent="0.25">
      <c r="A105" s="212">
        <v>23</v>
      </c>
      <c r="B105" s="176" t="s">
        <v>210</v>
      </c>
      <c r="C105" s="216"/>
      <c r="D105" s="176" t="s">
        <v>71</v>
      </c>
      <c r="E105" s="241">
        <v>2</v>
      </c>
      <c r="F105" s="207" t="s">
        <v>344</v>
      </c>
      <c r="G105" s="242" t="s">
        <v>258</v>
      </c>
      <c r="H105" s="215">
        <v>450000</v>
      </c>
      <c r="J105" s="187"/>
    </row>
    <row r="106" spans="1:10" x14ac:dyDescent="0.25">
      <c r="A106" s="212">
        <v>24</v>
      </c>
      <c r="B106" s="176" t="s">
        <v>342</v>
      </c>
      <c r="C106" s="216"/>
      <c r="D106" s="176" t="s">
        <v>180</v>
      </c>
      <c r="E106" s="241">
        <v>2</v>
      </c>
      <c r="F106" s="207" t="s">
        <v>344</v>
      </c>
      <c r="G106" s="242" t="s">
        <v>258</v>
      </c>
      <c r="H106" s="215">
        <v>450000</v>
      </c>
      <c r="J106" s="187"/>
    </row>
    <row r="107" spans="1:10" x14ac:dyDescent="0.25">
      <c r="A107" s="212">
        <v>25</v>
      </c>
      <c r="B107" s="176" t="s">
        <v>198</v>
      </c>
      <c r="C107" s="216"/>
      <c r="D107" s="176" t="s">
        <v>71</v>
      </c>
      <c r="E107" s="241">
        <v>2</v>
      </c>
      <c r="F107" s="207" t="s">
        <v>344</v>
      </c>
      <c r="G107" s="242" t="s">
        <v>258</v>
      </c>
      <c r="H107" s="215">
        <v>450000</v>
      </c>
      <c r="J107" s="187"/>
    </row>
    <row r="108" spans="1:10" x14ac:dyDescent="0.25">
      <c r="A108" s="212">
        <v>26</v>
      </c>
      <c r="B108" s="176" t="s">
        <v>192</v>
      </c>
      <c r="C108" s="216"/>
      <c r="D108" s="176" t="s">
        <v>180</v>
      </c>
      <c r="E108" s="241">
        <v>2</v>
      </c>
      <c r="F108" s="207" t="s">
        <v>344</v>
      </c>
      <c r="G108" s="242" t="s">
        <v>258</v>
      </c>
      <c r="H108" s="215">
        <v>450000</v>
      </c>
      <c r="J108" s="187"/>
    </row>
    <row r="109" spans="1:10" x14ac:dyDescent="0.25">
      <c r="A109" s="212">
        <v>27</v>
      </c>
      <c r="B109" s="176" t="s">
        <v>343</v>
      </c>
      <c r="C109" s="216"/>
      <c r="D109" s="176" t="s">
        <v>196</v>
      </c>
      <c r="E109" s="241">
        <v>2</v>
      </c>
      <c r="F109" s="207" t="s">
        <v>344</v>
      </c>
      <c r="G109" s="242" t="s">
        <v>258</v>
      </c>
      <c r="H109" s="215">
        <v>450000</v>
      </c>
      <c r="J109" s="187"/>
    </row>
    <row r="110" spans="1:10" x14ac:dyDescent="0.25">
      <c r="A110" s="212">
        <v>28</v>
      </c>
      <c r="B110" s="176" t="s">
        <v>218</v>
      </c>
      <c r="C110" s="216"/>
      <c r="D110" s="176" t="s">
        <v>56</v>
      </c>
      <c r="E110" s="241">
        <v>2</v>
      </c>
      <c r="F110" s="207" t="s">
        <v>344</v>
      </c>
      <c r="G110" s="242" t="s">
        <v>258</v>
      </c>
      <c r="H110" s="215">
        <v>450000</v>
      </c>
      <c r="J110" s="187"/>
    </row>
    <row r="111" spans="1:10" x14ac:dyDescent="0.25">
      <c r="A111" s="212">
        <v>29</v>
      </c>
      <c r="B111" s="176" t="s">
        <v>245</v>
      </c>
      <c r="C111" s="216"/>
      <c r="D111" s="176" t="s">
        <v>71</v>
      </c>
      <c r="E111" s="241">
        <v>2</v>
      </c>
      <c r="F111" s="207" t="s">
        <v>344</v>
      </c>
      <c r="G111" s="242" t="s">
        <v>258</v>
      </c>
      <c r="H111" s="215">
        <v>450000</v>
      </c>
      <c r="J111" s="187"/>
    </row>
    <row r="112" spans="1:10" x14ac:dyDescent="0.25">
      <c r="A112" s="212">
        <v>30</v>
      </c>
      <c r="B112" s="176" t="s">
        <v>182</v>
      </c>
      <c r="C112" s="216"/>
      <c r="D112" s="176" t="s">
        <v>180</v>
      </c>
      <c r="E112" s="241">
        <v>2</v>
      </c>
      <c r="F112" s="207" t="s">
        <v>344</v>
      </c>
      <c r="G112" s="242" t="s">
        <v>258</v>
      </c>
      <c r="H112" s="215">
        <v>300000</v>
      </c>
      <c r="J112" s="187"/>
    </row>
    <row r="113" spans="1:10" x14ac:dyDescent="0.25">
      <c r="A113" s="212">
        <v>31</v>
      </c>
      <c r="B113" s="176" t="s">
        <v>349</v>
      </c>
      <c r="C113" s="216"/>
      <c r="D113" s="176" t="s">
        <v>56</v>
      </c>
      <c r="E113" s="241">
        <v>1</v>
      </c>
      <c r="F113" s="207" t="s">
        <v>344</v>
      </c>
      <c r="G113" s="242" t="s">
        <v>258</v>
      </c>
      <c r="H113" s="215">
        <v>150000</v>
      </c>
      <c r="J113" s="187"/>
    </row>
    <row r="114" spans="1:10" x14ac:dyDescent="0.25">
      <c r="A114" s="218"/>
      <c r="B114" s="235"/>
      <c r="C114" s="230"/>
      <c r="D114" s="219"/>
      <c r="E114" s="219"/>
      <c r="F114" s="220"/>
      <c r="G114" s="221"/>
      <c r="H114" s="222"/>
      <c r="J114">
        <v>150000</v>
      </c>
    </row>
    <row r="115" spans="1:10" x14ac:dyDescent="0.25">
      <c r="A115" s="223"/>
      <c r="B115" s="231" t="s">
        <v>6</v>
      </c>
      <c r="C115" s="224"/>
      <c r="D115" s="224"/>
      <c r="E115" s="224"/>
      <c r="F115" s="224"/>
      <c r="G115" s="225"/>
      <c r="H115" s="226">
        <f>SUM(H83:H114)</f>
        <v>12750000</v>
      </c>
    </row>
    <row r="116" spans="1:10" x14ac:dyDescent="0.25">
      <c r="A116" s="501" t="e">
        <f ca="1">PROPER([2]!terbilang(H115)&amp;" rupiah")</f>
        <v>#NAME?</v>
      </c>
      <c r="B116" s="502"/>
      <c r="C116" s="502"/>
      <c r="D116" s="502"/>
      <c r="E116" s="502"/>
      <c r="F116" s="502"/>
      <c r="G116" s="502"/>
      <c r="H116" s="503"/>
    </row>
    <row r="117" spans="1:10" x14ac:dyDescent="0.25">
      <c r="A117" s="191"/>
      <c r="B117" s="191"/>
      <c r="C117" s="191"/>
      <c r="D117" s="191"/>
      <c r="E117" s="191"/>
      <c r="F117" s="239"/>
      <c r="G117" s="239"/>
      <c r="H117" s="239"/>
    </row>
    <row r="118" spans="1:10" x14ac:dyDescent="0.25">
      <c r="A118" s="227" t="s">
        <v>326</v>
      </c>
      <c r="B118" s="227"/>
      <c r="C118" s="504"/>
      <c r="D118" s="504"/>
      <c r="E118" s="504"/>
      <c r="F118" s="504"/>
      <c r="G118" s="504" t="s">
        <v>348</v>
      </c>
      <c r="H118" s="504"/>
    </row>
    <row r="119" spans="1:10" x14ac:dyDescent="0.25">
      <c r="A119" s="227" t="s">
        <v>67</v>
      </c>
      <c r="B119" s="227"/>
      <c r="C119" s="504"/>
      <c r="D119" s="504"/>
      <c r="E119" s="504"/>
      <c r="F119" s="504"/>
      <c r="G119" s="504" t="s">
        <v>327</v>
      </c>
      <c r="H119" s="504"/>
    </row>
    <row r="120" spans="1:10" x14ac:dyDescent="0.25">
      <c r="A120" s="227"/>
      <c r="B120" s="227"/>
      <c r="C120" s="239"/>
      <c r="D120" s="239"/>
      <c r="E120" s="239"/>
      <c r="F120" s="239"/>
      <c r="G120" s="239"/>
      <c r="H120" s="239"/>
    </row>
    <row r="121" spans="1:10" x14ac:dyDescent="0.25">
      <c r="A121" s="191"/>
      <c r="B121" s="191"/>
      <c r="C121" s="227"/>
      <c r="D121" s="227"/>
      <c r="E121" s="227"/>
      <c r="F121" s="227"/>
      <c r="G121" s="227"/>
      <c r="H121" s="191"/>
    </row>
    <row r="122" spans="1:10" x14ac:dyDescent="0.25">
      <c r="A122" s="191"/>
      <c r="B122" s="191"/>
      <c r="C122" s="191"/>
      <c r="D122" s="191"/>
      <c r="E122" s="191"/>
      <c r="F122" s="191"/>
      <c r="G122" s="191"/>
      <c r="H122" s="191"/>
    </row>
    <row r="123" spans="1:10" x14ac:dyDescent="0.25">
      <c r="A123" s="229" t="s">
        <v>328</v>
      </c>
      <c r="B123" s="229"/>
      <c r="C123" s="490"/>
      <c r="D123" s="490"/>
      <c r="E123" s="490"/>
      <c r="F123" s="490"/>
      <c r="G123" s="490" t="s">
        <v>329</v>
      </c>
      <c r="H123" s="490"/>
    </row>
    <row r="124" spans="1:10" x14ac:dyDescent="0.25">
      <c r="A124" s="227" t="s">
        <v>246</v>
      </c>
      <c r="B124" s="227"/>
      <c r="C124" s="491"/>
      <c r="D124" s="491"/>
      <c r="E124" s="491"/>
      <c r="F124" s="491"/>
      <c r="G124" s="491" t="s">
        <v>330</v>
      </c>
      <c r="H124" s="491"/>
    </row>
    <row r="131" spans="1:11" s="187" customFormat="1" ht="18" customHeight="1" x14ac:dyDescent="0.25">
      <c r="A131" s="494" t="s">
        <v>356</v>
      </c>
      <c r="B131" s="494"/>
      <c r="C131" s="494"/>
      <c r="D131" s="494"/>
      <c r="E131" s="494"/>
      <c r="F131" s="494"/>
      <c r="G131" s="494"/>
      <c r="H131" s="494"/>
      <c r="I131" s="186"/>
      <c r="J131" s="186"/>
      <c r="K131" s="186"/>
    </row>
    <row r="132" spans="1:11" s="187" customFormat="1" ht="18" customHeight="1" x14ac:dyDescent="0.2">
      <c r="A132" s="186"/>
      <c r="B132" s="236" t="s">
        <v>123</v>
      </c>
      <c r="C132" s="237" t="s">
        <v>310</v>
      </c>
      <c r="D132" s="188"/>
      <c r="E132" s="188"/>
      <c r="F132" s="188"/>
      <c r="G132" s="188"/>
      <c r="H132" s="188"/>
      <c r="I132" s="188"/>
      <c r="J132" s="186"/>
      <c r="K132" s="186"/>
    </row>
    <row r="133" spans="1:11" s="187" customFormat="1" ht="18" customHeight="1" x14ac:dyDescent="0.2">
      <c r="A133" s="186"/>
      <c r="B133" s="236" t="s">
        <v>128</v>
      </c>
      <c r="C133" s="236" t="s">
        <v>311</v>
      </c>
      <c r="D133" s="188"/>
      <c r="E133" s="188"/>
      <c r="F133" s="188"/>
      <c r="G133" s="188"/>
      <c r="H133" s="188"/>
      <c r="I133" s="188"/>
      <c r="J133" s="188"/>
      <c r="K133" s="188"/>
    </row>
    <row r="134" spans="1:11" s="187" customFormat="1" ht="18" customHeight="1" x14ac:dyDescent="0.2">
      <c r="A134" s="186"/>
      <c r="B134" s="236" t="s">
        <v>131</v>
      </c>
      <c r="C134" s="236" t="s">
        <v>357</v>
      </c>
      <c r="D134" s="188"/>
      <c r="E134" s="188"/>
      <c r="F134" s="188"/>
      <c r="G134" s="188"/>
      <c r="H134" s="188"/>
      <c r="I134" s="188"/>
      <c r="J134" s="188"/>
      <c r="K134" s="188"/>
    </row>
    <row r="135" spans="1:11" s="187" customFormat="1" ht="18" customHeight="1" x14ac:dyDescent="0.2">
      <c r="A135" s="186"/>
      <c r="B135" s="236" t="s">
        <v>312</v>
      </c>
      <c r="C135" s="238" t="s">
        <v>333</v>
      </c>
      <c r="D135" s="189"/>
      <c r="E135" s="188"/>
      <c r="F135" s="188"/>
      <c r="G135" s="188"/>
      <c r="H135" s="188"/>
      <c r="I135" s="188"/>
      <c r="J135" s="188"/>
      <c r="K135" s="188"/>
    </row>
    <row r="136" spans="1:11" ht="15.75" thickBot="1" x14ac:dyDescent="0.3">
      <c r="A136" s="190"/>
      <c r="B136" s="191"/>
      <c r="C136" s="191"/>
      <c r="D136" s="191"/>
      <c r="E136" s="191"/>
      <c r="F136" s="247"/>
      <c r="G136" s="191"/>
      <c r="H136" s="193"/>
    </row>
    <row r="137" spans="1:11" ht="15.75" thickTop="1" x14ac:dyDescent="0.25">
      <c r="A137" s="194"/>
      <c r="B137" s="495"/>
      <c r="C137" s="496"/>
      <c r="D137" s="194"/>
      <c r="E137" s="195" t="s">
        <v>313</v>
      </c>
      <c r="F137" s="195"/>
      <c r="G137" s="195" t="s">
        <v>57</v>
      </c>
      <c r="H137" s="196" t="s">
        <v>314</v>
      </c>
    </row>
    <row r="138" spans="1:11" x14ac:dyDescent="0.25">
      <c r="A138" s="197" t="s">
        <v>4</v>
      </c>
      <c r="B138" s="497" t="s">
        <v>13</v>
      </c>
      <c r="C138" s="498"/>
      <c r="D138" s="197" t="s">
        <v>315</v>
      </c>
      <c r="E138" s="198" t="s">
        <v>316</v>
      </c>
      <c r="F138" s="199" t="s">
        <v>169</v>
      </c>
      <c r="G138" s="198" t="s">
        <v>317</v>
      </c>
      <c r="H138" s="200" t="s">
        <v>318</v>
      </c>
    </row>
    <row r="139" spans="1:11" x14ac:dyDescent="0.25">
      <c r="A139" s="201"/>
      <c r="B139" s="499"/>
      <c r="C139" s="500"/>
      <c r="D139" s="202"/>
      <c r="E139" s="203" t="s">
        <v>319</v>
      </c>
      <c r="F139" s="198"/>
      <c r="G139" s="198"/>
      <c r="H139" s="200" t="s">
        <v>320</v>
      </c>
    </row>
    <row r="140" spans="1:11" x14ac:dyDescent="0.25">
      <c r="A140" s="204" t="s">
        <v>9</v>
      </c>
      <c r="B140" s="233" t="s">
        <v>10</v>
      </c>
      <c r="C140" s="232"/>
      <c r="D140" s="205" t="s">
        <v>12</v>
      </c>
      <c r="E140" s="204" t="s">
        <v>321</v>
      </c>
      <c r="F140" s="204" t="s">
        <v>322</v>
      </c>
      <c r="G140" s="204" t="s">
        <v>323</v>
      </c>
      <c r="H140" s="206" t="s">
        <v>324</v>
      </c>
    </row>
    <row r="141" spans="1:11" x14ac:dyDescent="0.25">
      <c r="A141" s="207"/>
      <c r="B141" s="234"/>
      <c r="C141" s="208"/>
      <c r="D141" s="207"/>
      <c r="E141" s="209"/>
      <c r="F141" s="207"/>
      <c r="G141" s="210"/>
      <c r="H141" s="211"/>
    </row>
    <row r="142" spans="1:11" x14ac:dyDescent="0.25">
      <c r="A142" s="212">
        <v>1</v>
      </c>
      <c r="B142" s="176" t="s">
        <v>206</v>
      </c>
      <c r="C142" s="213"/>
      <c r="D142" s="176" t="s">
        <v>71</v>
      </c>
      <c r="E142" s="241">
        <v>3</v>
      </c>
      <c r="F142" s="248" t="s">
        <v>256</v>
      </c>
      <c r="G142" s="242" t="s">
        <v>350</v>
      </c>
      <c r="H142" s="215">
        <v>2130000</v>
      </c>
    </row>
    <row r="143" spans="1:11" x14ac:dyDescent="0.25">
      <c r="A143" s="212">
        <v>2</v>
      </c>
      <c r="B143" t="s">
        <v>198</v>
      </c>
      <c r="C143" s="216"/>
      <c r="D143" s="176" t="s">
        <v>71</v>
      </c>
      <c r="E143" s="241">
        <v>3</v>
      </c>
      <c r="F143" s="248" t="s">
        <v>352</v>
      </c>
      <c r="G143" s="242" t="s">
        <v>351</v>
      </c>
      <c r="H143" s="215">
        <v>5378400</v>
      </c>
      <c r="J143" s="187" t="s">
        <v>325</v>
      </c>
    </row>
    <row r="144" spans="1:11" x14ac:dyDescent="0.25">
      <c r="A144" s="212"/>
      <c r="B144" s="176"/>
      <c r="C144" s="216"/>
      <c r="D144" s="176"/>
      <c r="E144" s="241"/>
      <c r="F144" s="207"/>
      <c r="G144" s="242"/>
      <c r="H144" s="215"/>
      <c r="J144" s="187"/>
    </row>
    <row r="145" spans="1:10" x14ac:dyDescent="0.25">
      <c r="A145" s="218"/>
      <c r="B145" s="235"/>
      <c r="C145" s="230"/>
      <c r="D145" s="219"/>
      <c r="E145" s="219"/>
      <c r="F145" s="220"/>
      <c r="G145" s="221"/>
      <c r="H145" s="222"/>
      <c r="J145">
        <v>150000</v>
      </c>
    </row>
    <row r="146" spans="1:10" x14ac:dyDescent="0.25">
      <c r="A146" s="223"/>
      <c r="B146" s="231" t="s">
        <v>6</v>
      </c>
      <c r="C146" s="224"/>
      <c r="D146" s="224"/>
      <c r="E146" s="224"/>
      <c r="F146" s="224"/>
      <c r="G146" s="225"/>
      <c r="H146" s="226">
        <f>SUM(H142:H145)</f>
        <v>7508400</v>
      </c>
    </row>
    <row r="147" spans="1:10" x14ac:dyDescent="0.25">
      <c r="A147" s="501" t="e">
        <f ca="1">PROPER([2]!terbilang(H146)&amp;" rupiah")</f>
        <v>#NAME?</v>
      </c>
      <c r="B147" s="502"/>
      <c r="C147" s="502"/>
      <c r="D147" s="502"/>
      <c r="E147" s="502"/>
      <c r="F147" s="502"/>
      <c r="G147" s="502"/>
      <c r="H147" s="503"/>
    </row>
    <row r="148" spans="1:10" x14ac:dyDescent="0.25">
      <c r="A148" s="191"/>
      <c r="B148" s="191"/>
      <c r="C148" s="191"/>
      <c r="D148" s="191"/>
      <c r="E148" s="191"/>
      <c r="F148" s="247"/>
      <c r="G148" s="247"/>
      <c r="H148" s="247"/>
    </row>
    <row r="149" spans="1:10" x14ac:dyDescent="0.25">
      <c r="A149" s="227" t="s">
        <v>326</v>
      </c>
      <c r="B149" s="227"/>
      <c r="C149" s="504"/>
      <c r="D149" s="504"/>
      <c r="E149" s="504"/>
      <c r="F149" s="504"/>
      <c r="G149" s="504" t="s">
        <v>355</v>
      </c>
      <c r="H149" s="504"/>
    </row>
    <row r="150" spans="1:10" x14ac:dyDescent="0.25">
      <c r="A150" s="227" t="s">
        <v>67</v>
      </c>
      <c r="B150" s="227"/>
      <c r="C150" s="432" t="s">
        <v>231</v>
      </c>
      <c r="D150" s="432"/>
      <c r="E150" s="432"/>
      <c r="F150" s="432"/>
      <c r="G150" s="504" t="s">
        <v>327</v>
      </c>
      <c r="H150" s="504"/>
    </row>
    <row r="151" spans="1:10" x14ac:dyDescent="0.25">
      <c r="A151" s="227"/>
      <c r="B151" s="227"/>
      <c r="C151" s="103"/>
      <c r="D151" s="103"/>
      <c r="E151" s="103"/>
      <c r="F151" s="103"/>
      <c r="G151" s="247"/>
      <c r="H151" s="247"/>
    </row>
    <row r="152" spans="1:10" x14ac:dyDescent="0.25">
      <c r="A152" s="191"/>
      <c r="B152" s="191"/>
      <c r="C152" s="103"/>
      <c r="D152" s="103"/>
      <c r="E152" s="103"/>
      <c r="F152" s="103"/>
      <c r="G152" s="227"/>
      <c r="H152" s="191"/>
    </row>
    <row r="153" spans="1:10" x14ac:dyDescent="0.25">
      <c r="A153" s="191"/>
      <c r="B153" s="191"/>
      <c r="G153" s="191"/>
      <c r="H153" s="191"/>
    </row>
    <row r="154" spans="1:10" x14ac:dyDescent="0.25">
      <c r="A154" s="229" t="s">
        <v>328</v>
      </c>
      <c r="B154" s="229"/>
      <c r="C154" s="411" t="s">
        <v>65</v>
      </c>
      <c r="D154" s="411"/>
      <c r="E154" s="411"/>
      <c r="F154" s="411"/>
      <c r="G154" s="490" t="s">
        <v>329</v>
      </c>
      <c r="H154" s="490"/>
    </row>
    <row r="155" spans="1:10" x14ac:dyDescent="0.25">
      <c r="A155" s="227" t="s">
        <v>246</v>
      </c>
      <c r="B155" s="227"/>
      <c r="C155" s="409" t="s">
        <v>140</v>
      </c>
      <c r="D155" s="409"/>
      <c r="E155" s="409"/>
      <c r="F155" s="409"/>
      <c r="G155" s="491" t="s">
        <v>330</v>
      </c>
      <c r="H155" s="491"/>
    </row>
    <row r="162" spans="1:11" s="187" customFormat="1" ht="18" customHeight="1" x14ac:dyDescent="0.25">
      <c r="A162" s="494" t="s">
        <v>384</v>
      </c>
      <c r="B162" s="494"/>
      <c r="C162" s="494"/>
      <c r="D162" s="494"/>
      <c r="E162" s="494"/>
      <c r="F162" s="494"/>
      <c r="G162" s="494"/>
      <c r="H162" s="494"/>
      <c r="I162" s="186"/>
      <c r="J162" s="186"/>
      <c r="K162" s="186"/>
    </row>
    <row r="163" spans="1:11" s="187" customFormat="1" ht="18" customHeight="1" x14ac:dyDescent="0.2">
      <c r="A163" s="186"/>
      <c r="B163" s="236" t="s">
        <v>123</v>
      </c>
      <c r="C163" s="237" t="s">
        <v>310</v>
      </c>
      <c r="D163" s="188"/>
      <c r="E163" s="188"/>
      <c r="F163" s="188"/>
      <c r="G163" s="188"/>
      <c r="H163" s="188"/>
      <c r="I163" s="188"/>
      <c r="J163" s="186"/>
      <c r="K163" s="186"/>
    </row>
    <row r="164" spans="1:11" s="187" customFormat="1" ht="18" customHeight="1" x14ac:dyDescent="0.2">
      <c r="A164" s="186"/>
      <c r="B164" s="236" t="s">
        <v>128</v>
      </c>
      <c r="C164" s="236" t="s">
        <v>311</v>
      </c>
      <c r="D164" s="188"/>
      <c r="E164" s="188"/>
      <c r="F164" s="188"/>
      <c r="G164" s="188"/>
      <c r="H164" s="188"/>
      <c r="I164" s="188"/>
      <c r="J164" s="188"/>
      <c r="K164" s="188"/>
    </row>
    <row r="165" spans="1:11" s="187" customFormat="1" ht="18" customHeight="1" x14ac:dyDescent="0.2">
      <c r="A165" s="186"/>
      <c r="B165" s="236" t="s">
        <v>131</v>
      </c>
      <c r="C165" s="236" t="s">
        <v>385</v>
      </c>
      <c r="D165" s="188"/>
      <c r="E165" s="188"/>
      <c r="F165" s="188"/>
      <c r="G165" s="188"/>
      <c r="H165" s="188"/>
      <c r="I165" s="188"/>
      <c r="J165" s="188"/>
      <c r="K165" s="188"/>
    </row>
    <row r="166" spans="1:11" s="187" customFormat="1" ht="18" customHeight="1" x14ac:dyDescent="0.2">
      <c r="A166" s="186"/>
      <c r="B166" s="236" t="s">
        <v>312</v>
      </c>
      <c r="C166" s="238" t="s">
        <v>333</v>
      </c>
      <c r="D166" s="189"/>
      <c r="E166" s="188"/>
      <c r="F166" s="188"/>
      <c r="G166" s="188"/>
      <c r="H166" s="188"/>
      <c r="I166" s="188"/>
      <c r="J166" s="188"/>
      <c r="K166" s="188"/>
    </row>
    <row r="167" spans="1:11" ht="15.75" thickBot="1" x14ac:dyDescent="0.3">
      <c r="A167" s="190"/>
      <c r="B167" s="191"/>
      <c r="C167" s="191"/>
      <c r="D167" s="191"/>
      <c r="E167" s="191"/>
      <c r="F167" s="249"/>
      <c r="G167" s="191"/>
      <c r="H167" s="193"/>
    </row>
    <row r="168" spans="1:11" ht="15.75" thickTop="1" x14ac:dyDescent="0.25">
      <c r="A168" s="194"/>
      <c r="B168" s="495"/>
      <c r="C168" s="496"/>
      <c r="D168" s="194"/>
      <c r="E168" s="195" t="s">
        <v>313</v>
      </c>
      <c r="F168" s="195"/>
      <c r="G168" s="195" t="s">
        <v>57</v>
      </c>
      <c r="H168" s="196" t="s">
        <v>314</v>
      </c>
    </row>
    <row r="169" spans="1:11" x14ac:dyDescent="0.25">
      <c r="A169" s="197" t="s">
        <v>4</v>
      </c>
      <c r="B169" s="497" t="s">
        <v>13</v>
      </c>
      <c r="C169" s="498"/>
      <c r="D169" s="197" t="s">
        <v>315</v>
      </c>
      <c r="E169" s="198" t="s">
        <v>316</v>
      </c>
      <c r="F169" s="199" t="s">
        <v>169</v>
      </c>
      <c r="G169" s="198" t="s">
        <v>317</v>
      </c>
      <c r="H169" s="200" t="s">
        <v>318</v>
      </c>
    </row>
    <row r="170" spans="1:11" x14ac:dyDescent="0.25">
      <c r="A170" s="201"/>
      <c r="B170" s="499"/>
      <c r="C170" s="500"/>
      <c r="D170" s="202"/>
      <c r="E170" s="203" t="s">
        <v>319</v>
      </c>
      <c r="F170" s="198"/>
      <c r="G170" s="198"/>
      <c r="H170" s="200" t="s">
        <v>320</v>
      </c>
    </row>
    <row r="171" spans="1:11" x14ac:dyDescent="0.25">
      <c r="A171" s="204" t="s">
        <v>9</v>
      </c>
      <c r="B171" s="233" t="s">
        <v>10</v>
      </c>
      <c r="C171" s="232"/>
      <c r="D171" s="205" t="s">
        <v>12</v>
      </c>
      <c r="E171" s="204" t="s">
        <v>321</v>
      </c>
      <c r="F171" s="204" t="s">
        <v>322</v>
      </c>
      <c r="G171" s="204" t="s">
        <v>323</v>
      </c>
      <c r="H171" s="206" t="s">
        <v>324</v>
      </c>
    </row>
    <row r="172" spans="1:11" x14ac:dyDescent="0.25">
      <c r="A172" s="207"/>
      <c r="B172" s="234"/>
      <c r="C172" s="208"/>
      <c r="D172" s="207"/>
      <c r="E172" s="209"/>
      <c r="F172" s="207"/>
      <c r="G172" s="210"/>
      <c r="H172" s="211"/>
    </row>
    <row r="173" spans="1:11" x14ac:dyDescent="0.25">
      <c r="A173" s="212">
        <v>1</v>
      </c>
      <c r="B173" t="s">
        <v>192</v>
      </c>
      <c r="C173" s="213"/>
      <c r="D173" s="176" t="s">
        <v>180</v>
      </c>
      <c r="E173" s="241">
        <v>2</v>
      </c>
      <c r="F173" s="179" t="s">
        <v>360</v>
      </c>
      <c r="G173" s="251" t="s">
        <v>362</v>
      </c>
      <c r="H173" s="215">
        <v>3463690</v>
      </c>
    </row>
    <row r="174" spans="1:11" x14ac:dyDescent="0.25">
      <c r="A174" s="212">
        <v>2</v>
      </c>
      <c r="B174" t="s">
        <v>358</v>
      </c>
      <c r="C174" s="216"/>
      <c r="D174" s="176" t="s">
        <v>71</v>
      </c>
      <c r="E174" s="241">
        <v>2</v>
      </c>
      <c r="F174" s="179" t="s">
        <v>361</v>
      </c>
      <c r="G174" s="251" t="s">
        <v>362</v>
      </c>
      <c r="H174" s="215">
        <v>1660000</v>
      </c>
      <c r="J174" s="187" t="s">
        <v>325</v>
      </c>
    </row>
    <row r="175" spans="1:11" x14ac:dyDescent="0.25">
      <c r="A175" s="212"/>
      <c r="B175" s="176"/>
      <c r="C175" s="216"/>
      <c r="D175" s="176"/>
      <c r="E175" s="241"/>
      <c r="F175" s="207"/>
      <c r="G175" s="242"/>
      <c r="H175" s="215"/>
      <c r="J175" s="187"/>
    </row>
    <row r="176" spans="1:11" x14ac:dyDescent="0.25">
      <c r="A176" s="218"/>
      <c r="B176" s="235"/>
      <c r="C176" s="230"/>
      <c r="D176" s="219"/>
      <c r="E176" s="219"/>
      <c r="F176" s="220"/>
      <c r="G176" s="221"/>
      <c r="H176" s="222"/>
      <c r="J176">
        <v>150000</v>
      </c>
    </row>
    <row r="177" spans="1:8" x14ac:dyDescent="0.25">
      <c r="A177" s="223"/>
      <c r="B177" s="231" t="s">
        <v>6</v>
      </c>
      <c r="C177" s="224"/>
      <c r="D177" s="224"/>
      <c r="E177" s="224"/>
      <c r="F177" s="224"/>
      <c r="G177" s="225"/>
      <c r="H177" s="226">
        <f>SUM(H173:H176)</f>
        <v>5123690</v>
      </c>
    </row>
    <row r="178" spans="1:8" x14ac:dyDescent="0.25">
      <c r="A178" s="501" t="e">
        <f ca="1">PROPER([2]!terbilang(H177)&amp;" rupiah")</f>
        <v>#NAME?</v>
      </c>
      <c r="B178" s="502"/>
      <c r="C178" s="502"/>
      <c r="D178" s="502"/>
      <c r="E178" s="502"/>
      <c r="F178" s="502"/>
      <c r="G178" s="502"/>
      <c r="H178" s="503"/>
    </row>
    <row r="179" spans="1:8" x14ac:dyDescent="0.25">
      <c r="A179" s="191"/>
      <c r="B179" s="191"/>
      <c r="C179" s="191"/>
      <c r="D179" s="191"/>
      <c r="E179" s="191"/>
      <c r="F179" s="249"/>
      <c r="G179" s="249"/>
      <c r="H179" s="249"/>
    </row>
    <row r="180" spans="1:8" x14ac:dyDescent="0.25">
      <c r="A180" s="227" t="s">
        <v>326</v>
      </c>
      <c r="B180" s="227"/>
      <c r="C180" s="504"/>
      <c r="D180" s="504"/>
      <c r="E180" s="504"/>
      <c r="F180" s="504"/>
      <c r="G180" s="504" t="s">
        <v>383</v>
      </c>
      <c r="H180" s="504"/>
    </row>
    <row r="181" spans="1:8" x14ac:dyDescent="0.25">
      <c r="A181" s="227" t="s">
        <v>67</v>
      </c>
      <c r="B181" s="227"/>
      <c r="C181" s="432" t="s">
        <v>231</v>
      </c>
      <c r="D181" s="432"/>
      <c r="E181" s="432"/>
      <c r="F181" s="432"/>
      <c r="G181" s="504" t="s">
        <v>327</v>
      </c>
      <c r="H181" s="504"/>
    </row>
    <row r="182" spans="1:8" x14ac:dyDescent="0.25">
      <c r="A182" s="227"/>
      <c r="B182" s="227"/>
      <c r="C182" s="103"/>
      <c r="D182" s="103"/>
      <c r="E182" s="103"/>
      <c r="F182" s="103"/>
      <c r="G182" s="249"/>
      <c r="H182" s="249"/>
    </row>
    <row r="183" spans="1:8" x14ac:dyDescent="0.25">
      <c r="A183" s="191"/>
      <c r="B183" s="191"/>
      <c r="C183" s="103"/>
      <c r="D183" s="103"/>
      <c r="E183" s="103"/>
      <c r="F183" s="103"/>
      <c r="G183" s="227"/>
      <c r="H183" s="191"/>
    </row>
    <row r="184" spans="1:8" x14ac:dyDescent="0.25">
      <c r="A184" s="191"/>
      <c r="B184" s="191"/>
      <c r="G184" s="191"/>
      <c r="H184" s="191"/>
    </row>
    <row r="185" spans="1:8" x14ac:dyDescent="0.25">
      <c r="A185" s="229" t="s">
        <v>328</v>
      </c>
      <c r="B185" s="229"/>
      <c r="C185" s="411" t="s">
        <v>65</v>
      </c>
      <c r="D185" s="411"/>
      <c r="E185" s="411"/>
      <c r="F185" s="411"/>
      <c r="G185" s="490" t="s">
        <v>329</v>
      </c>
      <c r="H185" s="490"/>
    </row>
    <row r="186" spans="1:8" x14ac:dyDescent="0.25">
      <c r="A186" s="227" t="s">
        <v>246</v>
      </c>
      <c r="B186" s="227"/>
      <c r="C186" s="409" t="s">
        <v>140</v>
      </c>
      <c r="D186" s="409"/>
      <c r="E186" s="409"/>
      <c r="F186" s="409"/>
      <c r="G186" s="491" t="s">
        <v>330</v>
      </c>
      <c r="H186" s="491"/>
    </row>
    <row r="193" spans="1:11" s="187" customFormat="1" ht="18" customHeight="1" x14ac:dyDescent="0.25">
      <c r="A193" s="494" t="s">
        <v>387</v>
      </c>
      <c r="B193" s="494"/>
      <c r="C193" s="494"/>
      <c r="D193" s="494"/>
      <c r="E193" s="494"/>
      <c r="F193" s="494"/>
      <c r="G193" s="494"/>
      <c r="H193" s="494"/>
      <c r="I193" s="186"/>
      <c r="J193" s="186"/>
      <c r="K193" s="186"/>
    </row>
    <row r="194" spans="1:11" s="187" customFormat="1" ht="18" customHeight="1" x14ac:dyDescent="0.2">
      <c r="A194" s="186"/>
      <c r="B194" s="236" t="s">
        <v>123</v>
      </c>
      <c r="C194" s="237" t="s">
        <v>310</v>
      </c>
      <c r="D194" s="188"/>
      <c r="E194" s="188"/>
      <c r="F194" s="188"/>
      <c r="G194" s="188"/>
      <c r="H194" s="188"/>
      <c r="I194" s="188"/>
      <c r="J194" s="186"/>
      <c r="K194" s="186"/>
    </row>
    <row r="195" spans="1:11" s="187" customFormat="1" ht="18" customHeight="1" x14ac:dyDescent="0.2">
      <c r="A195" s="186"/>
      <c r="B195" s="236" t="s">
        <v>128</v>
      </c>
      <c r="C195" s="236" t="s">
        <v>311</v>
      </c>
      <c r="D195" s="188"/>
      <c r="E195" s="188"/>
      <c r="F195" s="188"/>
      <c r="G195" s="188"/>
      <c r="H195" s="188"/>
      <c r="I195" s="188"/>
      <c r="J195" s="188"/>
      <c r="K195" s="188"/>
    </row>
    <row r="196" spans="1:11" s="187" customFormat="1" ht="18" customHeight="1" x14ac:dyDescent="0.2">
      <c r="A196" s="186"/>
      <c r="B196" s="236" t="s">
        <v>131</v>
      </c>
      <c r="C196" s="236" t="s">
        <v>388</v>
      </c>
      <c r="D196" s="188"/>
      <c r="E196" s="188"/>
      <c r="F196" s="188"/>
      <c r="G196" s="188"/>
      <c r="H196" s="188"/>
      <c r="I196" s="188"/>
      <c r="J196" s="188"/>
      <c r="K196" s="188"/>
    </row>
    <row r="197" spans="1:11" s="187" customFormat="1" ht="18" customHeight="1" x14ac:dyDescent="0.2">
      <c r="A197" s="186"/>
      <c r="B197" s="236" t="s">
        <v>312</v>
      </c>
      <c r="C197" s="238" t="s">
        <v>333</v>
      </c>
      <c r="D197" s="189"/>
      <c r="E197" s="188"/>
      <c r="F197" s="188"/>
      <c r="G197" s="188"/>
      <c r="H197" s="188"/>
      <c r="I197" s="188"/>
      <c r="J197" s="188"/>
      <c r="K197" s="188"/>
    </row>
    <row r="198" spans="1:11" ht="15.75" thickBot="1" x14ac:dyDescent="0.3">
      <c r="A198" s="190"/>
      <c r="B198" s="191"/>
      <c r="C198" s="191"/>
      <c r="D198" s="191"/>
      <c r="E198" s="191"/>
      <c r="F198" s="250"/>
      <c r="G198" s="191"/>
      <c r="H198" s="193"/>
    </row>
    <row r="199" spans="1:11" ht="15.75" thickTop="1" x14ac:dyDescent="0.25">
      <c r="A199" s="194"/>
      <c r="B199" s="495"/>
      <c r="C199" s="496"/>
      <c r="D199" s="194"/>
      <c r="E199" s="195" t="s">
        <v>313</v>
      </c>
      <c r="F199" s="195"/>
      <c r="G199" s="195"/>
      <c r="H199" s="196" t="s">
        <v>314</v>
      </c>
    </row>
    <row r="200" spans="1:11" x14ac:dyDescent="0.25">
      <c r="A200" s="197" t="s">
        <v>4</v>
      </c>
      <c r="B200" s="497" t="s">
        <v>13</v>
      </c>
      <c r="C200" s="498"/>
      <c r="D200" s="197" t="s">
        <v>315</v>
      </c>
      <c r="E200" s="198" t="s">
        <v>316</v>
      </c>
      <c r="F200" s="199" t="s">
        <v>169</v>
      </c>
      <c r="G200" s="198" t="s">
        <v>57</v>
      </c>
      <c r="H200" s="200" t="s">
        <v>318</v>
      </c>
    </row>
    <row r="201" spans="1:11" x14ac:dyDescent="0.25">
      <c r="A201" s="201"/>
      <c r="B201" s="499"/>
      <c r="C201" s="500"/>
      <c r="D201" s="202"/>
      <c r="E201" s="203" t="s">
        <v>319</v>
      </c>
      <c r="F201" s="198"/>
      <c r="G201" s="198"/>
      <c r="H201" s="200" t="s">
        <v>320</v>
      </c>
    </row>
    <row r="202" spans="1:11" x14ac:dyDescent="0.25">
      <c r="A202" s="204" t="s">
        <v>9</v>
      </c>
      <c r="B202" s="233" t="s">
        <v>10</v>
      </c>
      <c r="C202" s="232"/>
      <c r="D202" s="205" t="s">
        <v>12</v>
      </c>
      <c r="E202" s="204" t="s">
        <v>321</v>
      </c>
      <c r="F202" s="204" t="s">
        <v>322</v>
      </c>
      <c r="G202" s="204" t="s">
        <v>323</v>
      </c>
      <c r="H202" s="206" t="s">
        <v>324</v>
      </c>
    </row>
    <row r="203" spans="1:11" x14ac:dyDescent="0.25">
      <c r="A203" s="207"/>
      <c r="B203" s="234"/>
      <c r="C203" s="208"/>
      <c r="D203" s="207"/>
      <c r="E203" s="209"/>
      <c r="F203" s="207"/>
      <c r="G203" s="210"/>
      <c r="H203" s="211"/>
    </row>
    <row r="204" spans="1:11" x14ac:dyDescent="0.25">
      <c r="A204" s="212">
        <v>1</v>
      </c>
      <c r="B204" t="s">
        <v>240</v>
      </c>
      <c r="C204" s="213"/>
      <c r="D204" t="s">
        <v>180</v>
      </c>
      <c r="E204" s="252">
        <v>2</v>
      </c>
      <c r="F204" s="253" t="s">
        <v>364</v>
      </c>
      <c r="G204" s="251" t="s">
        <v>512</v>
      </c>
      <c r="H204" s="215">
        <v>1960000</v>
      </c>
    </row>
    <row r="205" spans="1:11" x14ac:dyDescent="0.25">
      <c r="A205" s="212">
        <v>2</v>
      </c>
      <c r="B205" t="s">
        <v>241</v>
      </c>
      <c r="C205" s="216"/>
      <c r="D205" t="s">
        <v>180</v>
      </c>
      <c r="E205" s="252">
        <v>2</v>
      </c>
      <c r="F205" s="253" t="s">
        <v>364</v>
      </c>
      <c r="G205" s="251" t="s">
        <v>512</v>
      </c>
      <c r="H205" s="215">
        <v>1960000</v>
      </c>
      <c r="J205" s="187" t="s">
        <v>325</v>
      </c>
    </row>
    <row r="206" spans="1:11" x14ac:dyDescent="0.25">
      <c r="A206" s="212">
        <v>3</v>
      </c>
      <c r="B206" t="s">
        <v>365</v>
      </c>
      <c r="C206" s="216"/>
      <c r="D206" t="s">
        <v>180</v>
      </c>
      <c r="E206" s="252">
        <v>3</v>
      </c>
      <c r="F206" s="253" t="s">
        <v>364</v>
      </c>
      <c r="G206" s="251" t="s">
        <v>513</v>
      </c>
      <c r="H206" s="215">
        <v>2275000</v>
      </c>
      <c r="J206" s="187"/>
    </row>
    <row r="207" spans="1:11" x14ac:dyDescent="0.25">
      <c r="A207" s="212">
        <v>4</v>
      </c>
      <c r="B207" t="s">
        <v>366</v>
      </c>
      <c r="C207" s="216"/>
      <c r="D207" t="s">
        <v>71</v>
      </c>
      <c r="E207" s="252">
        <v>3</v>
      </c>
      <c r="F207" s="253" t="s">
        <v>364</v>
      </c>
      <c r="G207" s="251" t="s">
        <v>513</v>
      </c>
      <c r="H207" s="215">
        <v>2275000</v>
      </c>
      <c r="J207" s="187"/>
    </row>
    <row r="208" spans="1:11" x14ac:dyDescent="0.25">
      <c r="A208" s="212">
        <v>5</v>
      </c>
      <c r="B208" t="s">
        <v>367</v>
      </c>
      <c r="C208" s="216"/>
      <c r="D208" t="s">
        <v>71</v>
      </c>
      <c r="E208" s="252">
        <v>3</v>
      </c>
      <c r="F208" s="253" t="s">
        <v>364</v>
      </c>
      <c r="G208" s="251" t="s">
        <v>513</v>
      </c>
      <c r="H208" s="215">
        <v>2275000</v>
      </c>
      <c r="J208" s="187"/>
    </row>
    <row r="209" spans="1:10" x14ac:dyDescent="0.25">
      <c r="A209" s="212">
        <v>6</v>
      </c>
      <c r="B209" t="s">
        <v>368</v>
      </c>
      <c r="C209" s="216"/>
      <c r="D209" t="s">
        <v>180</v>
      </c>
      <c r="E209" s="252">
        <v>3</v>
      </c>
      <c r="F209" s="253" t="s">
        <v>364</v>
      </c>
      <c r="G209" s="251" t="s">
        <v>513</v>
      </c>
      <c r="H209" s="215">
        <v>2275000</v>
      </c>
      <c r="J209" s="187"/>
    </row>
    <row r="210" spans="1:10" x14ac:dyDescent="0.25">
      <c r="A210" s="212">
        <v>7</v>
      </c>
      <c r="B210" t="s">
        <v>282</v>
      </c>
      <c r="C210" s="216"/>
      <c r="D210" t="s">
        <v>71</v>
      </c>
      <c r="E210" s="252">
        <v>3</v>
      </c>
      <c r="F210" s="253" t="s">
        <v>364</v>
      </c>
      <c r="G210" s="251" t="s">
        <v>513</v>
      </c>
      <c r="H210" s="215">
        <v>2275000</v>
      </c>
      <c r="J210" s="187"/>
    </row>
    <row r="211" spans="1:10" x14ac:dyDescent="0.25">
      <c r="A211" s="212">
        <v>8</v>
      </c>
      <c r="B211" t="s">
        <v>369</v>
      </c>
      <c r="C211" s="216"/>
      <c r="D211" t="s">
        <v>180</v>
      </c>
      <c r="E211" s="252">
        <v>3</v>
      </c>
      <c r="F211" s="253" t="s">
        <v>364</v>
      </c>
      <c r="G211" s="251" t="s">
        <v>513</v>
      </c>
      <c r="H211" s="215">
        <v>2275000</v>
      </c>
      <c r="J211" s="187"/>
    </row>
    <row r="212" spans="1:10" x14ac:dyDescent="0.25">
      <c r="A212" s="212">
        <v>9</v>
      </c>
      <c r="B212" t="s">
        <v>370</v>
      </c>
      <c r="C212" s="216"/>
      <c r="D212" t="s">
        <v>180</v>
      </c>
      <c r="E212" s="252">
        <v>3</v>
      </c>
      <c r="F212" s="253" t="s">
        <v>364</v>
      </c>
      <c r="G212" s="251" t="s">
        <v>513</v>
      </c>
      <c r="H212" s="215">
        <v>2275000</v>
      </c>
      <c r="J212" s="187"/>
    </row>
    <row r="213" spans="1:10" x14ac:dyDescent="0.25">
      <c r="A213" s="212">
        <v>10</v>
      </c>
      <c r="B213" s="176" t="s">
        <v>300</v>
      </c>
      <c r="C213" s="216"/>
      <c r="D213" t="s">
        <v>180</v>
      </c>
      <c r="E213" s="252">
        <v>3</v>
      </c>
      <c r="F213" s="253" t="s">
        <v>364</v>
      </c>
      <c r="G213" s="251" t="s">
        <v>513</v>
      </c>
      <c r="H213" s="215">
        <v>2275000</v>
      </c>
      <c r="J213" s="187"/>
    </row>
    <row r="214" spans="1:10" x14ac:dyDescent="0.25">
      <c r="A214" s="212">
        <v>11</v>
      </c>
      <c r="B214" s="176" t="s">
        <v>372</v>
      </c>
      <c r="C214" s="216"/>
      <c r="D214" t="s">
        <v>71</v>
      </c>
      <c r="E214" s="252">
        <v>3</v>
      </c>
      <c r="F214" s="253" t="s">
        <v>364</v>
      </c>
      <c r="G214" s="251" t="s">
        <v>513</v>
      </c>
      <c r="H214" s="215">
        <v>2140000</v>
      </c>
      <c r="J214" s="187"/>
    </row>
    <row r="215" spans="1:10" x14ac:dyDescent="0.25">
      <c r="A215" s="212">
        <v>12</v>
      </c>
      <c r="B215" s="176" t="s">
        <v>299</v>
      </c>
      <c r="C215" s="216"/>
      <c r="D215" t="s">
        <v>180</v>
      </c>
      <c r="E215" s="252">
        <v>3</v>
      </c>
      <c r="F215" s="253" t="s">
        <v>364</v>
      </c>
      <c r="G215" s="251" t="s">
        <v>513</v>
      </c>
      <c r="H215" s="215">
        <v>2960000</v>
      </c>
      <c r="J215" s="187"/>
    </row>
    <row r="216" spans="1:10" x14ac:dyDescent="0.25">
      <c r="A216" s="212">
        <v>13</v>
      </c>
      <c r="B216" t="s">
        <v>296</v>
      </c>
      <c r="C216" s="216"/>
      <c r="D216" t="s">
        <v>180</v>
      </c>
      <c r="E216" s="252">
        <v>3</v>
      </c>
      <c r="F216" s="253" t="s">
        <v>364</v>
      </c>
      <c r="G216" s="251" t="s">
        <v>513</v>
      </c>
      <c r="H216" s="215">
        <v>2275000</v>
      </c>
      <c r="J216" s="187"/>
    </row>
    <row r="217" spans="1:10" x14ac:dyDescent="0.25">
      <c r="A217" s="212">
        <v>14</v>
      </c>
      <c r="B217" t="s">
        <v>271</v>
      </c>
      <c r="C217" s="216"/>
      <c r="D217" t="s">
        <v>71</v>
      </c>
      <c r="E217" s="252">
        <v>3</v>
      </c>
      <c r="F217" s="253" t="s">
        <v>364</v>
      </c>
      <c r="G217" s="251" t="s">
        <v>513</v>
      </c>
      <c r="H217" s="215">
        <v>2140000</v>
      </c>
      <c r="J217" s="187"/>
    </row>
    <row r="218" spans="1:10" x14ac:dyDescent="0.25">
      <c r="A218" s="212">
        <v>15</v>
      </c>
      <c r="B218" t="s">
        <v>273</v>
      </c>
      <c r="C218" s="216"/>
      <c r="D218" t="s">
        <v>71</v>
      </c>
      <c r="E218" s="252">
        <v>3</v>
      </c>
      <c r="F218" s="253" t="s">
        <v>364</v>
      </c>
      <c r="G218" s="251" t="s">
        <v>513</v>
      </c>
      <c r="H218" s="215">
        <v>2140000</v>
      </c>
      <c r="J218" s="187"/>
    </row>
    <row r="219" spans="1:10" x14ac:dyDescent="0.25">
      <c r="A219" s="212">
        <v>16</v>
      </c>
      <c r="B219" t="s">
        <v>374</v>
      </c>
      <c r="C219" s="216"/>
      <c r="D219" t="s">
        <v>180</v>
      </c>
      <c r="E219" s="252">
        <v>3</v>
      </c>
      <c r="F219" s="253" t="s">
        <v>364</v>
      </c>
      <c r="G219" s="251" t="s">
        <v>513</v>
      </c>
      <c r="H219" s="215">
        <v>2275000</v>
      </c>
      <c r="J219" s="187"/>
    </row>
    <row r="220" spans="1:10" x14ac:dyDescent="0.25">
      <c r="A220" s="212">
        <v>17</v>
      </c>
      <c r="B220" t="s">
        <v>375</v>
      </c>
      <c r="C220" s="216"/>
      <c r="D220" t="s">
        <v>71</v>
      </c>
      <c r="E220" s="252">
        <v>3</v>
      </c>
      <c r="F220" s="253" t="s">
        <v>364</v>
      </c>
      <c r="G220" s="251" t="s">
        <v>513</v>
      </c>
      <c r="H220" s="215">
        <v>2690000</v>
      </c>
      <c r="J220" s="187"/>
    </row>
    <row r="221" spans="1:10" x14ac:dyDescent="0.25">
      <c r="A221" s="212">
        <v>18</v>
      </c>
      <c r="B221" t="s">
        <v>377</v>
      </c>
      <c r="C221" s="216"/>
      <c r="D221" t="s">
        <v>71</v>
      </c>
      <c r="E221" s="252">
        <v>3</v>
      </c>
      <c r="F221" s="253" t="s">
        <v>364</v>
      </c>
      <c r="G221" s="251" t="s">
        <v>513</v>
      </c>
      <c r="H221" s="215">
        <v>2140000</v>
      </c>
      <c r="J221" s="187"/>
    </row>
    <row r="222" spans="1:10" x14ac:dyDescent="0.25">
      <c r="A222" s="212">
        <v>19</v>
      </c>
      <c r="B222" t="s">
        <v>268</v>
      </c>
      <c r="C222" s="216"/>
      <c r="D222" t="s">
        <v>71</v>
      </c>
      <c r="E222" s="252">
        <v>3</v>
      </c>
      <c r="F222" s="253" t="s">
        <v>364</v>
      </c>
      <c r="G222" s="251" t="s">
        <v>513</v>
      </c>
      <c r="H222" s="215">
        <v>2140000</v>
      </c>
      <c r="J222" s="187"/>
    </row>
    <row r="223" spans="1:10" x14ac:dyDescent="0.25">
      <c r="A223" s="212">
        <v>20</v>
      </c>
      <c r="B223" t="s">
        <v>274</v>
      </c>
      <c r="C223" s="216"/>
      <c r="D223" t="s">
        <v>71</v>
      </c>
      <c r="E223" s="252">
        <v>3</v>
      </c>
      <c r="F223" s="253" t="s">
        <v>364</v>
      </c>
      <c r="G223" s="251" t="s">
        <v>513</v>
      </c>
      <c r="H223" s="215">
        <v>2140000</v>
      </c>
      <c r="J223" s="187"/>
    </row>
    <row r="224" spans="1:10" x14ac:dyDescent="0.25">
      <c r="A224" s="212"/>
      <c r="B224" s="172"/>
      <c r="C224" s="216"/>
      <c r="E224" s="252"/>
      <c r="F224" s="253"/>
      <c r="G224" s="251"/>
      <c r="H224" s="215"/>
      <c r="J224" s="187"/>
    </row>
    <row r="225" spans="1:10" x14ac:dyDescent="0.25">
      <c r="A225" s="218"/>
      <c r="B225" s="235"/>
      <c r="C225" s="230"/>
      <c r="D225" s="219"/>
      <c r="E225" s="219"/>
      <c r="F225" s="220"/>
      <c r="G225" s="221"/>
      <c r="H225" s="222"/>
      <c r="J225">
        <v>150000</v>
      </c>
    </row>
    <row r="226" spans="1:10" x14ac:dyDescent="0.25">
      <c r="A226" s="223"/>
      <c r="B226" s="231" t="s">
        <v>6</v>
      </c>
      <c r="C226" s="224"/>
      <c r="D226" s="224"/>
      <c r="E226" s="224"/>
      <c r="F226" s="224"/>
      <c r="G226" s="225"/>
      <c r="H226" s="226">
        <f>SUM(H204:H225)</f>
        <v>45160000</v>
      </c>
    </row>
    <row r="227" spans="1:10" x14ac:dyDescent="0.25">
      <c r="A227" s="501" t="e">
        <f ca="1">PROPER([2]!terbilang(H226)&amp;" rupiah")</f>
        <v>#NAME?</v>
      </c>
      <c r="B227" s="502"/>
      <c r="C227" s="502"/>
      <c r="D227" s="502"/>
      <c r="E227" s="502"/>
      <c r="F227" s="502"/>
      <c r="G227" s="502"/>
      <c r="H227" s="503"/>
    </row>
    <row r="228" spans="1:10" x14ac:dyDescent="0.25">
      <c r="A228" s="191"/>
      <c r="B228" s="191"/>
      <c r="C228" s="191"/>
      <c r="D228" s="191"/>
      <c r="E228" s="191"/>
      <c r="F228" s="250"/>
      <c r="G228" s="250"/>
      <c r="H228" s="250"/>
    </row>
    <row r="229" spans="1:10" x14ac:dyDescent="0.25">
      <c r="A229" s="227" t="s">
        <v>326</v>
      </c>
      <c r="B229" s="227"/>
      <c r="C229" s="504"/>
      <c r="D229" s="504"/>
      <c r="E229" s="504"/>
      <c r="F229" s="504"/>
      <c r="G229" s="504" t="s">
        <v>386</v>
      </c>
      <c r="H229" s="504"/>
    </row>
    <row r="230" spans="1:10" x14ac:dyDescent="0.25">
      <c r="A230" s="227" t="s">
        <v>67</v>
      </c>
      <c r="B230" s="227"/>
      <c r="C230" s="432" t="s">
        <v>231</v>
      </c>
      <c r="D230" s="432"/>
      <c r="E230" s="432"/>
      <c r="F230" s="432"/>
      <c r="G230" s="504" t="s">
        <v>327</v>
      </c>
      <c r="H230" s="504"/>
    </row>
    <row r="231" spans="1:10" x14ac:dyDescent="0.25">
      <c r="A231" s="227"/>
      <c r="B231" s="227"/>
      <c r="C231" s="103"/>
      <c r="D231" s="103"/>
      <c r="E231" s="103"/>
      <c r="F231" s="103"/>
      <c r="G231" s="250"/>
      <c r="H231" s="250"/>
    </row>
    <row r="232" spans="1:10" x14ac:dyDescent="0.25">
      <c r="A232" s="191"/>
      <c r="B232" s="191"/>
      <c r="C232" s="103"/>
      <c r="D232" s="103"/>
      <c r="E232" s="103"/>
      <c r="F232" s="103"/>
      <c r="G232" s="227"/>
      <c r="H232" s="191"/>
    </row>
    <row r="233" spans="1:10" x14ac:dyDescent="0.25">
      <c r="A233" s="191"/>
      <c r="B233" s="191"/>
      <c r="G233" s="191"/>
      <c r="H233" s="191"/>
    </row>
    <row r="234" spans="1:10" x14ac:dyDescent="0.25">
      <c r="A234" s="229" t="s">
        <v>328</v>
      </c>
      <c r="B234" s="229"/>
      <c r="C234" s="411" t="s">
        <v>65</v>
      </c>
      <c r="D234" s="411"/>
      <c r="E234" s="411"/>
      <c r="F234" s="411"/>
      <c r="G234" s="490" t="s">
        <v>329</v>
      </c>
      <c r="H234" s="490"/>
    </row>
    <row r="235" spans="1:10" x14ac:dyDescent="0.25">
      <c r="A235" s="227" t="s">
        <v>246</v>
      </c>
      <c r="B235" s="227"/>
      <c r="C235" s="409" t="s">
        <v>140</v>
      </c>
      <c r="D235" s="409"/>
      <c r="E235" s="409"/>
      <c r="F235" s="409"/>
      <c r="G235" s="491" t="s">
        <v>330</v>
      </c>
      <c r="H235" s="491"/>
    </row>
    <row r="242" spans="1:11" s="187" customFormat="1" ht="18" customHeight="1" x14ac:dyDescent="0.25">
      <c r="A242" s="494" t="s">
        <v>495</v>
      </c>
      <c r="B242" s="494"/>
      <c r="C242" s="494"/>
      <c r="D242" s="494"/>
      <c r="E242" s="494"/>
      <c r="F242" s="494"/>
      <c r="G242" s="494"/>
      <c r="H242" s="494"/>
      <c r="I242" s="186"/>
      <c r="J242" s="186"/>
      <c r="K242" s="186"/>
    </row>
    <row r="243" spans="1:11" s="187" customFormat="1" ht="18" customHeight="1" x14ac:dyDescent="0.2">
      <c r="A243" s="186"/>
      <c r="B243" s="236" t="s">
        <v>123</v>
      </c>
      <c r="C243" s="237" t="s">
        <v>310</v>
      </c>
      <c r="D243" s="188"/>
      <c r="E243" s="188"/>
      <c r="F243" s="188"/>
      <c r="G243" s="188"/>
      <c r="H243" s="188"/>
      <c r="I243" s="188"/>
      <c r="J243" s="186"/>
      <c r="K243" s="186"/>
    </row>
    <row r="244" spans="1:11" s="187" customFormat="1" ht="18" customHeight="1" x14ac:dyDescent="0.2">
      <c r="A244" s="186"/>
      <c r="B244" s="236" t="s">
        <v>128</v>
      </c>
      <c r="C244" s="236" t="s">
        <v>311</v>
      </c>
      <c r="D244" s="188"/>
      <c r="E244" s="188"/>
      <c r="F244" s="188"/>
      <c r="G244" s="188"/>
      <c r="H244" s="188"/>
      <c r="I244" s="188"/>
      <c r="J244" s="188"/>
      <c r="K244" s="188"/>
    </row>
    <row r="245" spans="1:11" s="187" customFormat="1" ht="18" customHeight="1" x14ac:dyDescent="0.2">
      <c r="A245" s="186"/>
      <c r="B245" s="236" t="s">
        <v>131</v>
      </c>
      <c r="C245" s="236" t="s">
        <v>385</v>
      </c>
      <c r="D245" s="188"/>
      <c r="E245" s="188"/>
      <c r="F245" s="188"/>
      <c r="G245" s="188"/>
      <c r="H245" s="188"/>
      <c r="I245" s="188"/>
      <c r="J245" s="188"/>
      <c r="K245" s="188"/>
    </row>
    <row r="246" spans="1:11" s="187" customFormat="1" ht="18" customHeight="1" x14ac:dyDescent="0.2">
      <c r="A246" s="186"/>
      <c r="B246" s="236" t="s">
        <v>312</v>
      </c>
      <c r="C246" s="238" t="s">
        <v>333</v>
      </c>
      <c r="D246" s="189"/>
      <c r="E246" s="188"/>
      <c r="F246" s="188"/>
      <c r="G246" s="188"/>
      <c r="H246" s="188"/>
      <c r="I246" s="188"/>
      <c r="J246" s="188"/>
      <c r="K246" s="188"/>
    </row>
    <row r="247" spans="1:11" ht="15.75" thickBot="1" x14ac:dyDescent="0.3">
      <c r="A247" s="298"/>
      <c r="B247" s="191"/>
      <c r="C247" s="191"/>
      <c r="D247" s="191"/>
      <c r="E247" s="191"/>
      <c r="F247" s="286"/>
      <c r="G247" s="191"/>
      <c r="H247" s="193"/>
    </row>
    <row r="248" spans="1:11" ht="15.75" thickTop="1" x14ac:dyDescent="0.25">
      <c r="A248" s="194"/>
      <c r="B248" s="495"/>
      <c r="C248" s="496"/>
      <c r="D248" s="195" t="s">
        <v>313</v>
      </c>
      <c r="E248" s="195"/>
      <c r="F248" s="195" t="s">
        <v>57</v>
      </c>
      <c r="G248" s="195" t="s">
        <v>57</v>
      </c>
      <c r="H248" s="196" t="s">
        <v>314</v>
      </c>
    </row>
    <row r="249" spans="1:11" x14ac:dyDescent="0.25">
      <c r="A249" s="197" t="s">
        <v>4</v>
      </c>
      <c r="B249" s="497" t="s">
        <v>13</v>
      </c>
      <c r="C249" s="498"/>
      <c r="D249" s="198" t="s">
        <v>316</v>
      </c>
      <c r="E249" s="198" t="s">
        <v>169</v>
      </c>
      <c r="F249" s="199" t="s">
        <v>317</v>
      </c>
      <c r="G249" s="198" t="s">
        <v>484</v>
      </c>
      <c r="H249" s="200" t="s">
        <v>318</v>
      </c>
    </row>
    <row r="250" spans="1:11" x14ac:dyDescent="0.25">
      <c r="A250" s="201"/>
      <c r="B250" s="499"/>
      <c r="C250" s="500"/>
      <c r="D250" s="203" t="s">
        <v>319</v>
      </c>
      <c r="E250" s="203"/>
      <c r="F250" s="198"/>
      <c r="G250" s="198"/>
      <c r="H250" s="200" t="s">
        <v>320</v>
      </c>
    </row>
    <row r="251" spans="1:11" x14ac:dyDescent="0.25">
      <c r="A251" s="204" t="s">
        <v>9</v>
      </c>
      <c r="B251" s="233" t="s">
        <v>10</v>
      </c>
      <c r="C251" s="232"/>
      <c r="D251" s="205" t="s">
        <v>12</v>
      </c>
      <c r="E251" s="204" t="s">
        <v>321</v>
      </c>
      <c r="F251" s="204" t="s">
        <v>322</v>
      </c>
      <c r="G251" s="204" t="s">
        <v>323</v>
      </c>
      <c r="H251" s="206" t="s">
        <v>324</v>
      </c>
    </row>
    <row r="252" spans="1:11" x14ac:dyDescent="0.25">
      <c r="A252" s="207"/>
      <c r="B252" s="234"/>
      <c r="C252" s="208"/>
      <c r="D252" s="207"/>
      <c r="E252" s="209"/>
      <c r="F252" s="207"/>
      <c r="G252" s="210"/>
      <c r="H252" s="211"/>
    </row>
    <row r="253" spans="1:11" x14ac:dyDescent="0.25">
      <c r="A253" s="212">
        <v>1</v>
      </c>
      <c r="B253" s="176" t="s">
        <v>304</v>
      </c>
      <c r="C253" s="213"/>
      <c r="D253" s="251">
        <v>2</v>
      </c>
      <c r="E253" s="287" t="s">
        <v>364</v>
      </c>
      <c r="F253" s="288">
        <v>42627</v>
      </c>
      <c r="G253" s="288">
        <v>42628</v>
      </c>
      <c r="H253" s="215">
        <v>1160000</v>
      </c>
    </row>
    <row r="254" spans="1:11" x14ac:dyDescent="0.25">
      <c r="A254" s="212">
        <v>2</v>
      </c>
      <c r="B254" s="176" t="s">
        <v>241</v>
      </c>
      <c r="C254" s="216"/>
      <c r="D254" s="251">
        <v>2</v>
      </c>
      <c r="E254" s="287" t="s">
        <v>364</v>
      </c>
      <c r="F254" s="288">
        <v>42630</v>
      </c>
      <c r="G254" s="288">
        <v>42631</v>
      </c>
      <c r="H254" s="215">
        <v>1160000</v>
      </c>
      <c r="J254" s="187" t="s">
        <v>325</v>
      </c>
    </row>
    <row r="255" spans="1:11" x14ac:dyDescent="0.25">
      <c r="A255" s="212">
        <v>3</v>
      </c>
      <c r="B255" s="176" t="s">
        <v>305</v>
      </c>
      <c r="C255" s="216"/>
      <c r="D255" s="251">
        <v>1</v>
      </c>
      <c r="E255" s="287" t="s">
        <v>364</v>
      </c>
      <c r="F255" s="288">
        <v>42631</v>
      </c>
      <c r="G255" s="288">
        <v>42631</v>
      </c>
      <c r="H255" s="215">
        <v>730000</v>
      </c>
      <c r="J255" s="187"/>
    </row>
    <row r="256" spans="1:11" x14ac:dyDescent="0.25">
      <c r="A256" s="212">
        <v>4</v>
      </c>
      <c r="B256" s="176" t="s">
        <v>392</v>
      </c>
      <c r="C256" s="216"/>
      <c r="D256" s="251">
        <v>2</v>
      </c>
      <c r="E256" s="287" t="s">
        <v>364</v>
      </c>
      <c r="F256" s="288">
        <v>42629</v>
      </c>
      <c r="G256" s="288">
        <v>42630</v>
      </c>
      <c r="H256" s="215">
        <v>1160000</v>
      </c>
      <c r="J256" s="187"/>
    </row>
    <row r="257" spans="1:10" x14ac:dyDescent="0.25">
      <c r="A257" s="212">
        <v>5</v>
      </c>
      <c r="B257" s="176" t="s">
        <v>393</v>
      </c>
      <c r="C257" s="216"/>
      <c r="D257" s="251">
        <v>2</v>
      </c>
      <c r="E257" s="287" t="s">
        <v>364</v>
      </c>
      <c r="F257" s="288">
        <v>42630</v>
      </c>
      <c r="G257" s="288">
        <v>42631</v>
      </c>
      <c r="H257" s="215">
        <v>1160000</v>
      </c>
      <c r="J257" s="187"/>
    </row>
    <row r="258" spans="1:10" x14ac:dyDescent="0.25">
      <c r="A258" s="212">
        <v>6</v>
      </c>
      <c r="B258" s="240" t="s">
        <v>257</v>
      </c>
      <c r="C258" s="216"/>
      <c r="D258" s="251">
        <v>2</v>
      </c>
      <c r="E258" s="287" t="s">
        <v>364</v>
      </c>
      <c r="F258" s="288">
        <v>42630</v>
      </c>
      <c r="G258" s="288">
        <v>42631</v>
      </c>
      <c r="H258" s="215">
        <v>1160000</v>
      </c>
      <c r="J258" s="187"/>
    </row>
    <row r="259" spans="1:10" x14ac:dyDescent="0.25">
      <c r="A259" s="212">
        <v>7</v>
      </c>
      <c r="B259" s="240" t="s">
        <v>253</v>
      </c>
      <c r="C259" s="216"/>
      <c r="D259" s="251">
        <v>2</v>
      </c>
      <c r="E259" s="287" t="s">
        <v>364</v>
      </c>
      <c r="F259" s="288">
        <v>42627</v>
      </c>
      <c r="G259" s="288">
        <v>42628</v>
      </c>
      <c r="H259" s="215">
        <v>1160000</v>
      </c>
      <c r="J259" s="187"/>
    </row>
    <row r="260" spans="1:10" x14ac:dyDescent="0.25">
      <c r="A260" s="212">
        <v>8</v>
      </c>
      <c r="B260" s="176" t="s">
        <v>396</v>
      </c>
      <c r="C260" s="216"/>
      <c r="D260" s="251">
        <v>2</v>
      </c>
      <c r="E260" s="287" t="s">
        <v>364</v>
      </c>
      <c r="F260" s="288">
        <v>42627</v>
      </c>
      <c r="G260" s="288">
        <v>42628</v>
      </c>
      <c r="H260" s="215">
        <v>1160000</v>
      </c>
      <c r="J260" s="187"/>
    </row>
    <row r="261" spans="1:10" x14ac:dyDescent="0.25">
      <c r="A261" s="212">
        <v>9</v>
      </c>
      <c r="B261" s="176" t="s">
        <v>397</v>
      </c>
      <c r="C261" s="216"/>
      <c r="D261" s="251">
        <v>1</v>
      </c>
      <c r="E261" s="287" t="s">
        <v>364</v>
      </c>
      <c r="F261" s="288">
        <v>42633</v>
      </c>
      <c r="G261" s="288">
        <v>42633</v>
      </c>
      <c r="H261" s="215">
        <v>730000</v>
      </c>
      <c r="J261" s="187"/>
    </row>
    <row r="262" spans="1:10" x14ac:dyDescent="0.25">
      <c r="A262" s="212">
        <v>10</v>
      </c>
      <c r="B262" s="176" t="s">
        <v>377</v>
      </c>
      <c r="C262" s="216"/>
      <c r="D262" s="251">
        <v>2</v>
      </c>
      <c r="E262" s="287" t="s">
        <v>364</v>
      </c>
      <c r="F262" s="288">
        <v>42630</v>
      </c>
      <c r="G262" s="288">
        <v>42631</v>
      </c>
      <c r="H262" s="215">
        <v>1410000</v>
      </c>
      <c r="J262" s="187"/>
    </row>
    <row r="263" spans="1:10" x14ac:dyDescent="0.25">
      <c r="A263" s="212">
        <v>11</v>
      </c>
      <c r="B263" s="176" t="s">
        <v>372</v>
      </c>
      <c r="C263" s="216"/>
      <c r="D263" s="251">
        <v>2</v>
      </c>
      <c r="E263" s="287" t="s">
        <v>364</v>
      </c>
      <c r="F263" s="288">
        <v>42632</v>
      </c>
      <c r="G263" s="288">
        <v>42633</v>
      </c>
      <c r="H263" s="215">
        <v>1160000</v>
      </c>
      <c r="J263" s="187"/>
    </row>
    <row r="264" spans="1:10" x14ac:dyDescent="0.25">
      <c r="A264" s="212">
        <v>12</v>
      </c>
      <c r="B264" s="176" t="s">
        <v>367</v>
      </c>
      <c r="C264" s="216"/>
      <c r="D264" s="251">
        <v>2</v>
      </c>
      <c r="E264" s="287" t="s">
        <v>364</v>
      </c>
      <c r="F264" s="288">
        <v>42632</v>
      </c>
      <c r="G264" s="288">
        <v>42633</v>
      </c>
      <c r="H264" s="215">
        <v>1160000</v>
      </c>
      <c r="J264" s="187"/>
    </row>
    <row r="265" spans="1:10" x14ac:dyDescent="0.25">
      <c r="A265" s="212">
        <v>13</v>
      </c>
      <c r="B265" s="289" t="s">
        <v>251</v>
      </c>
      <c r="C265" s="216"/>
      <c r="D265" s="251">
        <v>2</v>
      </c>
      <c r="E265" s="287" t="s">
        <v>364</v>
      </c>
      <c r="F265" s="288">
        <v>42632</v>
      </c>
      <c r="G265" s="288">
        <v>42633</v>
      </c>
      <c r="H265" s="215">
        <v>1160000</v>
      </c>
      <c r="J265" s="187"/>
    </row>
    <row r="266" spans="1:10" x14ac:dyDescent="0.25">
      <c r="A266" s="212">
        <v>14</v>
      </c>
      <c r="B266" s="176" t="s">
        <v>398</v>
      </c>
      <c r="C266" s="216"/>
      <c r="D266" s="251">
        <v>2</v>
      </c>
      <c r="E266" s="287" t="s">
        <v>364</v>
      </c>
      <c r="F266" s="288">
        <v>42630</v>
      </c>
      <c r="G266" s="288">
        <v>42631</v>
      </c>
      <c r="H266" s="215">
        <v>1160000</v>
      </c>
      <c r="J266" s="187"/>
    </row>
    <row r="267" spans="1:10" x14ac:dyDescent="0.25">
      <c r="A267" s="212">
        <v>15</v>
      </c>
      <c r="B267" s="176" t="s">
        <v>399</v>
      </c>
      <c r="C267" s="216"/>
      <c r="D267" s="251">
        <v>2</v>
      </c>
      <c r="E267" s="287" t="s">
        <v>364</v>
      </c>
      <c r="F267" s="288">
        <v>42630</v>
      </c>
      <c r="G267" s="288">
        <v>42631</v>
      </c>
      <c r="H267" s="215">
        <v>1160000</v>
      </c>
      <c r="J267" s="187"/>
    </row>
    <row r="268" spans="1:10" x14ac:dyDescent="0.25">
      <c r="A268" s="212">
        <v>16</v>
      </c>
      <c r="B268" s="240" t="s">
        <v>254</v>
      </c>
      <c r="C268" s="216"/>
      <c r="D268" s="251">
        <v>2</v>
      </c>
      <c r="E268" s="287" t="s">
        <v>364</v>
      </c>
      <c r="F268" s="288">
        <v>42631</v>
      </c>
      <c r="G268" s="288">
        <v>42632</v>
      </c>
      <c r="H268" s="215">
        <v>1160000</v>
      </c>
      <c r="J268" s="187"/>
    </row>
    <row r="269" spans="1:10" x14ac:dyDescent="0.25">
      <c r="A269" s="212">
        <v>17</v>
      </c>
      <c r="B269" s="176" t="s">
        <v>273</v>
      </c>
      <c r="C269" s="216"/>
      <c r="D269" s="251">
        <v>2</v>
      </c>
      <c r="E269" s="287" t="s">
        <v>364</v>
      </c>
      <c r="F269" s="288">
        <v>42630</v>
      </c>
      <c r="G269" s="288">
        <v>42631</v>
      </c>
      <c r="H269" s="215">
        <v>1160000</v>
      </c>
      <c r="J269" s="187"/>
    </row>
    <row r="270" spans="1:10" x14ac:dyDescent="0.25">
      <c r="A270" s="212">
        <v>18</v>
      </c>
      <c r="B270" s="176" t="s">
        <v>272</v>
      </c>
      <c r="C270" s="216"/>
      <c r="D270" s="251">
        <v>2</v>
      </c>
      <c r="E270" s="287" t="s">
        <v>364</v>
      </c>
      <c r="F270" s="288">
        <v>42630</v>
      </c>
      <c r="G270" s="288">
        <v>42631</v>
      </c>
      <c r="H270" s="215">
        <v>1410000</v>
      </c>
      <c r="J270" s="187"/>
    </row>
    <row r="271" spans="1:10" x14ac:dyDescent="0.25">
      <c r="A271" s="212">
        <v>19</v>
      </c>
      <c r="B271" s="176" t="s">
        <v>400</v>
      </c>
      <c r="C271" s="216"/>
      <c r="D271" s="251">
        <v>2</v>
      </c>
      <c r="E271" s="287" t="s">
        <v>364</v>
      </c>
      <c r="F271" s="288">
        <v>42631</v>
      </c>
      <c r="G271" s="288">
        <v>42632</v>
      </c>
      <c r="H271" s="215">
        <v>1160000</v>
      </c>
      <c r="J271" s="187"/>
    </row>
    <row r="272" spans="1:10" x14ac:dyDescent="0.25">
      <c r="A272" s="212">
        <v>20</v>
      </c>
      <c r="B272" s="176" t="s">
        <v>402</v>
      </c>
      <c r="C272" s="216"/>
      <c r="D272" s="251">
        <v>2</v>
      </c>
      <c r="E272" s="287" t="s">
        <v>364</v>
      </c>
      <c r="F272" s="288">
        <v>42632</v>
      </c>
      <c r="G272" s="288">
        <v>42633</v>
      </c>
      <c r="H272" s="215">
        <v>1160000</v>
      </c>
      <c r="J272" s="187"/>
    </row>
    <row r="273" spans="1:10" x14ac:dyDescent="0.25">
      <c r="A273" s="212">
        <v>21</v>
      </c>
      <c r="B273" s="176" t="s">
        <v>375</v>
      </c>
      <c r="C273" s="216"/>
      <c r="D273" s="251">
        <v>2</v>
      </c>
      <c r="E273" s="287" t="s">
        <v>364</v>
      </c>
      <c r="F273" s="288">
        <v>42631</v>
      </c>
      <c r="G273" s="288">
        <v>42632</v>
      </c>
      <c r="H273" s="215">
        <v>1160000</v>
      </c>
      <c r="J273" s="187"/>
    </row>
    <row r="274" spans="1:10" x14ac:dyDescent="0.25">
      <c r="A274" s="212">
        <v>22</v>
      </c>
      <c r="B274" s="240" t="s">
        <v>249</v>
      </c>
      <c r="C274" s="216"/>
      <c r="D274" s="251">
        <v>2</v>
      </c>
      <c r="E274" s="287" t="s">
        <v>364</v>
      </c>
      <c r="F274" s="288">
        <v>42632</v>
      </c>
      <c r="G274" s="288">
        <v>42633</v>
      </c>
      <c r="H274" s="215">
        <v>1160000</v>
      </c>
      <c r="J274" s="187"/>
    </row>
    <row r="275" spans="1:10" x14ac:dyDescent="0.25">
      <c r="A275" s="212">
        <v>23</v>
      </c>
      <c r="B275" s="176" t="s">
        <v>403</v>
      </c>
      <c r="C275" s="216"/>
      <c r="D275" s="251">
        <v>2</v>
      </c>
      <c r="E275" s="287" t="s">
        <v>364</v>
      </c>
      <c r="F275" s="288">
        <v>42631</v>
      </c>
      <c r="G275" s="288">
        <v>42632</v>
      </c>
      <c r="H275" s="215">
        <v>1160000</v>
      </c>
      <c r="J275" s="187"/>
    </row>
    <row r="276" spans="1:10" x14ac:dyDescent="0.25">
      <c r="A276" s="212">
        <v>24</v>
      </c>
      <c r="B276" s="176" t="s">
        <v>370</v>
      </c>
      <c r="C276" s="216"/>
      <c r="D276" s="251">
        <v>2</v>
      </c>
      <c r="E276" s="287" t="s">
        <v>364</v>
      </c>
      <c r="F276" s="288">
        <v>42632</v>
      </c>
      <c r="G276" s="288">
        <v>42633</v>
      </c>
      <c r="H276" s="215">
        <v>1160000</v>
      </c>
      <c r="J276" s="187"/>
    </row>
    <row r="277" spans="1:10" x14ac:dyDescent="0.25">
      <c r="A277" s="212">
        <v>25</v>
      </c>
      <c r="B277" s="176" t="s">
        <v>300</v>
      </c>
      <c r="C277" s="216"/>
      <c r="D277" s="251">
        <v>2</v>
      </c>
      <c r="E277" s="287" t="s">
        <v>364</v>
      </c>
      <c r="F277" s="288">
        <v>42632</v>
      </c>
      <c r="G277" s="288">
        <v>42633</v>
      </c>
      <c r="H277" s="215">
        <v>1160000</v>
      </c>
      <c r="J277" s="187"/>
    </row>
    <row r="278" spans="1:10" x14ac:dyDescent="0.25">
      <c r="A278" s="212">
        <v>26</v>
      </c>
      <c r="B278" s="176" t="s">
        <v>282</v>
      </c>
      <c r="C278" s="216"/>
      <c r="D278" s="251">
        <v>2</v>
      </c>
      <c r="E278" s="287" t="s">
        <v>364</v>
      </c>
      <c r="F278" s="288">
        <v>42630</v>
      </c>
      <c r="G278" s="288">
        <v>42631</v>
      </c>
      <c r="H278" s="215">
        <v>1460000</v>
      </c>
      <c r="J278" s="187"/>
    </row>
    <row r="279" spans="1:10" x14ac:dyDescent="0.25">
      <c r="A279" s="212">
        <v>27</v>
      </c>
      <c r="B279" s="177" t="s">
        <v>279</v>
      </c>
      <c r="C279" s="216"/>
      <c r="D279" s="251">
        <v>2</v>
      </c>
      <c r="E279" s="287" t="s">
        <v>364</v>
      </c>
      <c r="F279" s="288">
        <v>42630</v>
      </c>
      <c r="G279" s="288">
        <v>42631</v>
      </c>
      <c r="H279" s="215">
        <v>1460000</v>
      </c>
      <c r="J279" s="187"/>
    </row>
    <row r="280" spans="1:10" x14ac:dyDescent="0.25">
      <c r="A280" s="212">
        <v>28</v>
      </c>
      <c r="B280" s="176" t="s">
        <v>294</v>
      </c>
      <c r="C280" s="216"/>
      <c r="D280" s="251">
        <v>2</v>
      </c>
      <c r="E280" s="287" t="s">
        <v>364</v>
      </c>
      <c r="F280" s="288">
        <v>42628</v>
      </c>
      <c r="G280" s="288">
        <v>42629</v>
      </c>
      <c r="H280" s="215">
        <v>1160000</v>
      </c>
      <c r="J280" s="187"/>
    </row>
    <row r="281" spans="1:10" x14ac:dyDescent="0.25">
      <c r="A281" s="212">
        <v>29</v>
      </c>
      <c r="B281" s="177" t="s">
        <v>280</v>
      </c>
      <c r="C281" s="216"/>
      <c r="D281" s="251">
        <v>2</v>
      </c>
      <c r="E281" s="287" t="s">
        <v>364</v>
      </c>
      <c r="F281" s="288">
        <v>42628</v>
      </c>
      <c r="G281" s="288">
        <v>42629</v>
      </c>
      <c r="H281" s="215">
        <v>1160000</v>
      </c>
      <c r="J281" s="187"/>
    </row>
    <row r="282" spans="1:10" x14ac:dyDescent="0.25">
      <c r="A282" s="212">
        <v>30</v>
      </c>
      <c r="B282" s="176" t="s">
        <v>406</v>
      </c>
      <c r="C282" s="216"/>
      <c r="D282" s="251">
        <v>2</v>
      </c>
      <c r="E282" s="287" t="s">
        <v>364</v>
      </c>
      <c r="F282" s="288">
        <v>42632</v>
      </c>
      <c r="G282" s="288">
        <v>42633</v>
      </c>
      <c r="H282" s="215">
        <v>1160000</v>
      </c>
      <c r="J282" s="187"/>
    </row>
    <row r="283" spans="1:10" x14ac:dyDescent="0.25">
      <c r="A283" s="212">
        <v>31</v>
      </c>
      <c r="B283" s="176" t="s">
        <v>274</v>
      </c>
      <c r="C283" s="216"/>
      <c r="D283" s="251">
        <v>2</v>
      </c>
      <c r="E283" s="287" t="s">
        <v>364</v>
      </c>
      <c r="F283" s="288">
        <v>42629</v>
      </c>
      <c r="G283" s="288">
        <v>42630</v>
      </c>
      <c r="H283" s="215">
        <v>1160000</v>
      </c>
      <c r="J283" s="187"/>
    </row>
    <row r="284" spans="1:10" x14ac:dyDescent="0.25">
      <c r="A284" s="212">
        <v>32</v>
      </c>
      <c r="B284" s="176" t="s">
        <v>407</v>
      </c>
      <c r="C284" s="216"/>
      <c r="D284" s="251">
        <v>2</v>
      </c>
      <c r="E284" s="287" t="s">
        <v>364</v>
      </c>
      <c r="F284" s="288">
        <v>42632</v>
      </c>
      <c r="G284" s="288">
        <v>42633</v>
      </c>
      <c r="H284" s="215">
        <v>1160000</v>
      </c>
      <c r="J284" s="187"/>
    </row>
    <row r="285" spans="1:10" x14ac:dyDescent="0.25">
      <c r="A285" s="212">
        <v>33</v>
      </c>
      <c r="B285" s="176" t="s">
        <v>410</v>
      </c>
      <c r="C285" s="216"/>
      <c r="D285" s="251">
        <v>2</v>
      </c>
      <c r="E285" s="287" t="s">
        <v>364</v>
      </c>
      <c r="F285" s="288">
        <v>42629</v>
      </c>
      <c r="G285" s="288">
        <v>42630</v>
      </c>
      <c r="H285" s="215">
        <v>1160000</v>
      </c>
      <c r="J285" s="187"/>
    </row>
    <row r="286" spans="1:10" x14ac:dyDescent="0.25">
      <c r="A286" s="269">
        <v>34</v>
      </c>
      <c r="B286" s="290" t="s">
        <v>411</v>
      </c>
      <c r="C286" s="271"/>
      <c r="D286" s="274">
        <v>2</v>
      </c>
      <c r="E286" s="291" t="s">
        <v>364</v>
      </c>
      <c r="F286" s="292">
        <v>42630</v>
      </c>
      <c r="G286" s="292">
        <v>42631</v>
      </c>
      <c r="H286" s="222">
        <v>1160000</v>
      </c>
      <c r="J286" s="187"/>
    </row>
    <row r="287" spans="1:10" x14ac:dyDescent="0.25">
      <c r="A287" s="212">
        <v>35</v>
      </c>
      <c r="B287" s="176" t="s">
        <v>304</v>
      </c>
      <c r="C287" s="216"/>
      <c r="D287" s="251">
        <v>1</v>
      </c>
      <c r="E287" s="287" t="s">
        <v>364</v>
      </c>
      <c r="F287" s="288">
        <v>42633</v>
      </c>
      <c r="G287" s="288">
        <v>42633</v>
      </c>
      <c r="H287" s="215">
        <v>730000</v>
      </c>
      <c r="J287" s="187"/>
    </row>
    <row r="288" spans="1:10" x14ac:dyDescent="0.25">
      <c r="A288" s="212">
        <v>36</v>
      </c>
      <c r="B288" s="176" t="s">
        <v>241</v>
      </c>
      <c r="C288" s="216"/>
      <c r="D288" s="251">
        <v>1</v>
      </c>
      <c r="E288" s="287" t="s">
        <v>364</v>
      </c>
      <c r="F288" s="288">
        <v>42633</v>
      </c>
      <c r="G288" s="288">
        <v>42633</v>
      </c>
      <c r="H288" s="215">
        <v>730000</v>
      </c>
      <c r="J288" s="187"/>
    </row>
    <row r="289" spans="1:10" x14ac:dyDescent="0.25">
      <c r="A289" s="212">
        <v>37</v>
      </c>
      <c r="B289" s="176" t="s">
        <v>305</v>
      </c>
      <c r="C289" s="216"/>
      <c r="D289" s="251">
        <v>1</v>
      </c>
      <c r="E289" s="287" t="s">
        <v>364</v>
      </c>
      <c r="F289" s="288">
        <v>42633</v>
      </c>
      <c r="G289" s="288">
        <v>42633</v>
      </c>
      <c r="H289" s="215">
        <v>730000</v>
      </c>
      <c r="J289" s="187"/>
    </row>
    <row r="290" spans="1:10" x14ac:dyDescent="0.25">
      <c r="A290" s="212">
        <v>38</v>
      </c>
      <c r="B290" s="176" t="s">
        <v>452</v>
      </c>
      <c r="C290" s="216"/>
      <c r="D290" s="251">
        <v>2</v>
      </c>
      <c r="E290" s="287" t="s">
        <v>364</v>
      </c>
      <c r="F290" s="288">
        <v>42629</v>
      </c>
      <c r="G290" s="288">
        <v>42630</v>
      </c>
      <c r="H290" s="215">
        <v>1160000</v>
      </c>
      <c r="J290" s="187"/>
    </row>
    <row r="291" spans="1:10" x14ac:dyDescent="0.25">
      <c r="A291" s="212">
        <v>39</v>
      </c>
      <c r="B291" s="176" t="s">
        <v>455</v>
      </c>
      <c r="C291" s="216"/>
      <c r="D291" s="251">
        <v>2</v>
      </c>
      <c r="E291" s="287" t="s">
        <v>364</v>
      </c>
      <c r="F291" s="288">
        <v>42630</v>
      </c>
      <c r="G291" s="288">
        <v>42631</v>
      </c>
      <c r="H291" s="215">
        <v>1160000</v>
      </c>
      <c r="J291" s="187"/>
    </row>
    <row r="292" spans="1:10" x14ac:dyDescent="0.25">
      <c r="A292" s="212">
        <v>40</v>
      </c>
      <c r="B292" s="176" t="s">
        <v>458</v>
      </c>
      <c r="C292" s="216"/>
      <c r="D292" s="251">
        <v>2</v>
      </c>
      <c r="E292" s="287" t="s">
        <v>364</v>
      </c>
      <c r="F292" s="288">
        <v>42630</v>
      </c>
      <c r="G292" s="288">
        <v>42631</v>
      </c>
      <c r="H292" s="215">
        <v>1160000</v>
      </c>
      <c r="J292" s="187"/>
    </row>
    <row r="293" spans="1:10" x14ac:dyDescent="0.25">
      <c r="A293" s="293">
        <v>41</v>
      </c>
      <c r="B293" s="177" t="s">
        <v>233</v>
      </c>
      <c r="C293" s="216"/>
      <c r="D293" s="294">
        <v>2</v>
      </c>
      <c r="E293" s="295" t="s">
        <v>364</v>
      </c>
      <c r="F293" s="296">
        <v>42630</v>
      </c>
      <c r="G293" s="296">
        <v>42631</v>
      </c>
      <c r="H293" s="297">
        <v>1160000</v>
      </c>
      <c r="J293" s="187"/>
    </row>
    <row r="294" spans="1:10" x14ac:dyDescent="0.25">
      <c r="A294" s="212">
        <v>42</v>
      </c>
      <c r="B294" s="176" t="s">
        <v>462</v>
      </c>
      <c r="C294" s="216"/>
      <c r="D294" s="251">
        <v>2</v>
      </c>
      <c r="E294" s="287" t="s">
        <v>364</v>
      </c>
      <c r="F294" s="288">
        <v>42631</v>
      </c>
      <c r="G294" s="288">
        <v>42632</v>
      </c>
      <c r="H294" s="215">
        <v>1160000</v>
      </c>
      <c r="J294" s="187"/>
    </row>
    <row r="295" spans="1:10" x14ac:dyDescent="0.25">
      <c r="A295" s="212">
        <v>43</v>
      </c>
      <c r="B295" s="176" t="s">
        <v>219</v>
      </c>
      <c r="C295" s="216"/>
      <c r="D295" s="251">
        <v>2</v>
      </c>
      <c r="E295" s="287" t="s">
        <v>364</v>
      </c>
      <c r="F295" s="288">
        <v>42630</v>
      </c>
      <c r="G295" s="288">
        <v>42631</v>
      </c>
      <c r="H295" s="215">
        <v>1160000</v>
      </c>
      <c r="J295" s="187"/>
    </row>
    <row r="296" spans="1:10" x14ac:dyDescent="0.25">
      <c r="A296" s="212">
        <v>44</v>
      </c>
      <c r="B296" s="176" t="s">
        <v>353</v>
      </c>
      <c r="C296" s="216"/>
      <c r="D296" s="251">
        <v>2</v>
      </c>
      <c r="E296" s="287" t="s">
        <v>364</v>
      </c>
      <c r="F296" s="288">
        <v>42630</v>
      </c>
      <c r="G296" s="288">
        <v>42631</v>
      </c>
      <c r="H296" s="215">
        <v>730000</v>
      </c>
      <c r="J296" s="187"/>
    </row>
    <row r="297" spans="1:10" x14ac:dyDescent="0.25">
      <c r="A297" s="212">
        <v>45</v>
      </c>
      <c r="B297" s="176" t="s">
        <v>471</v>
      </c>
      <c r="C297" s="216"/>
      <c r="D297" s="251">
        <v>1</v>
      </c>
      <c r="E297" s="287" t="s">
        <v>364</v>
      </c>
      <c r="F297" s="288">
        <v>42630</v>
      </c>
      <c r="G297" s="288">
        <v>42630</v>
      </c>
      <c r="H297" s="215">
        <v>730000</v>
      </c>
      <c r="J297" s="187"/>
    </row>
    <row r="298" spans="1:10" x14ac:dyDescent="0.25">
      <c r="A298" s="212">
        <v>46</v>
      </c>
      <c r="B298" s="176" t="s">
        <v>349</v>
      </c>
      <c r="C298" s="216"/>
      <c r="D298" s="251">
        <v>1</v>
      </c>
      <c r="E298" s="287" t="s">
        <v>364</v>
      </c>
      <c r="F298" s="288">
        <v>42631</v>
      </c>
      <c r="G298" s="288">
        <v>42631</v>
      </c>
      <c r="H298" s="215">
        <v>515000</v>
      </c>
      <c r="J298" s="187"/>
    </row>
    <row r="299" spans="1:10" x14ac:dyDescent="0.25">
      <c r="A299" s="212">
        <v>47</v>
      </c>
      <c r="B299" s="176" t="s">
        <v>473</v>
      </c>
      <c r="C299" s="216"/>
      <c r="D299" s="251">
        <v>1</v>
      </c>
      <c r="E299" s="287" t="s">
        <v>364</v>
      </c>
      <c r="F299" s="288">
        <v>42627</v>
      </c>
      <c r="G299" s="288">
        <v>42627</v>
      </c>
      <c r="H299" s="215">
        <v>515000</v>
      </c>
      <c r="J299" s="187"/>
    </row>
    <row r="300" spans="1:10" x14ac:dyDescent="0.25">
      <c r="A300" s="212">
        <v>48</v>
      </c>
      <c r="B300" s="176" t="s">
        <v>497</v>
      </c>
      <c r="C300" s="216"/>
      <c r="D300" s="294">
        <v>2</v>
      </c>
      <c r="E300" s="287" t="s">
        <v>364</v>
      </c>
      <c r="F300" s="288">
        <v>42630</v>
      </c>
      <c r="G300" s="288">
        <v>42631</v>
      </c>
      <c r="H300" s="297">
        <v>1160000</v>
      </c>
      <c r="J300" s="187"/>
    </row>
    <row r="301" spans="1:10" x14ac:dyDescent="0.25">
      <c r="A301" s="212">
        <v>49</v>
      </c>
      <c r="B301" s="176" t="s">
        <v>501</v>
      </c>
      <c r="C301" s="216"/>
      <c r="D301" s="294">
        <v>1</v>
      </c>
      <c r="E301" s="287" t="s">
        <v>364</v>
      </c>
      <c r="F301" s="288">
        <v>42631</v>
      </c>
      <c r="G301" s="288">
        <v>42631</v>
      </c>
      <c r="H301" s="215">
        <v>515000</v>
      </c>
      <c r="J301" s="187"/>
    </row>
    <row r="302" spans="1:10" x14ac:dyDescent="0.25">
      <c r="A302" s="218"/>
      <c r="B302" s="235"/>
      <c r="C302" s="230"/>
      <c r="D302" s="219"/>
      <c r="E302" s="219"/>
      <c r="F302" s="220"/>
      <c r="G302" s="221"/>
      <c r="H302" s="222"/>
      <c r="J302">
        <v>150000</v>
      </c>
    </row>
    <row r="303" spans="1:10" x14ac:dyDescent="0.25">
      <c r="A303" s="223"/>
      <c r="B303" s="231" t="s">
        <v>6</v>
      </c>
      <c r="C303" s="224"/>
      <c r="D303" s="224"/>
      <c r="E303" s="224"/>
      <c r="F303" s="224"/>
      <c r="G303" s="225"/>
      <c r="H303" s="226">
        <f>SUM(H253:H302)</f>
        <v>52995000</v>
      </c>
    </row>
    <row r="304" spans="1:10" x14ac:dyDescent="0.25">
      <c r="A304" s="501" t="e">
        <f ca="1">PROPER([2]!terbilang(H303)&amp;" rupiah")</f>
        <v>#NAME?</v>
      </c>
      <c r="B304" s="502"/>
      <c r="C304" s="502"/>
      <c r="D304" s="502"/>
      <c r="E304" s="502"/>
      <c r="F304" s="502"/>
      <c r="G304" s="502"/>
      <c r="H304" s="503"/>
    </row>
    <row r="305" spans="1:11" x14ac:dyDescent="0.25">
      <c r="A305" s="191"/>
      <c r="B305" s="191"/>
      <c r="C305" s="191"/>
      <c r="D305" s="191"/>
      <c r="E305" s="191"/>
      <c r="F305" s="286"/>
      <c r="G305" s="286"/>
      <c r="H305" s="286"/>
    </row>
    <row r="306" spans="1:11" x14ac:dyDescent="0.25">
      <c r="A306" s="227" t="s">
        <v>326</v>
      </c>
      <c r="B306" s="227"/>
      <c r="C306" s="504"/>
      <c r="D306" s="504"/>
      <c r="E306" s="504"/>
      <c r="F306" s="504"/>
      <c r="G306" s="504" t="s">
        <v>494</v>
      </c>
      <c r="H306" s="504"/>
    </row>
    <row r="307" spans="1:11" x14ac:dyDescent="0.25">
      <c r="A307" s="227" t="s">
        <v>67</v>
      </c>
      <c r="B307" s="227"/>
      <c r="C307" s="432" t="s">
        <v>231</v>
      </c>
      <c r="D307" s="432"/>
      <c r="E307" s="432"/>
      <c r="F307" s="432"/>
      <c r="G307" s="504" t="s">
        <v>327</v>
      </c>
      <c r="H307" s="504"/>
    </row>
    <row r="308" spans="1:11" x14ac:dyDescent="0.25">
      <c r="A308" s="227"/>
      <c r="B308" s="227"/>
      <c r="C308" s="103"/>
      <c r="D308" s="103"/>
      <c r="E308" s="103"/>
      <c r="F308" s="103"/>
      <c r="G308" s="286"/>
      <c r="H308" s="286"/>
    </row>
    <row r="309" spans="1:11" x14ac:dyDescent="0.25">
      <c r="A309" s="191"/>
      <c r="B309" s="191"/>
      <c r="C309" s="103"/>
      <c r="D309" s="103"/>
      <c r="E309" s="103"/>
      <c r="F309" s="103"/>
      <c r="G309" s="227"/>
      <c r="H309" s="191"/>
    </row>
    <row r="310" spans="1:11" x14ac:dyDescent="0.25">
      <c r="A310" s="191"/>
      <c r="B310" s="191"/>
      <c r="G310" s="191"/>
      <c r="H310" s="191"/>
    </row>
    <row r="311" spans="1:11" x14ac:dyDescent="0.25">
      <c r="A311" s="229" t="s">
        <v>328</v>
      </c>
      <c r="B311" s="229"/>
      <c r="C311" s="411" t="s">
        <v>65</v>
      </c>
      <c r="D311" s="411"/>
      <c r="E311" s="411"/>
      <c r="F311" s="411"/>
      <c r="G311" s="490" t="s">
        <v>329</v>
      </c>
      <c r="H311" s="490"/>
    </row>
    <row r="312" spans="1:11" x14ac:dyDescent="0.25">
      <c r="A312" s="227" t="s">
        <v>246</v>
      </c>
      <c r="B312" s="227"/>
      <c r="C312" s="409" t="s">
        <v>140</v>
      </c>
      <c r="D312" s="409"/>
      <c r="E312" s="409"/>
      <c r="F312" s="409"/>
      <c r="G312" s="491" t="s">
        <v>330</v>
      </c>
      <c r="H312" s="491"/>
    </row>
    <row r="319" spans="1:11" s="187" customFormat="1" ht="18" customHeight="1" x14ac:dyDescent="0.25">
      <c r="A319" s="494" t="s">
        <v>507</v>
      </c>
      <c r="B319" s="494"/>
      <c r="C319" s="494"/>
      <c r="D319" s="494"/>
      <c r="E319" s="494"/>
      <c r="F319" s="494"/>
      <c r="G319" s="494"/>
      <c r="H319" s="494"/>
      <c r="I319" s="186"/>
      <c r="J319" s="186"/>
      <c r="K319" s="186"/>
    </row>
    <row r="320" spans="1:11" s="187" customFormat="1" ht="18" customHeight="1" x14ac:dyDescent="0.2">
      <c r="A320" s="186"/>
      <c r="B320" s="236" t="s">
        <v>123</v>
      </c>
      <c r="C320" s="237" t="s">
        <v>310</v>
      </c>
      <c r="D320" s="188"/>
      <c r="E320" s="188"/>
      <c r="F320" s="188"/>
      <c r="G320" s="188"/>
      <c r="H320" s="188"/>
      <c r="I320" s="188"/>
      <c r="J320" s="186"/>
      <c r="K320" s="186"/>
    </row>
    <row r="321" spans="1:11" s="187" customFormat="1" ht="18" customHeight="1" x14ac:dyDescent="0.2">
      <c r="A321" s="186"/>
      <c r="B321" s="236" t="s">
        <v>128</v>
      </c>
      <c r="C321" s="236" t="s">
        <v>311</v>
      </c>
      <c r="D321" s="188"/>
      <c r="E321" s="188"/>
      <c r="F321" s="188"/>
      <c r="G321" s="188"/>
      <c r="H321" s="188"/>
      <c r="I321" s="188"/>
      <c r="J321" s="188"/>
      <c r="K321" s="188"/>
    </row>
    <row r="322" spans="1:11" s="187" customFormat="1" ht="18" customHeight="1" x14ac:dyDescent="0.2">
      <c r="A322" s="186"/>
      <c r="B322" s="236" t="s">
        <v>131</v>
      </c>
      <c r="C322" s="236" t="s">
        <v>509</v>
      </c>
      <c r="D322" s="188"/>
      <c r="E322" s="188"/>
      <c r="F322" s="188"/>
      <c r="G322" s="188"/>
      <c r="H322" s="188"/>
      <c r="I322" s="188"/>
      <c r="J322" s="188"/>
      <c r="K322" s="188"/>
    </row>
    <row r="323" spans="1:11" s="187" customFormat="1" ht="18" customHeight="1" x14ac:dyDescent="0.2">
      <c r="A323" s="186"/>
      <c r="B323" s="236" t="s">
        <v>312</v>
      </c>
      <c r="C323" s="238" t="s">
        <v>333</v>
      </c>
      <c r="D323" s="189"/>
      <c r="E323" s="188"/>
      <c r="F323" s="188"/>
      <c r="G323" s="188"/>
      <c r="H323" s="188"/>
      <c r="I323" s="188"/>
      <c r="J323" s="188"/>
      <c r="K323" s="188"/>
    </row>
    <row r="324" spans="1:11" ht="15.75" thickBot="1" x14ac:dyDescent="0.3">
      <c r="A324" s="190"/>
      <c r="B324" s="191"/>
      <c r="C324" s="191"/>
      <c r="D324" s="191"/>
      <c r="E324" s="191"/>
      <c r="F324" s="300"/>
      <c r="G324" s="191"/>
      <c r="H324" s="193"/>
    </row>
    <row r="325" spans="1:11" ht="15.75" thickTop="1" x14ac:dyDescent="0.25">
      <c r="A325" s="194"/>
      <c r="B325" s="495"/>
      <c r="C325" s="496"/>
      <c r="D325" s="194"/>
      <c r="E325" s="195" t="s">
        <v>313</v>
      </c>
      <c r="F325" s="195"/>
      <c r="G325" s="195"/>
      <c r="H325" s="196" t="s">
        <v>314</v>
      </c>
    </row>
    <row r="326" spans="1:11" x14ac:dyDescent="0.25">
      <c r="A326" s="197" t="s">
        <v>4</v>
      </c>
      <c r="B326" s="497" t="s">
        <v>13</v>
      </c>
      <c r="C326" s="498"/>
      <c r="D326" s="197" t="s">
        <v>315</v>
      </c>
      <c r="E326" s="198" t="s">
        <v>316</v>
      </c>
      <c r="F326" s="199" t="s">
        <v>169</v>
      </c>
      <c r="G326" s="198" t="s">
        <v>57</v>
      </c>
      <c r="H326" s="200" t="s">
        <v>318</v>
      </c>
    </row>
    <row r="327" spans="1:11" x14ac:dyDescent="0.25">
      <c r="A327" s="201"/>
      <c r="B327" s="499"/>
      <c r="C327" s="500"/>
      <c r="D327" s="202"/>
      <c r="E327" s="203" t="s">
        <v>319</v>
      </c>
      <c r="F327" s="198"/>
      <c r="G327" s="198"/>
      <c r="H327" s="200" t="s">
        <v>320</v>
      </c>
    </row>
    <row r="328" spans="1:11" x14ac:dyDescent="0.25">
      <c r="A328" s="204" t="s">
        <v>9</v>
      </c>
      <c r="B328" s="233" t="s">
        <v>10</v>
      </c>
      <c r="C328" s="232"/>
      <c r="D328" s="205" t="s">
        <v>12</v>
      </c>
      <c r="E328" s="204" t="s">
        <v>321</v>
      </c>
      <c r="F328" s="204" t="s">
        <v>322</v>
      </c>
      <c r="G328" s="204" t="s">
        <v>323</v>
      </c>
      <c r="H328" s="206" t="s">
        <v>324</v>
      </c>
    </row>
    <row r="329" spans="1:11" x14ac:dyDescent="0.25">
      <c r="A329" s="207"/>
      <c r="B329" s="234"/>
      <c r="C329" s="208"/>
      <c r="D329" s="207"/>
      <c r="E329" s="209"/>
      <c r="F329" s="207"/>
      <c r="G329" s="210"/>
      <c r="H329" s="211"/>
    </row>
    <row r="330" spans="1:11" x14ac:dyDescent="0.25">
      <c r="A330" s="212">
        <v>1</v>
      </c>
      <c r="B330" s="166" t="s">
        <v>248</v>
      </c>
      <c r="C330" s="213"/>
      <c r="D330" t="s">
        <v>180</v>
      </c>
      <c r="E330" s="252">
        <v>3</v>
      </c>
      <c r="F330" s="253" t="s">
        <v>481</v>
      </c>
      <c r="G330" s="251" t="s">
        <v>508</v>
      </c>
      <c r="H330" s="215">
        <v>1899200</v>
      </c>
    </row>
    <row r="331" spans="1:11" x14ac:dyDescent="0.25">
      <c r="A331" s="212">
        <v>2</v>
      </c>
      <c r="B331" t="s">
        <v>363</v>
      </c>
      <c r="C331" s="216"/>
      <c r="D331" t="s">
        <v>71</v>
      </c>
      <c r="E331" s="252">
        <v>3</v>
      </c>
      <c r="F331" s="253" t="s">
        <v>481</v>
      </c>
      <c r="G331" s="251" t="s">
        <v>508</v>
      </c>
      <c r="H331" s="215">
        <v>2183660</v>
      </c>
      <c r="J331" s="187"/>
    </row>
    <row r="332" spans="1:11" x14ac:dyDescent="0.25">
      <c r="A332" s="212"/>
      <c r="B332" s="172"/>
      <c r="C332" s="216"/>
      <c r="E332" s="252"/>
      <c r="F332" s="253"/>
      <c r="G332" s="251"/>
      <c r="H332" s="215"/>
      <c r="J332" s="187"/>
    </row>
    <row r="333" spans="1:11" x14ac:dyDescent="0.25">
      <c r="A333" s="218"/>
      <c r="B333" s="235"/>
      <c r="C333" s="230"/>
      <c r="D333" s="219"/>
      <c r="E333" s="219"/>
      <c r="F333" s="220"/>
      <c r="G333" s="221"/>
      <c r="H333" s="222"/>
      <c r="J333">
        <v>150000</v>
      </c>
    </row>
    <row r="334" spans="1:11" x14ac:dyDescent="0.25">
      <c r="A334" s="223"/>
      <c r="B334" s="231" t="s">
        <v>6</v>
      </c>
      <c r="C334" s="224"/>
      <c r="D334" s="224"/>
      <c r="E334" s="224"/>
      <c r="F334" s="224"/>
      <c r="G334" s="225"/>
      <c r="H334" s="226">
        <f>SUM(H330:H333)</f>
        <v>4082860</v>
      </c>
    </row>
    <row r="335" spans="1:11" x14ac:dyDescent="0.25">
      <c r="A335" s="501" t="e">
        <f ca="1">PROPER([2]!terbilang(H334)&amp;" rupiah")</f>
        <v>#NAME?</v>
      </c>
      <c r="B335" s="502"/>
      <c r="C335" s="502"/>
      <c r="D335" s="502"/>
      <c r="E335" s="502"/>
      <c r="F335" s="502"/>
      <c r="G335" s="502"/>
      <c r="H335" s="503"/>
    </row>
    <row r="336" spans="1:11" x14ac:dyDescent="0.25">
      <c r="A336" s="191"/>
      <c r="B336" s="191"/>
      <c r="C336" s="191"/>
      <c r="D336" s="191"/>
      <c r="E336" s="191"/>
      <c r="F336" s="300"/>
      <c r="G336" s="300"/>
      <c r="H336" s="300"/>
    </row>
    <row r="337" spans="1:11" x14ac:dyDescent="0.25">
      <c r="A337" s="227" t="s">
        <v>326</v>
      </c>
      <c r="B337" s="227"/>
      <c r="C337" s="504"/>
      <c r="D337" s="504"/>
      <c r="E337" s="504"/>
      <c r="F337" s="504"/>
      <c r="G337" s="504" t="s">
        <v>506</v>
      </c>
      <c r="H337" s="504"/>
    </row>
    <row r="338" spans="1:11" x14ac:dyDescent="0.25">
      <c r="A338" s="227" t="s">
        <v>67</v>
      </c>
      <c r="B338" s="227"/>
      <c r="C338" s="432" t="s">
        <v>231</v>
      </c>
      <c r="D338" s="432"/>
      <c r="E338" s="432"/>
      <c r="F338" s="432"/>
      <c r="G338" s="504" t="s">
        <v>327</v>
      </c>
      <c r="H338" s="504"/>
    </row>
    <row r="339" spans="1:11" x14ac:dyDescent="0.25">
      <c r="A339" s="227"/>
      <c r="B339" s="227"/>
      <c r="C339" s="103"/>
      <c r="D339" s="103"/>
      <c r="E339" s="103"/>
      <c r="F339" s="103"/>
      <c r="G339" s="300"/>
      <c r="H339" s="300"/>
    </row>
    <row r="340" spans="1:11" x14ac:dyDescent="0.25">
      <c r="A340" s="191"/>
      <c r="B340" s="191"/>
      <c r="C340" s="103"/>
      <c r="D340" s="103"/>
      <c r="E340" s="103"/>
      <c r="F340" s="103"/>
      <c r="G340" s="227"/>
      <c r="H340" s="191"/>
    </row>
    <row r="341" spans="1:11" x14ac:dyDescent="0.25">
      <c r="A341" s="191"/>
      <c r="B341" s="191"/>
      <c r="G341" s="191"/>
      <c r="H341" s="191"/>
    </row>
    <row r="342" spans="1:11" x14ac:dyDescent="0.25">
      <c r="A342" s="229" t="s">
        <v>328</v>
      </c>
      <c r="B342" s="229"/>
      <c r="C342" s="411" t="s">
        <v>65</v>
      </c>
      <c r="D342" s="411"/>
      <c r="E342" s="411"/>
      <c r="F342" s="411"/>
      <c r="G342" s="490" t="s">
        <v>329</v>
      </c>
      <c r="H342" s="490"/>
    </row>
    <row r="343" spans="1:11" x14ac:dyDescent="0.25">
      <c r="A343" s="227" t="s">
        <v>246</v>
      </c>
      <c r="B343" s="227"/>
      <c r="C343" s="409" t="s">
        <v>140</v>
      </c>
      <c r="D343" s="409"/>
      <c r="E343" s="409"/>
      <c r="F343" s="409"/>
      <c r="G343" s="491" t="s">
        <v>330</v>
      </c>
      <c r="H343" s="491"/>
    </row>
    <row r="350" spans="1:11" s="187" customFormat="1" ht="18" customHeight="1" x14ac:dyDescent="0.25">
      <c r="A350" s="494" t="s">
        <v>510</v>
      </c>
      <c r="B350" s="494"/>
      <c r="C350" s="494"/>
      <c r="D350" s="494"/>
      <c r="E350" s="494"/>
      <c r="F350" s="494"/>
      <c r="G350" s="494"/>
      <c r="H350" s="494"/>
      <c r="I350" s="186"/>
      <c r="J350" s="186"/>
      <c r="K350" s="186"/>
    </row>
    <row r="351" spans="1:11" s="187" customFormat="1" ht="18" customHeight="1" x14ac:dyDescent="0.2">
      <c r="A351" s="186"/>
      <c r="B351" s="236" t="s">
        <v>123</v>
      </c>
      <c r="C351" s="237" t="s">
        <v>310</v>
      </c>
      <c r="D351" s="188"/>
      <c r="E351" s="188"/>
      <c r="F351" s="188"/>
      <c r="G351" s="188"/>
      <c r="H351" s="188"/>
      <c r="I351" s="188"/>
      <c r="J351" s="186"/>
      <c r="K351" s="186"/>
    </row>
    <row r="352" spans="1:11" s="187" customFormat="1" ht="18" customHeight="1" x14ac:dyDescent="0.2">
      <c r="A352" s="186"/>
      <c r="B352" s="236" t="s">
        <v>128</v>
      </c>
      <c r="C352" s="236" t="s">
        <v>311</v>
      </c>
      <c r="D352" s="188"/>
      <c r="E352" s="188"/>
      <c r="F352" s="188"/>
      <c r="G352" s="188"/>
      <c r="H352" s="188"/>
      <c r="I352" s="188"/>
      <c r="J352" s="188"/>
      <c r="K352" s="188"/>
    </row>
    <row r="353" spans="1:11" s="187" customFormat="1" ht="18" customHeight="1" x14ac:dyDescent="0.2">
      <c r="A353" s="186"/>
      <c r="B353" s="236" t="s">
        <v>131</v>
      </c>
      <c r="C353" s="236" t="s">
        <v>509</v>
      </c>
      <c r="D353" s="188"/>
      <c r="E353" s="188"/>
      <c r="F353" s="188"/>
      <c r="G353" s="188"/>
      <c r="H353" s="188"/>
      <c r="I353" s="188"/>
      <c r="J353" s="188"/>
      <c r="K353" s="188"/>
    </row>
    <row r="354" spans="1:11" s="187" customFormat="1" ht="18" customHeight="1" x14ac:dyDescent="0.2">
      <c r="A354" s="186"/>
      <c r="B354" s="236" t="s">
        <v>312</v>
      </c>
      <c r="C354" s="238" t="s">
        <v>333</v>
      </c>
      <c r="D354" s="189"/>
      <c r="E354" s="188"/>
      <c r="F354" s="188"/>
      <c r="G354" s="188"/>
      <c r="H354" s="188"/>
      <c r="I354" s="188"/>
      <c r="J354" s="188"/>
      <c r="K354" s="188"/>
    </row>
    <row r="355" spans="1:11" ht="15.75" thickBot="1" x14ac:dyDescent="0.3">
      <c r="A355" s="190"/>
      <c r="B355" s="191"/>
      <c r="C355" s="191"/>
      <c r="D355" s="191"/>
      <c r="E355" s="191"/>
      <c r="F355" s="300"/>
      <c r="G355" s="191"/>
      <c r="H355" s="193"/>
    </row>
    <row r="356" spans="1:11" ht="15.75" thickTop="1" x14ac:dyDescent="0.25">
      <c r="A356" s="194"/>
      <c r="B356" s="495"/>
      <c r="C356" s="496"/>
      <c r="D356" s="194"/>
      <c r="E356" s="195" t="s">
        <v>313</v>
      </c>
      <c r="F356" s="195"/>
      <c r="G356" s="195"/>
      <c r="H356" s="196" t="s">
        <v>314</v>
      </c>
    </row>
    <row r="357" spans="1:11" x14ac:dyDescent="0.25">
      <c r="A357" s="197" t="s">
        <v>4</v>
      </c>
      <c r="B357" s="497" t="s">
        <v>13</v>
      </c>
      <c r="C357" s="498"/>
      <c r="D357" s="197" t="s">
        <v>315</v>
      </c>
      <c r="E357" s="198" t="s">
        <v>316</v>
      </c>
      <c r="F357" s="199" t="s">
        <v>169</v>
      </c>
      <c r="G357" s="198" t="s">
        <v>57</v>
      </c>
      <c r="H357" s="200" t="s">
        <v>318</v>
      </c>
    </row>
    <row r="358" spans="1:11" x14ac:dyDescent="0.25">
      <c r="A358" s="201"/>
      <c r="B358" s="499"/>
      <c r="C358" s="500"/>
      <c r="D358" s="202"/>
      <c r="E358" s="203" t="s">
        <v>319</v>
      </c>
      <c r="F358" s="198"/>
      <c r="G358" s="198"/>
      <c r="H358" s="200" t="s">
        <v>320</v>
      </c>
    </row>
    <row r="359" spans="1:11" x14ac:dyDescent="0.25">
      <c r="A359" s="204" t="s">
        <v>9</v>
      </c>
      <c r="B359" s="233" t="s">
        <v>10</v>
      </c>
      <c r="C359" s="232"/>
      <c r="D359" s="205" t="s">
        <v>12</v>
      </c>
      <c r="E359" s="204" t="s">
        <v>321</v>
      </c>
      <c r="F359" s="204" t="s">
        <v>322</v>
      </c>
      <c r="G359" s="204" t="s">
        <v>323</v>
      </c>
      <c r="H359" s="206" t="s">
        <v>324</v>
      </c>
    </row>
    <row r="360" spans="1:11" x14ac:dyDescent="0.25">
      <c r="A360" s="207"/>
      <c r="B360" s="234"/>
      <c r="C360" s="208"/>
      <c r="D360" s="207"/>
      <c r="E360" s="209"/>
      <c r="F360" s="207"/>
      <c r="G360" s="210"/>
      <c r="H360" s="211"/>
    </row>
    <row r="361" spans="1:11" x14ac:dyDescent="0.25">
      <c r="A361" s="212">
        <v>1</v>
      </c>
      <c r="B361" t="s">
        <v>482</v>
      </c>
      <c r="C361" s="213"/>
      <c r="D361" t="s">
        <v>71</v>
      </c>
      <c r="E361" s="252">
        <v>3</v>
      </c>
      <c r="F361" s="253" t="s">
        <v>481</v>
      </c>
      <c r="G361" s="251" t="s">
        <v>511</v>
      </c>
      <c r="H361" s="215">
        <v>2183660</v>
      </c>
    </row>
    <row r="362" spans="1:11" x14ac:dyDescent="0.25">
      <c r="A362" s="212">
        <v>2</v>
      </c>
      <c r="B362" t="s">
        <v>483</v>
      </c>
      <c r="C362" s="216"/>
      <c r="D362" t="s">
        <v>71</v>
      </c>
      <c r="E362" s="252">
        <v>3</v>
      </c>
      <c r="F362" s="253" t="s">
        <v>481</v>
      </c>
      <c r="G362" s="251" t="s">
        <v>511</v>
      </c>
      <c r="H362" s="215">
        <v>2183660</v>
      </c>
      <c r="J362" s="187"/>
    </row>
    <row r="363" spans="1:11" x14ac:dyDescent="0.25">
      <c r="A363" s="212"/>
      <c r="B363" s="172"/>
      <c r="C363" s="216"/>
      <c r="E363" s="252"/>
      <c r="F363" s="253"/>
      <c r="G363" s="251"/>
      <c r="H363" s="215"/>
      <c r="J363" s="187"/>
    </row>
    <row r="364" spans="1:11" x14ac:dyDescent="0.25">
      <c r="A364" s="218"/>
      <c r="B364" s="235"/>
      <c r="C364" s="230"/>
      <c r="D364" s="219"/>
      <c r="E364" s="219"/>
      <c r="F364" s="220"/>
      <c r="G364" s="221"/>
      <c r="H364" s="222"/>
      <c r="J364">
        <v>150000</v>
      </c>
    </row>
    <row r="365" spans="1:11" x14ac:dyDescent="0.25">
      <c r="A365" s="223"/>
      <c r="B365" s="231" t="s">
        <v>6</v>
      </c>
      <c r="C365" s="224"/>
      <c r="D365" s="224"/>
      <c r="E365" s="224"/>
      <c r="F365" s="224"/>
      <c r="G365" s="225"/>
      <c r="H365" s="226">
        <f>SUM(H361:H364)</f>
        <v>4367320</v>
      </c>
    </row>
    <row r="366" spans="1:11" x14ac:dyDescent="0.25">
      <c r="A366" s="501" t="e">
        <f ca="1">PROPER([2]!terbilang(H365)&amp;" rupiah")</f>
        <v>#NAME?</v>
      </c>
      <c r="B366" s="502"/>
      <c r="C366" s="502"/>
      <c r="D366" s="502"/>
      <c r="E366" s="502"/>
      <c r="F366" s="502"/>
      <c r="G366" s="502"/>
      <c r="H366" s="503"/>
    </row>
    <row r="367" spans="1:11" x14ac:dyDescent="0.25">
      <c r="A367" s="191"/>
      <c r="B367" s="191"/>
      <c r="C367" s="191"/>
      <c r="D367" s="191"/>
      <c r="E367" s="191"/>
      <c r="F367" s="300"/>
      <c r="G367" s="300"/>
      <c r="H367" s="300"/>
    </row>
    <row r="368" spans="1:11" x14ac:dyDescent="0.25">
      <c r="A368" s="227" t="s">
        <v>326</v>
      </c>
      <c r="B368" s="227"/>
      <c r="C368" s="504"/>
      <c r="D368" s="504"/>
      <c r="E368" s="504"/>
      <c r="F368" s="504"/>
      <c r="G368" s="504" t="s">
        <v>506</v>
      </c>
      <c r="H368" s="504"/>
    </row>
    <row r="369" spans="1:11" x14ac:dyDescent="0.25">
      <c r="A369" s="227" t="s">
        <v>67</v>
      </c>
      <c r="B369" s="227"/>
      <c r="C369" s="432" t="s">
        <v>231</v>
      </c>
      <c r="D369" s="432"/>
      <c r="E369" s="432"/>
      <c r="F369" s="432"/>
      <c r="G369" s="504" t="s">
        <v>327</v>
      </c>
      <c r="H369" s="504"/>
    </row>
    <row r="370" spans="1:11" x14ac:dyDescent="0.25">
      <c r="A370" s="227"/>
      <c r="B370" s="227"/>
      <c r="C370" s="103"/>
      <c r="D370" s="103"/>
      <c r="E370" s="103"/>
      <c r="F370" s="103"/>
      <c r="G370" s="300"/>
      <c r="H370" s="300"/>
    </row>
    <row r="371" spans="1:11" x14ac:dyDescent="0.25">
      <c r="A371" s="191"/>
      <c r="B371" s="191"/>
      <c r="C371" s="103"/>
      <c r="D371" s="103"/>
      <c r="E371" s="103"/>
      <c r="F371" s="103"/>
      <c r="G371" s="227"/>
      <c r="H371" s="191"/>
    </row>
    <row r="372" spans="1:11" x14ac:dyDescent="0.25">
      <c r="A372" s="191"/>
      <c r="B372" s="191"/>
      <c r="G372" s="191"/>
      <c r="H372" s="191"/>
    </row>
    <row r="373" spans="1:11" x14ac:dyDescent="0.25">
      <c r="A373" s="229" t="s">
        <v>328</v>
      </c>
      <c r="B373" s="229"/>
      <c r="C373" s="411" t="s">
        <v>65</v>
      </c>
      <c r="D373" s="411"/>
      <c r="E373" s="411"/>
      <c r="F373" s="411"/>
      <c r="G373" s="490" t="s">
        <v>329</v>
      </c>
      <c r="H373" s="490"/>
    </row>
    <row r="374" spans="1:11" x14ac:dyDescent="0.25">
      <c r="A374" s="227" t="s">
        <v>246</v>
      </c>
      <c r="B374" s="227"/>
      <c r="C374" s="409" t="s">
        <v>140</v>
      </c>
      <c r="D374" s="409"/>
      <c r="E374" s="409"/>
      <c r="F374" s="409"/>
      <c r="G374" s="491" t="s">
        <v>330</v>
      </c>
      <c r="H374" s="491"/>
    </row>
    <row r="381" spans="1:11" s="187" customFormat="1" ht="18" customHeight="1" x14ac:dyDescent="0.25">
      <c r="A381" s="494" t="s">
        <v>387</v>
      </c>
      <c r="B381" s="494"/>
      <c r="C381" s="494"/>
      <c r="D381" s="494"/>
      <c r="E381" s="494"/>
      <c r="F381" s="494"/>
      <c r="G381" s="494"/>
      <c r="H381" s="494"/>
      <c r="I381" s="186"/>
      <c r="J381" s="186"/>
      <c r="K381" s="186"/>
    </row>
    <row r="382" spans="1:11" s="187" customFormat="1" ht="18" customHeight="1" x14ac:dyDescent="0.2">
      <c r="A382" s="186"/>
      <c r="B382" s="236" t="s">
        <v>123</v>
      </c>
      <c r="C382" s="237" t="s">
        <v>310</v>
      </c>
      <c r="D382" s="188"/>
      <c r="E382" s="188"/>
      <c r="F382" s="188"/>
      <c r="G382" s="188"/>
      <c r="H382" s="188"/>
      <c r="I382" s="188"/>
      <c r="J382" s="186"/>
      <c r="K382" s="186"/>
    </row>
    <row r="383" spans="1:11" s="187" customFormat="1" ht="18" customHeight="1" x14ac:dyDescent="0.2">
      <c r="A383" s="186"/>
      <c r="B383" s="236" t="s">
        <v>128</v>
      </c>
      <c r="C383" s="236" t="s">
        <v>311</v>
      </c>
      <c r="D383" s="188"/>
      <c r="E383" s="188"/>
      <c r="F383" s="188"/>
      <c r="G383" s="188"/>
      <c r="H383" s="188"/>
      <c r="I383" s="188"/>
      <c r="J383" s="188"/>
      <c r="K383" s="188"/>
    </row>
    <row r="384" spans="1:11" s="187" customFormat="1" ht="18" customHeight="1" x14ac:dyDescent="0.2">
      <c r="A384" s="186"/>
      <c r="B384" s="236" t="s">
        <v>131</v>
      </c>
      <c r="C384" s="236" t="s">
        <v>388</v>
      </c>
      <c r="D384" s="188"/>
      <c r="E384" s="188"/>
      <c r="F384" s="188"/>
      <c r="G384" s="188"/>
      <c r="H384" s="188"/>
      <c r="I384" s="188"/>
      <c r="J384" s="188"/>
      <c r="K384" s="188"/>
    </row>
    <row r="385" spans="1:11" s="187" customFormat="1" ht="18" customHeight="1" x14ac:dyDescent="0.2">
      <c r="A385" s="186"/>
      <c r="B385" s="236" t="s">
        <v>312</v>
      </c>
      <c r="C385" s="238" t="s">
        <v>333</v>
      </c>
      <c r="D385" s="189"/>
      <c r="E385" s="188"/>
      <c r="F385" s="188"/>
      <c r="G385" s="188"/>
      <c r="H385" s="188"/>
      <c r="I385" s="188"/>
      <c r="J385" s="188"/>
      <c r="K385" s="188"/>
    </row>
    <row r="386" spans="1:11" ht="15.75" thickBot="1" x14ac:dyDescent="0.3">
      <c r="A386" s="190"/>
      <c r="B386" s="191"/>
      <c r="C386" s="191"/>
      <c r="D386" s="191"/>
      <c r="E386" s="191"/>
      <c r="F386" s="302"/>
      <c r="G386" s="191"/>
      <c r="H386" s="193"/>
    </row>
    <row r="387" spans="1:11" ht="15.75" thickTop="1" x14ac:dyDescent="0.25">
      <c r="A387" s="194"/>
      <c r="B387" s="495"/>
      <c r="C387" s="496"/>
      <c r="D387" s="194"/>
      <c r="E387" s="195" t="s">
        <v>313</v>
      </c>
      <c r="F387" s="195"/>
      <c r="G387" s="195"/>
      <c r="H387" s="196" t="s">
        <v>314</v>
      </c>
    </row>
    <row r="388" spans="1:11" x14ac:dyDescent="0.25">
      <c r="A388" s="197" t="s">
        <v>4</v>
      </c>
      <c r="B388" s="497" t="s">
        <v>13</v>
      </c>
      <c r="C388" s="498"/>
      <c r="D388" s="197" t="s">
        <v>315</v>
      </c>
      <c r="E388" s="198" t="s">
        <v>316</v>
      </c>
      <c r="F388" s="199" t="s">
        <v>169</v>
      </c>
      <c r="G388" s="198" t="s">
        <v>57</v>
      </c>
      <c r="H388" s="200" t="s">
        <v>318</v>
      </c>
    </row>
    <row r="389" spans="1:11" x14ac:dyDescent="0.25">
      <c r="A389" s="201"/>
      <c r="B389" s="499"/>
      <c r="C389" s="500"/>
      <c r="D389" s="202"/>
      <c r="E389" s="203" t="s">
        <v>319</v>
      </c>
      <c r="F389" s="198"/>
      <c r="G389" s="198"/>
      <c r="H389" s="200" t="s">
        <v>320</v>
      </c>
    </row>
    <row r="390" spans="1:11" x14ac:dyDescent="0.25">
      <c r="A390" s="204" t="s">
        <v>9</v>
      </c>
      <c r="B390" s="233" t="s">
        <v>10</v>
      </c>
      <c r="C390" s="232"/>
      <c r="D390" s="205" t="s">
        <v>12</v>
      </c>
      <c r="E390" s="204" t="s">
        <v>321</v>
      </c>
      <c r="F390" s="204" t="s">
        <v>322</v>
      </c>
      <c r="G390" s="204" t="s">
        <v>323</v>
      </c>
      <c r="H390" s="206" t="s">
        <v>324</v>
      </c>
    </row>
    <row r="391" spans="1:11" x14ac:dyDescent="0.25">
      <c r="A391" s="207"/>
      <c r="B391" s="234"/>
      <c r="C391" s="208"/>
      <c r="D391" s="207"/>
      <c r="E391" s="209"/>
      <c r="F391" s="207"/>
      <c r="G391" s="210"/>
      <c r="H391" s="211"/>
    </row>
    <row r="392" spans="1:11" x14ac:dyDescent="0.25">
      <c r="A392" s="212">
        <v>1</v>
      </c>
      <c r="B392" t="s">
        <v>514</v>
      </c>
      <c r="C392" s="213"/>
      <c r="D392" t="s">
        <v>223</v>
      </c>
      <c r="E392" s="252">
        <v>3</v>
      </c>
      <c r="F392" s="253" t="s">
        <v>364</v>
      </c>
      <c r="G392" s="251" t="s">
        <v>527</v>
      </c>
      <c r="H392" s="215">
        <v>1585000</v>
      </c>
    </row>
    <row r="393" spans="1:11" x14ac:dyDescent="0.25">
      <c r="A393" s="212">
        <v>2</v>
      </c>
      <c r="B393" t="s">
        <v>515</v>
      </c>
      <c r="C393" s="216"/>
      <c r="D393" t="s">
        <v>223</v>
      </c>
      <c r="E393" s="252">
        <v>3</v>
      </c>
      <c r="F393" s="253" t="s">
        <v>364</v>
      </c>
      <c r="G393" s="251" t="s">
        <v>527</v>
      </c>
      <c r="H393" s="215">
        <v>1585000</v>
      </c>
      <c r="J393" s="187"/>
    </row>
    <row r="394" spans="1:11" x14ac:dyDescent="0.25">
      <c r="A394" s="212">
        <v>3</v>
      </c>
      <c r="B394" t="s">
        <v>516</v>
      </c>
      <c r="C394" s="216"/>
      <c r="D394" t="s">
        <v>223</v>
      </c>
      <c r="E394" s="252">
        <v>3</v>
      </c>
      <c r="F394" s="253" t="s">
        <v>364</v>
      </c>
      <c r="G394" s="251" t="s">
        <v>527</v>
      </c>
      <c r="H394" s="215">
        <v>1585000</v>
      </c>
      <c r="J394" s="187"/>
    </row>
    <row r="395" spans="1:11" x14ac:dyDescent="0.25">
      <c r="A395" s="212">
        <v>4</v>
      </c>
      <c r="B395" t="s">
        <v>517</v>
      </c>
      <c r="C395" s="216"/>
      <c r="D395" t="s">
        <v>223</v>
      </c>
      <c r="E395" s="252">
        <v>3</v>
      </c>
      <c r="F395" s="253" t="s">
        <v>364</v>
      </c>
      <c r="G395" s="251" t="s">
        <v>527</v>
      </c>
      <c r="H395" s="215">
        <v>1585000</v>
      </c>
      <c r="J395" s="187"/>
    </row>
    <row r="396" spans="1:11" x14ac:dyDescent="0.25">
      <c r="A396" s="212">
        <v>5</v>
      </c>
      <c r="B396" t="s">
        <v>518</v>
      </c>
      <c r="C396" s="216"/>
      <c r="D396" t="s">
        <v>223</v>
      </c>
      <c r="E396" s="252">
        <v>3</v>
      </c>
      <c r="F396" s="253" t="s">
        <v>364</v>
      </c>
      <c r="G396" s="251" t="s">
        <v>527</v>
      </c>
      <c r="H396" s="215">
        <v>1585000</v>
      </c>
      <c r="J396" s="187"/>
    </row>
    <row r="397" spans="1:11" x14ac:dyDescent="0.25">
      <c r="A397" s="212">
        <v>6</v>
      </c>
      <c r="B397" t="s">
        <v>519</v>
      </c>
      <c r="C397" s="216"/>
      <c r="D397" t="s">
        <v>223</v>
      </c>
      <c r="E397" s="252">
        <v>3</v>
      </c>
      <c r="F397" s="253" t="s">
        <v>364</v>
      </c>
      <c r="G397" s="251" t="s">
        <v>527</v>
      </c>
      <c r="H397" s="215">
        <v>1585000</v>
      </c>
      <c r="J397" s="187"/>
    </row>
    <row r="398" spans="1:11" x14ac:dyDescent="0.25">
      <c r="A398" s="212">
        <v>7</v>
      </c>
      <c r="B398" t="s">
        <v>520</v>
      </c>
      <c r="C398" s="216"/>
      <c r="D398" t="s">
        <v>223</v>
      </c>
      <c r="E398" s="252">
        <v>3</v>
      </c>
      <c r="F398" s="253" t="s">
        <v>364</v>
      </c>
      <c r="G398" s="251" t="s">
        <v>527</v>
      </c>
      <c r="H398" s="215">
        <v>1585000</v>
      </c>
      <c r="J398" s="187"/>
    </row>
    <row r="399" spans="1:11" x14ac:dyDescent="0.25">
      <c r="A399" s="212">
        <v>8</v>
      </c>
      <c r="B399" t="s">
        <v>521</v>
      </c>
      <c r="C399" s="216"/>
      <c r="D399" t="s">
        <v>223</v>
      </c>
      <c r="E399" s="252">
        <v>3</v>
      </c>
      <c r="F399" s="253" t="s">
        <v>364</v>
      </c>
      <c r="G399" s="251" t="s">
        <v>527</v>
      </c>
      <c r="H399" s="215">
        <v>1585000</v>
      </c>
      <c r="J399" s="187"/>
    </row>
    <row r="400" spans="1:11" x14ac:dyDescent="0.25">
      <c r="A400" s="212">
        <v>9</v>
      </c>
      <c r="B400" t="s">
        <v>522</v>
      </c>
      <c r="C400" s="216"/>
      <c r="D400" t="s">
        <v>223</v>
      </c>
      <c r="E400" s="252">
        <v>3</v>
      </c>
      <c r="F400" s="253" t="s">
        <v>364</v>
      </c>
      <c r="G400" s="251" t="s">
        <v>527</v>
      </c>
      <c r="H400" s="215">
        <v>1585000</v>
      </c>
      <c r="J400" s="187"/>
    </row>
    <row r="401" spans="1:10" x14ac:dyDescent="0.25">
      <c r="A401" s="212">
        <v>10</v>
      </c>
      <c r="B401" t="s">
        <v>523</v>
      </c>
      <c r="C401" s="216"/>
      <c r="D401" t="s">
        <v>223</v>
      </c>
      <c r="E401" s="252">
        <v>3</v>
      </c>
      <c r="F401" s="253" t="s">
        <v>364</v>
      </c>
      <c r="G401" s="251" t="s">
        <v>527</v>
      </c>
      <c r="H401" s="215">
        <v>1585000</v>
      </c>
      <c r="J401" s="187"/>
    </row>
    <row r="402" spans="1:10" x14ac:dyDescent="0.25">
      <c r="A402" s="212">
        <v>11</v>
      </c>
      <c r="B402" t="s">
        <v>524</v>
      </c>
      <c r="C402" s="216"/>
      <c r="D402" t="s">
        <v>223</v>
      </c>
      <c r="E402" s="252">
        <v>3</v>
      </c>
      <c r="F402" s="253" t="s">
        <v>364</v>
      </c>
      <c r="G402" s="251" t="s">
        <v>527</v>
      </c>
      <c r="H402" s="215">
        <v>1585000</v>
      </c>
      <c r="J402" s="187"/>
    </row>
    <row r="403" spans="1:10" x14ac:dyDescent="0.25">
      <c r="A403" s="212">
        <v>12</v>
      </c>
      <c r="B403" t="s">
        <v>525</v>
      </c>
      <c r="C403" s="216"/>
      <c r="D403" t="s">
        <v>223</v>
      </c>
      <c r="E403" s="252">
        <v>3</v>
      </c>
      <c r="F403" s="253" t="s">
        <v>364</v>
      </c>
      <c r="G403" s="251" t="s">
        <v>527</v>
      </c>
      <c r="H403" s="215">
        <v>1585000</v>
      </c>
      <c r="J403" s="187"/>
    </row>
    <row r="404" spans="1:10" x14ac:dyDescent="0.25">
      <c r="A404" s="212"/>
      <c r="B404" s="172"/>
      <c r="C404" s="216"/>
      <c r="E404" s="252"/>
      <c r="F404" s="253"/>
      <c r="G404" s="251"/>
      <c r="H404" s="215"/>
      <c r="J404" s="187"/>
    </row>
    <row r="405" spans="1:10" x14ac:dyDescent="0.25">
      <c r="A405" s="218"/>
      <c r="B405" s="235"/>
      <c r="C405" s="230"/>
      <c r="D405" s="219"/>
      <c r="E405" s="219"/>
      <c r="F405" s="220"/>
      <c r="G405" s="221"/>
      <c r="H405" s="222"/>
    </row>
    <row r="406" spans="1:10" x14ac:dyDescent="0.25">
      <c r="A406" s="223"/>
      <c r="B406" s="231" t="s">
        <v>6</v>
      </c>
      <c r="C406" s="224"/>
      <c r="D406" s="224"/>
      <c r="E406" s="224"/>
      <c r="F406" s="224"/>
      <c r="G406" s="225"/>
      <c r="H406" s="226">
        <f>SUM(H392:H405)</f>
        <v>19020000</v>
      </c>
    </row>
    <row r="407" spans="1:10" x14ac:dyDescent="0.25">
      <c r="A407" s="501" t="e">
        <f ca="1">PROPER([2]!terbilang(H406)&amp;" rupiah")</f>
        <v>#NAME?</v>
      </c>
      <c r="B407" s="502"/>
      <c r="C407" s="502"/>
      <c r="D407" s="502"/>
      <c r="E407" s="502"/>
      <c r="F407" s="502"/>
      <c r="G407" s="502"/>
      <c r="H407" s="503"/>
    </row>
    <row r="408" spans="1:10" x14ac:dyDescent="0.25">
      <c r="A408" s="191"/>
      <c r="B408" s="191"/>
      <c r="C408" s="191"/>
      <c r="D408" s="191"/>
      <c r="E408" s="191"/>
      <c r="F408" s="302"/>
      <c r="G408" s="302"/>
      <c r="H408" s="302"/>
    </row>
    <row r="409" spans="1:10" x14ac:dyDescent="0.25">
      <c r="A409" s="227" t="s">
        <v>326</v>
      </c>
      <c r="B409" s="227"/>
      <c r="C409" s="504"/>
      <c r="D409" s="504"/>
      <c r="E409" s="504"/>
      <c r="F409" s="504"/>
      <c r="G409" s="504" t="s">
        <v>528</v>
      </c>
      <c r="H409" s="504"/>
    </row>
    <row r="410" spans="1:10" x14ac:dyDescent="0.25">
      <c r="A410" s="227" t="s">
        <v>67</v>
      </c>
      <c r="B410" s="227"/>
      <c r="C410" s="432" t="s">
        <v>231</v>
      </c>
      <c r="D410" s="432"/>
      <c r="E410" s="432"/>
      <c r="F410" s="432"/>
      <c r="G410" s="504" t="s">
        <v>327</v>
      </c>
      <c r="H410" s="504"/>
    </row>
    <row r="411" spans="1:10" x14ac:dyDescent="0.25">
      <c r="A411" s="227"/>
      <c r="B411" s="227"/>
      <c r="C411" s="103"/>
      <c r="D411" s="103"/>
      <c r="E411" s="103"/>
      <c r="F411" s="103"/>
      <c r="G411" s="302"/>
      <c r="H411" s="302"/>
    </row>
    <row r="412" spans="1:10" x14ac:dyDescent="0.25">
      <c r="A412" s="191"/>
      <c r="B412" s="191"/>
      <c r="C412" s="103"/>
      <c r="D412" s="103"/>
      <c r="E412" s="103"/>
      <c r="F412" s="103"/>
      <c r="G412" s="227"/>
      <c r="H412" s="191"/>
    </row>
    <row r="413" spans="1:10" x14ac:dyDescent="0.25">
      <c r="A413" s="191"/>
      <c r="B413" s="191"/>
      <c r="G413" s="191"/>
      <c r="H413" s="191"/>
    </row>
    <row r="414" spans="1:10" x14ac:dyDescent="0.25">
      <c r="A414" s="229" t="s">
        <v>328</v>
      </c>
      <c r="B414" s="229"/>
      <c r="C414" s="411" t="s">
        <v>65</v>
      </c>
      <c r="D414" s="411"/>
      <c r="E414" s="411"/>
      <c r="F414" s="411"/>
      <c r="G414" s="490" t="s">
        <v>329</v>
      </c>
      <c r="H414" s="490"/>
    </row>
    <row r="415" spans="1:10" x14ac:dyDescent="0.25">
      <c r="A415" s="227" t="s">
        <v>246</v>
      </c>
      <c r="B415" s="227"/>
      <c r="C415" s="409" t="s">
        <v>140</v>
      </c>
      <c r="D415" s="409"/>
      <c r="E415" s="409"/>
      <c r="F415" s="409"/>
      <c r="G415" s="491" t="s">
        <v>330</v>
      </c>
      <c r="H415" s="491"/>
    </row>
    <row r="422" spans="1:11" s="187" customFormat="1" ht="18" customHeight="1" x14ac:dyDescent="0.25">
      <c r="A422" s="494" t="s">
        <v>536</v>
      </c>
      <c r="B422" s="494"/>
      <c r="C422" s="494"/>
      <c r="D422" s="494"/>
      <c r="E422" s="494"/>
      <c r="F422" s="494"/>
      <c r="G422" s="494"/>
      <c r="H422" s="494"/>
      <c r="I422" s="186"/>
      <c r="J422" s="186"/>
      <c r="K422" s="186"/>
    </row>
    <row r="423" spans="1:11" s="187" customFormat="1" ht="18" customHeight="1" x14ac:dyDescent="0.2">
      <c r="A423" s="186"/>
      <c r="B423" s="236" t="s">
        <v>123</v>
      </c>
      <c r="C423" s="237" t="s">
        <v>310</v>
      </c>
      <c r="D423" s="188"/>
      <c r="E423" s="188"/>
      <c r="F423" s="188"/>
      <c r="G423" s="188"/>
      <c r="H423" s="188"/>
      <c r="I423" s="188"/>
      <c r="J423" s="186"/>
      <c r="K423" s="186"/>
    </row>
    <row r="424" spans="1:11" s="187" customFormat="1" ht="18" customHeight="1" x14ac:dyDescent="0.2">
      <c r="A424" s="186"/>
      <c r="B424" s="236" t="s">
        <v>128</v>
      </c>
      <c r="C424" s="236" t="s">
        <v>311</v>
      </c>
      <c r="D424" s="188"/>
      <c r="E424" s="188"/>
      <c r="F424" s="188"/>
      <c r="G424" s="188"/>
      <c r="H424" s="188"/>
      <c r="I424" s="188"/>
      <c r="J424" s="188"/>
      <c r="K424" s="188"/>
    </row>
    <row r="425" spans="1:11" s="187" customFormat="1" ht="18" customHeight="1" x14ac:dyDescent="0.2">
      <c r="A425" s="186"/>
      <c r="B425" s="236" t="s">
        <v>131</v>
      </c>
      <c r="C425" s="236" t="s">
        <v>509</v>
      </c>
      <c r="D425" s="188"/>
      <c r="E425" s="188"/>
      <c r="F425" s="188"/>
      <c r="G425" s="188"/>
      <c r="H425" s="188"/>
      <c r="I425" s="188"/>
      <c r="J425" s="188"/>
      <c r="K425" s="188"/>
    </row>
    <row r="426" spans="1:11" s="187" customFormat="1" ht="18" customHeight="1" x14ac:dyDescent="0.2">
      <c r="A426" s="186"/>
      <c r="B426" s="236" t="s">
        <v>312</v>
      </c>
      <c r="C426" s="238" t="s">
        <v>333</v>
      </c>
      <c r="D426" s="189"/>
      <c r="E426" s="188"/>
      <c r="F426" s="188"/>
      <c r="G426" s="188"/>
      <c r="H426" s="188"/>
      <c r="I426" s="188"/>
      <c r="J426" s="188"/>
      <c r="K426" s="188"/>
    </row>
    <row r="427" spans="1:11" ht="15.75" thickBot="1" x14ac:dyDescent="0.3">
      <c r="A427" s="190"/>
      <c r="B427" s="191"/>
      <c r="C427" s="191"/>
      <c r="D427" s="191"/>
      <c r="E427" s="191"/>
      <c r="F427" s="312"/>
      <c r="G427" s="191"/>
      <c r="H427" s="193"/>
    </row>
    <row r="428" spans="1:11" ht="15.75" thickTop="1" x14ac:dyDescent="0.25">
      <c r="A428" s="194"/>
      <c r="B428" s="495"/>
      <c r="C428" s="496"/>
      <c r="D428" s="194"/>
      <c r="E428" s="195" t="s">
        <v>313</v>
      </c>
      <c r="F428" s="195"/>
      <c r="G428" s="195"/>
      <c r="H428" s="196" t="s">
        <v>314</v>
      </c>
    </row>
    <row r="429" spans="1:11" x14ac:dyDescent="0.25">
      <c r="A429" s="197" t="s">
        <v>4</v>
      </c>
      <c r="B429" s="497" t="s">
        <v>13</v>
      </c>
      <c r="C429" s="498"/>
      <c r="D429" s="197" t="s">
        <v>315</v>
      </c>
      <c r="E429" s="198" t="s">
        <v>316</v>
      </c>
      <c r="F429" s="199" t="s">
        <v>169</v>
      </c>
      <c r="G429" s="198" t="s">
        <v>57</v>
      </c>
      <c r="H429" s="200" t="s">
        <v>318</v>
      </c>
    </row>
    <row r="430" spans="1:11" x14ac:dyDescent="0.25">
      <c r="A430" s="201"/>
      <c r="B430" s="499"/>
      <c r="C430" s="500"/>
      <c r="D430" s="202"/>
      <c r="E430" s="203" t="s">
        <v>319</v>
      </c>
      <c r="F430" s="198"/>
      <c r="G430" s="198"/>
      <c r="H430" s="200" t="s">
        <v>320</v>
      </c>
    </row>
    <row r="431" spans="1:11" x14ac:dyDescent="0.25">
      <c r="A431" s="204" t="s">
        <v>9</v>
      </c>
      <c r="B431" s="233" t="s">
        <v>10</v>
      </c>
      <c r="C431" s="232"/>
      <c r="D431" s="205" t="s">
        <v>12</v>
      </c>
      <c r="E431" s="204" t="s">
        <v>321</v>
      </c>
      <c r="F431" s="204" t="s">
        <v>322</v>
      </c>
      <c r="G431" s="204" t="s">
        <v>323</v>
      </c>
      <c r="H431" s="206" t="s">
        <v>324</v>
      </c>
    </row>
    <row r="432" spans="1:11" x14ac:dyDescent="0.25">
      <c r="A432" s="207"/>
      <c r="B432" s="234"/>
      <c r="C432" s="208"/>
      <c r="D432" s="207"/>
      <c r="E432" s="209"/>
      <c r="F432" s="207"/>
      <c r="G432" s="210"/>
      <c r="H432" s="211"/>
    </row>
    <row r="433" spans="1:10" x14ac:dyDescent="0.25">
      <c r="A433" s="212">
        <v>1</v>
      </c>
      <c r="B433" s="172" t="s">
        <v>257</v>
      </c>
      <c r="C433" s="213"/>
      <c r="D433" t="s">
        <v>71</v>
      </c>
      <c r="E433" s="252">
        <v>3</v>
      </c>
      <c r="F433" s="253" t="s">
        <v>204</v>
      </c>
      <c r="G433" s="251" t="s">
        <v>534</v>
      </c>
      <c r="H433" s="215">
        <v>6233100</v>
      </c>
    </row>
    <row r="434" spans="1:10" x14ac:dyDescent="0.25">
      <c r="A434" s="212">
        <v>2</v>
      </c>
      <c r="B434" t="s">
        <v>369</v>
      </c>
      <c r="C434" s="216"/>
      <c r="D434" t="s">
        <v>180</v>
      </c>
      <c r="E434" s="252">
        <v>3</v>
      </c>
      <c r="F434" s="253" t="s">
        <v>204</v>
      </c>
      <c r="G434" s="251" t="s">
        <v>534</v>
      </c>
      <c r="H434" s="215">
        <v>6233100</v>
      </c>
      <c r="J434" s="187"/>
    </row>
    <row r="435" spans="1:10" x14ac:dyDescent="0.25">
      <c r="A435" s="212"/>
      <c r="B435" s="172"/>
      <c r="C435" s="216"/>
      <c r="E435" s="252"/>
      <c r="F435" s="253"/>
      <c r="G435" s="251"/>
      <c r="H435" s="215"/>
      <c r="J435" s="187"/>
    </row>
    <row r="436" spans="1:10" x14ac:dyDescent="0.25">
      <c r="A436" s="218"/>
      <c r="B436" s="235"/>
      <c r="C436" s="230"/>
      <c r="D436" s="219"/>
      <c r="E436" s="219"/>
      <c r="F436" s="220"/>
      <c r="G436" s="221"/>
      <c r="H436" s="222"/>
    </row>
    <row r="437" spans="1:10" x14ac:dyDescent="0.25">
      <c r="A437" s="223"/>
      <c r="B437" s="231" t="s">
        <v>6</v>
      </c>
      <c r="C437" s="224"/>
      <c r="D437" s="224"/>
      <c r="E437" s="224"/>
      <c r="F437" s="224"/>
      <c r="G437" s="225"/>
      <c r="H437" s="226">
        <f>SUM(H433:H436)</f>
        <v>12466200</v>
      </c>
    </row>
    <row r="438" spans="1:10" x14ac:dyDescent="0.25">
      <c r="A438" s="501" t="e">
        <f ca="1">PROPER([2]!terbilang(H437)&amp;" rupiah")</f>
        <v>#NAME?</v>
      </c>
      <c r="B438" s="502"/>
      <c r="C438" s="502"/>
      <c r="D438" s="502"/>
      <c r="E438" s="502"/>
      <c r="F438" s="502"/>
      <c r="G438" s="502"/>
      <c r="H438" s="503"/>
    </row>
    <row r="439" spans="1:10" x14ac:dyDescent="0.25">
      <c r="A439" s="191"/>
      <c r="B439" s="191"/>
      <c r="C439" s="191"/>
      <c r="D439" s="191"/>
      <c r="E439" s="191"/>
      <c r="F439" s="312"/>
      <c r="G439" s="312"/>
      <c r="H439" s="312"/>
    </row>
    <row r="440" spans="1:10" x14ac:dyDescent="0.25">
      <c r="A440" s="227" t="s">
        <v>326</v>
      </c>
      <c r="B440" s="227"/>
      <c r="C440" s="504"/>
      <c r="D440" s="504"/>
      <c r="E440" s="504"/>
      <c r="F440" s="504"/>
      <c r="G440" s="504" t="s">
        <v>535</v>
      </c>
      <c r="H440" s="504"/>
    </row>
    <row r="441" spans="1:10" x14ac:dyDescent="0.25">
      <c r="A441" s="227" t="s">
        <v>67</v>
      </c>
      <c r="B441" s="227"/>
      <c r="C441" s="432" t="s">
        <v>231</v>
      </c>
      <c r="D441" s="432"/>
      <c r="E441" s="432"/>
      <c r="F441" s="432"/>
      <c r="G441" s="504" t="s">
        <v>327</v>
      </c>
      <c r="H441" s="504"/>
    </row>
    <row r="442" spans="1:10" x14ac:dyDescent="0.25">
      <c r="A442" s="227"/>
      <c r="B442" s="227"/>
      <c r="C442" s="103"/>
      <c r="D442" s="103"/>
      <c r="E442" s="103"/>
      <c r="F442" s="103"/>
      <c r="G442" s="312"/>
      <c r="H442" s="312"/>
    </row>
    <row r="443" spans="1:10" x14ac:dyDescent="0.25">
      <c r="A443" s="191"/>
      <c r="B443" s="191"/>
      <c r="C443" s="103"/>
      <c r="D443" s="103"/>
      <c r="E443" s="103"/>
      <c r="F443" s="103"/>
      <c r="G443" s="227"/>
      <c r="H443" s="191"/>
    </row>
    <row r="444" spans="1:10" x14ac:dyDescent="0.25">
      <c r="A444" s="191"/>
      <c r="B444" s="191"/>
      <c r="G444" s="191"/>
      <c r="H444" s="191"/>
    </row>
    <row r="445" spans="1:10" x14ac:dyDescent="0.25">
      <c r="A445" s="229" t="s">
        <v>328</v>
      </c>
      <c r="B445" s="229"/>
      <c r="C445" s="411" t="s">
        <v>65</v>
      </c>
      <c r="D445" s="411"/>
      <c r="E445" s="411"/>
      <c r="F445" s="411"/>
      <c r="G445" s="490" t="s">
        <v>329</v>
      </c>
      <c r="H445" s="490"/>
    </row>
    <row r="446" spans="1:10" x14ac:dyDescent="0.25">
      <c r="A446" s="227" t="s">
        <v>246</v>
      </c>
      <c r="B446" s="227"/>
      <c r="C446" s="409" t="s">
        <v>140</v>
      </c>
      <c r="D446" s="409"/>
      <c r="E446" s="409"/>
      <c r="F446" s="409"/>
      <c r="G446" s="491" t="s">
        <v>330</v>
      </c>
      <c r="H446" s="491"/>
    </row>
    <row r="453" spans="1:11" s="187" customFormat="1" ht="18" customHeight="1" x14ac:dyDescent="0.25">
      <c r="A453" s="494" t="s">
        <v>536</v>
      </c>
      <c r="B453" s="494"/>
      <c r="C453" s="494"/>
      <c r="D453" s="494"/>
      <c r="E453" s="494"/>
      <c r="F453" s="494"/>
      <c r="G453" s="494"/>
      <c r="H453" s="494"/>
      <c r="I453" s="186"/>
      <c r="J453" s="186"/>
      <c r="K453" s="186"/>
    </row>
    <row r="454" spans="1:11" s="187" customFormat="1" ht="18" customHeight="1" x14ac:dyDescent="0.2">
      <c r="A454" s="186"/>
      <c r="B454" s="236" t="s">
        <v>123</v>
      </c>
      <c r="C454" s="237" t="s">
        <v>310</v>
      </c>
      <c r="D454" s="188"/>
      <c r="E454" s="188"/>
      <c r="F454" s="188"/>
      <c r="G454" s="188"/>
      <c r="H454" s="188"/>
      <c r="I454" s="188"/>
      <c r="J454" s="186"/>
      <c r="K454" s="186"/>
    </row>
    <row r="455" spans="1:11" s="187" customFormat="1" ht="18" customHeight="1" x14ac:dyDescent="0.2">
      <c r="A455" s="186"/>
      <c r="B455" s="236" t="s">
        <v>128</v>
      </c>
      <c r="C455" s="236" t="s">
        <v>311</v>
      </c>
      <c r="D455" s="188"/>
      <c r="E455" s="188"/>
      <c r="F455" s="188"/>
      <c r="G455" s="188"/>
      <c r="H455" s="188"/>
      <c r="I455" s="188"/>
      <c r="J455" s="188"/>
      <c r="K455" s="188"/>
    </row>
    <row r="456" spans="1:11" s="187" customFormat="1" ht="18" customHeight="1" x14ac:dyDescent="0.2">
      <c r="A456" s="186"/>
      <c r="B456" s="236" t="s">
        <v>131</v>
      </c>
      <c r="C456" s="236" t="s">
        <v>509</v>
      </c>
      <c r="D456" s="188"/>
      <c r="E456" s="188"/>
      <c r="F456" s="188"/>
      <c r="G456" s="188"/>
      <c r="H456" s="188"/>
      <c r="I456" s="188"/>
      <c r="J456" s="188"/>
      <c r="K456" s="188"/>
    </row>
    <row r="457" spans="1:11" s="187" customFormat="1" ht="18" customHeight="1" x14ac:dyDescent="0.2">
      <c r="A457" s="186"/>
      <c r="B457" s="236" t="s">
        <v>312</v>
      </c>
      <c r="C457" s="238" t="s">
        <v>333</v>
      </c>
      <c r="D457" s="189"/>
      <c r="E457" s="188"/>
      <c r="F457" s="188"/>
      <c r="G457" s="188"/>
      <c r="H457" s="188"/>
      <c r="I457" s="188"/>
      <c r="J457" s="188"/>
      <c r="K457" s="188"/>
    </row>
    <row r="458" spans="1:11" ht="15.75" thickBot="1" x14ac:dyDescent="0.3">
      <c r="A458" s="190"/>
      <c r="B458" s="191"/>
      <c r="C458" s="191"/>
      <c r="D458" s="191"/>
      <c r="E458" s="191"/>
      <c r="F458" s="318"/>
      <c r="G458" s="191"/>
      <c r="H458" s="193"/>
    </row>
    <row r="459" spans="1:11" ht="15.75" thickTop="1" x14ac:dyDescent="0.25">
      <c r="A459" s="194"/>
      <c r="B459" s="495"/>
      <c r="C459" s="496"/>
      <c r="D459" s="194"/>
      <c r="E459" s="195" t="s">
        <v>313</v>
      </c>
      <c r="F459" s="195"/>
      <c r="G459" s="195"/>
      <c r="H459" s="196" t="s">
        <v>314</v>
      </c>
    </row>
    <row r="460" spans="1:11" x14ac:dyDescent="0.25">
      <c r="A460" s="197" t="s">
        <v>4</v>
      </c>
      <c r="B460" s="497" t="s">
        <v>13</v>
      </c>
      <c r="C460" s="498"/>
      <c r="D460" s="197" t="s">
        <v>315</v>
      </c>
      <c r="E460" s="198" t="s">
        <v>316</v>
      </c>
      <c r="F460" s="199" t="s">
        <v>169</v>
      </c>
      <c r="G460" s="198" t="s">
        <v>57</v>
      </c>
      <c r="H460" s="200" t="s">
        <v>318</v>
      </c>
    </row>
    <row r="461" spans="1:11" x14ac:dyDescent="0.25">
      <c r="A461" s="201"/>
      <c r="B461" s="499"/>
      <c r="C461" s="500"/>
      <c r="D461" s="202"/>
      <c r="E461" s="203" t="s">
        <v>319</v>
      </c>
      <c r="F461" s="198"/>
      <c r="G461" s="198"/>
      <c r="H461" s="200" t="s">
        <v>320</v>
      </c>
    </row>
    <row r="462" spans="1:11" x14ac:dyDescent="0.25">
      <c r="A462" s="204" t="s">
        <v>9</v>
      </c>
      <c r="B462" s="233" t="s">
        <v>10</v>
      </c>
      <c r="C462" s="232"/>
      <c r="D462" s="205" t="s">
        <v>12</v>
      </c>
      <c r="E462" s="204" t="s">
        <v>321</v>
      </c>
      <c r="F462" s="204" t="s">
        <v>322</v>
      </c>
      <c r="G462" s="204" t="s">
        <v>323</v>
      </c>
      <c r="H462" s="206" t="s">
        <v>324</v>
      </c>
    </row>
    <row r="463" spans="1:11" x14ac:dyDescent="0.25">
      <c r="A463" s="207"/>
      <c r="B463" s="234"/>
      <c r="C463" s="208"/>
      <c r="D463" s="207"/>
      <c r="E463" s="209"/>
      <c r="F463" s="207"/>
      <c r="G463" s="210"/>
      <c r="H463" s="211"/>
    </row>
    <row r="464" spans="1:11" x14ac:dyDescent="0.25">
      <c r="A464" s="212">
        <v>1</v>
      </c>
      <c r="B464" s="176" t="s">
        <v>300</v>
      </c>
      <c r="C464" s="216"/>
      <c r="D464" t="s">
        <v>180</v>
      </c>
      <c r="E464" s="252">
        <v>1</v>
      </c>
      <c r="F464" s="253" t="s">
        <v>364</v>
      </c>
      <c r="G464" s="251" t="s">
        <v>504</v>
      </c>
      <c r="H464" s="215">
        <v>300000</v>
      </c>
    </row>
    <row r="465" spans="1:10" x14ac:dyDescent="0.25">
      <c r="A465" s="212">
        <v>2</v>
      </c>
      <c r="B465" s="176" t="s">
        <v>300</v>
      </c>
      <c r="C465" s="216"/>
      <c r="D465" t="s">
        <v>180</v>
      </c>
      <c r="E465" s="252">
        <v>1</v>
      </c>
      <c r="F465" s="253" t="s">
        <v>364</v>
      </c>
      <c r="G465" s="251" t="s">
        <v>531</v>
      </c>
      <c r="H465" s="215">
        <v>300000</v>
      </c>
      <c r="J465" s="187"/>
    </row>
    <row r="466" spans="1:10" x14ac:dyDescent="0.25">
      <c r="A466" s="319">
        <v>3</v>
      </c>
      <c r="B466" t="s">
        <v>370</v>
      </c>
      <c r="C466" s="216"/>
      <c r="D466" t="s">
        <v>180</v>
      </c>
      <c r="E466" s="320">
        <v>1</v>
      </c>
      <c r="F466" s="253" t="s">
        <v>364</v>
      </c>
      <c r="G466" s="251" t="s">
        <v>531</v>
      </c>
      <c r="H466" s="297">
        <v>300000</v>
      </c>
      <c r="J466" s="187"/>
    </row>
    <row r="467" spans="1:10" x14ac:dyDescent="0.25">
      <c r="A467" s="212"/>
      <c r="B467" s="172"/>
      <c r="C467" s="216"/>
      <c r="E467" s="252"/>
      <c r="F467" s="253"/>
      <c r="G467" s="251"/>
      <c r="H467" s="215"/>
      <c r="J467" s="187"/>
    </row>
    <row r="468" spans="1:10" x14ac:dyDescent="0.25">
      <c r="A468" s="218"/>
      <c r="B468" s="235"/>
      <c r="C468" s="230"/>
      <c r="D468" s="219"/>
      <c r="E468" s="219"/>
      <c r="F468" s="220"/>
      <c r="G468" s="221"/>
      <c r="H468" s="222"/>
    </row>
    <row r="469" spans="1:10" x14ac:dyDescent="0.25">
      <c r="A469" s="223"/>
      <c r="B469" s="231" t="s">
        <v>6</v>
      </c>
      <c r="C469" s="224"/>
      <c r="D469" s="224"/>
      <c r="E469" s="224"/>
      <c r="F469" s="224"/>
      <c r="G469" s="225"/>
      <c r="H469" s="226">
        <f>SUM(H464:H468)</f>
        <v>900000</v>
      </c>
    </row>
    <row r="470" spans="1:10" x14ac:dyDescent="0.25">
      <c r="A470" s="501" t="e">
        <f ca="1">PROPER([2]!terbilang(H469)&amp;" rupiah")</f>
        <v>#NAME?</v>
      </c>
      <c r="B470" s="502"/>
      <c r="C470" s="502"/>
      <c r="D470" s="502"/>
      <c r="E470" s="502"/>
      <c r="F470" s="502"/>
      <c r="G470" s="502"/>
      <c r="H470" s="503"/>
    </row>
    <row r="471" spans="1:10" x14ac:dyDescent="0.25">
      <c r="A471" s="191"/>
      <c r="B471" s="191"/>
      <c r="C471" s="191"/>
      <c r="D471" s="191"/>
      <c r="E471" s="191"/>
      <c r="F471" s="318"/>
      <c r="G471" s="318"/>
      <c r="H471" s="318"/>
    </row>
    <row r="472" spans="1:10" x14ac:dyDescent="0.25">
      <c r="A472" s="227" t="s">
        <v>326</v>
      </c>
      <c r="B472" s="227"/>
      <c r="C472" s="504"/>
      <c r="D472" s="504"/>
      <c r="E472" s="504"/>
      <c r="F472" s="504"/>
      <c r="G472" s="504" t="s">
        <v>575</v>
      </c>
      <c r="H472" s="504"/>
    </row>
    <row r="473" spans="1:10" x14ac:dyDescent="0.25">
      <c r="A473" s="227" t="s">
        <v>67</v>
      </c>
      <c r="B473" s="227"/>
      <c r="C473" s="432" t="s">
        <v>231</v>
      </c>
      <c r="D473" s="432"/>
      <c r="E473" s="432"/>
      <c r="F473" s="432"/>
      <c r="G473" s="504" t="s">
        <v>327</v>
      </c>
      <c r="H473" s="504"/>
    </row>
    <row r="474" spans="1:10" x14ac:dyDescent="0.25">
      <c r="A474" s="227"/>
      <c r="B474" s="227"/>
      <c r="C474" s="103"/>
      <c r="D474" s="103"/>
      <c r="E474" s="103"/>
      <c r="F474" s="103"/>
      <c r="G474" s="318"/>
      <c r="H474" s="318"/>
    </row>
    <row r="475" spans="1:10" x14ac:dyDescent="0.25">
      <c r="A475" s="191"/>
      <c r="B475" s="191"/>
      <c r="C475" s="103"/>
      <c r="D475" s="103"/>
      <c r="E475" s="103"/>
      <c r="F475" s="103"/>
      <c r="G475" s="227"/>
      <c r="H475" s="191"/>
    </row>
    <row r="476" spans="1:10" x14ac:dyDescent="0.25">
      <c r="A476" s="191"/>
      <c r="B476" s="191"/>
      <c r="G476" s="191"/>
      <c r="H476" s="191"/>
    </row>
    <row r="477" spans="1:10" x14ac:dyDescent="0.25">
      <c r="A477" s="229" t="s">
        <v>328</v>
      </c>
      <c r="B477" s="229"/>
      <c r="C477" s="411" t="s">
        <v>65</v>
      </c>
      <c r="D477" s="411"/>
      <c r="E477" s="411"/>
      <c r="F477" s="411"/>
      <c r="G477" s="490" t="s">
        <v>329</v>
      </c>
      <c r="H477" s="490"/>
    </row>
    <row r="478" spans="1:10" x14ac:dyDescent="0.25">
      <c r="A478" s="227" t="s">
        <v>246</v>
      </c>
      <c r="B478" s="227"/>
      <c r="C478" s="409" t="s">
        <v>140</v>
      </c>
      <c r="D478" s="409"/>
      <c r="E478" s="409"/>
      <c r="F478" s="409"/>
      <c r="G478" s="491" t="s">
        <v>330</v>
      </c>
      <c r="H478" s="491"/>
    </row>
    <row r="485" spans="1:11" s="187" customFormat="1" ht="18" customHeight="1" x14ac:dyDescent="0.25">
      <c r="A485" s="494" t="s">
        <v>536</v>
      </c>
      <c r="B485" s="494"/>
      <c r="C485" s="494"/>
      <c r="D485" s="494"/>
      <c r="E485" s="494"/>
      <c r="F485" s="494"/>
      <c r="G485" s="494"/>
      <c r="H485" s="494"/>
      <c r="I485" s="186"/>
      <c r="J485" s="186"/>
      <c r="K485" s="186"/>
    </row>
    <row r="486" spans="1:11" s="187" customFormat="1" ht="18" customHeight="1" x14ac:dyDescent="0.2">
      <c r="A486" s="186"/>
      <c r="B486" s="236" t="s">
        <v>123</v>
      </c>
      <c r="C486" s="237" t="s">
        <v>310</v>
      </c>
      <c r="D486" s="188"/>
      <c r="E486" s="188"/>
      <c r="F486" s="188"/>
      <c r="G486" s="188"/>
      <c r="H486" s="188"/>
      <c r="I486" s="188"/>
      <c r="J486" s="186"/>
      <c r="K486" s="186"/>
    </row>
    <row r="487" spans="1:11" s="187" customFormat="1" ht="18" customHeight="1" x14ac:dyDescent="0.2">
      <c r="A487" s="186"/>
      <c r="B487" s="236" t="s">
        <v>128</v>
      </c>
      <c r="C487" s="236" t="s">
        <v>311</v>
      </c>
      <c r="D487" s="188"/>
      <c r="E487" s="188"/>
      <c r="F487" s="188"/>
      <c r="G487" s="188"/>
      <c r="H487" s="188"/>
      <c r="I487" s="188"/>
      <c r="J487" s="188"/>
      <c r="K487" s="188"/>
    </row>
    <row r="488" spans="1:11" s="187" customFormat="1" ht="18" customHeight="1" x14ac:dyDescent="0.2">
      <c r="A488" s="186"/>
      <c r="B488" s="236" t="s">
        <v>131</v>
      </c>
      <c r="C488" s="236" t="s">
        <v>509</v>
      </c>
      <c r="D488" s="188"/>
      <c r="E488" s="188"/>
      <c r="F488" s="188"/>
      <c r="G488" s="188"/>
      <c r="H488" s="188"/>
      <c r="I488" s="188"/>
      <c r="J488" s="188"/>
      <c r="K488" s="188"/>
    </row>
    <row r="489" spans="1:11" s="187" customFormat="1" ht="18" customHeight="1" x14ac:dyDescent="0.2">
      <c r="A489" s="186"/>
      <c r="B489" s="236" t="s">
        <v>312</v>
      </c>
      <c r="C489" s="238" t="s">
        <v>333</v>
      </c>
      <c r="D489" s="189"/>
      <c r="E489" s="188"/>
      <c r="F489" s="188"/>
      <c r="G489" s="188"/>
      <c r="H489" s="188"/>
      <c r="I489" s="188"/>
      <c r="J489" s="188"/>
      <c r="K489" s="188"/>
    </row>
    <row r="490" spans="1:11" ht="15.75" thickBot="1" x14ac:dyDescent="0.3">
      <c r="A490" s="190"/>
      <c r="B490" s="191"/>
      <c r="C490" s="191"/>
      <c r="D490" s="191"/>
      <c r="E490" s="191"/>
      <c r="F490" s="323"/>
      <c r="G490" s="191"/>
      <c r="H490" s="193"/>
    </row>
    <row r="491" spans="1:11" ht="15.75" thickTop="1" x14ac:dyDescent="0.25">
      <c r="A491" s="194"/>
      <c r="B491" s="495"/>
      <c r="C491" s="496"/>
      <c r="D491" s="194"/>
      <c r="E491" s="195" t="s">
        <v>313</v>
      </c>
      <c r="F491" s="195"/>
      <c r="G491" s="195"/>
      <c r="H491" s="196" t="s">
        <v>314</v>
      </c>
    </row>
    <row r="492" spans="1:11" x14ac:dyDescent="0.25">
      <c r="A492" s="197" t="s">
        <v>4</v>
      </c>
      <c r="B492" s="497" t="s">
        <v>13</v>
      </c>
      <c r="C492" s="498"/>
      <c r="D492" s="197" t="s">
        <v>315</v>
      </c>
      <c r="E492" s="198" t="s">
        <v>316</v>
      </c>
      <c r="F492" s="199" t="s">
        <v>169</v>
      </c>
      <c r="G492" s="198" t="s">
        <v>57</v>
      </c>
      <c r="H492" s="200" t="s">
        <v>318</v>
      </c>
    </row>
    <row r="493" spans="1:11" x14ac:dyDescent="0.25">
      <c r="A493" s="201"/>
      <c r="B493" s="499"/>
      <c r="C493" s="500"/>
      <c r="D493" s="202"/>
      <c r="E493" s="203" t="s">
        <v>319</v>
      </c>
      <c r="F493" s="198"/>
      <c r="G493" s="198"/>
      <c r="H493" s="200" t="s">
        <v>320</v>
      </c>
    </row>
    <row r="494" spans="1:11" x14ac:dyDescent="0.25">
      <c r="A494" s="204" t="s">
        <v>9</v>
      </c>
      <c r="B494" s="233" t="s">
        <v>10</v>
      </c>
      <c r="C494" s="232"/>
      <c r="D494" s="205" t="s">
        <v>12</v>
      </c>
      <c r="E494" s="204" t="s">
        <v>321</v>
      </c>
      <c r="F494" s="204" t="s">
        <v>322</v>
      </c>
      <c r="G494" s="204" t="s">
        <v>323</v>
      </c>
      <c r="H494" s="206" t="s">
        <v>324</v>
      </c>
    </row>
    <row r="495" spans="1:11" x14ac:dyDescent="0.25">
      <c r="A495" s="207"/>
      <c r="B495" s="234"/>
      <c r="C495" s="208"/>
      <c r="D495" s="207"/>
      <c r="E495" s="209"/>
      <c r="F495" s="207"/>
      <c r="G495" s="210"/>
      <c r="H495" s="211"/>
    </row>
    <row r="496" spans="1:11" x14ac:dyDescent="0.25">
      <c r="A496" s="212">
        <v>1</v>
      </c>
      <c r="B496" t="s">
        <v>577</v>
      </c>
      <c r="C496" s="216"/>
      <c r="D496" t="s">
        <v>223</v>
      </c>
      <c r="E496" s="252">
        <v>4</v>
      </c>
      <c r="F496" s="253" t="s">
        <v>194</v>
      </c>
      <c r="G496" s="328" t="s">
        <v>578</v>
      </c>
      <c r="H496" s="215">
        <v>2010000</v>
      </c>
    </row>
    <row r="497" spans="1:10" x14ac:dyDescent="0.25">
      <c r="A497" s="212">
        <v>2</v>
      </c>
      <c r="B497" t="s">
        <v>579</v>
      </c>
      <c r="C497" s="216"/>
      <c r="D497" t="s">
        <v>223</v>
      </c>
      <c r="E497" s="252">
        <v>4</v>
      </c>
      <c r="F497" s="253" t="s">
        <v>194</v>
      </c>
      <c r="G497" s="328" t="s">
        <v>578</v>
      </c>
      <c r="H497" s="215">
        <v>2080000</v>
      </c>
      <c r="J497" s="187"/>
    </row>
    <row r="498" spans="1:10" x14ac:dyDescent="0.25">
      <c r="A498" s="319">
        <v>3</v>
      </c>
      <c r="B498" t="s">
        <v>580</v>
      </c>
      <c r="C498" s="216"/>
      <c r="D498" t="s">
        <v>223</v>
      </c>
      <c r="E498" s="320">
        <v>4</v>
      </c>
      <c r="F498" s="253" t="s">
        <v>194</v>
      </c>
      <c r="G498" s="328" t="s">
        <v>578</v>
      </c>
      <c r="H498" s="215">
        <v>2080000</v>
      </c>
      <c r="J498" s="187"/>
    </row>
    <row r="499" spans="1:10" x14ac:dyDescent="0.25">
      <c r="A499" s="319">
        <v>4</v>
      </c>
      <c r="B499" t="s">
        <v>581</v>
      </c>
      <c r="C499" s="216"/>
      <c r="D499" t="s">
        <v>223</v>
      </c>
      <c r="E499" s="320">
        <v>4</v>
      </c>
      <c r="F499" s="253" t="s">
        <v>194</v>
      </c>
      <c r="G499" s="328" t="s">
        <v>578</v>
      </c>
      <c r="H499" s="215">
        <v>2080000</v>
      </c>
      <c r="J499" s="187"/>
    </row>
    <row r="500" spans="1:10" x14ac:dyDescent="0.25">
      <c r="A500" s="319">
        <v>5</v>
      </c>
      <c r="B500" t="s">
        <v>582</v>
      </c>
      <c r="C500" s="216"/>
      <c r="D500" t="s">
        <v>223</v>
      </c>
      <c r="E500" s="320">
        <v>4</v>
      </c>
      <c r="F500" s="253" t="s">
        <v>194</v>
      </c>
      <c r="G500" s="328" t="s">
        <v>578</v>
      </c>
      <c r="H500" s="215">
        <v>2080000</v>
      </c>
      <c r="J500" s="187"/>
    </row>
    <row r="501" spans="1:10" x14ac:dyDescent="0.25">
      <c r="A501" s="319">
        <v>6</v>
      </c>
      <c r="B501" t="s">
        <v>583</v>
      </c>
      <c r="C501" s="216"/>
      <c r="D501" t="s">
        <v>223</v>
      </c>
      <c r="E501" s="320">
        <v>4</v>
      </c>
      <c r="F501" s="253" t="s">
        <v>194</v>
      </c>
      <c r="G501" s="328" t="s">
        <v>578</v>
      </c>
      <c r="H501" s="215">
        <v>2080000</v>
      </c>
      <c r="J501" s="187"/>
    </row>
    <row r="502" spans="1:10" x14ac:dyDescent="0.25">
      <c r="A502" s="218"/>
      <c r="B502" s="235"/>
      <c r="C502" s="230"/>
      <c r="D502" s="219"/>
      <c r="E502" s="219"/>
      <c r="F502" s="220"/>
      <c r="G502" s="221"/>
      <c r="H502" s="222"/>
    </row>
    <row r="503" spans="1:10" x14ac:dyDescent="0.25">
      <c r="A503" s="223"/>
      <c r="B503" s="231" t="s">
        <v>6</v>
      </c>
      <c r="C503" s="224"/>
      <c r="D503" s="224"/>
      <c r="E503" s="224"/>
      <c r="F503" s="224"/>
      <c r="G503" s="225"/>
      <c r="H503" s="226">
        <f>SUM(H496:H502)</f>
        <v>12410000</v>
      </c>
    </row>
    <row r="504" spans="1:10" x14ac:dyDescent="0.25">
      <c r="A504" s="501" t="e">
        <f ca="1">PROPER([2]!terbilang(H503)&amp;" rupiah")</f>
        <v>#NAME?</v>
      </c>
      <c r="B504" s="502"/>
      <c r="C504" s="502"/>
      <c r="D504" s="502"/>
      <c r="E504" s="502"/>
      <c r="F504" s="502"/>
      <c r="G504" s="502"/>
      <c r="H504" s="503"/>
    </row>
    <row r="505" spans="1:10" x14ac:dyDescent="0.25">
      <c r="A505" s="191"/>
      <c r="B505" s="191"/>
      <c r="C505" s="191"/>
      <c r="D505" s="191"/>
      <c r="E505" s="191"/>
      <c r="F505" s="323"/>
      <c r="G505" s="323"/>
      <c r="H505" s="323"/>
    </row>
    <row r="506" spans="1:10" x14ac:dyDescent="0.25">
      <c r="A506" s="227" t="s">
        <v>326</v>
      </c>
      <c r="B506" s="227"/>
      <c r="C506" s="504"/>
      <c r="D506" s="504"/>
      <c r="E506" s="504"/>
      <c r="F506" s="504"/>
      <c r="G506" s="504" t="s">
        <v>584</v>
      </c>
      <c r="H506" s="504"/>
    </row>
    <row r="507" spans="1:10" x14ac:dyDescent="0.25">
      <c r="A507" s="227" t="s">
        <v>67</v>
      </c>
      <c r="B507" s="227"/>
      <c r="C507" s="432" t="s">
        <v>231</v>
      </c>
      <c r="D507" s="432"/>
      <c r="E507" s="432"/>
      <c r="F507" s="432"/>
      <c r="G507" s="504" t="s">
        <v>327</v>
      </c>
      <c r="H507" s="504"/>
    </row>
    <row r="508" spans="1:10" x14ac:dyDescent="0.25">
      <c r="A508" s="227"/>
      <c r="B508" s="227"/>
      <c r="C508" s="103"/>
      <c r="D508" s="103"/>
      <c r="E508" s="103"/>
      <c r="F508" s="103"/>
      <c r="G508" s="323"/>
      <c r="H508" s="323"/>
    </row>
    <row r="509" spans="1:10" x14ac:dyDescent="0.25">
      <c r="A509" s="191"/>
      <c r="B509" s="191"/>
      <c r="C509" s="103"/>
      <c r="D509" s="103"/>
      <c r="E509" s="103"/>
      <c r="F509" s="103"/>
      <c r="G509" s="227"/>
      <c r="H509" s="191"/>
    </row>
    <row r="510" spans="1:10" x14ac:dyDescent="0.25">
      <c r="A510" s="191"/>
      <c r="B510" s="191"/>
      <c r="G510" s="191"/>
      <c r="H510" s="191"/>
    </row>
    <row r="511" spans="1:10" x14ac:dyDescent="0.25">
      <c r="A511" s="229" t="s">
        <v>328</v>
      </c>
      <c r="B511" s="229"/>
      <c r="C511" s="411" t="s">
        <v>65</v>
      </c>
      <c r="D511" s="411"/>
      <c r="E511" s="411"/>
      <c r="F511" s="411"/>
      <c r="G511" s="490" t="s">
        <v>329</v>
      </c>
      <c r="H511" s="490"/>
    </row>
    <row r="512" spans="1:10" x14ac:dyDescent="0.25">
      <c r="A512" s="227" t="s">
        <v>246</v>
      </c>
      <c r="B512" s="227"/>
      <c r="C512" s="409" t="s">
        <v>140</v>
      </c>
      <c r="D512" s="409"/>
      <c r="E512" s="409"/>
      <c r="F512" s="409"/>
      <c r="G512" s="491" t="s">
        <v>330</v>
      </c>
      <c r="H512" s="491"/>
    </row>
    <row r="519" spans="1:11" s="187" customFormat="1" ht="18" customHeight="1" x14ac:dyDescent="0.25">
      <c r="A519" s="494" t="s">
        <v>585</v>
      </c>
      <c r="B519" s="494"/>
      <c r="C519" s="494"/>
      <c r="D519" s="494"/>
      <c r="E519" s="494"/>
      <c r="F519" s="494"/>
      <c r="G519" s="494"/>
      <c r="H519" s="494"/>
      <c r="I519" s="186"/>
      <c r="J519" s="186"/>
      <c r="K519" s="186"/>
    </row>
    <row r="520" spans="1:11" s="187" customFormat="1" ht="18" customHeight="1" x14ac:dyDescent="0.2">
      <c r="A520" s="186"/>
      <c r="B520" s="236" t="s">
        <v>123</v>
      </c>
      <c r="C520" s="237" t="s">
        <v>310</v>
      </c>
      <c r="D520" s="188"/>
      <c r="E520" s="188"/>
      <c r="F520" s="188"/>
      <c r="G520" s="188"/>
      <c r="H520" s="188"/>
      <c r="I520" s="188"/>
      <c r="J520" s="186"/>
      <c r="K520" s="186"/>
    </row>
    <row r="521" spans="1:11" s="187" customFormat="1" ht="18" customHeight="1" x14ac:dyDescent="0.2">
      <c r="A521" s="186"/>
      <c r="B521" s="236" t="s">
        <v>128</v>
      </c>
      <c r="C521" s="236" t="s">
        <v>311</v>
      </c>
      <c r="D521" s="188"/>
      <c r="E521" s="188"/>
      <c r="F521" s="188"/>
      <c r="G521" s="188"/>
      <c r="H521" s="188"/>
      <c r="I521" s="188"/>
      <c r="J521" s="188"/>
      <c r="K521" s="188"/>
    </row>
    <row r="522" spans="1:11" s="187" customFormat="1" ht="18" customHeight="1" x14ac:dyDescent="0.2">
      <c r="A522" s="186"/>
      <c r="B522" s="236" t="s">
        <v>131</v>
      </c>
      <c r="C522" s="236" t="s">
        <v>509</v>
      </c>
      <c r="D522" s="188"/>
      <c r="E522" s="188"/>
      <c r="F522" s="188"/>
      <c r="G522" s="188"/>
      <c r="H522" s="188"/>
      <c r="I522" s="188"/>
      <c r="J522" s="188"/>
      <c r="K522" s="188"/>
    </row>
    <row r="523" spans="1:11" s="187" customFormat="1" ht="18" customHeight="1" x14ac:dyDescent="0.2">
      <c r="A523" s="186"/>
      <c r="B523" s="236" t="s">
        <v>312</v>
      </c>
      <c r="C523" s="238" t="s">
        <v>333</v>
      </c>
      <c r="D523" s="189"/>
      <c r="E523" s="188"/>
      <c r="F523" s="188"/>
      <c r="G523" s="188"/>
      <c r="H523" s="188"/>
      <c r="I523" s="188"/>
      <c r="J523" s="188"/>
      <c r="K523" s="188"/>
    </row>
    <row r="524" spans="1:11" ht="15.75" thickBot="1" x14ac:dyDescent="0.3">
      <c r="A524" s="190"/>
      <c r="B524" s="191"/>
      <c r="C524" s="191"/>
      <c r="D524" s="191"/>
      <c r="E524" s="191"/>
      <c r="F524" s="323"/>
      <c r="G524" s="191"/>
      <c r="H524" s="193"/>
    </row>
    <row r="525" spans="1:11" ht="15.75" thickTop="1" x14ac:dyDescent="0.25">
      <c r="A525" s="194"/>
      <c r="B525" s="495"/>
      <c r="C525" s="496"/>
      <c r="D525" s="194"/>
      <c r="E525" s="195" t="s">
        <v>313</v>
      </c>
      <c r="F525" s="195"/>
      <c r="G525" s="195"/>
      <c r="H525" s="196" t="s">
        <v>314</v>
      </c>
    </row>
    <row r="526" spans="1:11" x14ac:dyDescent="0.25">
      <c r="A526" s="197" t="s">
        <v>4</v>
      </c>
      <c r="B526" s="497" t="s">
        <v>13</v>
      </c>
      <c r="C526" s="498"/>
      <c r="D526" s="197" t="s">
        <v>315</v>
      </c>
      <c r="E526" s="198" t="s">
        <v>316</v>
      </c>
      <c r="F526" s="199" t="s">
        <v>169</v>
      </c>
      <c r="G526" s="198" t="s">
        <v>57</v>
      </c>
      <c r="H526" s="200" t="s">
        <v>318</v>
      </c>
    </row>
    <row r="527" spans="1:11" x14ac:dyDescent="0.25">
      <c r="A527" s="201"/>
      <c r="B527" s="499"/>
      <c r="C527" s="500"/>
      <c r="D527" s="202"/>
      <c r="E527" s="203" t="s">
        <v>319</v>
      </c>
      <c r="F527" s="198"/>
      <c r="G527" s="198"/>
      <c r="H527" s="200" t="s">
        <v>320</v>
      </c>
    </row>
    <row r="528" spans="1:11" x14ac:dyDescent="0.25">
      <c r="A528" s="204" t="s">
        <v>9</v>
      </c>
      <c r="B528" s="233" t="s">
        <v>10</v>
      </c>
      <c r="C528" s="232"/>
      <c r="D528" s="205" t="s">
        <v>12</v>
      </c>
      <c r="E528" s="204" t="s">
        <v>321</v>
      </c>
      <c r="F528" s="204" t="s">
        <v>322</v>
      </c>
      <c r="G528" s="204" t="s">
        <v>323</v>
      </c>
      <c r="H528" s="206" t="s">
        <v>324</v>
      </c>
    </row>
    <row r="529" spans="1:10" x14ac:dyDescent="0.25">
      <c r="A529" s="207"/>
      <c r="B529" s="234"/>
      <c r="C529" s="208"/>
      <c r="D529" s="207"/>
      <c r="E529" s="209"/>
      <c r="F529" s="207"/>
      <c r="G529" s="210"/>
      <c r="H529" s="211"/>
    </row>
    <row r="530" spans="1:10" x14ac:dyDescent="0.25">
      <c r="A530" s="212">
        <v>1</v>
      </c>
      <c r="B530" t="s">
        <v>586</v>
      </c>
      <c r="C530" s="216"/>
      <c r="D530" t="s">
        <v>71</v>
      </c>
      <c r="E530" s="252">
        <v>4</v>
      </c>
      <c r="F530" s="253" t="s">
        <v>502</v>
      </c>
      <c r="G530" s="328" t="s">
        <v>503</v>
      </c>
      <c r="H530" s="215">
        <v>6977000</v>
      </c>
    </row>
    <row r="531" spans="1:10" x14ac:dyDescent="0.25">
      <c r="A531" s="212">
        <v>2</v>
      </c>
      <c r="B531" t="s">
        <v>587</v>
      </c>
      <c r="C531" s="216"/>
      <c r="D531" t="s">
        <v>71</v>
      </c>
      <c r="E531" s="252">
        <v>3</v>
      </c>
      <c r="F531" s="253" t="s">
        <v>588</v>
      </c>
      <c r="G531" s="328" t="s">
        <v>503</v>
      </c>
      <c r="H531" s="215">
        <v>3758045</v>
      </c>
      <c r="J531" s="187"/>
    </row>
    <row r="532" spans="1:10" x14ac:dyDescent="0.25">
      <c r="A532" s="319"/>
      <c r="C532" s="216"/>
      <c r="E532" s="320"/>
      <c r="F532" s="253"/>
      <c r="G532" s="328"/>
      <c r="H532" s="215"/>
      <c r="J532" s="187"/>
    </row>
    <row r="533" spans="1:10" x14ac:dyDescent="0.25">
      <c r="A533" s="218"/>
      <c r="B533" s="235"/>
      <c r="C533" s="230"/>
      <c r="D533" s="219"/>
      <c r="E533" s="219"/>
      <c r="F533" s="220"/>
      <c r="G533" s="221"/>
      <c r="H533" s="222"/>
    </row>
    <row r="534" spans="1:10" x14ac:dyDescent="0.25">
      <c r="A534" s="223"/>
      <c r="B534" s="231" t="s">
        <v>6</v>
      </c>
      <c r="C534" s="224"/>
      <c r="D534" s="224"/>
      <c r="E534" s="224"/>
      <c r="F534" s="224"/>
      <c r="G534" s="225"/>
      <c r="H534" s="226">
        <f>SUM(H530:H533)</f>
        <v>10735045</v>
      </c>
    </row>
    <row r="535" spans="1:10" x14ac:dyDescent="0.25">
      <c r="A535" s="501" t="e">
        <f ca="1">PROPER([2]!terbilang(H534)&amp;" rupiah")</f>
        <v>#NAME?</v>
      </c>
      <c r="B535" s="502"/>
      <c r="C535" s="502"/>
      <c r="D535" s="502"/>
      <c r="E535" s="502"/>
      <c r="F535" s="502"/>
      <c r="G535" s="502"/>
      <c r="H535" s="503"/>
    </row>
    <row r="536" spans="1:10" x14ac:dyDescent="0.25">
      <c r="A536" s="191"/>
      <c r="B536" s="191"/>
      <c r="C536" s="191"/>
      <c r="D536" s="191"/>
      <c r="E536" s="191"/>
      <c r="F536" s="323"/>
      <c r="G536" s="323"/>
      <c r="H536" s="323"/>
    </row>
    <row r="537" spans="1:10" x14ac:dyDescent="0.25">
      <c r="A537" s="227" t="s">
        <v>326</v>
      </c>
      <c r="B537" s="227"/>
      <c r="C537" s="504"/>
      <c r="D537" s="504"/>
      <c r="E537" s="504"/>
      <c r="F537" s="504"/>
      <c r="G537" s="504" t="s">
        <v>584</v>
      </c>
      <c r="H537" s="504"/>
    </row>
    <row r="538" spans="1:10" x14ac:dyDescent="0.25">
      <c r="A538" s="227" t="s">
        <v>67</v>
      </c>
      <c r="B538" s="227"/>
      <c r="C538" s="432" t="s">
        <v>231</v>
      </c>
      <c r="D538" s="432"/>
      <c r="E538" s="432"/>
      <c r="F538" s="432"/>
      <c r="G538" s="504" t="s">
        <v>327</v>
      </c>
      <c r="H538" s="504"/>
    </row>
    <row r="539" spans="1:10" x14ac:dyDescent="0.25">
      <c r="A539" s="227"/>
      <c r="B539" s="227"/>
      <c r="C539" s="103"/>
      <c r="D539" s="103"/>
      <c r="E539" s="103"/>
      <c r="F539" s="103"/>
      <c r="G539" s="323"/>
      <c r="H539" s="323"/>
    </row>
    <row r="540" spans="1:10" x14ac:dyDescent="0.25">
      <c r="A540" s="191"/>
      <c r="B540" s="191"/>
      <c r="C540" s="103"/>
      <c r="D540" s="103"/>
      <c r="E540" s="103"/>
      <c r="F540" s="103"/>
      <c r="G540" s="227"/>
      <c r="H540" s="191"/>
    </row>
    <row r="541" spans="1:10" x14ac:dyDescent="0.25">
      <c r="A541" s="191"/>
      <c r="B541" s="191"/>
      <c r="G541" s="191"/>
      <c r="H541" s="191"/>
    </row>
    <row r="542" spans="1:10" x14ac:dyDescent="0.25">
      <c r="A542" s="229" t="s">
        <v>328</v>
      </c>
      <c r="B542" s="229"/>
      <c r="C542" s="411" t="s">
        <v>65</v>
      </c>
      <c r="D542" s="411"/>
      <c r="E542" s="411"/>
      <c r="F542" s="411"/>
      <c r="G542" s="490" t="s">
        <v>329</v>
      </c>
      <c r="H542" s="490"/>
    </row>
    <row r="543" spans="1:10" x14ac:dyDescent="0.25">
      <c r="A543" s="227" t="s">
        <v>246</v>
      </c>
      <c r="B543" s="227"/>
      <c r="C543" s="409" t="s">
        <v>140</v>
      </c>
      <c r="D543" s="409"/>
      <c r="E543" s="409"/>
      <c r="F543" s="409"/>
      <c r="G543" s="491" t="s">
        <v>330</v>
      </c>
      <c r="H543" s="491"/>
    </row>
    <row r="550" spans="1:11" s="187" customFormat="1" ht="18" customHeight="1" x14ac:dyDescent="0.25">
      <c r="A550" s="494" t="s">
        <v>589</v>
      </c>
      <c r="B550" s="494"/>
      <c r="C550" s="494"/>
      <c r="D550" s="494"/>
      <c r="E550" s="494"/>
      <c r="F550" s="494"/>
      <c r="G550" s="494"/>
      <c r="H550" s="494"/>
      <c r="I550" s="186"/>
      <c r="J550" s="186"/>
      <c r="K550" s="186"/>
    </row>
    <row r="551" spans="1:11" s="187" customFormat="1" ht="18" customHeight="1" x14ac:dyDescent="0.2">
      <c r="A551" s="186"/>
      <c r="B551" s="236" t="s">
        <v>123</v>
      </c>
      <c r="C551" s="237" t="s">
        <v>310</v>
      </c>
      <c r="D551" s="188"/>
      <c r="E551" s="188"/>
      <c r="F551" s="188"/>
      <c r="G551" s="188"/>
      <c r="H551" s="188"/>
      <c r="I551" s="188"/>
      <c r="J551" s="186"/>
      <c r="K551" s="186"/>
    </row>
    <row r="552" spans="1:11" s="187" customFormat="1" ht="18" customHeight="1" x14ac:dyDescent="0.2">
      <c r="A552" s="186"/>
      <c r="B552" s="236" t="s">
        <v>128</v>
      </c>
      <c r="C552" s="236" t="s">
        <v>311</v>
      </c>
      <c r="D552" s="188"/>
      <c r="E552" s="188"/>
      <c r="F552" s="188"/>
      <c r="G552" s="188"/>
      <c r="H552" s="188"/>
      <c r="I552" s="188"/>
      <c r="J552" s="188"/>
      <c r="K552" s="188"/>
    </row>
    <row r="553" spans="1:11" s="187" customFormat="1" ht="18" customHeight="1" x14ac:dyDescent="0.2">
      <c r="A553" s="186"/>
      <c r="B553" s="236" t="s">
        <v>131</v>
      </c>
      <c r="C553" s="236" t="s">
        <v>590</v>
      </c>
      <c r="D553" s="188"/>
      <c r="E553" s="188"/>
      <c r="F553" s="188"/>
      <c r="G553" s="188"/>
      <c r="H553" s="188"/>
      <c r="I553" s="188"/>
      <c r="J553" s="188"/>
      <c r="K553" s="188"/>
    </row>
    <row r="554" spans="1:11" s="187" customFormat="1" ht="18" customHeight="1" x14ac:dyDescent="0.2">
      <c r="A554" s="186"/>
      <c r="B554" s="236" t="s">
        <v>312</v>
      </c>
      <c r="C554" s="238" t="s">
        <v>333</v>
      </c>
      <c r="D554" s="189"/>
      <c r="E554" s="188"/>
      <c r="F554" s="188"/>
      <c r="G554" s="188"/>
      <c r="H554" s="188"/>
      <c r="I554" s="188"/>
      <c r="J554" s="188"/>
      <c r="K554" s="188"/>
    </row>
    <row r="555" spans="1:11" ht="15.75" thickBot="1" x14ac:dyDescent="0.3">
      <c r="A555" s="190"/>
      <c r="B555" s="191"/>
      <c r="C555" s="191"/>
      <c r="D555" s="191"/>
      <c r="E555" s="191"/>
      <c r="F555" s="324"/>
      <c r="G555" s="191"/>
      <c r="H555" s="193"/>
    </row>
    <row r="556" spans="1:11" ht="15.75" thickTop="1" x14ac:dyDescent="0.25">
      <c r="A556" s="194"/>
      <c r="B556" s="495"/>
      <c r="C556" s="496"/>
      <c r="D556" s="194"/>
      <c r="E556" s="195" t="s">
        <v>313</v>
      </c>
      <c r="F556" s="195"/>
      <c r="G556" s="195"/>
      <c r="H556" s="196" t="s">
        <v>314</v>
      </c>
    </row>
    <row r="557" spans="1:11" x14ac:dyDescent="0.25">
      <c r="A557" s="197" t="s">
        <v>4</v>
      </c>
      <c r="B557" s="497" t="s">
        <v>13</v>
      </c>
      <c r="C557" s="498"/>
      <c r="D557" s="197" t="s">
        <v>315</v>
      </c>
      <c r="E557" s="198" t="s">
        <v>316</v>
      </c>
      <c r="F557" s="199" t="s">
        <v>169</v>
      </c>
      <c r="G557" s="198" t="s">
        <v>57</v>
      </c>
      <c r="H557" s="200" t="s">
        <v>318</v>
      </c>
    </row>
    <row r="558" spans="1:11" x14ac:dyDescent="0.25">
      <c r="A558" s="201"/>
      <c r="B558" s="499"/>
      <c r="C558" s="500"/>
      <c r="D558" s="202"/>
      <c r="E558" s="203" t="s">
        <v>319</v>
      </c>
      <c r="F558" s="198"/>
      <c r="G558" s="198"/>
      <c r="H558" s="200" t="s">
        <v>320</v>
      </c>
    </row>
    <row r="559" spans="1:11" x14ac:dyDescent="0.25">
      <c r="A559" s="204" t="s">
        <v>9</v>
      </c>
      <c r="B559" s="233" t="s">
        <v>10</v>
      </c>
      <c r="C559" s="232"/>
      <c r="D559" s="205" t="s">
        <v>12</v>
      </c>
      <c r="E559" s="204" t="s">
        <v>321</v>
      </c>
      <c r="F559" s="204" t="s">
        <v>322</v>
      </c>
      <c r="G559" s="204" t="s">
        <v>323</v>
      </c>
      <c r="H559" s="206" t="s">
        <v>324</v>
      </c>
    </row>
    <row r="560" spans="1:11" x14ac:dyDescent="0.25">
      <c r="A560" s="207"/>
      <c r="B560" s="234"/>
      <c r="C560" s="208"/>
      <c r="D560" s="207"/>
      <c r="E560" s="209"/>
      <c r="F560" s="207"/>
      <c r="G560" s="210"/>
      <c r="H560" s="211"/>
    </row>
    <row r="561" spans="1:10" x14ac:dyDescent="0.25">
      <c r="A561" s="212">
        <v>1</v>
      </c>
      <c r="B561" s="176" t="s">
        <v>537</v>
      </c>
      <c r="C561" s="216"/>
      <c r="D561" t="s">
        <v>180</v>
      </c>
      <c r="E561" s="252">
        <v>4</v>
      </c>
      <c r="F561" s="267" t="s">
        <v>538</v>
      </c>
      <c r="G561" s="329" t="s">
        <v>543</v>
      </c>
      <c r="H561" s="215">
        <v>7322900</v>
      </c>
    </row>
    <row r="562" spans="1:10" x14ac:dyDescent="0.25">
      <c r="A562" s="212">
        <v>2</v>
      </c>
      <c r="B562" s="172" t="s">
        <v>249</v>
      </c>
      <c r="C562" s="216"/>
      <c r="D562" t="s">
        <v>71</v>
      </c>
      <c r="E562" s="252">
        <v>4</v>
      </c>
      <c r="F562" s="267" t="s">
        <v>538</v>
      </c>
      <c r="G562" s="329" t="s">
        <v>543</v>
      </c>
      <c r="H562" s="215">
        <v>5246000</v>
      </c>
      <c r="J562" s="187"/>
    </row>
    <row r="563" spans="1:10" x14ac:dyDescent="0.25">
      <c r="A563" s="212">
        <v>3</v>
      </c>
      <c r="B563" s="172" t="s">
        <v>250</v>
      </c>
      <c r="C563" s="216"/>
      <c r="D563" t="s">
        <v>71</v>
      </c>
      <c r="E563" s="320">
        <v>4</v>
      </c>
      <c r="F563" s="267" t="s">
        <v>532</v>
      </c>
      <c r="G563" s="329" t="s">
        <v>544</v>
      </c>
      <c r="H563" s="215">
        <v>4539800</v>
      </c>
      <c r="J563" s="187"/>
    </row>
    <row r="564" spans="1:10" x14ac:dyDescent="0.25">
      <c r="A564" s="212">
        <v>4</v>
      </c>
      <c r="B564" s="176" t="s">
        <v>300</v>
      </c>
      <c r="C564" s="216"/>
      <c r="D564" t="s">
        <v>180</v>
      </c>
      <c r="E564" s="320">
        <v>4</v>
      </c>
      <c r="F564" s="267" t="s">
        <v>532</v>
      </c>
      <c r="G564" s="329" t="s">
        <v>544</v>
      </c>
      <c r="H564" s="215">
        <v>5484800</v>
      </c>
      <c r="J564" s="187"/>
    </row>
    <row r="565" spans="1:10" x14ac:dyDescent="0.25">
      <c r="A565" s="212">
        <v>5</v>
      </c>
      <c r="B565" s="177" t="s">
        <v>279</v>
      </c>
      <c r="C565" s="216"/>
      <c r="D565" t="s">
        <v>71</v>
      </c>
      <c r="E565" s="320">
        <v>4</v>
      </c>
      <c r="F565" s="267" t="s">
        <v>540</v>
      </c>
      <c r="G565" s="329" t="s">
        <v>543</v>
      </c>
      <c r="H565" s="215">
        <v>5539100</v>
      </c>
      <c r="J565" s="187"/>
    </row>
    <row r="566" spans="1:10" x14ac:dyDescent="0.25">
      <c r="A566" s="212">
        <v>6</v>
      </c>
      <c r="B566" s="176" t="s">
        <v>299</v>
      </c>
      <c r="C566" s="216"/>
      <c r="D566" t="s">
        <v>180</v>
      </c>
      <c r="E566" s="320">
        <v>4</v>
      </c>
      <c r="F566" s="267" t="s">
        <v>540</v>
      </c>
      <c r="G566" s="329" t="s">
        <v>543</v>
      </c>
      <c r="H566" s="215">
        <v>7018100</v>
      </c>
      <c r="J566" s="187"/>
    </row>
    <row r="567" spans="1:10" x14ac:dyDescent="0.25">
      <c r="A567" s="212">
        <v>7</v>
      </c>
      <c r="B567" t="s">
        <v>369</v>
      </c>
      <c r="C567" s="216"/>
      <c r="D567" t="s">
        <v>180</v>
      </c>
      <c r="E567" s="320">
        <v>4</v>
      </c>
      <c r="F567" s="267" t="s">
        <v>541</v>
      </c>
      <c r="G567" s="329" t="s">
        <v>544</v>
      </c>
      <c r="H567" s="215">
        <v>7452900</v>
      </c>
      <c r="J567" s="187"/>
    </row>
    <row r="568" spans="1:10" x14ac:dyDescent="0.25">
      <c r="A568" s="212">
        <v>8</v>
      </c>
      <c r="B568" s="176" t="s">
        <v>372</v>
      </c>
      <c r="C568" s="216"/>
      <c r="D568" t="s">
        <v>71</v>
      </c>
      <c r="E568" s="320">
        <v>4</v>
      </c>
      <c r="F568" s="267" t="s">
        <v>541</v>
      </c>
      <c r="G568" s="329" t="s">
        <v>544</v>
      </c>
      <c r="H568" s="215">
        <v>7452900</v>
      </c>
      <c r="J568" s="187"/>
    </row>
    <row r="569" spans="1:10" x14ac:dyDescent="0.25">
      <c r="A569" s="212">
        <v>9</v>
      </c>
      <c r="B569" s="176" t="s">
        <v>399</v>
      </c>
      <c r="C569" s="216"/>
      <c r="D569" t="s">
        <v>180</v>
      </c>
      <c r="E569" s="320">
        <v>4</v>
      </c>
      <c r="F569" s="267" t="s">
        <v>542</v>
      </c>
      <c r="G569" s="329" t="s">
        <v>546</v>
      </c>
      <c r="H569" s="215">
        <v>2845000</v>
      </c>
      <c r="J569" s="187"/>
    </row>
    <row r="570" spans="1:10" x14ac:dyDescent="0.25">
      <c r="A570" s="212">
        <v>10</v>
      </c>
      <c r="B570" t="s">
        <v>552</v>
      </c>
      <c r="C570" s="216"/>
      <c r="D570" t="s">
        <v>71</v>
      </c>
      <c r="E570" s="320">
        <v>4</v>
      </c>
      <c r="F570" s="267" t="s">
        <v>542</v>
      </c>
      <c r="G570" s="329" t="s">
        <v>546</v>
      </c>
      <c r="H570" s="215">
        <v>3319000</v>
      </c>
      <c r="J570" s="187"/>
    </row>
    <row r="571" spans="1:10" x14ac:dyDescent="0.25">
      <c r="A571" s="319">
        <v>11</v>
      </c>
      <c r="B571" t="s">
        <v>370</v>
      </c>
      <c r="C571" s="216"/>
      <c r="D571" t="s">
        <v>180</v>
      </c>
      <c r="E571" s="320">
        <v>4</v>
      </c>
      <c r="F571" s="267" t="s">
        <v>539</v>
      </c>
      <c r="G571" s="331" t="s">
        <v>547</v>
      </c>
      <c r="H571" s="297">
        <v>5954600</v>
      </c>
      <c r="J571" s="187"/>
    </row>
    <row r="572" spans="1:10" x14ac:dyDescent="0.25">
      <c r="A572" s="319">
        <v>12</v>
      </c>
      <c r="B572" t="s">
        <v>288</v>
      </c>
      <c r="C572" s="216"/>
      <c r="D572" t="s">
        <v>180</v>
      </c>
      <c r="E572" s="320">
        <v>4</v>
      </c>
      <c r="F572" s="267" t="s">
        <v>539</v>
      </c>
      <c r="G572" s="331" t="s">
        <v>547</v>
      </c>
      <c r="H572" s="297">
        <v>5954600</v>
      </c>
      <c r="J572" s="187"/>
    </row>
    <row r="573" spans="1:10" x14ac:dyDescent="0.25">
      <c r="A573" s="218"/>
      <c r="B573" s="235"/>
      <c r="C573" s="230"/>
      <c r="D573" s="219"/>
      <c r="E573" s="219"/>
      <c r="F573" s="220"/>
      <c r="G573" s="221"/>
      <c r="H573" s="222"/>
    </row>
    <row r="574" spans="1:10" x14ac:dyDescent="0.25">
      <c r="A574" s="223"/>
      <c r="B574" s="231" t="s">
        <v>6</v>
      </c>
      <c r="C574" s="224"/>
      <c r="D574" s="224"/>
      <c r="E574" s="224"/>
      <c r="F574" s="224"/>
      <c r="G574" s="225"/>
      <c r="H574" s="226">
        <f>SUM(H561:H573)</f>
        <v>68129700</v>
      </c>
    </row>
    <row r="575" spans="1:10" x14ac:dyDescent="0.25">
      <c r="A575" s="501" t="e">
        <f ca="1">PROPER([2]!terbilang(H574)&amp;" rupiah")</f>
        <v>#NAME?</v>
      </c>
      <c r="B575" s="502"/>
      <c r="C575" s="502"/>
      <c r="D575" s="502"/>
      <c r="E575" s="502"/>
      <c r="F575" s="502"/>
      <c r="G575" s="502"/>
      <c r="H575" s="503"/>
    </row>
    <row r="576" spans="1:10" x14ac:dyDescent="0.25">
      <c r="A576" s="191"/>
      <c r="B576" s="191"/>
      <c r="C576" s="191"/>
      <c r="D576" s="191"/>
      <c r="E576" s="191"/>
      <c r="F576" s="324"/>
      <c r="G576" s="324"/>
      <c r="H576" s="324"/>
    </row>
    <row r="577" spans="1:11" x14ac:dyDescent="0.25">
      <c r="A577" s="227" t="s">
        <v>326</v>
      </c>
      <c r="B577" s="227"/>
      <c r="C577" s="504"/>
      <c r="D577" s="504"/>
      <c r="E577" s="504"/>
      <c r="F577" s="504"/>
      <c r="G577" s="504" t="s">
        <v>591</v>
      </c>
      <c r="H577" s="504"/>
    </row>
    <row r="578" spans="1:11" x14ac:dyDescent="0.25">
      <c r="A578" s="227" t="s">
        <v>67</v>
      </c>
      <c r="B578" s="227"/>
      <c r="C578" s="432" t="s">
        <v>231</v>
      </c>
      <c r="D578" s="432"/>
      <c r="E578" s="432"/>
      <c r="F578" s="432"/>
      <c r="G578" s="504" t="s">
        <v>327</v>
      </c>
      <c r="H578" s="504"/>
    </row>
    <row r="579" spans="1:11" x14ac:dyDescent="0.25">
      <c r="A579" s="227"/>
      <c r="B579" s="227"/>
      <c r="C579" s="103"/>
      <c r="D579" s="103"/>
      <c r="E579" s="103"/>
      <c r="F579" s="103"/>
      <c r="G579" s="324"/>
      <c r="H579" s="324"/>
    </row>
    <row r="580" spans="1:11" x14ac:dyDescent="0.25">
      <c r="A580" s="191"/>
      <c r="B580" s="191"/>
      <c r="C580" s="103"/>
      <c r="D580" s="103"/>
      <c r="E580" s="103"/>
      <c r="F580" s="103"/>
      <c r="G580" s="227"/>
      <c r="H580" s="191"/>
    </row>
    <row r="581" spans="1:11" x14ac:dyDescent="0.25">
      <c r="A581" s="191"/>
      <c r="B581" s="191"/>
      <c r="G581" s="191"/>
      <c r="H581" s="191"/>
    </row>
    <row r="582" spans="1:11" x14ac:dyDescent="0.25">
      <c r="A582" s="229" t="s">
        <v>328</v>
      </c>
      <c r="B582" s="229"/>
      <c r="C582" s="411" t="s">
        <v>65</v>
      </c>
      <c r="D582" s="411"/>
      <c r="E582" s="411"/>
      <c r="F582" s="411"/>
      <c r="G582" s="490" t="s">
        <v>329</v>
      </c>
      <c r="H582" s="490"/>
    </row>
    <row r="583" spans="1:11" x14ac:dyDescent="0.25">
      <c r="A583" s="227" t="s">
        <v>246</v>
      </c>
      <c r="B583" s="227"/>
      <c r="C583" s="409" t="s">
        <v>140</v>
      </c>
      <c r="D583" s="409"/>
      <c r="E583" s="409"/>
      <c r="F583" s="409"/>
      <c r="G583" s="491" t="s">
        <v>330</v>
      </c>
      <c r="H583" s="491"/>
    </row>
    <row r="590" spans="1:11" s="187" customFormat="1" ht="18" customHeight="1" x14ac:dyDescent="0.25">
      <c r="A590" s="494" t="s">
        <v>593</v>
      </c>
      <c r="B590" s="494"/>
      <c r="C590" s="494"/>
      <c r="D590" s="494"/>
      <c r="E590" s="494"/>
      <c r="F590" s="494"/>
      <c r="G590" s="494"/>
      <c r="H590" s="494"/>
      <c r="I590" s="186"/>
      <c r="J590" s="186"/>
      <c r="K590" s="186"/>
    </row>
    <row r="591" spans="1:11" s="187" customFormat="1" ht="18" customHeight="1" x14ac:dyDescent="0.2">
      <c r="A591" s="186"/>
      <c r="B591" s="236" t="s">
        <v>123</v>
      </c>
      <c r="C591" s="237" t="s">
        <v>310</v>
      </c>
      <c r="D591" s="188"/>
      <c r="E591" s="188"/>
      <c r="F591" s="188"/>
      <c r="G591" s="188"/>
      <c r="H591" s="188"/>
      <c r="I591" s="188"/>
      <c r="J591" s="186"/>
      <c r="K591" s="186"/>
    </row>
    <row r="592" spans="1:11" s="187" customFormat="1" ht="18" customHeight="1" x14ac:dyDescent="0.2">
      <c r="A592" s="186"/>
      <c r="B592" s="236" t="s">
        <v>128</v>
      </c>
      <c r="C592" s="236" t="s">
        <v>311</v>
      </c>
      <c r="D592" s="188"/>
      <c r="E592" s="188"/>
      <c r="F592" s="188"/>
      <c r="G592" s="188"/>
      <c r="H592" s="188"/>
      <c r="I592" s="188"/>
      <c r="J592" s="188"/>
      <c r="K592" s="188"/>
    </row>
    <row r="593" spans="1:11" s="187" customFormat="1" ht="18" customHeight="1" x14ac:dyDescent="0.2">
      <c r="A593" s="186"/>
      <c r="B593" s="236" t="s">
        <v>131</v>
      </c>
      <c r="C593" s="236" t="s">
        <v>594</v>
      </c>
      <c r="D593" s="188"/>
      <c r="E593" s="188"/>
      <c r="F593" s="188"/>
      <c r="G593" s="188"/>
      <c r="H593" s="188"/>
      <c r="I593" s="188"/>
      <c r="J593" s="188"/>
      <c r="K593" s="188"/>
    </row>
    <row r="594" spans="1:11" s="187" customFormat="1" ht="18" customHeight="1" x14ac:dyDescent="0.2">
      <c r="A594" s="186"/>
      <c r="B594" s="236" t="s">
        <v>312</v>
      </c>
      <c r="C594" s="238" t="s">
        <v>333</v>
      </c>
      <c r="D594" s="189"/>
      <c r="E594" s="188"/>
      <c r="F594" s="188"/>
      <c r="G594" s="188"/>
      <c r="H594" s="188"/>
      <c r="I594" s="188"/>
      <c r="J594" s="188"/>
      <c r="K594" s="188"/>
    </row>
    <row r="595" spans="1:11" ht="15.75" thickBot="1" x14ac:dyDescent="0.3">
      <c r="A595" s="190"/>
      <c r="B595" s="191"/>
      <c r="C595" s="191"/>
      <c r="D595" s="191"/>
      <c r="E595" s="191"/>
      <c r="F595" s="330"/>
      <c r="G595" s="191"/>
      <c r="H595" s="193"/>
    </row>
    <row r="596" spans="1:11" ht="15.75" thickTop="1" x14ac:dyDescent="0.25">
      <c r="A596" s="194"/>
      <c r="B596" s="495"/>
      <c r="C596" s="496"/>
      <c r="D596" s="194"/>
      <c r="E596" s="195" t="s">
        <v>313</v>
      </c>
      <c r="F596" s="195"/>
      <c r="G596" s="195"/>
      <c r="H596" s="196" t="s">
        <v>314</v>
      </c>
    </row>
    <row r="597" spans="1:11" x14ac:dyDescent="0.25">
      <c r="A597" s="197" t="s">
        <v>4</v>
      </c>
      <c r="B597" s="497" t="s">
        <v>13</v>
      </c>
      <c r="C597" s="498"/>
      <c r="D597" s="197" t="s">
        <v>315</v>
      </c>
      <c r="E597" s="198" t="s">
        <v>316</v>
      </c>
      <c r="F597" s="199" t="s">
        <v>169</v>
      </c>
      <c r="G597" s="198" t="s">
        <v>57</v>
      </c>
      <c r="H597" s="200" t="s">
        <v>318</v>
      </c>
    </row>
    <row r="598" spans="1:11" x14ac:dyDescent="0.25">
      <c r="A598" s="201"/>
      <c r="B598" s="499"/>
      <c r="C598" s="500"/>
      <c r="D598" s="202"/>
      <c r="E598" s="203" t="s">
        <v>319</v>
      </c>
      <c r="F598" s="198"/>
      <c r="G598" s="198"/>
      <c r="H598" s="200" t="s">
        <v>320</v>
      </c>
    </row>
    <row r="599" spans="1:11" x14ac:dyDescent="0.25">
      <c r="A599" s="204" t="s">
        <v>9</v>
      </c>
      <c r="B599" s="233" t="s">
        <v>10</v>
      </c>
      <c r="C599" s="232"/>
      <c r="D599" s="205" t="s">
        <v>12</v>
      </c>
      <c r="E599" s="204" t="s">
        <v>321</v>
      </c>
      <c r="F599" s="204" t="s">
        <v>322</v>
      </c>
      <c r="G599" s="204" t="s">
        <v>323</v>
      </c>
      <c r="H599" s="206" t="s">
        <v>324</v>
      </c>
    </row>
    <row r="600" spans="1:11" x14ac:dyDescent="0.25">
      <c r="A600" s="207"/>
      <c r="B600" s="234"/>
      <c r="C600" s="208"/>
      <c r="D600" s="207"/>
      <c r="E600" s="209"/>
      <c r="F600" s="207"/>
      <c r="G600" s="210"/>
      <c r="H600" s="211"/>
    </row>
    <row r="601" spans="1:11" x14ac:dyDescent="0.25">
      <c r="A601" s="212">
        <v>1</v>
      </c>
      <c r="B601" s="176" t="s">
        <v>304</v>
      </c>
      <c r="C601" s="216"/>
      <c r="D601" t="s">
        <v>180</v>
      </c>
      <c r="E601" s="252">
        <v>3</v>
      </c>
      <c r="F601" s="267" t="s">
        <v>574</v>
      </c>
      <c r="G601" s="332" t="s">
        <v>545</v>
      </c>
      <c r="H601" s="215">
        <v>8818900</v>
      </c>
    </row>
    <row r="602" spans="1:11" x14ac:dyDescent="0.25">
      <c r="A602" s="212">
        <v>2</v>
      </c>
      <c r="B602" s="172" t="s">
        <v>252</v>
      </c>
      <c r="C602" s="216"/>
      <c r="D602" t="s">
        <v>180</v>
      </c>
      <c r="E602" s="252">
        <v>3</v>
      </c>
      <c r="F602" s="267" t="s">
        <v>574</v>
      </c>
      <c r="G602" s="332" t="s">
        <v>545</v>
      </c>
      <c r="H602" s="215">
        <v>6496612</v>
      </c>
      <c r="J602" s="187"/>
    </row>
    <row r="603" spans="1:11" x14ac:dyDescent="0.25">
      <c r="A603" s="212">
        <v>3</v>
      </c>
      <c r="B603" t="s">
        <v>296</v>
      </c>
      <c r="C603" s="216"/>
      <c r="D603" t="s">
        <v>180</v>
      </c>
      <c r="E603" s="320">
        <v>3</v>
      </c>
      <c r="F603" s="267" t="s">
        <v>574</v>
      </c>
      <c r="G603" s="332" t="s">
        <v>545</v>
      </c>
      <c r="H603" s="215">
        <v>5897112</v>
      </c>
      <c r="J603" s="187"/>
    </row>
    <row r="604" spans="1:11" x14ac:dyDescent="0.25">
      <c r="A604" s="212">
        <v>4</v>
      </c>
      <c r="B604" t="s">
        <v>365</v>
      </c>
      <c r="C604" s="216"/>
      <c r="D604" t="s">
        <v>180</v>
      </c>
      <c r="E604" s="320">
        <v>3</v>
      </c>
      <c r="F604" s="267" t="s">
        <v>574</v>
      </c>
      <c r="G604" s="332" t="s">
        <v>545</v>
      </c>
      <c r="H604" s="215">
        <v>6228370</v>
      </c>
      <c r="J604" s="187"/>
    </row>
    <row r="605" spans="1:11" x14ac:dyDescent="0.25">
      <c r="A605" s="212">
        <v>5</v>
      </c>
      <c r="B605" t="s">
        <v>368</v>
      </c>
      <c r="C605" s="216"/>
      <c r="D605" t="s">
        <v>180</v>
      </c>
      <c r="E605" s="320">
        <v>3</v>
      </c>
      <c r="F605" s="267" t="s">
        <v>574</v>
      </c>
      <c r="G605" s="332" t="s">
        <v>545</v>
      </c>
      <c r="H605" s="215">
        <v>5897112</v>
      </c>
      <c r="J605" s="187"/>
    </row>
    <row r="606" spans="1:11" x14ac:dyDescent="0.25">
      <c r="A606" s="212">
        <v>6</v>
      </c>
      <c r="B606" t="s">
        <v>377</v>
      </c>
      <c r="C606" s="216"/>
      <c r="D606" t="s">
        <v>71</v>
      </c>
      <c r="E606" s="320">
        <v>3</v>
      </c>
      <c r="F606" s="267" t="s">
        <v>574</v>
      </c>
      <c r="G606" s="332" t="s">
        <v>545</v>
      </c>
      <c r="H606" s="215">
        <v>5897112</v>
      </c>
      <c r="J606" s="187"/>
    </row>
    <row r="607" spans="1:11" x14ac:dyDescent="0.25">
      <c r="A607" s="212">
        <v>7</v>
      </c>
      <c r="B607" t="s">
        <v>366</v>
      </c>
      <c r="C607" s="216"/>
      <c r="D607" t="s">
        <v>71</v>
      </c>
      <c r="E607" s="320">
        <v>3</v>
      </c>
      <c r="F607" s="267" t="s">
        <v>574</v>
      </c>
      <c r="G607" s="332" t="s">
        <v>545</v>
      </c>
      <c r="H607" s="215">
        <v>5897112</v>
      </c>
      <c r="J607" s="187"/>
    </row>
    <row r="608" spans="1:11" x14ac:dyDescent="0.25">
      <c r="A608" s="218"/>
      <c r="B608" s="235"/>
      <c r="C608" s="230"/>
      <c r="D608" s="219"/>
      <c r="E608" s="219"/>
      <c r="F608" s="220"/>
      <c r="G608" s="221"/>
      <c r="H608" s="222"/>
    </row>
    <row r="609" spans="1:8" x14ac:dyDescent="0.25">
      <c r="A609" s="223"/>
      <c r="B609" s="231" t="s">
        <v>6</v>
      </c>
      <c r="C609" s="224"/>
      <c r="D609" s="224"/>
      <c r="E609" s="224"/>
      <c r="F609" s="224"/>
      <c r="G609" s="225"/>
      <c r="H609" s="226">
        <f>SUM(H601:H608)</f>
        <v>45132330</v>
      </c>
    </row>
    <row r="610" spans="1:8" x14ac:dyDescent="0.25">
      <c r="A610" s="501" t="e">
        <f ca="1">PROPER([2]!terbilang(H609)&amp;" rupiah")</f>
        <v>#NAME?</v>
      </c>
      <c r="B610" s="502"/>
      <c r="C610" s="502"/>
      <c r="D610" s="502"/>
      <c r="E610" s="502"/>
      <c r="F610" s="502"/>
      <c r="G610" s="502"/>
      <c r="H610" s="503"/>
    </row>
    <row r="611" spans="1:8" x14ac:dyDescent="0.25">
      <c r="A611" s="191"/>
      <c r="B611" s="191"/>
      <c r="C611" s="191"/>
      <c r="D611" s="191"/>
      <c r="E611" s="191"/>
      <c r="F611" s="330"/>
      <c r="G611" s="330"/>
      <c r="H611" s="330"/>
    </row>
    <row r="612" spans="1:8" x14ac:dyDescent="0.25">
      <c r="A612" s="227" t="s">
        <v>326</v>
      </c>
      <c r="B612" s="227"/>
      <c r="C612" s="504"/>
      <c r="D612" s="504"/>
      <c r="E612" s="504"/>
      <c r="F612" s="504"/>
      <c r="G612" s="504" t="s">
        <v>592</v>
      </c>
      <c r="H612" s="504"/>
    </row>
    <row r="613" spans="1:8" x14ac:dyDescent="0.25">
      <c r="A613" s="227" t="s">
        <v>67</v>
      </c>
      <c r="B613" s="227"/>
      <c r="C613" s="432" t="s">
        <v>231</v>
      </c>
      <c r="D613" s="432"/>
      <c r="E613" s="432"/>
      <c r="F613" s="432"/>
      <c r="G613" s="504" t="s">
        <v>327</v>
      </c>
      <c r="H613" s="504"/>
    </row>
    <row r="614" spans="1:8" x14ac:dyDescent="0.25">
      <c r="A614" s="227"/>
      <c r="B614" s="227"/>
      <c r="C614" s="103"/>
      <c r="D614" s="103"/>
      <c r="E614" s="103"/>
      <c r="F614" s="103"/>
      <c r="G614" s="330"/>
      <c r="H614" s="330"/>
    </row>
    <row r="615" spans="1:8" x14ac:dyDescent="0.25">
      <c r="A615" s="191"/>
      <c r="B615" s="191"/>
      <c r="C615" s="103"/>
      <c r="D615" s="103"/>
      <c r="E615" s="103"/>
      <c r="F615" s="103"/>
      <c r="G615" s="227"/>
      <c r="H615" s="191"/>
    </row>
    <row r="616" spans="1:8" x14ac:dyDescent="0.25">
      <c r="A616" s="191"/>
      <c r="B616" s="191"/>
      <c r="G616" s="191"/>
      <c r="H616" s="191"/>
    </row>
    <row r="617" spans="1:8" x14ac:dyDescent="0.25">
      <c r="A617" s="229" t="s">
        <v>328</v>
      </c>
      <c r="B617" s="229"/>
      <c r="C617" s="411" t="s">
        <v>65</v>
      </c>
      <c r="D617" s="411"/>
      <c r="E617" s="411"/>
      <c r="F617" s="411"/>
      <c r="G617" s="490" t="s">
        <v>329</v>
      </c>
      <c r="H617" s="490"/>
    </row>
    <row r="618" spans="1:8" x14ac:dyDescent="0.25">
      <c r="A618" s="227" t="s">
        <v>246</v>
      </c>
      <c r="B618" s="227"/>
      <c r="C618" s="409" t="s">
        <v>140</v>
      </c>
      <c r="D618" s="409"/>
      <c r="E618" s="409"/>
      <c r="F618" s="409"/>
      <c r="G618" s="491" t="s">
        <v>330</v>
      </c>
      <c r="H618" s="491"/>
    </row>
    <row r="625" spans="1:11" s="187" customFormat="1" ht="18" customHeight="1" x14ac:dyDescent="0.25">
      <c r="A625" s="494" t="s">
        <v>593</v>
      </c>
      <c r="B625" s="494"/>
      <c r="C625" s="494"/>
      <c r="D625" s="494"/>
      <c r="E625" s="494"/>
      <c r="F625" s="494"/>
      <c r="G625" s="494"/>
      <c r="H625" s="494"/>
      <c r="I625" s="186"/>
      <c r="J625" s="186"/>
      <c r="K625" s="186"/>
    </row>
    <row r="626" spans="1:11" s="187" customFormat="1" ht="18" customHeight="1" x14ac:dyDescent="0.2">
      <c r="A626" s="186"/>
      <c r="B626" s="236" t="s">
        <v>123</v>
      </c>
      <c r="C626" s="237" t="s">
        <v>310</v>
      </c>
      <c r="D626" s="188"/>
      <c r="E626" s="188"/>
      <c r="F626" s="188"/>
      <c r="G626" s="188"/>
      <c r="H626" s="188"/>
      <c r="I626" s="188"/>
      <c r="J626" s="186"/>
      <c r="K626" s="186"/>
    </row>
    <row r="627" spans="1:11" s="187" customFormat="1" ht="18" customHeight="1" x14ac:dyDescent="0.2">
      <c r="A627" s="186"/>
      <c r="B627" s="236" t="s">
        <v>128</v>
      </c>
      <c r="C627" s="236" t="s">
        <v>311</v>
      </c>
      <c r="D627" s="188"/>
      <c r="E627" s="188"/>
      <c r="F627" s="188"/>
      <c r="G627" s="188"/>
      <c r="H627" s="188"/>
      <c r="I627" s="188"/>
      <c r="J627" s="188"/>
      <c r="K627" s="188"/>
    </row>
    <row r="628" spans="1:11" s="187" customFormat="1" ht="18" customHeight="1" x14ac:dyDescent="0.2">
      <c r="A628" s="186"/>
      <c r="B628" s="236" t="s">
        <v>131</v>
      </c>
      <c r="C628" s="236" t="s">
        <v>594</v>
      </c>
      <c r="D628" s="188"/>
      <c r="E628" s="188"/>
      <c r="F628" s="188"/>
      <c r="G628" s="188"/>
      <c r="H628" s="188"/>
      <c r="I628" s="188"/>
      <c r="J628" s="188"/>
      <c r="K628" s="188"/>
    </row>
    <row r="629" spans="1:11" s="187" customFormat="1" ht="18" customHeight="1" x14ac:dyDescent="0.2">
      <c r="A629" s="186"/>
      <c r="B629" s="236" t="s">
        <v>312</v>
      </c>
      <c r="C629" s="238" t="s">
        <v>333</v>
      </c>
      <c r="D629" s="189"/>
      <c r="E629" s="188"/>
      <c r="F629" s="188"/>
      <c r="G629" s="188"/>
      <c r="H629" s="188"/>
      <c r="I629" s="188"/>
      <c r="J629" s="188"/>
      <c r="K629" s="188"/>
    </row>
    <row r="630" spans="1:11" ht="15.75" thickBot="1" x14ac:dyDescent="0.3">
      <c r="A630" s="190"/>
      <c r="B630" s="191"/>
      <c r="C630" s="191"/>
      <c r="D630" s="191"/>
      <c r="E630" s="191"/>
      <c r="F630" s="330"/>
      <c r="G630" s="191"/>
      <c r="H630" s="193"/>
    </row>
    <row r="631" spans="1:11" ht="15.75" thickTop="1" x14ac:dyDescent="0.25">
      <c r="A631" s="194"/>
      <c r="B631" s="495"/>
      <c r="C631" s="496"/>
      <c r="D631" s="194"/>
      <c r="E631" s="195" t="s">
        <v>313</v>
      </c>
      <c r="F631" s="195"/>
      <c r="G631" s="195"/>
      <c r="H631" s="196" t="s">
        <v>314</v>
      </c>
    </row>
    <row r="632" spans="1:11" x14ac:dyDescent="0.25">
      <c r="A632" s="197" t="s">
        <v>4</v>
      </c>
      <c r="B632" s="497" t="s">
        <v>13</v>
      </c>
      <c r="C632" s="498"/>
      <c r="D632" s="197" t="s">
        <v>315</v>
      </c>
      <c r="E632" s="198" t="s">
        <v>316</v>
      </c>
      <c r="F632" s="199" t="s">
        <v>169</v>
      </c>
      <c r="G632" s="198" t="s">
        <v>57</v>
      </c>
      <c r="H632" s="200" t="s">
        <v>318</v>
      </c>
    </row>
    <row r="633" spans="1:11" x14ac:dyDescent="0.25">
      <c r="A633" s="201"/>
      <c r="B633" s="499"/>
      <c r="C633" s="500"/>
      <c r="D633" s="202"/>
      <c r="E633" s="203" t="s">
        <v>319</v>
      </c>
      <c r="F633" s="198"/>
      <c r="G633" s="198"/>
      <c r="H633" s="200" t="s">
        <v>320</v>
      </c>
    </row>
    <row r="634" spans="1:11" x14ac:dyDescent="0.25">
      <c r="A634" s="204" t="s">
        <v>9</v>
      </c>
      <c r="B634" s="233" t="s">
        <v>10</v>
      </c>
      <c r="C634" s="232"/>
      <c r="D634" s="205" t="s">
        <v>12</v>
      </c>
      <c r="E634" s="204" t="s">
        <v>321</v>
      </c>
      <c r="F634" s="204" t="s">
        <v>322</v>
      </c>
      <c r="G634" s="204" t="s">
        <v>323</v>
      </c>
      <c r="H634" s="206" t="s">
        <v>324</v>
      </c>
    </row>
    <row r="635" spans="1:11" x14ac:dyDescent="0.25">
      <c r="A635" s="207"/>
      <c r="B635" s="234"/>
      <c r="C635" s="208"/>
      <c r="D635" s="207"/>
      <c r="E635" s="209"/>
      <c r="F635" s="207"/>
      <c r="G635" s="210"/>
      <c r="H635" s="211"/>
    </row>
    <row r="636" spans="1:11" x14ac:dyDescent="0.25">
      <c r="A636" s="212">
        <v>1</v>
      </c>
      <c r="B636" s="176" t="s">
        <v>304</v>
      </c>
      <c r="C636" s="216"/>
      <c r="D636" t="s">
        <v>180</v>
      </c>
      <c r="E636" s="252">
        <v>3</v>
      </c>
      <c r="F636" s="267" t="s">
        <v>574</v>
      </c>
      <c r="G636" s="332" t="s">
        <v>545</v>
      </c>
      <c r="H636" s="215">
        <v>9268900</v>
      </c>
    </row>
    <row r="637" spans="1:11" x14ac:dyDescent="0.25">
      <c r="A637" s="212">
        <v>2</v>
      </c>
      <c r="B637" s="172" t="s">
        <v>252</v>
      </c>
      <c r="C637" s="216"/>
      <c r="D637" t="s">
        <v>180</v>
      </c>
      <c r="E637" s="252">
        <v>3</v>
      </c>
      <c r="F637" s="267" t="s">
        <v>574</v>
      </c>
      <c r="G637" s="332" t="s">
        <v>545</v>
      </c>
      <c r="H637" s="215">
        <v>6496612</v>
      </c>
      <c r="J637" s="187"/>
    </row>
    <row r="638" spans="1:11" x14ac:dyDescent="0.25">
      <c r="A638" s="212">
        <v>3</v>
      </c>
      <c r="B638" t="s">
        <v>296</v>
      </c>
      <c r="C638" s="216"/>
      <c r="D638" t="s">
        <v>180</v>
      </c>
      <c r="E638" s="320">
        <v>3</v>
      </c>
      <c r="F638" s="267" t="s">
        <v>574</v>
      </c>
      <c r="G638" s="332" t="s">
        <v>545</v>
      </c>
      <c r="H638" s="215">
        <v>5897112</v>
      </c>
      <c r="J638" s="187"/>
    </row>
    <row r="639" spans="1:11" x14ac:dyDescent="0.25">
      <c r="A639" s="212">
        <v>4</v>
      </c>
      <c r="B639" t="s">
        <v>365</v>
      </c>
      <c r="C639" s="216"/>
      <c r="D639" t="s">
        <v>180</v>
      </c>
      <c r="E639" s="320">
        <v>3</v>
      </c>
      <c r="F639" s="267" t="s">
        <v>574</v>
      </c>
      <c r="G639" s="332" t="s">
        <v>545</v>
      </c>
      <c r="H639" s="215">
        <v>6228370</v>
      </c>
      <c r="J639" s="187"/>
    </row>
    <row r="640" spans="1:11" x14ac:dyDescent="0.25">
      <c r="A640" s="212">
        <v>5</v>
      </c>
      <c r="B640" t="s">
        <v>368</v>
      </c>
      <c r="C640" s="216"/>
      <c r="D640" t="s">
        <v>180</v>
      </c>
      <c r="E640" s="320">
        <v>3</v>
      </c>
      <c r="F640" s="267" t="s">
        <v>574</v>
      </c>
      <c r="G640" s="332" t="s">
        <v>545</v>
      </c>
      <c r="H640" s="215">
        <v>6228370</v>
      </c>
      <c r="J640" s="187"/>
    </row>
    <row r="641" spans="1:10" x14ac:dyDescent="0.25">
      <c r="A641" s="212">
        <v>6</v>
      </c>
      <c r="B641" t="s">
        <v>377</v>
      </c>
      <c r="C641" s="216"/>
      <c r="D641" t="s">
        <v>71</v>
      </c>
      <c r="E641" s="320">
        <v>3</v>
      </c>
      <c r="F641" s="267" t="s">
        <v>574</v>
      </c>
      <c r="G641" s="332" t="s">
        <v>545</v>
      </c>
      <c r="H641" s="215">
        <v>5897112</v>
      </c>
      <c r="J641" s="187"/>
    </row>
    <row r="642" spans="1:10" x14ac:dyDescent="0.25">
      <c r="A642" s="212">
        <v>7</v>
      </c>
      <c r="B642" t="s">
        <v>366</v>
      </c>
      <c r="C642" s="216"/>
      <c r="D642" t="s">
        <v>71</v>
      </c>
      <c r="E642" s="320">
        <v>3</v>
      </c>
      <c r="F642" s="267" t="s">
        <v>574</v>
      </c>
      <c r="G642" s="332" t="s">
        <v>545</v>
      </c>
      <c r="H642" s="215">
        <v>5897112</v>
      </c>
      <c r="J642" s="187"/>
    </row>
    <row r="643" spans="1:10" x14ac:dyDescent="0.25">
      <c r="A643" s="218"/>
      <c r="B643" s="235"/>
      <c r="C643" s="230"/>
      <c r="D643" s="219"/>
      <c r="E643" s="219"/>
      <c r="F643" s="220"/>
      <c r="G643" s="221"/>
      <c r="H643" s="222"/>
    </row>
    <row r="644" spans="1:10" x14ac:dyDescent="0.25">
      <c r="A644" s="223"/>
      <c r="B644" s="231" t="s">
        <v>6</v>
      </c>
      <c r="C644" s="224"/>
      <c r="D644" s="224"/>
      <c r="E644" s="224"/>
      <c r="F644" s="224"/>
      <c r="G644" s="225"/>
      <c r="H644" s="226">
        <f>SUM(H636:H643)</f>
        <v>45913588</v>
      </c>
    </row>
    <row r="645" spans="1:10" x14ac:dyDescent="0.25">
      <c r="A645" s="501" t="e">
        <f ca="1">PROPER([2]!terbilang(H644)&amp;" rupiah")</f>
        <v>#NAME?</v>
      </c>
      <c r="B645" s="502"/>
      <c r="C645" s="502"/>
      <c r="D645" s="502"/>
      <c r="E645" s="502"/>
      <c r="F645" s="502"/>
      <c r="G645" s="502"/>
      <c r="H645" s="503"/>
    </row>
    <row r="646" spans="1:10" x14ac:dyDescent="0.25">
      <c r="A646" s="191"/>
      <c r="B646" s="191"/>
      <c r="C646" s="191"/>
      <c r="D646" s="191"/>
      <c r="E646" s="191"/>
      <c r="F646" s="330"/>
      <c r="G646" s="330"/>
      <c r="H646" s="330"/>
    </row>
    <row r="647" spans="1:10" x14ac:dyDescent="0.25">
      <c r="A647" s="227" t="s">
        <v>326</v>
      </c>
      <c r="B647" s="227"/>
      <c r="C647" s="504"/>
      <c r="D647" s="504"/>
      <c r="E647" s="504"/>
      <c r="F647" s="504"/>
      <c r="G647" s="504" t="s">
        <v>592</v>
      </c>
      <c r="H647" s="504"/>
    </row>
    <row r="648" spans="1:10" x14ac:dyDescent="0.25">
      <c r="A648" s="227" t="s">
        <v>67</v>
      </c>
      <c r="B648" s="227"/>
      <c r="C648" s="432" t="s">
        <v>231</v>
      </c>
      <c r="D648" s="432"/>
      <c r="E648" s="432"/>
      <c r="F648" s="432"/>
      <c r="G648" s="504" t="s">
        <v>327</v>
      </c>
      <c r="H648" s="504"/>
    </row>
    <row r="649" spans="1:10" x14ac:dyDescent="0.25">
      <c r="A649" s="227"/>
      <c r="B649" s="227"/>
      <c r="C649" s="103"/>
      <c r="D649" s="103"/>
      <c r="E649" s="103"/>
      <c r="F649" s="103"/>
      <c r="G649" s="330"/>
      <c r="H649" s="330"/>
    </row>
    <row r="650" spans="1:10" x14ac:dyDescent="0.25">
      <c r="A650" s="191"/>
      <c r="B650" s="191"/>
      <c r="C650" s="103"/>
      <c r="D650" s="103"/>
      <c r="E650" s="103"/>
      <c r="F650" s="103"/>
      <c r="G650" s="227"/>
      <c r="H650" s="191"/>
    </row>
    <row r="651" spans="1:10" x14ac:dyDescent="0.25">
      <c r="A651" s="191"/>
      <c r="B651" s="191"/>
      <c r="G651" s="191"/>
      <c r="H651" s="191"/>
    </row>
    <row r="652" spans="1:10" x14ac:dyDescent="0.25">
      <c r="A652" s="229" t="s">
        <v>328</v>
      </c>
      <c r="B652" s="229"/>
      <c r="C652" s="411" t="s">
        <v>65</v>
      </c>
      <c r="D652" s="411"/>
      <c r="E652" s="411"/>
      <c r="F652" s="411"/>
      <c r="G652" s="490" t="s">
        <v>329</v>
      </c>
      <c r="H652" s="490"/>
    </row>
    <row r="653" spans="1:10" x14ac:dyDescent="0.25">
      <c r="A653" s="227" t="s">
        <v>246</v>
      </c>
      <c r="B653" s="227"/>
      <c r="C653" s="409" t="s">
        <v>140</v>
      </c>
      <c r="D653" s="409"/>
      <c r="E653" s="409"/>
      <c r="F653" s="409"/>
      <c r="G653" s="491" t="s">
        <v>330</v>
      </c>
      <c r="H653" s="491"/>
    </row>
    <row r="660" spans="1:11" s="187" customFormat="1" ht="18" customHeight="1" x14ac:dyDescent="0.25">
      <c r="A660" s="494" t="s">
        <v>596</v>
      </c>
      <c r="B660" s="494"/>
      <c r="C660" s="494"/>
      <c r="D660" s="494"/>
      <c r="E660" s="494"/>
      <c r="F660" s="494"/>
      <c r="G660" s="494"/>
      <c r="H660" s="494"/>
      <c r="I660" s="186"/>
      <c r="J660" s="186"/>
      <c r="K660" s="186"/>
    </row>
    <row r="661" spans="1:11" s="187" customFormat="1" ht="18" customHeight="1" x14ac:dyDescent="0.2">
      <c r="A661" s="186"/>
      <c r="B661" s="236" t="s">
        <v>123</v>
      </c>
      <c r="C661" s="237" t="s">
        <v>310</v>
      </c>
      <c r="D661" s="188"/>
      <c r="E661" s="188"/>
      <c r="F661" s="188"/>
      <c r="G661" s="188"/>
      <c r="H661" s="188"/>
      <c r="I661" s="188"/>
      <c r="J661" s="186"/>
      <c r="K661" s="186"/>
    </row>
    <row r="662" spans="1:11" s="187" customFormat="1" ht="18" customHeight="1" x14ac:dyDescent="0.2">
      <c r="A662" s="186"/>
      <c r="B662" s="236" t="s">
        <v>128</v>
      </c>
      <c r="C662" s="236" t="s">
        <v>311</v>
      </c>
      <c r="D662" s="188"/>
      <c r="E662" s="188"/>
      <c r="F662" s="188"/>
      <c r="G662" s="188"/>
      <c r="H662" s="188"/>
      <c r="I662" s="188"/>
      <c r="J662" s="188"/>
      <c r="K662" s="188"/>
    </row>
    <row r="663" spans="1:11" s="187" customFormat="1" ht="18" customHeight="1" x14ac:dyDescent="0.2">
      <c r="A663" s="186"/>
      <c r="B663" s="236" t="s">
        <v>131</v>
      </c>
      <c r="C663" s="236" t="s">
        <v>594</v>
      </c>
      <c r="D663" s="188"/>
      <c r="E663" s="188"/>
      <c r="F663" s="188"/>
      <c r="G663" s="188"/>
      <c r="H663" s="188"/>
      <c r="I663" s="188"/>
      <c r="J663" s="188"/>
      <c r="K663" s="188"/>
    </row>
    <row r="664" spans="1:11" s="187" customFormat="1" ht="18" customHeight="1" x14ac:dyDescent="0.2">
      <c r="A664" s="186"/>
      <c r="B664" s="236" t="s">
        <v>312</v>
      </c>
      <c r="C664" s="238" t="s">
        <v>333</v>
      </c>
      <c r="D664" s="189"/>
      <c r="E664" s="188"/>
      <c r="F664" s="188"/>
      <c r="G664" s="188"/>
      <c r="H664" s="188"/>
      <c r="I664" s="188"/>
      <c r="J664" s="188"/>
      <c r="K664" s="188"/>
    </row>
    <row r="665" spans="1:11" ht="15.75" thickBot="1" x14ac:dyDescent="0.3">
      <c r="A665" s="190"/>
      <c r="B665" s="191"/>
      <c r="C665" s="191"/>
      <c r="D665" s="191"/>
      <c r="E665" s="191"/>
      <c r="F665" s="333"/>
      <c r="G665" s="191"/>
      <c r="H665" s="193"/>
    </row>
    <row r="666" spans="1:11" ht="15.75" thickTop="1" x14ac:dyDescent="0.25">
      <c r="A666" s="337"/>
      <c r="B666" s="495"/>
      <c r="C666" s="496"/>
      <c r="D666" s="194"/>
      <c r="E666" s="195" t="s">
        <v>313</v>
      </c>
      <c r="F666" s="195"/>
      <c r="G666" s="195"/>
      <c r="H666" s="338" t="s">
        <v>314</v>
      </c>
    </row>
    <row r="667" spans="1:11" x14ac:dyDescent="0.25">
      <c r="A667" s="339" t="s">
        <v>4</v>
      </c>
      <c r="B667" s="497" t="s">
        <v>13</v>
      </c>
      <c r="C667" s="498"/>
      <c r="D667" s="340" t="s">
        <v>315</v>
      </c>
      <c r="E667" s="341" t="s">
        <v>316</v>
      </c>
      <c r="F667" s="199" t="s">
        <v>169</v>
      </c>
      <c r="G667" s="341" t="s">
        <v>57</v>
      </c>
      <c r="H667" s="342" t="s">
        <v>318</v>
      </c>
    </row>
    <row r="668" spans="1:11" x14ac:dyDescent="0.25">
      <c r="A668" s="343"/>
      <c r="B668" s="499"/>
      <c r="C668" s="500"/>
      <c r="D668" s="202"/>
      <c r="E668" s="203" t="s">
        <v>319</v>
      </c>
      <c r="F668" s="198"/>
      <c r="G668" s="198"/>
      <c r="H668" s="344" t="s">
        <v>320</v>
      </c>
    </row>
    <row r="669" spans="1:11" x14ac:dyDescent="0.25">
      <c r="A669" s="345" t="s">
        <v>9</v>
      </c>
      <c r="B669" s="233" t="s">
        <v>10</v>
      </c>
      <c r="C669" s="232"/>
      <c r="D669" s="205" t="s">
        <v>12</v>
      </c>
      <c r="E669" s="204" t="s">
        <v>321</v>
      </c>
      <c r="F669" s="204" t="s">
        <v>322</v>
      </c>
      <c r="G669" s="204" t="s">
        <v>323</v>
      </c>
      <c r="H669" s="346" t="s">
        <v>324</v>
      </c>
    </row>
    <row r="670" spans="1:11" x14ac:dyDescent="0.25">
      <c r="A670" s="347"/>
      <c r="B670" s="348"/>
      <c r="C670" s="208"/>
      <c r="D670" s="349"/>
      <c r="E670" s="350"/>
      <c r="F670" s="349"/>
      <c r="G670" s="351"/>
      <c r="H670" s="352"/>
    </row>
    <row r="671" spans="1:11" x14ac:dyDescent="0.25">
      <c r="A671" s="353">
        <v>1</v>
      </c>
      <c r="B671" s="316" t="s">
        <v>554</v>
      </c>
      <c r="C671" s="216"/>
      <c r="D671" s="175" t="s">
        <v>223</v>
      </c>
      <c r="E671" s="354">
        <v>5</v>
      </c>
      <c r="F671" s="355" t="s">
        <v>569</v>
      </c>
      <c r="G671" s="356" t="s">
        <v>544</v>
      </c>
      <c r="H671" s="357">
        <v>4401000</v>
      </c>
    </row>
    <row r="672" spans="1:11" x14ac:dyDescent="0.25">
      <c r="A672" s="353">
        <v>2</v>
      </c>
      <c r="B672" s="316" t="s">
        <v>514</v>
      </c>
      <c r="C672" s="216"/>
      <c r="D672" s="175" t="s">
        <v>223</v>
      </c>
      <c r="E672" s="354">
        <v>5</v>
      </c>
      <c r="F672" s="355" t="s">
        <v>569</v>
      </c>
      <c r="G672" s="356" t="s">
        <v>544</v>
      </c>
      <c r="H672" s="357">
        <v>4401000</v>
      </c>
      <c r="J672" s="187"/>
    </row>
    <row r="673" spans="1:10" x14ac:dyDescent="0.25">
      <c r="A673" s="353">
        <v>3</v>
      </c>
      <c r="B673" s="316" t="s">
        <v>522</v>
      </c>
      <c r="C673" s="216"/>
      <c r="D673" s="175" t="s">
        <v>223</v>
      </c>
      <c r="E673" s="354">
        <v>3</v>
      </c>
      <c r="F673" s="355" t="s">
        <v>541</v>
      </c>
      <c r="G673" s="356" t="s">
        <v>545</v>
      </c>
      <c r="H673" s="357">
        <v>3541000</v>
      </c>
      <c r="J673" s="187"/>
    </row>
    <row r="674" spans="1:10" x14ac:dyDescent="0.25">
      <c r="A674" s="353">
        <v>4</v>
      </c>
      <c r="B674" s="316" t="s">
        <v>518</v>
      </c>
      <c r="C674" s="216"/>
      <c r="D674" s="175" t="s">
        <v>223</v>
      </c>
      <c r="E674" s="354">
        <v>3</v>
      </c>
      <c r="F674" s="355" t="s">
        <v>541</v>
      </c>
      <c r="G674" s="356" t="s">
        <v>545</v>
      </c>
      <c r="H674" s="357">
        <v>3541000</v>
      </c>
      <c r="J674" s="187"/>
    </row>
    <row r="675" spans="1:10" x14ac:dyDescent="0.25">
      <c r="A675" s="353">
        <v>5</v>
      </c>
      <c r="B675" s="316" t="s">
        <v>523</v>
      </c>
      <c r="C675" s="216"/>
      <c r="D675" s="175" t="s">
        <v>223</v>
      </c>
      <c r="E675" s="354">
        <v>3</v>
      </c>
      <c r="F675" s="355" t="s">
        <v>541</v>
      </c>
      <c r="G675" s="356" t="s">
        <v>545</v>
      </c>
      <c r="H675" s="357">
        <v>3541000</v>
      </c>
      <c r="J675" s="187"/>
    </row>
    <row r="676" spans="1:10" x14ac:dyDescent="0.25">
      <c r="A676" s="353">
        <v>6</v>
      </c>
      <c r="B676" s="316" t="s">
        <v>521</v>
      </c>
      <c r="C676" s="216"/>
      <c r="D676" s="175" t="s">
        <v>223</v>
      </c>
      <c r="E676" s="354">
        <v>3</v>
      </c>
      <c r="F676" s="355" t="s">
        <v>541</v>
      </c>
      <c r="G676" s="356" t="s">
        <v>545</v>
      </c>
      <c r="H676" s="357">
        <v>3541000</v>
      </c>
      <c r="J676" s="187"/>
    </row>
    <row r="677" spans="1:10" x14ac:dyDescent="0.25">
      <c r="A677" s="353">
        <v>7</v>
      </c>
      <c r="B677" s="316" t="s">
        <v>555</v>
      </c>
      <c r="C677" s="216"/>
      <c r="D677" s="175" t="s">
        <v>223</v>
      </c>
      <c r="E677" s="354">
        <v>3</v>
      </c>
      <c r="F677" s="355" t="s">
        <v>541</v>
      </c>
      <c r="G677" s="356" t="s">
        <v>545</v>
      </c>
      <c r="H677" s="357">
        <v>3541000</v>
      </c>
      <c r="J677" s="187"/>
    </row>
    <row r="678" spans="1:10" x14ac:dyDescent="0.25">
      <c r="A678" s="353">
        <v>8</v>
      </c>
      <c r="B678" s="316" t="s">
        <v>556</v>
      </c>
      <c r="C678" s="216"/>
      <c r="D678" s="175" t="s">
        <v>223</v>
      </c>
      <c r="E678" s="354">
        <v>3</v>
      </c>
      <c r="F678" s="355" t="s">
        <v>541</v>
      </c>
      <c r="G678" s="356" t="s">
        <v>545</v>
      </c>
      <c r="H678" s="357">
        <v>3541000</v>
      </c>
      <c r="J678" s="187"/>
    </row>
    <row r="679" spans="1:10" x14ac:dyDescent="0.25">
      <c r="A679" s="353">
        <v>9</v>
      </c>
      <c r="B679" s="316" t="s">
        <v>557</v>
      </c>
      <c r="C679" s="216"/>
      <c r="D679" s="175" t="s">
        <v>223</v>
      </c>
      <c r="E679" s="354">
        <v>3</v>
      </c>
      <c r="F679" s="355" t="s">
        <v>541</v>
      </c>
      <c r="G679" s="356" t="s">
        <v>545</v>
      </c>
      <c r="H679" s="357">
        <v>3541000</v>
      </c>
      <c r="J679" s="187"/>
    </row>
    <row r="680" spans="1:10" x14ac:dyDescent="0.25">
      <c r="A680" s="353">
        <v>10</v>
      </c>
      <c r="B680" s="316" t="s">
        <v>558</v>
      </c>
      <c r="C680" s="216"/>
      <c r="D680" s="175" t="s">
        <v>223</v>
      </c>
      <c r="E680" s="354">
        <v>3</v>
      </c>
      <c r="F680" s="355" t="s">
        <v>541</v>
      </c>
      <c r="G680" s="356" t="s">
        <v>545</v>
      </c>
      <c r="H680" s="357">
        <v>3541000</v>
      </c>
      <c r="J680" s="187"/>
    </row>
    <row r="681" spans="1:10" x14ac:dyDescent="0.25">
      <c r="A681" s="353">
        <v>11</v>
      </c>
      <c r="B681" s="316" t="s">
        <v>559</v>
      </c>
      <c r="C681" s="216"/>
      <c r="D681" s="175" t="s">
        <v>223</v>
      </c>
      <c r="E681" s="354">
        <v>3</v>
      </c>
      <c r="F681" s="355" t="s">
        <v>541</v>
      </c>
      <c r="G681" s="356" t="s">
        <v>545</v>
      </c>
      <c r="H681" s="357">
        <v>3541000</v>
      </c>
      <c r="J681" s="187"/>
    </row>
    <row r="682" spans="1:10" x14ac:dyDescent="0.25">
      <c r="A682" s="353">
        <v>12</v>
      </c>
      <c r="B682" s="316" t="s">
        <v>560</v>
      </c>
      <c r="C682" s="216"/>
      <c r="D682" s="175" t="s">
        <v>223</v>
      </c>
      <c r="E682" s="354">
        <v>3</v>
      </c>
      <c r="F682" s="355" t="s">
        <v>541</v>
      </c>
      <c r="G682" s="356" t="s">
        <v>545</v>
      </c>
      <c r="H682" s="357">
        <v>3541000</v>
      </c>
      <c r="J682" s="187"/>
    </row>
    <row r="683" spans="1:10" x14ac:dyDescent="0.25">
      <c r="A683" s="353">
        <v>13</v>
      </c>
      <c r="B683" s="316" t="s">
        <v>516</v>
      </c>
      <c r="C683" s="216"/>
      <c r="D683" s="175" t="s">
        <v>223</v>
      </c>
      <c r="E683" s="354">
        <v>5</v>
      </c>
      <c r="F683" s="355" t="s">
        <v>569</v>
      </c>
      <c r="G683" s="356" t="s">
        <v>544</v>
      </c>
      <c r="H683" s="357">
        <v>4401000</v>
      </c>
      <c r="J683" s="187"/>
    </row>
    <row r="684" spans="1:10" x14ac:dyDescent="0.25">
      <c r="A684" s="353">
        <v>14</v>
      </c>
      <c r="B684" s="316" t="s">
        <v>561</v>
      </c>
      <c r="C684" s="216"/>
      <c r="D684" s="175" t="s">
        <v>223</v>
      </c>
      <c r="E684" s="354">
        <v>5</v>
      </c>
      <c r="F684" s="355" t="s">
        <v>569</v>
      </c>
      <c r="G684" s="356" t="s">
        <v>544</v>
      </c>
      <c r="H684" s="357">
        <v>4401000</v>
      </c>
      <c r="J684" s="187"/>
    </row>
    <row r="685" spans="1:10" x14ac:dyDescent="0.25">
      <c r="A685" s="353">
        <v>15</v>
      </c>
      <c r="B685" s="316" t="s">
        <v>515</v>
      </c>
      <c r="C685" s="216"/>
      <c r="D685" s="175" t="s">
        <v>223</v>
      </c>
      <c r="E685" s="354">
        <v>3</v>
      </c>
      <c r="F685" s="355" t="s">
        <v>541</v>
      </c>
      <c r="G685" s="356" t="s">
        <v>545</v>
      </c>
      <c r="H685" s="357">
        <v>3541000</v>
      </c>
      <c r="J685" s="187"/>
    </row>
    <row r="686" spans="1:10" x14ac:dyDescent="0.25">
      <c r="A686" s="353">
        <v>16</v>
      </c>
      <c r="B686" s="316" t="s">
        <v>517</v>
      </c>
      <c r="C686" s="216"/>
      <c r="D686" s="175" t="s">
        <v>223</v>
      </c>
      <c r="E686" s="354">
        <v>3</v>
      </c>
      <c r="F686" s="355" t="s">
        <v>541</v>
      </c>
      <c r="G686" s="356" t="s">
        <v>545</v>
      </c>
      <c r="H686" s="357">
        <v>3541000</v>
      </c>
      <c r="J686" s="187"/>
    </row>
    <row r="687" spans="1:10" x14ac:dyDescent="0.25">
      <c r="A687" s="353">
        <v>17</v>
      </c>
      <c r="B687" s="316" t="s">
        <v>562</v>
      </c>
      <c r="C687" s="216"/>
      <c r="D687" s="175" t="s">
        <v>223</v>
      </c>
      <c r="E687" s="354">
        <v>3</v>
      </c>
      <c r="F687" s="355" t="s">
        <v>541</v>
      </c>
      <c r="G687" s="356" t="s">
        <v>545</v>
      </c>
      <c r="H687" s="357">
        <v>3541000</v>
      </c>
      <c r="J687" s="187"/>
    </row>
    <row r="688" spans="1:10" x14ac:dyDescent="0.25">
      <c r="A688" s="353">
        <v>18</v>
      </c>
      <c r="B688" s="316" t="s">
        <v>525</v>
      </c>
      <c r="C688" s="216"/>
      <c r="D688" s="175" t="s">
        <v>223</v>
      </c>
      <c r="E688" s="354">
        <v>3</v>
      </c>
      <c r="F688" s="355" t="s">
        <v>541</v>
      </c>
      <c r="G688" s="356" t="s">
        <v>545</v>
      </c>
      <c r="H688" s="357">
        <v>3541000</v>
      </c>
      <c r="J688" s="187"/>
    </row>
    <row r="689" spans="1:10" x14ac:dyDescent="0.25">
      <c r="A689" s="353">
        <v>19</v>
      </c>
      <c r="B689" s="316" t="s">
        <v>520</v>
      </c>
      <c r="C689" s="216"/>
      <c r="D689" s="175" t="s">
        <v>223</v>
      </c>
      <c r="E689" s="354">
        <v>3</v>
      </c>
      <c r="F689" s="355" t="s">
        <v>541</v>
      </c>
      <c r="G689" s="356" t="s">
        <v>545</v>
      </c>
      <c r="H689" s="357">
        <v>3541000</v>
      </c>
      <c r="J689" s="187"/>
    </row>
    <row r="690" spans="1:10" x14ac:dyDescent="0.25">
      <c r="A690" s="353">
        <v>20</v>
      </c>
      <c r="B690" s="316" t="s">
        <v>563</v>
      </c>
      <c r="C690" s="216"/>
      <c r="D690" s="175" t="s">
        <v>223</v>
      </c>
      <c r="E690" s="354">
        <v>3</v>
      </c>
      <c r="F690" s="355" t="s">
        <v>541</v>
      </c>
      <c r="G690" s="356" t="s">
        <v>545</v>
      </c>
      <c r="H690" s="357">
        <v>3621000</v>
      </c>
      <c r="J690" s="187"/>
    </row>
    <row r="691" spans="1:10" x14ac:dyDescent="0.25">
      <c r="A691" s="353">
        <v>21</v>
      </c>
      <c r="B691" s="316" t="s">
        <v>564</v>
      </c>
      <c r="C691" s="216"/>
      <c r="D691" s="175" t="s">
        <v>223</v>
      </c>
      <c r="E691" s="354">
        <v>3</v>
      </c>
      <c r="F691" s="355" t="s">
        <v>541</v>
      </c>
      <c r="G691" s="356" t="s">
        <v>545</v>
      </c>
      <c r="H691" s="357">
        <v>3697000</v>
      </c>
      <c r="J691" s="187"/>
    </row>
    <row r="692" spans="1:10" x14ac:dyDescent="0.25">
      <c r="A692" s="353">
        <v>22</v>
      </c>
      <c r="B692" s="316" t="s">
        <v>565</v>
      </c>
      <c r="C692" s="216"/>
      <c r="D692" s="175" t="s">
        <v>223</v>
      </c>
      <c r="E692" s="354">
        <v>3</v>
      </c>
      <c r="F692" s="355" t="s">
        <v>541</v>
      </c>
      <c r="G692" s="356" t="s">
        <v>545</v>
      </c>
      <c r="H692" s="357">
        <v>3697000</v>
      </c>
      <c r="J692" s="187"/>
    </row>
    <row r="693" spans="1:10" x14ac:dyDescent="0.25">
      <c r="A693" s="353">
        <v>23</v>
      </c>
      <c r="B693" s="316" t="s">
        <v>566</v>
      </c>
      <c r="C693" s="216"/>
      <c r="D693" s="175" t="s">
        <v>223</v>
      </c>
      <c r="E693" s="354">
        <v>3</v>
      </c>
      <c r="F693" s="355" t="s">
        <v>541</v>
      </c>
      <c r="G693" s="356" t="s">
        <v>545</v>
      </c>
      <c r="H693" s="357">
        <v>3697000</v>
      </c>
      <c r="J693" s="187"/>
    </row>
    <row r="694" spans="1:10" x14ac:dyDescent="0.25">
      <c r="A694" s="353">
        <v>24</v>
      </c>
      <c r="B694" s="316" t="s">
        <v>567</v>
      </c>
      <c r="C694" s="216"/>
      <c r="D694" s="175" t="s">
        <v>223</v>
      </c>
      <c r="E694" s="354">
        <v>3</v>
      </c>
      <c r="F694" s="355" t="s">
        <v>541</v>
      </c>
      <c r="G694" s="356" t="s">
        <v>545</v>
      </c>
      <c r="H694" s="357">
        <v>3697000</v>
      </c>
      <c r="J694" s="187"/>
    </row>
    <row r="695" spans="1:10" x14ac:dyDescent="0.25">
      <c r="A695" s="353">
        <v>25</v>
      </c>
      <c r="B695" s="316" t="s">
        <v>568</v>
      </c>
      <c r="C695" s="216"/>
      <c r="D695" s="175" t="s">
        <v>223</v>
      </c>
      <c r="E695" s="354">
        <v>3</v>
      </c>
      <c r="F695" s="355" t="s">
        <v>541</v>
      </c>
      <c r="G695" s="356" t="s">
        <v>545</v>
      </c>
      <c r="H695" s="357">
        <v>3697000</v>
      </c>
      <c r="J695" s="187"/>
    </row>
    <row r="696" spans="1:10" x14ac:dyDescent="0.25">
      <c r="A696" s="353">
        <v>26</v>
      </c>
      <c r="B696" s="316" t="s">
        <v>572</v>
      </c>
      <c r="C696" s="216"/>
      <c r="D696" s="175" t="s">
        <v>223</v>
      </c>
      <c r="E696" s="358">
        <v>3</v>
      </c>
      <c r="F696" s="355" t="s">
        <v>541</v>
      </c>
      <c r="G696" s="356" t="s">
        <v>545</v>
      </c>
      <c r="H696" s="357">
        <v>3386000</v>
      </c>
      <c r="J696" s="187"/>
    </row>
    <row r="697" spans="1:10" x14ac:dyDescent="0.25">
      <c r="A697" s="353">
        <v>27</v>
      </c>
      <c r="B697" s="316" t="s">
        <v>573</v>
      </c>
      <c r="C697" s="216"/>
      <c r="D697" s="175" t="s">
        <v>223</v>
      </c>
      <c r="E697" s="358">
        <v>3</v>
      </c>
      <c r="F697" s="355" t="s">
        <v>541</v>
      </c>
      <c r="G697" s="356" t="s">
        <v>545</v>
      </c>
      <c r="H697" s="357">
        <v>3720000</v>
      </c>
      <c r="J697" s="187"/>
    </row>
    <row r="698" spans="1:10" x14ac:dyDescent="0.25">
      <c r="A698" s="353"/>
      <c r="B698" s="175"/>
      <c r="C698" s="216"/>
      <c r="D698" s="175"/>
      <c r="E698" s="252"/>
      <c r="F698" s="335"/>
      <c r="G698" s="356"/>
      <c r="H698" s="357"/>
      <c r="J698" s="187"/>
    </row>
    <row r="699" spans="1:10" x14ac:dyDescent="0.25">
      <c r="A699" s="359"/>
      <c r="B699" s="231" t="s">
        <v>6</v>
      </c>
      <c r="C699" s="224"/>
      <c r="D699" s="224"/>
      <c r="E699" s="224"/>
      <c r="F699" s="224"/>
      <c r="G699" s="225"/>
      <c r="H699" s="336">
        <f>SUM(H671:H698)</f>
        <v>99931000</v>
      </c>
    </row>
    <row r="700" spans="1:10" ht="15.75" thickBot="1" x14ac:dyDescent="0.3">
      <c r="A700" s="508" t="e">
        <f ca="1">PROPER([2]!terbilang(H699)&amp;" rupiah")</f>
        <v>#NAME?</v>
      </c>
      <c r="B700" s="509"/>
      <c r="C700" s="509"/>
      <c r="D700" s="509"/>
      <c r="E700" s="509"/>
      <c r="F700" s="509"/>
      <c r="G700" s="509"/>
      <c r="H700" s="510"/>
    </row>
    <row r="701" spans="1:10" ht="15.75" thickTop="1" x14ac:dyDescent="0.25">
      <c r="A701" s="191"/>
      <c r="B701" s="191"/>
      <c r="C701" s="191"/>
      <c r="D701" s="191"/>
      <c r="E701" s="191"/>
      <c r="F701" s="333"/>
      <c r="G701" s="333"/>
      <c r="H701" s="333"/>
    </row>
    <row r="702" spans="1:10" x14ac:dyDescent="0.25">
      <c r="A702" s="227" t="s">
        <v>326</v>
      </c>
      <c r="B702" s="227"/>
      <c r="C702" s="504"/>
      <c r="D702" s="504"/>
      <c r="E702" s="504"/>
      <c r="F702" s="504"/>
      <c r="G702" s="504" t="s">
        <v>597</v>
      </c>
      <c r="H702" s="504"/>
    </row>
    <row r="703" spans="1:10" x14ac:dyDescent="0.25">
      <c r="A703" s="227" t="s">
        <v>67</v>
      </c>
      <c r="B703" s="227"/>
      <c r="C703" s="432" t="s">
        <v>231</v>
      </c>
      <c r="D703" s="432"/>
      <c r="E703" s="432"/>
      <c r="F703" s="432"/>
      <c r="G703" s="504" t="s">
        <v>327</v>
      </c>
      <c r="H703" s="504"/>
    </row>
    <row r="704" spans="1:10" x14ac:dyDescent="0.25">
      <c r="A704" s="227"/>
      <c r="B704" s="227"/>
      <c r="C704" s="103"/>
      <c r="D704" s="103"/>
      <c r="E704" s="103"/>
      <c r="F704" s="103"/>
      <c r="G704" s="333"/>
      <c r="H704" s="333"/>
    </row>
    <row r="705" spans="1:11" x14ac:dyDescent="0.25">
      <c r="A705" s="191"/>
      <c r="B705" s="191"/>
      <c r="C705" s="103"/>
      <c r="D705" s="103"/>
      <c r="E705" s="103"/>
      <c r="F705" s="103"/>
      <c r="G705" s="227"/>
      <c r="H705" s="191"/>
    </row>
    <row r="706" spans="1:11" x14ac:dyDescent="0.25">
      <c r="A706" s="191"/>
      <c r="B706" s="191"/>
      <c r="G706" s="191"/>
      <c r="H706" s="191"/>
    </row>
    <row r="707" spans="1:11" x14ac:dyDescent="0.25">
      <c r="A707" s="229" t="s">
        <v>328</v>
      </c>
      <c r="B707" s="229"/>
      <c r="C707" s="411" t="s">
        <v>65</v>
      </c>
      <c r="D707" s="411"/>
      <c r="E707" s="411"/>
      <c r="F707" s="411"/>
      <c r="G707" s="490" t="s">
        <v>329</v>
      </c>
      <c r="H707" s="490"/>
    </row>
    <row r="708" spans="1:11" x14ac:dyDescent="0.25">
      <c r="A708" s="227" t="s">
        <v>246</v>
      </c>
      <c r="B708" s="227"/>
      <c r="C708" s="409" t="s">
        <v>140</v>
      </c>
      <c r="D708" s="409"/>
      <c r="E708" s="409"/>
      <c r="F708" s="409"/>
      <c r="G708" s="491" t="s">
        <v>330</v>
      </c>
      <c r="H708" s="491"/>
    </row>
    <row r="715" spans="1:11" s="187" customFormat="1" ht="18" customHeight="1" x14ac:dyDescent="0.25">
      <c r="A715" s="494" t="s">
        <v>599</v>
      </c>
      <c r="B715" s="494"/>
      <c r="C715" s="494"/>
      <c r="D715" s="494"/>
      <c r="E715" s="494"/>
      <c r="F715" s="494"/>
      <c r="G715" s="494"/>
      <c r="H715" s="494"/>
      <c r="I715" s="186"/>
      <c r="J715" s="186"/>
      <c r="K715" s="186"/>
    </row>
    <row r="716" spans="1:11" s="187" customFormat="1" ht="18" customHeight="1" x14ac:dyDescent="0.2">
      <c r="A716" s="186"/>
      <c r="B716" s="236" t="s">
        <v>123</v>
      </c>
      <c r="C716" s="237" t="s">
        <v>310</v>
      </c>
      <c r="D716" s="188"/>
      <c r="E716" s="188"/>
      <c r="F716" s="188"/>
      <c r="G716" s="188"/>
      <c r="H716" s="188"/>
      <c r="I716" s="188"/>
      <c r="J716" s="186"/>
      <c r="K716" s="186"/>
    </row>
    <row r="717" spans="1:11" s="187" customFormat="1" ht="18" customHeight="1" x14ac:dyDescent="0.2">
      <c r="A717" s="186"/>
      <c r="B717" s="236" t="s">
        <v>128</v>
      </c>
      <c r="C717" s="236" t="s">
        <v>311</v>
      </c>
      <c r="D717" s="188"/>
      <c r="E717" s="188"/>
      <c r="F717" s="188"/>
      <c r="G717" s="188"/>
      <c r="H717" s="188"/>
      <c r="I717" s="188"/>
      <c r="J717" s="188"/>
      <c r="K717" s="188"/>
    </row>
    <row r="718" spans="1:11" s="187" customFormat="1" ht="18" customHeight="1" x14ac:dyDescent="0.2">
      <c r="A718" s="186"/>
      <c r="B718" s="236" t="s">
        <v>131</v>
      </c>
      <c r="C718" s="236" t="s">
        <v>357</v>
      </c>
      <c r="D718" s="188"/>
      <c r="E718" s="188"/>
      <c r="F718" s="188"/>
      <c r="G718" s="188"/>
      <c r="H718" s="188"/>
      <c r="I718" s="188"/>
      <c r="J718" s="188"/>
      <c r="K718" s="188"/>
    </row>
    <row r="719" spans="1:11" s="187" customFormat="1" ht="18" customHeight="1" x14ac:dyDescent="0.2">
      <c r="A719" s="186"/>
      <c r="B719" s="236" t="s">
        <v>312</v>
      </c>
      <c r="C719" s="238" t="s">
        <v>333</v>
      </c>
      <c r="D719" s="189"/>
      <c r="E719" s="188"/>
      <c r="F719" s="188"/>
      <c r="G719" s="188"/>
      <c r="H719" s="188"/>
      <c r="I719" s="188"/>
      <c r="J719" s="188"/>
      <c r="K719" s="188"/>
    </row>
    <row r="720" spans="1:11" ht="15.75" thickBot="1" x14ac:dyDescent="0.3">
      <c r="A720" s="190"/>
      <c r="B720" s="191"/>
      <c r="C720" s="191"/>
      <c r="D720" s="191"/>
      <c r="E720" s="191"/>
      <c r="F720" s="334"/>
      <c r="G720" s="191"/>
      <c r="H720" s="193"/>
    </row>
    <row r="721" spans="1:10" ht="15.75" thickTop="1" x14ac:dyDescent="0.25">
      <c r="A721" s="194"/>
      <c r="B721" s="495"/>
      <c r="C721" s="496"/>
      <c r="D721" s="194"/>
      <c r="E721" s="195" t="s">
        <v>313</v>
      </c>
      <c r="F721" s="195"/>
      <c r="G721" s="195"/>
      <c r="H721" s="196" t="s">
        <v>314</v>
      </c>
    </row>
    <row r="722" spans="1:10" x14ac:dyDescent="0.25">
      <c r="A722" s="197" t="s">
        <v>4</v>
      </c>
      <c r="B722" s="497" t="s">
        <v>13</v>
      </c>
      <c r="C722" s="498"/>
      <c r="D722" s="197" t="s">
        <v>315</v>
      </c>
      <c r="E722" s="198" t="s">
        <v>316</v>
      </c>
      <c r="F722" s="199" t="s">
        <v>169</v>
      </c>
      <c r="G722" s="198" t="s">
        <v>57</v>
      </c>
      <c r="H722" s="200" t="s">
        <v>318</v>
      </c>
    </row>
    <row r="723" spans="1:10" x14ac:dyDescent="0.25">
      <c r="A723" s="201"/>
      <c r="B723" s="499"/>
      <c r="C723" s="500"/>
      <c r="D723" s="202"/>
      <c r="E723" s="203" t="s">
        <v>319</v>
      </c>
      <c r="F723" s="198"/>
      <c r="G723" s="198"/>
      <c r="H723" s="200" t="s">
        <v>320</v>
      </c>
    </row>
    <row r="724" spans="1:10" x14ac:dyDescent="0.25">
      <c r="A724" s="204" t="s">
        <v>9</v>
      </c>
      <c r="B724" s="233" t="s">
        <v>10</v>
      </c>
      <c r="C724" s="232"/>
      <c r="D724" s="205" t="s">
        <v>12</v>
      </c>
      <c r="E724" s="204" t="s">
        <v>321</v>
      </c>
      <c r="F724" s="204" t="s">
        <v>322</v>
      </c>
      <c r="G724" s="204" t="s">
        <v>323</v>
      </c>
      <c r="H724" s="206" t="s">
        <v>324</v>
      </c>
    </row>
    <row r="725" spans="1:10" x14ac:dyDescent="0.25">
      <c r="A725" s="207"/>
      <c r="B725" s="234"/>
      <c r="C725" s="208"/>
      <c r="D725" s="207"/>
      <c r="E725" s="209"/>
      <c r="F725" s="207"/>
      <c r="G725" s="210"/>
      <c r="H725" s="211"/>
    </row>
    <row r="726" spans="1:10" x14ac:dyDescent="0.25">
      <c r="A726" s="212">
        <v>1</v>
      </c>
      <c r="B726" t="s">
        <v>600</v>
      </c>
      <c r="C726" s="216"/>
      <c r="D726" t="s">
        <v>71</v>
      </c>
      <c r="E726" s="252">
        <v>2</v>
      </c>
      <c r="F726" s="253" t="s">
        <v>191</v>
      </c>
      <c r="G726" s="328" t="s">
        <v>595</v>
      </c>
      <c r="H726" s="215">
        <v>1328000</v>
      </c>
    </row>
    <row r="727" spans="1:10" x14ac:dyDescent="0.25">
      <c r="A727" s="212">
        <v>2</v>
      </c>
      <c r="B727" t="s">
        <v>601</v>
      </c>
      <c r="C727" s="216"/>
      <c r="D727" t="s">
        <v>71</v>
      </c>
      <c r="E727" s="252">
        <v>2</v>
      </c>
      <c r="F727" s="253" t="s">
        <v>191</v>
      </c>
      <c r="G727" s="328" t="s">
        <v>595</v>
      </c>
      <c r="H727" s="215">
        <v>1328000</v>
      </c>
      <c r="J727" s="187"/>
    </row>
    <row r="728" spans="1:10" x14ac:dyDescent="0.25">
      <c r="A728" s="319"/>
      <c r="C728" s="216"/>
      <c r="E728" s="320"/>
      <c r="F728" s="253"/>
      <c r="G728" s="328"/>
      <c r="H728" s="215"/>
      <c r="J728" s="187"/>
    </row>
    <row r="729" spans="1:10" x14ac:dyDescent="0.25">
      <c r="A729" s="218"/>
      <c r="B729" s="235"/>
      <c r="C729" s="230"/>
      <c r="D729" s="219"/>
      <c r="E729" s="219"/>
      <c r="F729" s="220"/>
      <c r="G729" s="221"/>
      <c r="H729" s="222"/>
    </row>
    <row r="730" spans="1:10" x14ac:dyDescent="0.25">
      <c r="A730" s="223"/>
      <c r="B730" s="231" t="s">
        <v>6</v>
      </c>
      <c r="C730" s="224"/>
      <c r="D730" s="224"/>
      <c r="E730" s="224"/>
      <c r="F730" s="224"/>
      <c r="G730" s="225"/>
      <c r="H730" s="226">
        <f>SUM(H726:H729)</f>
        <v>2656000</v>
      </c>
    </row>
    <row r="731" spans="1:10" x14ac:dyDescent="0.25">
      <c r="A731" s="501" t="e">
        <f ca="1">PROPER([2]!terbilang(H730)&amp;" rupiah")</f>
        <v>#NAME?</v>
      </c>
      <c r="B731" s="502"/>
      <c r="C731" s="502"/>
      <c r="D731" s="502"/>
      <c r="E731" s="502"/>
      <c r="F731" s="502"/>
      <c r="G731" s="502"/>
      <c r="H731" s="503"/>
    </row>
    <row r="732" spans="1:10" x14ac:dyDescent="0.25">
      <c r="A732" s="191"/>
      <c r="B732" s="191"/>
      <c r="C732" s="191"/>
      <c r="D732" s="191"/>
      <c r="E732" s="191"/>
      <c r="F732" s="334"/>
      <c r="G732" s="334"/>
      <c r="H732" s="334"/>
    </row>
    <row r="733" spans="1:10" x14ac:dyDescent="0.25">
      <c r="A733" s="227" t="s">
        <v>326</v>
      </c>
      <c r="B733" s="227"/>
      <c r="C733" s="504"/>
      <c r="D733" s="504"/>
      <c r="E733" s="504"/>
      <c r="F733" s="504"/>
      <c r="G733" s="504" t="s">
        <v>598</v>
      </c>
      <c r="H733" s="504"/>
    </row>
    <row r="734" spans="1:10" x14ac:dyDescent="0.25">
      <c r="A734" s="227" t="s">
        <v>67</v>
      </c>
      <c r="B734" s="227"/>
      <c r="C734" s="432" t="s">
        <v>231</v>
      </c>
      <c r="D734" s="432"/>
      <c r="E734" s="432"/>
      <c r="F734" s="432"/>
      <c r="G734" s="504" t="s">
        <v>327</v>
      </c>
      <c r="H734" s="504"/>
    </row>
    <row r="735" spans="1:10" x14ac:dyDescent="0.25">
      <c r="A735" s="227"/>
      <c r="B735" s="227"/>
      <c r="C735" s="103"/>
      <c r="D735" s="103"/>
      <c r="E735" s="103"/>
      <c r="F735" s="103"/>
      <c r="G735" s="334"/>
      <c r="H735" s="334"/>
    </row>
    <row r="736" spans="1:10" x14ac:dyDescent="0.25">
      <c r="A736" s="191"/>
      <c r="B736" s="191"/>
      <c r="C736" s="103"/>
      <c r="D736" s="103"/>
      <c r="E736" s="103"/>
      <c r="F736" s="103"/>
      <c r="G736" s="227"/>
      <c r="H736" s="191"/>
    </row>
    <row r="737" spans="1:11" x14ac:dyDescent="0.25">
      <c r="A737" s="191"/>
      <c r="B737" s="191"/>
      <c r="G737" s="191"/>
      <c r="H737" s="191"/>
    </row>
    <row r="738" spans="1:11" x14ac:dyDescent="0.25">
      <c r="A738" s="229" t="s">
        <v>328</v>
      </c>
      <c r="B738" s="229"/>
      <c r="C738" s="411" t="s">
        <v>65</v>
      </c>
      <c r="D738" s="411"/>
      <c r="E738" s="411"/>
      <c r="F738" s="411"/>
      <c r="G738" s="490" t="s">
        <v>329</v>
      </c>
      <c r="H738" s="490"/>
    </row>
    <row r="739" spans="1:11" x14ac:dyDescent="0.25">
      <c r="A739" s="227" t="s">
        <v>246</v>
      </c>
      <c r="B739" s="227"/>
      <c r="C739" s="409" t="s">
        <v>140</v>
      </c>
      <c r="D739" s="409"/>
      <c r="E739" s="409"/>
      <c r="F739" s="409"/>
      <c r="G739" s="491" t="s">
        <v>330</v>
      </c>
      <c r="H739" s="491"/>
    </row>
    <row r="746" spans="1:11" s="187" customFormat="1" ht="18" customHeight="1" x14ac:dyDescent="0.25">
      <c r="A746" s="494" t="s">
        <v>602</v>
      </c>
      <c r="B746" s="494"/>
      <c r="C746" s="494"/>
      <c r="D746" s="494"/>
      <c r="E746" s="494"/>
      <c r="F746" s="494"/>
      <c r="G746" s="494"/>
      <c r="H746" s="494"/>
      <c r="I746" s="186"/>
      <c r="J746" s="186"/>
      <c r="K746" s="186"/>
    </row>
    <row r="747" spans="1:11" s="187" customFormat="1" ht="18" customHeight="1" x14ac:dyDescent="0.2">
      <c r="A747" s="186"/>
      <c r="B747" s="236" t="s">
        <v>123</v>
      </c>
      <c r="C747" s="237" t="s">
        <v>310</v>
      </c>
      <c r="D747" s="188"/>
      <c r="E747" s="188"/>
      <c r="F747" s="188"/>
      <c r="G747" s="188"/>
      <c r="H747" s="188"/>
      <c r="I747" s="188"/>
      <c r="J747" s="186"/>
      <c r="K747" s="186"/>
    </row>
    <row r="748" spans="1:11" s="187" customFormat="1" ht="18" customHeight="1" x14ac:dyDescent="0.2">
      <c r="A748" s="186"/>
      <c r="B748" s="236" t="s">
        <v>128</v>
      </c>
      <c r="C748" s="236" t="s">
        <v>311</v>
      </c>
      <c r="D748" s="188"/>
      <c r="E748" s="188"/>
      <c r="F748" s="188"/>
      <c r="G748" s="188"/>
      <c r="H748" s="188"/>
      <c r="I748" s="188"/>
      <c r="J748" s="188"/>
      <c r="K748" s="188"/>
    </row>
    <row r="749" spans="1:11" s="187" customFormat="1" ht="18" customHeight="1" x14ac:dyDescent="0.2">
      <c r="A749" s="186"/>
      <c r="B749" s="236" t="s">
        <v>131</v>
      </c>
      <c r="C749" s="236" t="s">
        <v>603</v>
      </c>
      <c r="D749" s="188"/>
      <c r="E749" s="188"/>
      <c r="F749" s="188"/>
      <c r="G749" s="188"/>
      <c r="H749" s="188"/>
      <c r="I749" s="188"/>
      <c r="J749" s="188"/>
      <c r="K749" s="188"/>
    </row>
    <row r="750" spans="1:11" s="187" customFormat="1" ht="18" customHeight="1" x14ac:dyDescent="0.2">
      <c r="A750" s="186"/>
      <c r="B750" s="236" t="s">
        <v>312</v>
      </c>
      <c r="C750" s="238" t="s">
        <v>333</v>
      </c>
      <c r="D750" s="189"/>
      <c r="E750" s="188"/>
      <c r="F750" s="188"/>
      <c r="G750" s="188"/>
      <c r="H750" s="188"/>
      <c r="I750" s="188"/>
      <c r="J750" s="188"/>
      <c r="K750" s="188"/>
    </row>
    <row r="751" spans="1:11" ht="15.75" thickBot="1" x14ac:dyDescent="0.3">
      <c r="A751" s="190"/>
      <c r="B751" s="191"/>
      <c r="C751" s="191"/>
      <c r="D751" s="191"/>
      <c r="E751" s="191"/>
      <c r="F751" s="334"/>
      <c r="G751" s="191"/>
      <c r="H751" s="193"/>
    </row>
    <row r="752" spans="1:11" ht="15.75" thickTop="1" x14ac:dyDescent="0.25">
      <c r="A752" s="194"/>
      <c r="B752" s="495"/>
      <c r="C752" s="496"/>
      <c r="D752" s="194"/>
      <c r="E752" s="195" t="s">
        <v>313</v>
      </c>
      <c r="F752" s="195"/>
      <c r="G752" s="195"/>
      <c r="H752" s="196" t="s">
        <v>314</v>
      </c>
    </row>
    <row r="753" spans="1:10" x14ac:dyDescent="0.25">
      <c r="A753" s="197" t="s">
        <v>4</v>
      </c>
      <c r="B753" s="497" t="s">
        <v>13</v>
      </c>
      <c r="C753" s="498"/>
      <c r="D753" s="197" t="s">
        <v>315</v>
      </c>
      <c r="E753" s="198" t="s">
        <v>316</v>
      </c>
      <c r="F753" s="199" t="s">
        <v>169</v>
      </c>
      <c r="G753" s="198" t="s">
        <v>57</v>
      </c>
      <c r="H753" s="200" t="s">
        <v>318</v>
      </c>
    </row>
    <row r="754" spans="1:10" x14ac:dyDescent="0.25">
      <c r="A754" s="201"/>
      <c r="B754" s="499"/>
      <c r="C754" s="500"/>
      <c r="D754" s="202"/>
      <c r="E754" s="203" t="s">
        <v>319</v>
      </c>
      <c r="F754" s="198"/>
      <c r="G754" s="198"/>
      <c r="H754" s="200" t="s">
        <v>320</v>
      </c>
    </row>
    <row r="755" spans="1:10" x14ac:dyDescent="0.25">
      <c r="A755" s="204" t="s">
        <v>9</v>
      </c>
      <c r="B755" s="233" t="s">
        <v>10</v>
      </c>
      <c r="C755" s="232"/>
      <c r="D755" s="205" t="s">
        <v>12</v>
      </c>
      <c r="E755" s="204" t="s">
        <v>321</v>
      </c>
      <c r="F755" s="204" t="s">
        <v>322</v>
      </c>
      <c r="G755" s="204" t="s">
        <v>323</v>
      </c>
      <c r="H755" s="206" t="s">
        <v>324</v>
      </c>
    </row>
    <row r="756" spans="1:10" x14ac:dyDescent="0.25">
      <c r="A756" s="207"/>
      <c r="B756" s="234"/>
      <c r="C756" s="208"/>
      <c r="D756" s="207"/>
      <c r="E756" s="209"/>
      <c r="F756" s="207"/>
      <c r="G756" s="210"/>
      <c r="H756" s="211"/>
    </row>
    <row r="757" spans="1:10" x14ac:dyDescent="0.25">
      <c r="A757" s="212">
        <v>1</v>
      </c>
      <c r="B757" t="s">
        <v>604</v>
      </c>
      <c r="C757" s="216"/>
      <c r="D757" t="s">
        <v>180</v>
      </c>
      <c r="E757" s="252">
        <v>3</v>
      </c>
      <c r="F757" s="253" t="s">
        <v>532</v>
      </c>
      <c r="G757" s="328" t="s">
        <v>533</v>
      </c>
      <c r="H757" s="215">
        <v>2566400</v>
      </c>
    </row>
    <row r="758" spans="1:10" x14ac:dyDescent="0.25">
      <c r="A758" s="212">
        <v>2</v>
      </c>
      <c r="B758" t="s">
        <v>605</v>
      </c>
      <c r="C758" s="216"/>
      <c r="D758" t="s">
        <v>71</v>
      </c>
      <c r="E758" s="252">
        <v>3</v>
      </c>
      <c r="F758" s="253" t="s">
        <v>191</v>
      </c>
      <c r="G758" s="328" t="s">
        <v>548</v>
      </c>
      <c r="H758" s="215">
        <v>1926000</v>
      </c>
      <c r="J758" s="187"/>
    </row>
    <row r="759" spans="1:10" x14ac:dyDescent="0.25">
      <c r="A759" s="319"/>
      <c r="C759" s="216"/>
      <c r="E759" s="320"/>
      <c r="F759" s="253"/>
      <c r="G759" s="328"/>
      <c r="H759" s="215"/>
      <c r="J759" s="187"/>
    </row>
    <row r="760" spans="1:10" x14ac:dyDescent="0.25">
      <c r="A760" s="218"/>
      <c r="B760" s="235"/>
      <c r="C760" s="230"/>
      <c r="D760" s="219"/>
      <c r="E760" s="219"/>
      <c r="F760" s="220"/>
      <c r="G760" s="221"/>
      <c r="H760" s="222"/>
    </row>
    <row r="761" spans="1:10" x14ac:dyDescent="0.25">
      <c r="A761" s="223"/>
      <c r="B761" s="231" t="s">
        <v>6</v>
      </c>
      <c r="C761" s="224"/>
      <c r="D761" s="224"/>
      <c r="E761" s="224"/>
      <c r="F761" s="224"/>
      <c r="G761" s="225"/>
      <c r="H761" s="226">
        <f>SUM(H757:H760)</f>
        <v>4492400</v>
      </c>
    </row>
    <row r="762" spans="1:10" x14ac:dyDescent="0.25">
      <c r="A762" s="501" t="e">
        <f ca="1">PROPER([2]!terbilang(H761)&amp;" rupiah")</f>
        <v>#NAME?</v>
      </c>
      <c r="B762" s="502"/>
      <c r="C762" s="502"/>
      <c r="D762" s="502"/>
      <c r="E762" s="502"/>
      <c r="F762" s="502"/>
      <c r="G762" s="502"/>
      <c r="H762" s="503"/>
    </row>
    <row r="763" spans="1:10" x14ac:dyDescent="0.25">
      <c r="A763" s="191"/>
      <c r="B763" s="191"/>
      <c r="C763" s="191"/>
      <c r="D763" s="191"/>
      <c r="E763" s="191"/>
      <c r="F763" s="334"/>
      <c r="G763" s="334"/>
      <c r="H763" s="334"/>
    </row>
    <row r="764" spans="1:10" x14ac:dyDescent="0.25">
      <c r="A764" s="227" t="s">
        <v>326</v>
      </c>
      <c r="B764" s="227"/>
      <c r="C764" s="504"/>
      <c r="D764" s="504"/>
      <c r="E764" s="504"/>
      <c r="F764" s="504"/>
      <c r="G764" s="504" t="s">
        <v>598</v>
      </c>
      <c r="H764" s="504"/>
    </row>
    <row r="765" spans="1:10" x14ac:dyDescent="0.25">
      <c r="A765" s="227" t="s">
        <v>67</v>
      </c>
      <c r="B765" s="227"/>
      <c r="C765" s="432" t="s">
        <v>231</v>
      </c>
      <c r="D765" s="432"/>
      <c r="E765" s="432"/>
      <c r="F765" s="432"/>
      <c r="G765" s="504" t="s">
        <v>327</v>
      </c>
      <c r="H765" s="504"/>
    </row>
    <row r="766" spans="1:10" x14ac:dyDescent="0.25">
      <c r="A766" s="227"/>
      <c r="B766" s="227"/>
      <c r="C766" s="103"/>
      <c r="D766" s="103"/>
      <c r="E766" s="103"/>
      <c r="F766" s="103"/>
      <c r="G766" s="334"/>
      <c r="H766" s="334"/>
    </row>
    <row r="767" spans="1:10" x14ac:dyDescent="0.25">
      <c r="A767" s="191"/>
      <c r="B767" s="191"/>
      <c r="C767" s="103"/>
      <c r="D767" s="103"/>
      <c r="E767" s="103"/>
      <c r="F767" s="103"/>
      <c r="G767" s="227"/>
      <c r="H767" s="191"/>
    </row>
    <row r="768" spans="1:10" x14ac:dyDescent="0.25">
      <c r="A768" s="191"/>
      <c r="B768" s="191"/>
      <c r="G768" s="191"/>
      <c r="H768" s="191"/>
    </row>
    <row r="769" spans="1:11" x14ac:dyDescent="0.25">
      <c r="A769" s="229" t="s">
        <v>328</v>
      </c>
      <c r="B769" s="229"/>
      <c r="C769" s="411" t="s">
        <v>65</v>
      </c>
      <c r="D769" s="411"/>
      <c r="E769" s="411"/>
      <c r="F769" s="411"/>
      <c r="G769" s="490" t="s">
        <v>329</v>
      </c>
      <c r="H769" s="490"/>
    </row>
    <row r="770" spans="1:11" x14ac:dyDescent="0.25">
      <c r="A770" s="227" t="s">
        <v>246</v>
      </c>
      <c r="B770" s="227"/>
      <c r="C770" s="409" t="s">
        <v>140</v>
      </c>
      <c r="D770" s="409"/>
      <c r="E770" s="409"/>
      <c r="F770" s="409"/>
      <c r="G770" s="491" t="s">
        <v>330</v>
      </c>
      <c r="H770" s="491"/>
    </row>
    <row r="777" spans="1:11" s="187" customFormat="1" ht="18" customHeight="1" x14ac:dyDescent="0.25">
      <c r="A777" s="494" t="s">
        <v>617</v>
      </c>
      <c r="B777" s="494"/>
      <c r="C777" s="494"/>
      <c r="D777" s="494"/>
      <c r="E777" s="494"/>
      <c r="F777" s="494"/>
      <c r="G777" s="494"/>
      <c r="H777" s="494"/>
      <c r="I777" s="186"/>
      <c r="J777" s="186"/>
      <c r="K777" s="186"/>
    </row>
    <row r="778" spans="1:11" s="187" customFormat="1" ht="18" customHeight="1" x14ac:dyDescent="0.2">
      <c r="A778" s="186"/>
      <c r="B778" s="236" t="s">
        <v>123</v>
      </c>
      <c r="C778" s="237" t="s">
        <v>310</v>
      </c>
      <c r="D778" s="188"/>
      <c r="E778" s="188"/>
      <c r="F778" s="188"/>
      <c r="G778" s="188"/>
      <c r="H778" s="188"/>
      <c r="I778" s="188"/>
      <c r="J778" s="186"/>
      <c r="K778" s="186"/>
    </row>
    <row r="779" spans="1:11" s="187" customFormat="1" ht="18" customHeight="1" x14ac:dyDescent="0.2">
      <c r="A779" s="186"/>
      <c r="B779" s="236" t="s">
        <v>128</v>
      </c>
      <c r="C779" s="236" t="s">
        <v>311</v>
      </c>
      <c r="D779" s="188"/>
      <c r="E779" s="188"/>
      <c r="F779" s="188"/>
      <c r="G779" s="188"/>
      <c r="H779" s="188"/>
      <c r="I779" s="188"/>
      <c r="J779" s="188"/>
      <c r="K779" s="188"/>
    </row>
    <row r="780" spans="1:11" s="187" customFormat="1" ht="18" customHeight="1" x14ac:dyDescent="0.2">
      <c r="A780" s="186"/>
      <c r="B780" s="236" t="s">
        <v>131</v>
      </c>
      <c r="C780" s="236" t="s">
        <v>385</v>
      </c>
      <c r="D780" s="188"/>
      <c r="E780" s="188"/>
      <c r="F780" s="188"/>
      <c r="G780" s="188"/>
      <c r="H780" s="188"/>
      <c r="I780" s="188"/>
      <c r="J780" s="188"/>
      <c r="K780" s="188"/>
    </row>
    <row r="781" spans="1:11" s="187" customFormat="1" ht="18" customHeight="1" x14ac:dyDescent="0.2">
      <c r="A781" s="186"/>
      <c r="B781" s="236" t="s">
        <v>312</v>
      </c>
      <c r="C781" s="238" t="s">
        <v>333</v>
      </c>
      <c r="D781" s="189"/>
      <c r="E781" s="188"/>
      <c r="F781" s="188"/>
      <c r="G781" s="188"/>
      <c r="H781" s="188"/>
      <c r="I781" s="188"/>
      <c r="J781" s="188"/>
      <c r="K781" s="188"/>
    </row>
    <row r="782" spans="1:11" ht="15.75" thickBot="1" x14ac:dyDescent="0.3">
      <c r="A782" s="190"/>
      <c r="B782" s="191"/>
      <c r="C782" s="191"/>
      <c r="D782" s="191"/>
      <c r="E782" s="191"/>
      <c r="F782" s="361"/>
      <c r="G782" s="191"/>
      <c r="H782" s="193"/>
    </row>
    <row r="783" spans="1:11" ht="15.75" thickTop="1" x14ac:dyDescent="0.25">
      <c r="A783" s="194"/>
      <c r="B783" s="495"/>
      <c r="C783" s="496"/>
      <c r="D783" s="194"/>
      <c r="E783" s="195" t="s">
        <v>313</v>
      </c>
      <c r="F783" s="195"/>
      <c r="G783" s="195"/>
      <c r="H783" s="196" t="s">
        <v>314</v>
      </c>
    </row>
    <row r="784" spans="1:11" x14ac:dyDescent="0.25">
      <c r="A784" s="197" t="s">
        <v>4</v>
      </c>
      <c r="B784" s="497" t="s">
        <v>13</v>
      </c>
      <c r="C784" s="498"/>
      <c r="D784" s="197" t="s">
        <v>315</v>
      </c>
      <c r="E784" s="198" t="s">
        <v>316</v>
      </c>
      <c r="F784" s="199" t="s">
        <v>169</v>
      </c>
      <c r="G784" s="198" t="s">
        <v>57</v>
      </c>
      <c r="H784" s="200" t="s">
        <v>318</v>
      </c>
    </row>
    <row r="785" spans="1:10" x14ac:dyDescent="0.25">
      <c r="A785" s="201"/>
      <c r="B785" s="499"/>
      <c r="C785" s="500"/>
      <c r="D785" s="202"/>
      <c r="E785" s="203" t="s">
        <v>319</v>
      </c>
      <c r="F785" s="198"/>
      <c r="G785" s="198"/>
      <c r="H785" s="200" t="s">
        <v>320</v>
      </c>
    </row>
    <row r="786" spans="1:10" x14ac:dyDescent="0.25">
      <c r="A786" s="204" t="s">
        <v>9</v>
      </c>
      <c r="B786" s="233" t="s">
        <v>10</v>
      </c>
      <c r="C786" s="232"/>
      <c r="D786" s="205" t="s">
        <v>12</v>
      </c>
      <c r="E786" s="204" t="s">
        <v>321</v>
      </c>
      <c r="F786" s="204" t="s">
        <v>322</v>
      </c>
      <c r="G786" s="204" t="s">
        <v>323</v>
      </c>
      <c r="H786" s="206" t="s">
        <v>324</v>
      </c>
    </row>
    <row r="787" spans="1:10" x14ac:dyDescent="0.25">
      <c r="A787" s="207"/>
      <c r="B787" s="234"/>
      <c r="C787" s="208"/>
      <c r="D787" s="207"/>
      <c r="E787" s="209"/>
      <c r="F787" s="207"/>
      <c r="G787" s="210"/>
      <c r="H787" s="211"/>
    </row>
    <row r="788" spans="1:10" x14ac:dyDescent="0.25">
      <c r="A788" s="212">
        <v>1</v>
      </c>
      <c r="B788" t="s">
        <v>614</v>
      </c>
      <c r="C788" s="216"/>
      <c r="D788" t="s">
        <v>71</v>
      </c>
      <c r="E788" s="252">
        <v>1</v>
      </c>
      <c r="F788" s="253" t="s">
        <v>608</v>
      </c>
      <c r="G788" s="328" t="s">
        <v>609</v>
      </c>
      <c r="H788" s="215">
        <v>430000</v>
      </c>
    </row>
    <row r="789" spans="1:10" x14ac:dyDescent="0.25">
      <c r="A789" s="212">
        <v>2</v>
      </c>
      <c r="B789" t="s">
        <v>615</v>
      </c>
      <c r="C789" s="216"/>
      <c r="D789" t="s">
        <v>71</v>
      </c>
      <c r="E789" s="252">
        <v>1</v>
      </c>
      <c r="F789" s="253" t="s">
        <v>608</v>
      </c>
      <c r="G789" s="328" t="s">
        <v>609</v>
      </c>
      <c r="H789" s="215">
        <v>430000</v>
      </c>
      <c r="J789" s="187"/>
    </row>
    <row r="790" spans="1:10" x14ac:dyDescent="0.25">
      <c r="A790" s="319"/>
      <c r="C790" s="216"/>
      <c r="E790" s="320"/>
      <c r="F790" s="253"/>
      <c r="G790" s="328"/>
      <c r="H790" s="215"/>
      <c r="J790" s="187"/>
    </row>
    <row r="791" spans="1:10" x14ac:dyDescent="0.25">
      <c r="A791" s="218"/>
      <c r="B791" s="235"/>
      <c r="C791" s="230"/>
      <c r="D791" s="219"/>
      <c r="E791" s="219"/>
      <c r="F791" s="220"/>
      <c r="G791" s="221"/>
      <c r="H791" s="222"/>
    </row>
    <row r="792" spans="1:10" x14ac:dyDescent="0.25">
      <c r="A792" s="223"/>
      <c r="B792" s="231" t="s">
        <v>6</v>
      </c>
      <c r="C792" s="224"/>
      <c r="D792" s="224"/>
      <c r="E792" s="224"/>
      <c r="F792" s="224"/>
      <c r="G792" s="225"/>
      <c r="H792" s="226">
        <f>SUM(H788:H791)</f>
        <v>860000</v>
      </c>
    </row>
    <row r="793" spans="1:10" x14ac:dyDescent="0.25">
      <c r="A793" s="501" t="e">
        <f ca="1">PROPER([1]!terbilang(H792)&amp;" rupiah")</f>
        <v>#NAME?</v>
      </c>
      <c r="B793" s="502"/>
      <c r="C793" s="502"/>
      <c r="D793" s="502"/>
      <c r="E793" s="502"/>
      <c r="F793" s="502"/>
      <c r="G793" s="502"/>
      <c r="H793" s="503"/>
    </row>
    <row r="794" spans="1:10" x14ac:dyDescent="0.25">
      <c r="A794" s="191"/>
      <c r="B794" s="191"/>
      <c r="C794" s="191"/>
      <c r="D794" s="191"/>
      <c r="E794" s="191"/>
      <c r="F794" s="361"/>
      <c r="G794" s="361"/>
      <c r="H794" s="361"/>
    </row>
    <row r="795" spans="1:10" x14ac:dyDescent="0.25">
      <c r="A795" s="227" t="s">
        <v>326</v>
      </c>
      <c r="B795" s="227"/>
      <c r="C795" s="504"/>
      <c r="D795" s="504"/>
      <c r="E795" s="504"/>
      <c r="F795" s="504"/>
      <c r="G795" s="504" t="s">
        <v>616</v>
      </c>
      <c r="H795" s="504"/>
    </row>
    <row r="796" spans="1:10" x14ac:dyDescent="0.25">
      <c r="A796" s="227" t="s">
        <v>67</v>
      </c>
      <c r="B796" s="227"/>
      <c r="C796" s="432" t="s">
        <v>231</v>
      </c>
      <c r="D796" s="432"/>
      <c r="E796" s="432"/>
      <c r="F796" s="432"/>
      <c r="G796" s="504" t="s">
        <v>327</v>
      </c>
      <c r="H796" s="504"/>
    </row>
    <row r="797" spans="1:10" x14ac:dyDescent="0.25">
      <c r="A797" s="227"/>
      <c r="B797" s="227"/>
      <c r="C797" s="103"/>
      <c r="D797" s="103"/>
      <c r="E797" s="103"/>
      <c r="F797" s="103"/>
      <c r="G797" s="361"/>
      <c r="H797" s="361"/>
    </row>
    <row r="798" spans="1:10" x14ac:dyDescent="0.25">
      <c r="A798" s="191"/>
      <c r="B798" s="191"/>
      <c r="C798" s="103"/>
      <c r="D798" s="103"/>
      <c r="E798" s="103"/>
      <c r="F798" s="103"/>
      <c r="G798" s="227"/>
      <c r="H798" s="191"/>
    </row>
    <row r="799" spans="1:10" x14ac:dyDescent="0.25">
      <c r="A799" s="191"/>
      <c r="B799" s="191"/>
      <c r="G799" s="191"/>
      <c r="H799" s="191"/>
    </row>
    <row r="800" spans="1:10" x14ac:dyDescent="0.25">
      <c r="A800" s="229" t="s">
        <v>328</v>
      </c>
      <c r="B800" s="229"/>
      <c r="C800" s="411" t="s">
        <v>65</v>
      </c>
      <c r="D800" s="411"/>
      <c r="E800" s="411"/>
      <c r="F800" s="411"/>
      <c r="G800" s="490" t="s">
        <v>329</v>
      </c>
      <c r="H800" s="490"/>
    </row>
    <row r="801" spans="1:11" x14ac:dyDescent="0.25">
      <c r="A801" s="227" t="s">
        <v>246</v>
      </c>
      <c r="B801" s="227"/>
      <c r="C801" s="409" t="s">
        <v>140</v>
      </c>
      <c r="D801" s="409"/>
      <c r="E801" s="409"/>
      <c r="F801" s="409"/>
      <c r="G801" s="491" t="s">
        <v>330</v>
      </c>
      <c r="H801" s="491"/>
    </row>
    <row r="808" spans="1:11" s="187" customFormat="1" ht="18" customHeight="1" x14ac:dyDescent="0.25">
      <c r="A808" s="494" t="s">
        <v>744</v>
      </c>
      <c r="B808" s="494"/>
      <c r="C808" s="494"/>
      <c r="D808" s="494"/>
      <c r="E808" s="494"/>
      <c r="F808" s="494"/>
      <c r="G808" s="494"/>
      <c r="H808" s="494"/>
      <c r="I808" s="186"/>
      <c r="J808" s="186"/>
      <c r="K808" s="186"/>
    </row>
    <row r="809" spans="1:11" s="187" customFormat="1" ht="18" customHeight="1" x14ac:dyDescent="0.2">
      <c r="A809" s="186"/>
      <c r="B809" s="236" t="s">
        <v>123</v>
      </c>
      <c r="C809" s="237" t="s">
        <v>310</v>
      </c>
      <c r="D809" s="188"/>
      <c r="E809" s="188"/>
      <c r="F809" s="188"/>
      <c r="G809" s="188"/>
      <c r="H809" s="188"/>
      <c r="I809" s="188"/>
      <c r="J809" s="186"/>
      <c r="K809" s="186"/>
    </row>
    <row r="810" spans="1:11" s="187" customFormat="1" ht="18" customHeight="1" x14ac:dyDescent="0.2">
      <c r="A810" s="186"/>
      <c r="B810" s="236" t="s">
        <v>128</v>
      </c>
      <c r="C810" s="236" t="s">
        <v>311</v>
      </c>
      <c r="D810" s="188"/>
      <c r="E810" s="188"/>
      <c r="F810" s="188"/>
      <c r="G810" s="188"/>
      <c r="H810" s="188"/>
      <c r="I810" s="188"/>
      <c r="J810" s="188"/>
      <c r="K810" s="188"/>
    </row>
    <row r="811" spans="1:11" s="187" customFormat="1" ht="18" customHeight="1" x14ac:dyDescent="0.2">
      <c r="A811" s="186"/>
      <c r="B811" s="236" t="s">
        <v>131</v>
      </c>
      <c r="C811" s="236" t="s">
        <v>385</v>
      </c>
      <c r="D811" s="188"/>
      <c r="E811" s="188"/>
      <c r="F811" s="188"/>
      <c r="G811" s="188"/>
      <c r="H811" s="188"/>
      <c r="I811" s="188"/>
      <c r="J811" s="188"/>
      <c r="K811" s="188"/>
    </row>
    <row r="812" spans="1:11" s="187" customFormat="1" ht="18" customHeight="1" x14ac:dyDescent="0.2">
      <c r="A812" s="186"/>
      <c r="B812" s="236" t="s">
        <v>312</v>
      </c>
      <c r="C812" s="238" t="s">
        <v>333</v>
      </c>
      <c r="D812" s="189"/>
      <c r="E812" s="188"/>
      <c r="F812" s="188"/>
      <c r="G812" s="188"/>
      <c r="H812" s="188"/>
      <c r="I812" s="188"/>
      <c r="J812" s="188"/>
      <c r="K812" s="188"/>
    </row>
    <row r="813" spans="1:11" ht="15.75" thickBot="1" x14ac:dyDescent="0.3">
      <c r="A813" s="190"/>
      <c r="B813" s="191"/>
      <c r="C813" s="191"/>
      <c r="D813" s="191"/>
      <c r="E813" s="191"/>
      <c r="F813" s="362"/>
      <c r="G813" s="191"/>
      <c r="H813" s="193"/>
    </row>
    <row r="814" spans="1:11" ht="15.75" thickTop="1" x14ac:dyDescent="0.25">
      <c r="A814" s="194"/>
      <c r="B814" s="495"/>
      <c r="C814" s="496"/>
      <c r="D814" s="194"/>
      <c r="E814" s="195" t="s">
        <v>313</v>
      </c>
      <c r="F814" s="195"/>
      <c r="G814" s="195"/>
      <c r="H814" s="196" t="s">
        <v>314</v>
      </c>
    </row>
    <row r="815" spans="1:11" x14ac:dyDescent="0.25">
      <c r="A815" s="197" t="s">
        <v>4</v>
      </c>
      <c r="B815" s="497" t="s">
        <v>13</v>
      </c>
      <c r="C815" s="498"/>
      <c r="D815" s="197" t="s">
        <v>315</v>
      </c>
      <c r="E815" s="198" t="s">
        <v>316</v>
      </c>
      <c r="F815" s="199" t="s">
        <v>169</v>
      </c>
      <c r="G815" s="198" t="s">
        <v>57</v>
      </c>
      <c r="H815" s="200" t="s">
        <v>318</v>
      </c>
    </row>
    <row r="816" spans="1:11" x14ac:dyDescent="0.25">
      <c r="A816" s="201"/>
      <c r="B816" s="499"/>
      <c r="C816" s="500"/>
      <c r="D816" s="202"/>
      <c r="E816" s="203" t="s">
        <v>319</v>
      </c>
      <c r="F816" s="198"/>
      <c r="G816" s="198"/>
      <c r="H816" s="200" t="s">
        <v>320</v>
      </c>
    </row>
    <row r="817" spans="1:10" x14ac:dyDescent="0.25">
      <c r="A817" s="204" t="s">
        <v>9</v>
      </c>
      <c r="B817" s="233" t="s">
        <v>10</v>
      </c>
      <c r="C817" s="232"/>
      <c r="D817" s="205" t="s">
        <v>12</v>
      </c>
      <c r="E817" s="204" t="s">
        <v>321</v>
      </c>
      <c r="F817" s="204" t="s">
        <v>322</v>
      </c>
      <c r="G817" s="204" t="s">
        <v>323</v>
      </c>
      <c r="H817" s="206" t="s">
        <v>324</v>
      </c>
    </row>
    <row r="818" spans="1:10" x14ac:dyDescent="0.25">
      <c r="A818" s="207"/>
      <c r="B818" s="234"/>
      <c r="C818" s="208"/>
      <c r="D818" s="207"/>
      <c r="E818" s="209"/>
      <c r="F818" s="207"/>
      <c r="G818" s="210"/>
      <c r="H818" s="211"/>
    </row>
    <row r="819" spans="1:10" ht="15.75" x14ac:dyDescent="0.25">
      <c r="A819" s="212">
        <v>1</v>
      </c>
      <c r="B819" s="367" t="s">
        <v>625</v>
      </c>
      <c r="C819" s="216"/>
      <c r="D819" t="s">
        <v>223</v>
      </c>
      <c r="E819" s="370">
        <v>5</v>
      </c>
      <c r="F819" s="253" t="s">
        <v>191</v>
      </c>
      <c r="G819" s="328" t="s">
        <v>619</v>
      </c>
      <c r="H819" s="215">
        <v>1050000</v>
      </c>
    </row>
    <row r="820" spans="1:10" ht="15.75" x14ac:dyDescent="0.25">
      <c r="A820" s="212">
        <v>2</v>
      </c>
      <c r="B820" s="367" t="s">
        <v>626</v>
      </c>
      <c r="C820" s="216"/>
      <c r="D820" t="s">
        <v>223</v>
      </c>
      <c r="E820" s="370">
        <v>5</v>
      </c>
      <c r="F820" s="253" t="s">
        <v>191</v>
      </c>
      <c r="G820" s="328" t="s">
        <v>619</v>
      </c>
      <c r="H820" s="215">
        <v>1050000</v>
      </c>
      <c r="J820" s="187"/>
    </row>
    <row r="821" spans="1:10" ht="15.75" x14ac:dyDescent="0.25">
      <c r="A821" s="212">
        <v>3</v>
      </c>
      <c r="B821" s="367" t="s">
        <v>627</v>
      </c>
      <c r="C821" s="216"/>
      <c r="D821" t="s">
        <v>223</v>
      </c>
      <c r="E821" s="370">
        <v>5</v>
      </c>
      <c r="F821" s="253" t="s">
        <v>191</v>
      </c>
      <c r="G821" s="328" t="s">
        <v>619</v>
      </c>
      <c r="H821" s="215">
        <v>1050000</v>
      </c>
      <c r="J821" s="187"/>
    </row>
    <row r="822" spans="1:10" ht="15.75" x14ac:dyDescent="0.25">
      <c r="A822" s="212">
        <v>4</v>
      </c>
      <c r="B822" s="367" t="s">
        <v>628</v>
      </c>
      <c r="C822" s="216"/>
      <c r="D822" t="s">
        <v>223</v>
      </c>
      <c r="E822" s="370">
        <v>5</v>
      </c>
      <c r="F822" s="253" t="s">
        <v>191</v>
      </c>
      <c r="G822" s="328" t="s">
        <v>619</v>
      </c>
      <c r="H822" s="215">
        <v>1050000</v>
      </c>
      <c r="J822" s="187"/>
    </row>
    <row r="823" spans="1:10" ht="15.75" x14ac:dyDescent="0.25">
      <c r="A823" s="212">
        <v>5</v>
      </c>
      <c r="B823" s="367" t="s">
        <v>629</v>
      </c>
      <c r="C823" s="216"/>
      <c r="D823" t="s">
        <v>223</v>
      </c>
      <c r="E823" s="370">
        <v>5</v>
      </c>
      <c r="F823" s="253" t="s">
        <v>191</v>
      </c>
      <c r="G823" s="328" t="s">
        <v>619</v>
      </c>
      <c r="H823" s="215">
        <v>1050000</v>
      </c>
      <c r="J823" s="187"/>
    </row>
    <row r="824" spans="1:10" ht="15.75" x14ac:dyDescent="0.25">
      <c r="A824" s="212">
        <v>6</v>
      </c>
      <c r="B824" s="367" t="s">
        <v>630</v>
      </c>
      <c r="C824" s="216"/>
      <c r="D824" t="s">
        <v>223</v>
      </c>
      <c r="E824" s="370">
        <v>5</v>
      </c>
      <c r="F824" s="253" t="s">
        <v>191</v>
      </c>
      <c r="G824" s="328" t="s">
        <v>619</v>
      </c>
      <c r="H824" s="215">
        <v>1050000</v>
      </c>
      <c r="J824" s="187"/>
    </row>
    <row r="825" spans="1:10" ht="15.75" x14ac:dyDescent="0.25">
      <c r="A825" s="212">
        <v>7</v>
      </c>
      <c r="B825" s="367" t="s">
        <v>631</v>
      </c>
      <c r="C825" s="216"/>
      <c r="D825" t="s">
        <v>223</v>
      </c>
      <c r="E825" s="370">
        <v>5</v>
      </c>
      <c r="F825" s="253" t="s">
        <v>191</v>
      </c>
      <c r="G825" s="328" t="s">
        <v>619</v>
      </c>
      <c r="H825" s="215">
        <v>1050000</v>
      </c>
      <c r="J825" s="187"/>
    </row>
    <row r="826" spans="1:10" ht="15.75" x14ac:dyDescent="0.25">
      <c r="A826" s="212">
        <v>8</v>
      </c>
      <c r="B826" s="367" t="s">
        <v>632</v>
      </c>
      <c r="C826" s="216"/>
      <c r="D826" t="s">
        <v>223</v>
      </c>
      <c r="E826" s="370">
        <v>5</v>
      </c>
      <c r="F826" s="253" t="s">
        <v>191</v>
      </c>
      <c r="G826" s="328" t="s">
        <v>619</v>
      </c>
      <c r="H826" s="215">
        <v>1050000</v>
      </c>
      <c r="J826" s="187"/>
    </row>
    <row r="827" spans="1:10" ht="15.75" x14ac:dyDescent="0.25">
      <c r="A827" s="212">
        <v>9</v>
      </c>
      <c r="B827" s="367" t="s">
        <v>633</v>
      </c>
      <c r="C827" s="216"/>
      <c r="D827" t="s">
        <v>223</v>
      </c>
      <c r="E827" s="370">
        <v>5</v>
      </c>
      <c r="F827" s="253" t="s">
        <v>191</v>
      </c>
      <c r="G827" s="328" t="s">
        <v>619</v>
      </c>
      <c r="H827" s="215">
        <v>1050000</v>
      </c>
      <c r="J827" s="187"/>
    </row>
    <row r="828" spans="1:10" ht="15.75" x14ac:dyDescent="0.25">
      <c r="A828" s="212">
        <v>10</v>
      </c>
      <c r="B828" s="367" t="s">
        <v>634</v>
      </c>
      <c r="C828" s="216"/>
      <c r="D828" t="s">
        <v>223</v>
      </c>
      <c r="E828" s="370">
        <v>5</v>
      </c>
      <c r="F828" s="253" t="s">
        <v>191</v>
      </c>
      <c r="G828" s="328" t="s">
        <v>619</v>
      </c>
      <c r="H828" s="215">
        <v>1050000</v>
      </c>
      <c r="J828" s="187"/>
    </row>
    <row r="829" spans="1:10" ht="15.75" x14ac:dyDescent="0.25">
      <c r="A829" s="212">
        <v>11</v>
      </c>
      <c r="B829" s="367" t="s">
        <v>635</v>
      </c>
      <c r="C829" s="216"/>
      <c r="D829" t="s">
        <v>223</v>
      </c>
      <c r="E829" s="370">
        <v>5</v>
      </c>
      <c r="F829" s="253" t="s">
        <v>191</v>
      </c>
      <c r="G829" s="328" t="s">
        <v>619</v>
      </c>
      <c r="H829" s="215">
        <v>1050000</v>
      </c>
      <c r="J829" s="187"/>
    </row>
    <row r="830" spans="1:10" ht="15.75" x14ac:dyDescent="0.25">
      <c r="A830" s="212">
        <v>12</v>
      </c>
      <c r="B830" s="367" t="s">
        <v>636</v>
      </c>
      <c r="C830" s="216"/>
      <c r="D830" t="s">
        <v>223</v>
      </c>
      <c r="E830" s="370">
        <v>5</v>
      </c>
      <c r="F830" s="253" t="s">
        <v>191</v>
      </c>
      <c r="G830" s="328" t="s">
        <v>619</v>
      </c>
      <c r="H830" s="215">
        <v>1050000</v>
      </c>
      <c r="J830" s="187"/>
    </row>
    <row r="831" spans="1:10" ht="15.75" x14ac:dyDescent="0.25">
      <c r="A831" s="212">
        <v>13</v>
      </c>
      <c r="B831" s="367" t="s">
        <v>637</v>
      </c>
      <c r="C831" s="216"/>
      <c r="D831" t="s">
        <v>223</v>
      </c>
      <c r="E831" s="370">
        <v>5</v>
      </c>
      <c r="F831" s="253" t="s">
        <v>191</v>
      </c>
      <c r="G831" s="328" t="s">
        <v>619</v>
      </c>
      <c r="H831" s="215">
        <v>1050000</v>
      </c>
      <c r="J831" s="187"/>
    </row>
    <row r="832" spans="1:10" ht="15.75" x14ac:dyDescent="0.25">
      <c r="A832" s="212">
        <v>14</v>
      </c>
      <c r="B832" s="367" t="s">
        <v>638</v>
      </c>
      <c r="C832" s="216"/>
      <c r="D832" t="s">
        <v>223</v>
      </c>
      <c r="E832" s="370">
        <v>5</v>
      </c>
      <c r="F832" s="253" t="s">
        <v>191</v>
      </c>
      <c r="G832" s="328" t="s">
        <v>619</v>
      </c>
      <c r="H832" s="215">
        <v>1050000</v>
      </c>
      <c r="J832" s="187"/>
    </row>
    <row r="833" spans="1:10" ht="15.75" x14ac:dyDescent="0.25">
      <c r="A833" s="212">
        <v>15</v>
      </c>
      <c r="B833" s="367" t="s">
        <v>639</v>
      </c>
      <c r="C833" s="216"/>
      <c r="D833" t="s">
        <v>223</v>
      </c>
      <c r="E833" s="370">
        <v>5</v>
      </c>
      <c r="F833" s="253" t="s">
        <v>191</v>
      </c>
      <c r="G833" s="328" t="s">
        <v>619</v>
      </c>
      <c r="H833" s="215">
        <v>1050000</v>
      </c>
      <c r="J833" s="187"/>
    </row>
    <row r="834" spans="1:10" ht="15.75" x14ac:dyDescent="0.25">
      <c r="A834" s="212">
        <v>16</v>
      </c>
      <c r="B834" s="367" t="s">
        <v>640</v>
      </c>
      <c r="C834" s="216"/>
      <c r="D834" t="s">
        <v>223</v>
      </c>
      <c r="E834" s="370">
        <v>5</v>
      </c>
      <c r="F834" s="253" t="s">
        <v>191</v>
      </c>
      <c r="G834" s="328" t="s">
        <v>619</v>
      </c>
      <c r="H834" s="215">
        <v>1050000</v>
      </c>
      <c r="J834" s="187"/>
    </row>
    <row r="835" spans="1:10" ht="15.75" x14ac:dyDescent="0.25">
      <c r="A835" s="212">
        <v>17</v>
      </c>
      <c r="B835" s="367" t="s">
        <v>641</v>
      </c>
      <c r="C835" s="216"/>
      <c r="D835" t="s">
        <v>223</v>
      </c>
      <c r="E835" s="370">
        <v>5</v>
      </c>
      <c r="F835" s="253" t="s">
        <v>191</v>
      </c>
      <c r="G835" s="328" t="s">
        <v>619</v>
      </c>
      <c r="H835" s="215">
        <v>1050000</v>
      </c>
      <c r="J835" s="187"/>
    </row>
    <row r="836" spans="1:10" ht="15.75" x14ac:dyDescent="0.25">
      <c r="A836" s="212">
        <v>18</v>
      </c>
      <c r="B836" s="367" t="s">
        <v>642</v>
      </c>
      <c r="C836" s="216"/>
      <c r="D836" t="s">
        <v>223</v>
      </c>
      <c r="E836" s="370">
        <v>5</v>
      </c>
      <c r="F836" s="253" t="s">
        <v>191</v>
      </c>
      <c r="G836" s="328" t="s">
        <v>619</v>
      </c>
      <c r="H836" s="215">
        <v>1050000</v>
      </c>
      <c r="J836" s="187"/>
    </row>
    <row r="837" spans="1:10" ht="15.75" x14ac:dyDescent="0.25">
      <c r="A837" s="212">
        <v>19</v>
      </c>
      <c r="B837" s="367" t="s">
        <v>643</v>
      </c>
      <c r="C837" s="216"/>
      <c r="D837" t="s">
        <v>223</v>
      </c>
      <c r="E837" s="370">
        <v>5</v>
      </c>
      <c r="F837" s="253" t="s">
        <v>191</v>
      </c>
      <c r="G837" s="328" t="s">
        <v>619</v>
      </c>
      <c r="H837" s="215">
        <v>1050000</v>
      </c>
      <c r="J837" s="187"/>
    </row>
    <row r="838" spans="1:10" ht="15.75" x14ac:dyDescent="0.25">
      <c r="A838" s="212">
        <v>20</v>
      </c>
      <c r="B838" s="367" t="s">
        <v>644</v>
      </c>
      <c r="C838" s="216"/>
      <c r="D838" t="s">
        <v>223</v>
      </c>
      <c r="E838" s="370">
        <v>5</v>
      </c>
      <c r="F838" s="253" t="s">
        <v>191</v>
      </c>
      <c r="G838" s="328" t="s">
        <v>619</v>
      </c>
      <c r="H838" s="215">
        <v>1050000</v>
      </c>
      <c r="J838" s="187"/>
    </row>
    <row r="839" spans="1:10" ht="15.75" x14ac:dyDescent="0.25">
      <c r="A839" s="212">
        <v>21</v>
      </c>
      <c r="B839" s="367" t="s">
        <v>645</v>
      </c>
      <c r="C839" s="216"/>
      <c r="D839" t="s">
        <v>223</v>
      </c>
      <c r="E839" s="370">
        <v>5</v>
      </c>
      <c r="F839" s="253" t="s">
        <v>191</v>
      </c>
      <c r="G839" s="328" t="s">
        <v>619</v>
      </c>
      <c r="H839" s="215">
        <v>1050000</v>
      </c>
      <c r="J839" s="187"/>
    </row>
    <row r="840" spans="1:10" ht="15.75" x14ac:dyDescent="0.25">
      <c r="A840" s="212">
        <v>22</v>
      </c>
      <c r="B840" s="367" t="s">
        <v>646</v>
      </c>
      <c r="C840" s="216"/>
      <c r="D840" t="s">
        <v>223</v>
      </c>
      <c r="E840" s="370">
        <v>5</v>
      </c>
      <c r="F840" s="253" t="s">
        <v>191</v>
      </c>
      <c r="G840" s="328" t="s">
        <v>619</v>
      </c>
      <c r="H840" s="215">
        <v>1050000</v>
      </c>
      <c r="J840" s="187"/>
    </row>
    <row r="841" spans="1:10" ht="15.75" x14ac:dyDescent="0.25">
      <c r="A841" s="212">
        <v>23</v>
      </c>
      <c r="B841" s="367" t="s">
        <v>647</v>
      </c>
      <c r="C841" s="216"/>
      <c r="D841" t="s">
        <v>223</v>
      </c>
      <c r="E841" s="370">
        <v>5</v>
      </c>
      <c r="F841" s="253" t="s">
        <v>191</v>
      </c>
      <c r="G841" s="328" t="s">
        <v>619</v>
      </c>
      <c r="H841" s="215">
        <v>1050000</v>
      </c>
      <c r="J841" s="187"/>
    </row>
    <row r="842" spans="1:10" ht="15.75" x14ac:dyDescent="0.25">
      <c r="A842" s="212">
        <v>24</v>
      </c>
      <c r="B842" s="367" t="s">
        <v>648</v>
      </c>
      <c r="C842" s="216"/>
      <c r="D842" t="s">
        <v>223</v>
      </c>
      <c r="E842" s="370">
        <v>5</v>
      </c>
      <c r="F842" s="253" t="s">
        <v>191</v>
      </c>
      <c r="G842" s="328" t="s">
        <v>619</v>
      </c>
      <c r="H842" s="215">
        <v>1050000</v>
      </c>
      <c r="J842" s="187"/>
    </row>
    <row r="843" spans="1:10" ht="15.75" x14ac:dyDescent="0.25">
      <c r="A843" s="212">
        <v>25</v>
      </c>
      <c r="B843" s="367" t="s">
        <v>649</v>
      </c>
      <c r="C843" s="216"/>
      <c r="D843" t="s">
        <v>223</v>
      </c>
      <c r="E843" s="370">
        <v>5</v>
      </c>
      <c r="F843" s="253" t="s">
        <v>191</v>
      </c>
      <c r="G843" s="328" t="s">
        <v>619</v>
      </c>
      <c r="H843" s="215">
        <v>1050000</v>
      </c>
      <c r="J843" s="187"/>
    </row>
    <row r="844" spans="1:10" ht="15.75" x14ac:dyDescent="0.25">
      <c r="A844" s="212">
        <v>26</v>
      </c>
      <c r="B844" s="367" t="s">
        <v>650</v>
      </c>
      <c r="C844" s="216"/>
      <c r="D844" t="s">
        <v>223</v>
      </c>
      <c r="E844" s="370">
        <v>5</v>
      </c>
      <c r="F844" s="253" t="s">
        <v>191</v>
      </c>
      <c r="G844" s="328" t="s">
        <v>619</v>
      </c>
      <c r="H844" s="215">
        <v>1050000</v>
      </c>
      <c r="J844" s="187"/>
    </row>
    <row r="845" spans="1:10" ht="15.75" x14ac:dyDescent="0.25">
      <c r="A845" s="212">
        <v>27</v>
      </c>
      <c r="B845" s="367" t="s">
        <v>651</v>
      </c>
      <c r="C845" s="216"/>
      <c r="D845" t="s">
        <v>223</v>
      </c>
      <c r="E845" s="370">
        <v>5</v>
      </c>
      <c r="F845" s="253" t="s">
        <v>191</v>
      </c>
      <c r="G845" s="328" t="s">
        <v>619</v>
      </c>
      <c r="H845" s="215">
        <v>1050000</v>
      </c>
      <c r="J845" s="187"/>
    </row>
    <row r="846" spans="1:10" ht="15.75" x14ac:dyDescent="0.25">
      <c r="A846" s="212">
        <v>28</v>
      </c>
      <c r="B846" s="367" t="s">
        <v>652</v>
      </c>
      <c r="C846" s="216"/>
      <c r="D846" t="s">
        <v>223</v>
      </c>
      <c r="E846" s="370">
        <v>5</v>
      </c>
      <c r="F846" s="253" t="s">
        <v>191</v>
      </c>
      <c r="G846" s="328" t="s">
        <v>619</v>
      </c>
      <c r="H846" s="215">
        <v>1050000</v>
      </c>
      <c r="J846" s="187"/>
    </row>
    <row r="847" spans="1:10" ht="15.75" x14ac:dyDescent="0.25">
      <c r="A847" s="212">
        <v>29</v>
      </c>
      <c r="B847" s="367" t="s">
        <v>653</v>
      </c>
      <c r="C847" s="216"/>
      <c r="D847" t="s">
        <v>223</v>
      </c>
      <c r="E847" s="370">
        <v>5</v>
      </c>
      <c r="F847" s="253" t="s">
        <v>191</v>
      </c>
      <c r="G847" s="328" t="s">
        <v>619</v>
      </c>
      <c r="H847" s="215">
        <v>1050000</v>
      </c>
      <c r="J847" s="187"/>
    </row>
    <row r="848" spans="1:10" ht="15.75" x14ac:dyDescent="0.25">
      <c r="A848" s="212">
        <v>30</v>
      </c>
      <c r="B848" s="367" t="s">
        <v>654</v>
      </c>
      <c r="C848" s="216"/>
      <c r="D848" t="s">
        <v>223</v>
      </c>
      <c r="E848" s="370">
        <v>5</v>
      </c>
      <c r="F848" s="253" t="s">
        <v>191</v>
      </c>
      <c r="G848" s="328" t="s">
        <v>619</v>
      </c>
      <c r="H848" s="215">
        <v>1050000</v>
      </c>
      <c r="J848" s="187"/>
    </row>
    <row r="849" spans="1:10" ht="15.75" x14ac:dyDescent="0.25">
      <c r="A849" s="212">
        <v>31</v>
      </c>
      <c r="B849" s="367" t="s">
        <v>655</v>
      </c>
      <c r="C849" s="216"/>
      <c r="D849" t="s">
        <v>223</v>
      </c>
      <c r="E849" s="370">
        <v>5</v>
      </c>
      <c r="F849" s="253" t="s">
        <v>191</v>
      </c>
      <c r="G849" s="328" t="s">
        <v>619</v>
      </c>
      <c r="H849" s="215">
        <v>1050000</v>
      </c>
      <c r="J849" s="187"/>
    </row>
    <row r="850" spans="1:10" ht="15.75" x14ac:dyDescent="0.25">
      <c r="A850" s="212">
        <v>32</v>
      </c>
      <c r="B850" s="367" t="s">
        <v>656</v>
      </c>
      <c r="C850" s="216"/>
      <c r="D850" t="s">
        <v>223</v>
      </c>
      <c r="E850" s="370">
        <v>5</v>
      </c>
      <c r="F850" s="253" t="s">
        <v>191</v>
      </c>
      <c r="G850" s="328" t="s">
        <v>619</v>
      </c>
      <c r="H850" s="215">
        <v>1050000</v>
      </c>
      <c r="J850" s="187"/>
    </row>
    <row r="851" spans="1:10" ht="15.75" x14ac:dyDescent="0.25">
      <c r="A851" s="212">
        <v>33</v>
      </c>
      <c r="B851" s="367" t="s">
        <v>657</v>
      </c>
      <c r="C851" s="216"/>
      <c r="D851" t="s">
        <v>223</v>
      </c>
      <c r="E851" s="370">
        <v>5</v>
      </c>
      <c r="F851" s="253" t="s">
        <v>191</v>
      </c>
      <c r="G851" s="328" t="s">
        <v>619</v>
      </c>
      <c r="H851" s="215">
        <v>1050000</v>
      </c>
      <c r="J851" s="187"/>
    </row>
    <row r="852" spans="1:10" ht="15.75" x14ac:dyDescent="0.25">
      <c r="A852" s="212">
        <v>34</v>
      </c>
      <c r="B852" s="367" t="s">
        <v>658</v>
      </c>
      <c r="C852" s="216"/>
      <c r="D852" t="s">
        <v>223</v>
      </c>
      <c r="E852" s="370">
        <v>5</v>
      </c>
      <c r="F852" s="253" t="s">
        <v>191</v>
      </c>
      <c r="G852" s="328" t="s">
        <v>619</v>
      </c>
      <c r="H852" s="215">
        <v>1050000</v>
      </c>
      <c r="J852" s="187"/>
    </row>
    <row r="853" spans="1:10" ht="15.75" x14ac:dyDescent="0.25">
      <c r="A853" s="212">
        <v>35</v>
      </c>
      <c r="B853" s="367" t="s">
        <v>659</v>
      </c>
      <c r="C853" s="216"/>
      <c r="D853" t="s">
        <v>223</v>
      </c>
      <c r="E853" s="370">
        <v>5</v>
      </c>
      <c r="F853" s="253" t="s">
        <v>191</v>
      </c>
      <c r="G853" s="328" t="s">
        <v>619</v>
      </c>
      <c r="H853" s="215">
        <v>1050000</v>
      </c>
      <c r="J853" s="187"/>
    </row>
    <row r="854" spans="1:10" ht="15.75" x14ac:dyDescent="0.25">
      <c r="A854" s="212">
        <v>36</v>
      </c>
      <c r="B854" s="367" t="s">
        <v>660</v>
      </c>
      <c r="C854" s="216"/>
      <c r="D854" t="s">
        <v>223</v>
      </c>
      <c r="E854" s="370">
        <v>5</v>
      </c>
      <c r="F854" s="253" t="s">
        <v>191</v>
      </c>
      <c r="G854" s="328" t="s">
        <v>619</v>
      </c>
      <c r="H854" s="215">
        <v>1050000</v>
      </c>
      <c r="J854" s="187"/>
    </row>
    <row r="855" spans="1:10" ht="15.75" x14ac:dyDescent="0.25">
      <c r="A855" s="212">
        <v>37</v>
      </c>
      <c r="B855" s="367" t="s">
        <v>661</v>
      </c>
      <c r="C855" s="216"/>
      <c r="D855" t="s">
        <v>223</v>
      </c>
      <c r="E855" s="370">
        <v>5</v>
      </c>
      <c r="F855" s="253" t="s">
        <v>191</v>
      </c>
      <c r="G855" s="328" t="s">
        <v>619</v>
      </c>
      <c r="H855" s="215">
        <v>1050000</v>
      </c>
      <c r="J855" s="187"/>
    </row>
    <row r="856" spans="1:10" ht="15.75" x14ac:dyDescent="0.25">
      <c r="A856" s="212">
        <v>38</v>
      </c>
      <c r="B856" s="367" t="s">
        <v>662</v>
      </c>
      <c r="C856" s="216"/>
      <c r="D856" t="s">
        <v>223</v>
      </c>
      <c r="E856" s="370">
        <v>5</v>
      </c>
      <c r="F856" s="253" t="s">
        <v>191</v>
      </c>
      <c r="G856" s="328" t="s">
        <v>619</v>
      </c>
      <c r="H856" s="215">
        <v>1050000</v>
      </c>
      <c r="J856" s="187"/>
    </row>
    <row r="857" spans="1:10" ht="15.75" x14ac:dyDescent="0.25">
      <c r="A857" s="371"/>
      <c r="B857" s="505" t="s">
        <v>745</v>
      </c>
      <c r="C857" s="506"/>
      <c r="D857" s="372"/>
      <c r="E857" s="373"/>
      <c r="F857" s="374"/>
      <c r="G857" s="375"/>
      <c r="H857" s="376">
        <f>SUM(H819:H856)</f>
        <v>39900000</v>
      </c>
      <c r="J857" s="187"/>
    </row>
    <row r="858" spans="1:10" ht="15.75" x14ac:dyDescent="0.25">
      <c r="A858" s="371"/>
      <c r="B858" s="505" t="s">
        <v>746</v>
      </c>
      <c r="C858" s="506"/>
      <c r="D858" s="372"/>
      <c r="E858" s="373"/>
      <c r="F858" s="374"/>
      <c r="G858" s="375"/>
      <c r="H858" s="376">
        <f>H857</f>
        <v>39900000</v>
      </c>
      <c r="J858" s="187"/>
    </row>
    <row r="859" spans="1:10" ht="15.75" x14ac:dyDescent="0.25">
      <c r="A859" s="212">
        <v>39</v>
      </c>
      <c r="B859" s="367" t="s">
        <v>663</v>
      </c>
      <c r="C859" s="216"/>
      <c r="D859" t="s">
        <v>223</v>
      </c>
      <c r="E859" s="370">
        <v>5</v>
      </c>
      <c r="F859" s="253" t="s">
        <v>191</v>
      </c>
      <c r="G859" s="328" t="s">
        <v>619</v>
      </c>
      <c r="H859" s="215">
        <v>1050000</v>
      </c>
      <c r="J859" s="187"/>
    </row>
    <row r="860" spans="1:10" ht="15.75" x14ac:dyDescent="0.25">
      <c r="A860" s="212">
        <v>40</v>
      </c>
      <c r="B860" s="367" t="s">
        <v>664</v>
      </c>
      <c r="C860" s="216"/>
      <c r="D860" t="s">
        <v>223</v>
      </c>
      <c r="E860" s="370">
        <v>5</v>
      </c>
      <c r="F860" s="253" t="s">
        <v>191</v>
      </c>
      <c r="G860" s="328" t="s">
        <v>619</v>
      </c>
      <c r="H860" s="215">
        <v>1050000</v>
      </c>
      <c r="J860" s="187"/>
    </row>
    <row r="861" spans="1:10" ht="15.75" x14ac:dyDescent="0.25">
      <c r="A861" s="212">
        <v>41</v>
      </c>
      <c r="B861" s="368" t="s">
        <v>665</v>
      </c>
      <c r="C861" s="216"/>
      <c r="D861" t="s">
        <v>223</v>
      </c>
      <c r="E861" s="370">
        <v>5</v>
      </c>
      <c r="F861" s="253" t="s">
        <v>191</v>
      </c>
      <c r="G861" s="328" t="s">
        <v>619</v>
      </c>
      <c r="H861" s="215">
        <v>1050000</v>
      </c>
      <c r="J861" s="187"/>
    </row>
    <row r="862" spans="1:10" ht="15.75" x14ac:dyDescent="0.25">
      <c r="A862" s="212">
        <v>42</v>
      </c>
      <c r="B862" s="368" t="s">
        <v>666</v>
      </c>
      <c r="C862" s="216"/>
      <c r="D862" t="s">
        <v>223</v>
      </c>
      <c r="E862" s="370">
        <v>5</v>
      </c>
      <c r="F862" s="253" t="s">
        <v>191</v>
      </c>
      <c r="G862" s="328" t="s">
        <v>619</v>
      </c>
      <c r="H862" s="215">
        <v>1050000</v>
      </c>
      <c r="J862" s="187"/>
    </row>
    <row r="863" spans="1:10" ht="15.75" x14ac:dyDescent="0.25">
      <c r="A863" s="212">
        <v>43</v>
      </c>
      <c r="B863" s="368" t="s">
        <v>667</v>
      </c>
      <c r="C863" s="216"/>
      <c r="D863" t="s">
        <v>223</v>
      </c>
      <c r="E863" s="370">
        <v>5</v>
      </c>
      <c r="F863" s="253" t="s">
        <v>191</v>
      </c>
      <c r="G863" s="328" t="s">
        <v>619</v>
      </c>
      <c r="H863" s="215">
        <v>1050000</v>
      </c>
      <c r="J863" s="187"/>
    </row>
    <row r="864" spans="1:10" ht="15.75" x14ac:dyDescent="0.25">
      <c r="A864" s="212">
        <v>44</v>
      </c>
      <c r="B864" s="368" t="s">
        <v>668</v>
      </c>
      <c r="C864" s="216"/>
      <c r="D864" t="s">
        <v>223</v>
      </c>
      <c r="E864" s="370">
        <v>5</v>
      </c>
      <c r="F864" s="253" t="s">
        <v>191</v>
      </c>
      <c r="G864" s="328" t="s">
        <v>619</v>
      </c>
      <c r="H864" s="215">
        <v>1050000</v>
      </c>
      <c r="J864" s="187"/>
    </row>
    <row r="865" spans="1:10" ht="15.75" x14ac:dyDescent="0.25">
      <c r="A865" s="212">
        <v>45</v>
      </c>
      <c r="B865" s="368" t="s">
        <v>669</v>
      </c>
      <c r="C865" s="216"/>
      <c r="D865" t="s">
        <v>223</v>
      </c>
      <c r="E865" s="370">
        <v>5</v>
      </c>
      <c r="F865" s="253" t="s">
        <v>191</v>
      </c>
      <c r="G865" s="328" t="s">
        <v>619</v>
      </c>
      <c r="H865" s="215">
        <v>1050000</v>
      </c>
      <c r="J865" s="187"/>
    </row>
    <row r="866" spans="1:10" ht="15.75" x14ac:dyDescent="0.25">
      <c r="A866" s="212">
        <v>46</v>
      </c>
      <c r="B866" s="368" t="s">
        <v>670</v>
      </c>
      <c r="C866" s="216"/>
      <c r="D866" t="s">
        <v>223</v>
      </c>
      <c r="E866" s="370">
        <v>5</v>
      </c>
      <c r="F866" s="253" t="s">
        <v>191</v>
      </c>
      <c r="G866" s="328" t="s">
        <v>619</v>
      </c>
      <c r="H866" s="215">
        <v>1050000</v>
      </c>
      <c r="J866" s="187"/>
    </row>
    <row r="867" spans="1:10" ht="15.75" x14ac:dyDescent="0.25">
      <c r="A867" s="212">
        <v>47</v>
      </c>
      <c r="B867" s="368" t="s">
        <v>671</v>
      </c>
      <c r="C867" s="216"/>
      <c r="D867" t="s">
        <v>223</v>
      </c>
      <c r="E867" s="370">
        <v>5</v>
      </c>
      <c r="F867" s="253" t="s">
        <v>191</v>
      </c>
      <c r="G867" s="328" t="s">
        <v>619</v>
      </c>
      <c r="H867" s="215">
        <v>1050000</v>
      </c>
      <c r="J867" s="187"/>
    </row>
    <row r="868" spans="1:10" ht="15.75" x14ac:dyDescent="0.25">
      <c r="A868" s="212">
        <v>48</v>
      </c>
      <c r="B868" s="368" t="s">
        <v>672</v>
      </c>
      <c r="C868" s="216"/>
      <c r="D868" t="s">
        <v>223</v>
      </c>
      <c r="E868" s="370">
        <v>5</v>
      </c>
      <c r="F868" s="253" t="s">
        <v>191</v>
      </c>
      <c r="G868" s="328" t="s">
        <v>619</v>
      </c>
      <c r="H868" s="215">
        <v>1050000</v>
      </c>
      <c r="J868" s="187"/>
    </row>
    <row r="869" spans="1:10" ht="15.75" x14ac:dyDescent="0.25">
      <c r="A869" s="212">
        <v>49</v>
      </c>
      <c r="B869" s="368" t="s">
        <v>673</v>
      </c>
      <c r="C869" s="216"/>
      <c r="D869" t="s">
        <v>223</v>
      </c>
      <c r="E869" s="370">
        <v>5</v>
      </c>
      <c r="F869" s="253" t="s">
        <v>191</v>
      </c>
      <c r="G869" s="328" t="s">
        <v>619</v>
      </c>
      <c r="H869" s="215">
        <v>1050000</v>
      </c>
      <c r="J869" s="187"/>
    </row>
    <row r="870" spans="1:10" ht="15.75" x14ac:dyDescent="0.25">
      <c r="A870" s="212">
        <v>50</v>
      </c>
      <c r="B870" s="368" t="s">
        <v>674</v>
      </c>
      <c r="C870" s="216"/>
      <c r="D870" t="s">
        <v>223</v>
      </c>
      <c r="E870" s="370">
        <v>5</v>
      </c>
      <c r="F870" s="253" t="s">
        <v>191</v>
      </c>
      <c r="G870" s="328" t="s">
        <v>619</v>
      </c>
      <c r="H870" s="215">
        <v>1050000</v>
      </c>
      <c r="J870" s="187"/>
    </row>
    <row r="871" spans="1:10" ht="15.75" x14ac:dyDescent="0.25">
      <c r="A871" s="212">
        <v>51</v>
      </c>
      <c r="B871" s="368" t="s">
        <v>675</v>
      </c>
      <c r="C871" s="216"/>
      <c r="D871" t="s">
        <v>223</v>
      </c>
      <c r="E871" s="370">
        <v>5</v>
      </c>
      <c r="F871" s="253" t="s">
        <v>191</v>
      </c>
      <c r="G871" s="328" t="s">
        <v>619</v>
      </c>
      <c r="H871" s="215">
        <v>1050000</v>
      </c>
      <c r="J871" s="187"/>
    </row>
    <row r="872" spans="1:10" x14ac:dyDescent="0.25">
      <c r="A872" s="218"/>
      <c r="B872" s="235"/>
      <c r="C872" s="230"/>
      <c r="D872" s="219"/>
      <c r="E872" s="219"/>
      <c r="F872" s="220"/>
      <c r="G872" s="221"/>
      <c r="H872" s="222"/>
    </row>
    <row r="873" spans="1:10" x14ac:dyDescent="0.25">
      <c r="A873" s="223"/>
      <c r="B873" s="231" t="s">
        <v>6</v>
      </c>
      <c r="C873" s="224"/>
      <c r="D873" s="224"/>
      <c r="E873" s="224"/>
      <c r="F873" s="224"/>
      <c r="G873" s="225"/>
      <c r="H873" s="226">
        <f>SUM(H858:H872)</f>
        <v>53550000</v>
      </c>
    </row>
    <row r="874" spans="1:10" x14ac:dyDescent="0.25">
      <c r="A874" s="501" t="e">
        <f ca="1">PROPER([1]!terbilang(H873)&amp;" rupiah")</f>
        <v>#NAME?</v>
      </c>
      <c r="B874" s="502"/>
      <c r="C874" s="502"/>
      <c r="D874" s="502"/>
      <c r="E874" s="502"/>
      <c r="F874" s="502"/>
      <c r="G874" s="502"/>
      <c r="H874" s="503"/>
    </row>
    <row r="875" spans="1:10" x14ac:dyDescent="0.25">
      <c r="A875" s="191"/>
      <c r="B875" s="191"/>
      <c r="C875" s="191"/>
      <c r="D875" s="191"/>
      <c r="E875" s="191"/>
      <c r="F875" s="362"/>
      <c r="G875" s="362"/>
      <c r="H875" s="362"/>
    </row>
    <row r="876" spans="1:10" x14ac:dyDescent="0.25">
      <c r="A876" s="227" t="s">
        <v>326</v>
      </c>
      <c r="B876" s="227"/>
      <c r="C876" s="504"/>
      <c r="D876" s="504"/>
      <c r="E876" s="504"/>
      <c r="F876" s="504"/>
      <c r="G876" s="504" t="s">
        <v>743</v>
      </c>
      <c r="H876" s="504"/>
    </row>
    <row r="877" spans="1:10" x14ac:dyDescent="0.25">
      <c r="A877" s="227" t="s">
        <v>67</v>
      </c>
      <c r="B877" s="227"/>
      <c r="C877" s="432" t="s">
        <v>231</v>
      </c>
      <c r="D877" s="432"/>
      <c r="E877" s="432"/>
      <c r="F877" s="432"/>
      <c r="G877" s="504" t="s">
        <v>327</v>
      </c>
      <c r="H877" s="504"/>
    </row>
    <row r="878" spans="1:10" x14ac:dyDescent="0.25">
      <c r="A878" s="227"/>
      <c r="B878" s="227"/>
      <c r="C878" s="103"/>
      <c r="D878" s="103"/>
      <c r="E878" s="103"/>
      <c r="F878" s="103"/>
      <c r="G878" s="362"/>
      <c r="H878" s="362"/>
    </row>
    <row r="879" spans="1:10" x14ac:dyDescent="0.25">
      <c r="A879" s="191"/>
      <c r="B879" s="191"/>
      <c r="C879" s="103"/>
      <c r="D879" s="103"/>
      <c r="E879" s="103"/>
      <c r="F879" s="103"/>
      <c r="G879" s="227"/>
      <c r="H879" s="191"/>
    </row>
    <row r="880" spans="1:10" x14ac:dyDescent="0.25">
      <c r="A880" s="191"/>
      <c r="B880" s="191"/>
      <c r="G880" s="191"/>
      <c r="H880" s="191"/>
    </row>
    <row r="881" spans="1:11" x14ac:dyDescent="0.25">
      <c r="A881" s="229" t="s">
        <v>328</v>
      </c>
      <c r="B881" s="229"/>
      <c r="C881" s="411" t="s">
        <v>65</v>
      </c>
      <c r="D881" s="411"/>
      <c r="E881" s="411"/>
      <c r="F881" s="411"/>
      <c r="G881" s="490" t="s">
        <v>329</v>
      </c>
      <c r="H881" s="490"/>
    </row>
    <row r="882" spans="1:11" x14ac:dyDescent="0.25">
      <c r="A882" s="227" t="s">
        <v>246</v>
      </c>
      <c r="B882" s="227"/>
      <c r="C882" s="409" t="s">
        <v>140</v>
      </c>
      <c r="D882" s="409"/>
      <c r="E882" s="409"/>
      <c r="F882" s="409"/>
      <c r="G882" s="491" t="s">
        <v>330</v>
      </c>
      <c r="H882" s="491"/>
    </row>
    <row r="889" spans="1:11" s="187" customFormat="1" ht="18" customHeight="1" x14ac:dyDescent="0.25">
      <c r="A889" s="494" t="s">
        <v>747</v>
      </c>
      <c r="B889" s="494"/>
      <c r="C889" s="494"/>
      <c r="D889" s="494"/>
      <c r="E889" s="494"/>
      <c r="F889" s="494"/>
      <c r="G889" s="494"/>
      <c r="H889" s="494"/>
      <c r="I889" s="186"/>
      <c r="J889" s="186"/>
      <c r="K889" s="186"/>
    </row>
    <row r="890" spans="1:11" s="187" customFormat="1" ht="18" customHeight="1" x14ac:dyDescent="0.2">
      <c r="A890" s="186"/>
      <c r="B890" s="236" t="s">
        <v>123</v>
      </c>
      <c r="C890" s="237" t="s">
        <v>310</v>
      </c>
      <c r="D890" s="188"/>
      <c r="E890" s="188"/>
      <c r="F890" s="188"/>
      <c r="G890" s="188"/>
      <c r="H890" s="188"/>
      <c r="I890" s="188"/>
      <c r="J890" s="186"/>
      <c r="K890" s="186"/>
    </row>
    <row r="891" spans="1:11" s="187" customFormat="1" ht="18" customHeight="1" x14ac:dyDescent="0.2">
      <c r="A891" s="186"/>
      <c r="B891" s="236" t="s">
        <v>128</v>
      </c>
      <c r="C891" s="236" t="s">
        <v>311</v>
      </c>
      <c r="D891" s="188"/>
      <c r="E891" s="188"/>
      <c r="F891" s="188"/>
      <c r="G891" s="188"/>
      <c r="H891" s="188"/>
      <c r="I891" s="188"/>
      <c r="J891" s="188"/>
      <c r="K891" s="188"/>
    </row>
    <row r="892" spans="1:11" s="187" customFormat="1" ht="18" customHeight="1" x14ac:dyDescent="0.2">
      <c r="A892" s="186"/>
      <c r="B892" s="236" t="s">
        <v>131</v>
      </c>
      <c r="C892" s="236" t="s">
        <v>385</v>
      </c>
      <c r="D892" s="188"/>
      <c r="E892" s="188"/>
      <c r="F892" s="188"/>
      <c r="G892" s="188"/>
      <c r="H892" s="188"/>
      <c r="I892" s="188"/>
      <c r="J892" s="188"/>
      <c r="K892" s="188"/>
    </row>
    <row r="893" spans="1:11" s="187" customFormat="1" ht="18" customHeight="1" x14ac:dyDescent="0.2">
      <c r="A893" s="186"/>
      <c r="B893" s="236" t="s">
        <v>312</v>
      </c>
      <c r="C893" s="238" t="s">
        <v>333</v>
      </c>
      <c r="D893" s="189"/>
      <c r="E893" s="188"/>
      <c r="F893" s="188"/>
      <c r="G893" s="188"/>
      <c r="H893" s="188"/>
      <c r="I893" s="188"/>
      <c r="J893" s="188"/>
      <c r="K893" s="188"/>
    </row>
    <row r="894" spans="1:11" ht="15.75" thickBot="1" x14ac:dyDescent="0.3">
      <c r="A894" s="190"/>
      <c r="B894" s="191"/>
      <c r="C894" s="191"/>
      <c r="D894" s="191"/>
      <c r="E894" s="191"/>
      <c r="F894" s="362"/>
      <c r="G894" s="191"/>
      <c r="H894" s="193"/>
    </row>
    <row r="895" spans="1:11" ht="15.75" thickTop="1" x14ac:dyDescent="0.25">
      <c r="A895" s="194"/>
      <c r="B895" s="495"/>
      <c r="C895" s="496"/>
      <c r="D895" s="194"/>
      <c r="E895" s="195" t="s">
        <v>313</v>
      </c>
      <c r="F895" s="195"/>
      <c r="G895" s="195"/>
      <c r="H895" s="196" t="s">
        <v>314</v>
      </c>
    </row>
    <row r="896" spans="1:11" x14ac:dyDescent="0.25">
      <c r="A896" s="197" t="s">
        <v>4</v>
      </c>
      <c r="B896" s="497" t="s">
        <v>13</v>
      </c>
      <c r="C896" s="498"/>
      <c r="D896" s="197" t="s">
        <v>315</v>
      </c>
      <c r="E896" s="198" t="s">
        <v>316</v>
      </c>
      <c r="F896" s="199" t="s">
        <v>169</v>
      </c>
      <c r="G896" s="198" t="s">
        <v>57</v>
      </c>
      <c r="H896" s="200" t="s">
        <v>318</v>
      </c>
    </row>
    <row r="897" spans="1:10" x14ac:dyDescent="0.25">
      <c r="A897" s="201"/>
      <c r="B897" s="499"/>
      <c r="C897" s="500"/>
      <c r="D897" s="202"/>
      <c r="E897" s="203" t="s">
        <v>319</v>
      </c>
      <c r="F897" s="198"/>
      <c r="G897" s="198"/>
      <c r="H897" s="200" t="s">
        <v>320</v>
      </c>
    </row>
    <row r="898" spans="1:10" x14ac:dyDescent="0.25">
      <c r="A898" s="204" t="s">
        <v>9</v>
      </c>
      <c r="B898" s="233" t="s">
        <v>10</v>
      </c>
      <c r="C898" s="232"/>
      <c r="D898" s="205" t="s">
        <v>12</v>
      </c>
      <c r="E898" s="204" t="s">
        <v>321</v>
      </c>
      <c r="F898" s="204" t="s">
        <v>322</v>
      </c>
      <c r="G898" s="204" t="s">
        <v>323</v>
      </c>
      <c r="H898" s="206" t="s">
        <v>324</v>
      </c>
    </row>
    <row r="899" spans="1:10" x14ac:dyDescent="0.25">
      <c r="A899" s="207"/>
      <c r="B899" s="234"/>
      <c r="C899" s="208"/>
      <c r="D899" s="207"/>
      <c r="E899" s="209"/>
      <c r="F899" s="207"/>
      <c r="G899" s="210"/>
      <c r="H899" s="211"/>
    </row>
    <row r="900" spans="1:10" ht="15.75" x14ac:dyDescent="0.25">
      <c r="A900" s="212">
        <v>1</v>
      </c>
      <c r="B900" s="369" t="s">
        <v>676</v>
      </c>
      <c r="C900" s="216"/>
      <c r="D900" t="s">
        <v>223</v>
      </c>
      <c r="E900" s="370">
        <v>3</v>
      </c>
      <c r="F900" s="253" t="s">
        <v>621</v>
      </c>
      <c r="G900" s="328" t="s">
        <v>619</v>
      </c>
      <c r="H900" s="297">
        <v>600000</v>
      </c>
      <c r="J900" s="187"/>
    </row>
    <row r="901" spans="1:10" ht="15.75" x14ac:dyDescent="0.25">
      <c r="A901" s="212">
        <v>2</v>
      </c>
      <c r="B901" s="369" t="s">
        <v>677</v>
      </c>
      <c r="C901" s="216"/>
      <c r="D901" t="s">
        <v>223</v>
      </c>
      <c r="E901" s="370">
        <v>3</v>
      </c>
      <c r="F901" s="253" t="s">
        <v>621</v>
      </c>
      <c r="G901" s="328" t="s">
        <v>619</v>
      </c>
      <c r="H901" s="297">
        <v>600000</v>
      </c>
      <c r="J901" s="187"/>
    </row>
    <row r="902" spans="1:10" ht="15.75" x14ac:dyDescent="0.25">
      <c r="A902" s="212">
        <v>3</v>
      </c>
      <c r="B902" s="369" t="s">
        <v>678</v>
      </c>
      <c r="C902" s="216"/>
      <c r="D902" t="s">
        <v>223</v>
      </c>
      <c r="E902" s="370">
        <v>3</v>
      </c>
      <c r="F902" s="253" t="s">
        <v>621</v>
      </c>
      <c r="G902" s="328" t="s">
        <v>619</v>
      </c>
      <c r="H902" s="297">
        <v>600000</v>
      </c>
      <c r="J902" s="187"/>
    </row>
    <row r="903" spans="1:10" ht="15.75" x14ac:dyDescent="0.25">
      <c r="A903" s="212">
        <v>4</v>
      </c>
      <c r="B903" s="369" t="s">
        <v>679</v>
      </c>
      <c r="C903" s="216"/>
      <c r="D903" t="s">
        <v>223</v>
      </c>
      <c r="E903" s="370">
        <v>3</v>
      </c>
      <c r="F903" s="253" t="s">
        <v>621</v>
      </c>
      <c r="G903" s="328" t="s">
        <v>619</v>
      </c>
      <c r="H903" s="297">
        <v>600000</v>
      </c>
      <c r="J903" s="187"/>
    </row>
    <row r="904" spans="1:10" ht="15.75" x14ac:dyDescent="0.25">
      <c r="A904" s="212">
        <v>5</v>
      </c>
      <c r="B904" s="369" t="s">
        <v>680</v>
      </c>
      <c r="C904" s="216"/>
      <c r="D904" t="s">
        <v>223</v>
      </c>
      <c r="E904" s="370">
        <v>3</v>
      </c>
      <c r="F904" s="253" t="s">
        <v>621</v>
      </c>
      <c r="G904" s="328" t="s">
        <v>619</v>
      </c>
      <c r="H904" s="297">
        <v>600000</v>
      </c>
      <c r="J904" s="187"/>
    </row>
    <row r="905" spans="1:10" ht="15.75" x14ac:dyDescent="0.25">
      <c r="A905" s="212">
        <v>6</v>
      </c>
      <c r="B905" s="369" t="s">
        <v>681</v>
      </c>
      <c r="C905" s="216"/>
      <c r="D905" t="s">
        <v>223</v>
      </c>
      <c r="E905" s="370">
        <v>3</v>
      </c>
      <c r="F905" s="253" t="s">
        <v>621</v>
      </c>
      <c r="G905" s="328" t="s">
        <v>619</v>
      </c>
      <c r="H905" s="297">
        <v>600000</v>
      </c>
      <c r="J905" s="187"/>
    </row>
    <row r="906" spans="1:10" ht="15.75" x14ac:dyDescent="0.25">
      <c r="A906" s="212">
        <v>7</v>
      </c>
      <c r="B906" s="369" t="s">
        <v>682</v>
      </c>
      <c r="C906" s="216"/>
      <c r="D906" t="s">
        <v>223</v>
      </c>
      <c r="E906" s="370">
        <v>3</v>
      </c>
      <c r="F906" s="253" t="s">
        <v>621</v>
      </c>
      <c r="G906" s="328" t="s">
        <v>619</v>
      </c>
      <c r="H906" s="297">
        <v>600000</v>
      </c>
      <c r="J906" s="187"/>
    </row>
    <row r="907" spans="1:10" ht="15.75" x14ac:dyDescent="0.25">
      <c r="A907" s="212">
        <v>8</v>
      </c>
      <c r="B907" s="369" t="s">
        <v>683</v>
      </c>
      <c r="C907" s="216"/>
      <c r="D907" t="s">
        <v>223</v>
      </c>
      <c r="E907" s="370">
        <v>3</v>
      </c>
      <c r="F907" s="253" t="s">
        <v>621</v>
      </c>
      <c r="G907" s="328" t="s">
        <v>619</v>
      </c>
      <c r="H907" s="297">
        <v>600000</v>
      </c>
      <c r="J907" s="187"/>
    </row>
    <row r="908" spans="1:10" ht="15.75" x14ac:dyDescent="0.25">
      <c r="A908" s="212">
        <v>9</v>
      </c>
      <c r="B908" s="369" t="s">
        <v>684</v>
      </c>
      <c r="C908" s="216"/>
      <c r="D908" t="s">
        <v>223</v>
      </c>
      <c r="E908" s="370">
        <v>3</v>
      </c>
      <c r="F908" s="253" t="s">
        <v>621</v>
      </c>
      <c r="G908" s="328" t="s">
        <v>619</v>
      </c>
      <c r="H908" s="297">
        <v>600000</v>
      </c>
      <c r="J908" s="187"/>
    </row>
    <row r="909" spans="1:10" ht="15.75" x14ac:dyDescent="0.25">
      <c r="A909" s="212">
        <v>10</v>
      </c>
      <c r="B909" s="369" t="s">
        <v>685</v>
      </c>
      <c r="C909" s="216"/>
      <c r="D909" t="s">
        <v>223</v>
      </c>
      <c r="E909" s="370">
        <v>3</v>
      </c>
      <c r="F909" s="253" t="s">
        <v>621</v>
      </c>
      <c r="G909" s="328" t="s">
        <v>619</v>
      </c>
      <c r="H909" s="297">
        <v>600000</v>
      </c>
      <c r="J909" s="187"/>
    </row>
    <row r="910" spans="1:10" ht="15.75" x14ac:dyDescent="0.25">
      <c r="A910" s="212">
        <v>11</v>
      </c>
      <c r="B910" s="369" t="s">
        <v>686</v>
      </c>
      <c r="C910" s="216"/>
      <c r="D910" t="s">
        <v>223</v>
      </c>
      <c r="E910" s="370">
        <v>3</v>
      </c>
      <c r="F910" s="253" t="s">
        <v>621</v>
      </c>
      <c r="G910" s="328" t="s">
        <v>619</v>
      </c>
      <c r="H910" s="297">
        <v>600000</v>
      </c>
      <c r="J910" s="187"/>
    </row>
    <row r="911" spans="1:10" ht="15.75" x14ac:dyDescent="0.25">
      <c r="A911" s="212">
        <v>12</v>
      </c>
      <c r="B911" s="369" t="s">
        <v>687</v>
      </c>
      <c r="C911" s="216"/>
      <c r="D911" t="s">
        <v>223</v>
      </c>
      <c r="E911" s="370">
        <v>3</v>
      </c>
      <c r="F911" s="253" t="s">
        <v>621</v>
      </c>
      <c r="G911" s="328" t="s">
        <v>619</v>
      </c>
      <c r="H911" s="297">
        <v>600000</v>
      </c>
      <c r="J911" s="187"/>
    </row>
    <row r="912" spans="1:10" ht="15.75" x14ac:dyDescent="0.25">
      <c r="A912" s="212">
        <v>13</v>
      </c>
      <c r="B912" s="369" t="s">
        <v>688</v>
      </c>
      <c r="C912" s="216"/>
      <c r="D912" t="s">
        <v>223</v>
      </c>
      <c r="E912" s="370">
        <v>3</v>
      </c>
      <c r="F912" s="253" t="s">
        <v>621</v>
      </c>
      <c r="G912" s="328" t="s">
        <v>619</v>
      </c>
      <c r="H912" s="297">
        <v>600000</v>
      </c>
      <c r="J912" s="187"/>
    </row>
    <row r="913" spans="1:10" ht="15.75" x14ac:dyDescent="0.25">
      <c r="A913" s="212">
        <v>14</v>
      </c>
      <c r="B913" s="369" t="s">
        <v>689</v>
      </c>
      <c r="C913" s="216"/>
      <c r="D913" t="s">
        <v>223</v>
      </c>
      <c r="E913" s="370">
        <v>3</v>
      </c>
      <c r="F913" s="253" t="s">
        <v>621</v>
      </c>
      <c r="G913" s="328" t="s">
        <v>619</v>
      </c>
      <c r="H913" s="297">
        <v>600000</v>
      </c>
      <c r="J913" s="187"/>
    </row>
    <row r="914" spans="1:10" ht="15.75" x14ac:dyDescent="0.25">
      <c r="A914" s="212">
        <v>15</v>
      </c>
      <c r="B914" s="369" t="s">
        <v>690</v>
      </c>
      <c r="C914" s="216"/>
      <c r="D914" t="s">
        <v>223</v>
      </c>
      <c r="E914" s="370">
        <v>3</v>
      </c>
      <c r="F914" s="253" t="s">
        <v>621</v>
      </c>
      <c r="G914" s="328" t="s">
        <v>619</v>
      </c>
      <c r="H914" s="297">
        <v>600000</v>
      </c>
      <c r="J914" s="187"/>
    </row>
    <row r="915" spans="1:10" ht="15.75" x14ac:dyDescent="0.25">
      <c r="A915" s="212">
        <v>16</v>
      </c>
      <c r="B915" s="369" t="s">
        <v>691</v>
      </c>
      <c r="C915" s="216"/>
      <c r="D915" t="s">
        <v>223</v>
      </c>
      <c r="E915" s="370">
        <v>3</v>
      </c>
      <c r="F915" s="253" t="s">
        <v>621</v>
      </c>
      <c r="G915" s="328" t="s">
        <v>619</v>
      </c>
      <c r="H915" s="297">
        <v>600000</v>
      </c>
      <c r="J915" s="187"/>
    </row>
    <row r="916" spans="1:10" ht="15.75" x14ac:dyDescent="0.25">
      <c r="A916" s="212">
        <v>17</v>
      </c>
      <c r="B916" s="369" t="s">
        <v>692</v>
      </c>
      <c r="C916" s="216"/>
      <c r="D916" t="s">
        <v>223</v>
      </c>
      <c r="E916" s="370">
        <v>3</v>
      </c>
      <c r="F916" s="253" t="s">
        <v>621</v>
      </c>
      <c r="G916" s="328" t="s">
        <v>619</v>
      </c>
      <c r="H916" s="297">
        <v>600000</v>
      </c>
      <c r="J916" s="187"/>
    </row>
    <row r="917" spans="1:10" ht="15.75" x14ac:dyDescent="0.25">
      <c r="A917" s="212">
        <v>18</v>
      </c>
      <c r="B917" s="369" t="s">
        <v>693</v>
      </c>
      <c r="C917" s="216"/>
      <c r="D917" t="s">
        <v>223</v>
      </c>
      <c r="E917" s="370">
        <v>3</v>
      </c>
      <c r="F917" s="253" t="s">
        <v>621</v>
      </c>
      <c r="G917" s="328" t="s">
        <v>619</v>
      </c>
      <c r="H917" s="297">
        <v>600000</v>
      </c>
      <c r="J917" s="187"/>
    </row>
    <row r="918" spans="1:10" ht="15.75" x14ac:dyDescent="0.25">
      <c r="A918" s="212">
        <v>19</v>
      </c>
      <c r="B918" s="369" t="s">
        <v>694</v>
      </c>
      <c r="C918" s="216"/>
      <c r="D918" t="s">
        <v>223</v>
      </c>
      <c r="E918" s="370">
        <v>3</v>
      </c>
      <c r="F918" s="253" t="s">
        <v>621</v>
      </c>
      <c r="G918" s="328" t="s">
        <v>619</v>
      </c>
      <c r="H918" s="297">
        <v>600000</v>
      </c>
      <c r="J918" s="187"/>
    </row>
    <row r="919" spans="1:10" ht="15.75" x14ac:dyDescent="0.25">
      <c r="A919" s="212">
        <v>20</v>
      </c>
      <c r="B919" s="369" t="s">
        <v>695</v>
      </c>
      <c r="C919" s="216"/>
      <c r="D919" t="s">
        <v>223</v>
      </c>
      <c r="E919" s="370">
        <v>3</v>
      </c>
      <c r="F919" s="253" t="s">
        <v>621</v>
      </c>
      <c r="G919" s="328" t="s">
        <v>619</v>
      </c>
      <c r="H919" s="297">
        <v>600000</v>
      </c>
      <c r="J919" s="187"/>
    </row>
    <row r="920" spans="1:10" ht="15.75" x14ac:dyDescent="0.25">
      <c r="A920" s="212">
        <v>21</v>
      </c>
      <c r="B920" s="369" t="s">
        <v>696</v>
      </c>
      <c r="C920" s="216"/>
      <c r="D920" t="s">
        <v>223</v>
      </c>
      <c r="E920" s="370">
        <v>3</v>
      </c>
      <c r="F920" s="253" t="s">
        <v>621</v>
      </c>
      <c r="G920" s="328" t="s">
        <v>619</v>
      </c>
      <c r="H920" s="297">
        <v>600000</v>
      </c>
      <c r="J920" s="187"/>
    </row>
    <row r="921" spans="1:10" ht="15.75" x14ac:dyDescent="0.25">
      <c r="A921" s="212">
        <v>22</v>
      </c>
      <c r="B921" s="369" t="s">
        <v>697</v>
      </c>
      <c r="C921" s="216"/>
      <c r="D921" t="s">
        <v>223</v>
      </c>
      <c r="E921" s="370">
        <v>3</v>
      </c>
      <c r="F921" s="253" t="s">
        <v>621</v>
      </c>
      <c r="G921" s="328" t="s">
        <v>619</v>
      </c>
      <c r="H921" s="297">
        <v>600000</v>
      </c>
      <c r="J921" s="187"/>
    </row>
    <row r="922" spans="1:10" ht="15.75" x14ac:dyDescent="0.25">
      <c r="A922" s="212">
        <v>23</v>
      </c>
      <c r="B922" s="369" t="s">
        <v>698</v>
      </c>
      <c r="C922" s="216"/>
      <c r="D922" t="s">
        <v>223</v>
      </c>
      <c r="E922" s="370">
        <v>3</v>
      </c>
      <c r="F922" s="253" t="s">
        <v>621</v>
      </c>
      <c r="G922" s="328" t="s">
        <v>619</v>
      </c>
      <c r="H922" s="297">
        <v>600000</v>
      </c>
      <c r="J922" s="187"/>
    </row>
    <row r="923" spans="1:10" ht="15.75" x14ac:dyDescent="0.25">
      <c r="A923" s="212">
        <v>24</v>
      </c>
      <c r="B923" s="369" t="s">
        <v>699</v>
      </c>
      <c r="C923" s="216"/>
      <c r="D923" t="s">
        <v>223</v>
      </c>
      <c r="E923" s="370">
        <v>3</v>
      </c>
      <c r="F923" s="253" t="s">
        <v>621</v>
      </c>
      <c r="G923" s="328" t="s">
        <v>619</v>
      </c>
      <c r="H923" s="297">
        <v>600000</v>
      </c>
      <c r="J923" s="187"/>
    </row>
    <row r="924" spans="1:10" ht="15.75" x14ac:dyDescent="0.25">
      <c r="A924" s="212">
        <v>25</v>
      </c>
      <c r="B924" s="369" t="s">
        <v>700</v>
      </c>
      <c r="C924" s="216"/>
      <c r="D924" t="s">
        <v>223</v>
      </c>
      <c r="E924" s="370">
        <v>3</v>
      </c>
      <c r="F924" s="253" t="s">
        <v>621</v>
      </c>
      <c r="G924" s="328" t="s">
        <v>619</v>
      </c>
      <c r="H924" s="297">
        <v>600000</v>
      </c>
      <c r="J924" s="187"/>
    </row>
    <row r="925" spans="1:10" ht="15.75" x14ac:dyDescent="0.25">
      <c r="A925" s="212">
        <v>26</v>
      </c>
      <c r="B925" s="369" t="s">
        <v>701</v>
      </c>
      <c r="C925" s="216"/>
      <c r="D925" t="s">
        <v>223</v>
      </c>
      <c r="E925" s="370">
        <v>3</v>
      </c>
      <c r="F925" s="253" t="s">
        <v>621</v>
      </c>
      <c r="G925" s="328" t="s">
        <v>619</v>
      </c>
      <c r="H925" s="297">
        <v>600000</v>
      </c>
      <c r="J925" s="187"/>
    </row>
    <row r="926" spans="1:10" ht="15.75" x14ac:dyDescent="0.25">
      <c r="A926" s="212">
        <v>27</v>
      </c>
      <c r="B926" s="369" t="s">
        <v>702</v>
      </c>
      <c r="C926" s="216"/>
      <c r="D926" t="s">
        <v>223</v>
      </c>
      <c r="E926" s="370">
        <v>3</v>
      </c>
      <c r="F926" s="253" t="s">
        <v>621</v>
      </c>
      <c r="G926" s="328" t="s">
        <v>619</v>
      </c>
      <c r="H926" s="297">
        <v>600000</v>
      </c>
      <c r="J926" s="187"/>
    </row>
    <row r="927" spans="1:10" ht="15.75" x14ac:dyDescent="0.25">
      <c r="A927" s="212">
        <v>28</v>
      </c>
      <c r="B927" s="369" t="s">
        <v>703</v>
      </c>
      <c r="C927" s="216"/>
      <c r="D927" t="s">
        <v>223</v>
      </c>
      <c r="E927" s="370">
        <v>3</v>
      </c>
      <c r="F927" s="253" t="s">
        <v>621</v>
      </c>
      <c r="G927" s="328" t="s">
        <v>619</v>
      </c>
      <c r="H927" s="297">
        <v>600000</v>
      </c>
      <c r="J927" s="187"/>
    </row>
    <row r="928" spans="1:10" ht="15.75" x14ac:dyDescent="0.25">
      <c r="A928" s="212">
        <v>29</v>
      </c>
      <c r="B928" s="369" t="s">
        <v>704</v>
      </c>
      <c r="C928" s="216"/>
      <c r="D928" t="s">
        <v>223</v>
      </c>
      <c r="E928" s="370">
        <v>3</v>
      </c>
      <c r="F928" s="253" t="s">
        <v>621</v>
      </c>
      <c r="G928" s="328" t="s">
        <v>619</v>
      </c>
      <c r="H928" s="297">
        <v>600000</v>
      </c>
      <c r="J928" s="187"/>
    </row>
    <row r="929" spans="1:10" ht="15.75" x14ac:dyDescent="0.25">
      <c r="A929" s="212">
        <v>30</v>
      </c>
      <c r="B929" s="369" t="s">
        <v>705</v>
      </c>
      <c r="C929" s="216"/>
      <c r="D929" t="s">
        <v>223</v>
      </c>
      <c r="E929" s="370">
        <v>3</v>
      </c>
      <c r="F929" s="253" t="s">
        <v>621</v>
      </c>
      <c r="G929" s="328" t="s">
        <v>619</v>
      </c>
      <c r="H929" s="297">
        <v>600000</v>
      </c>
      <c r="J929" s="187"/>
    </row>
    <row r="930" spans="1:10" ht="15.75" x14ac:dyDescent="0.25">
      <c r="A930" s="212">
        <v>31</v>
      </c>
      <c r="B930" s="369" t="s">
        <v>706</v>
      </c>
      <c r="C930" s="216"/>
      <c r="D930" t="s">
        <v>223</v>
      </c>
      <c r="E930" s="370">
        <v>3</v>
      </c>
      <c r="F930" s="253" t="s">
        <v>621</v>
      </c>
      <c r="G930" s="328" t="s">
        <v>619</v>
      </c>
      <c r="H930" s="297">
        <v>600000</v>
      </c>
      <c r="J930" s="187"/>
    </row>
    <row r="931" spans="1:10" ht="15.75" x14ac:dyDescent="0.25">
      <c r="A931" s="212">
        <v>32</v>
      </c>
      <c r="B931" s="369" t="s">
        <v>707</v>
      </c>
      <c r="C931" s="216"/>
      <c r="D931" t="s">
        <v>223</v>
      </c>
      <c r="E931" s="370">
        <v>3</v>
      </c>
      <c r="F931" s="253" t="s">
        <v>621</v>
      </c>
      <c r="G931" s="328" t="s">
        <v>619</v>
      </c>
      <c r="H931" s="297">
        <v>600000</v>
      </c>
      <c r="J931" s="187"/>
    </row>
    <row r="932" spans="1:10" ht="15.75" x14ac:dyDescent="0.25">
      <c r="A932" s="212">
        <v>33</v>
      </c>
      <c r="B932" s="369" t="s">
        <v>708</v>
      </c>
      <c r="C932" s="216"/>
      <c r="D932" t="s">
        <v>223</v>
      </c>
      <c r="E932" s="370">
        <v>3</v>
      </c>
      <c r="F932" s="253" t="s">
        <v>621</v>
      </c>
      <c r="G932" s="328" t="s">
        <v>619</v>
      </c>
      <c r="H932" s="297">
        <v>600000</v>
      </c>
      <c r="J932" s="187"/>
    </row>
    <row r="933" spans="1:10" ht="15.75" x14ac:dyDescent="0.25">
      <c r="A933" s="212">
        <v>34</v>
      </c>
      <c r="B933" s="369" t="s">
        <v>709</v>
      </c>
      <c r="C933" s="216"/>
      <c r="D933" t="s">
        <v>223</v>
      </c>
      <c r="E933" s="370">
        <v>3</v>
      </c>
      <c r="F933" s="253" t="s">
        <v>621</v>
      </c>
      <c r="G933" s="328" t="s">
        <v>619</v>
      </c>
      <c r="H933" s="297">
        <v>600000</v>
      </c>
      <c r="J933" s="187"/>
    </row>
    <row r="934" spans="1:10" ht="15.75" x14ac:dyDescent="0.25">
      <c r="A934" s="212">
        <v>35</v>
      </c>
      <c r="B934" s="369" t="s">
        <v>710</v>
      </c>
      <c r="C934" s="216"/>
      <c r="D934" t="s">
        <v>223</v>
      </c>
      <c r="E934" s="370">
        <v>3</v>
      </c>
      <c r="F934" s="253" t="s">
        <v>621</v>
      </c>
      <c r="G934" s="328" t="s">
        <v>619</v>
      </c>
      <c r="H934" s="297">
        <v>600000</v>
      </c>
      <c r="J934" s="187"/>
    </row>
    <row r="935" spans="1:10" ht="15.75" x14ac:dyDescent="0.25">
      <c r="A935" s="212">
        <v>36</v>
      </c>
      <c r="B935" s="369" t="s">
        <v>711</v>
      </c>
      <c r="C935" s="216"/>
      <c r="D935" t="s">
        <v>223</v>
      </c>
      <c r="E935" s="370">
        <v>3</v>
      </c>
      <c r="F935" s="253" t="s">
        <v>621</v>
      </c>
      <c r="G935" s="328" t="s">
        <v>619</v>
      </c>
      <c r="H935" s="297">
        <v>600000</v>
      </c>
      <c r="J935" s="187"/>
    </row>
    <row r="936" spans="1:10" ht="15.75" x14ac:dyDescent="0.25">
      <c r="A936" s="212">
        <v>37</v>
      </c>
      <c r="B936" s="369" t="s">
        <v>712</v>
      </c>
      <c r="C936" s="216"/>
      <c r="D936" t="s">
        <v>223</v>
      </c>
      <c r="E936" s="370">
        <v>3</v>
      </c>
      <c r="F936" s="253" t="s">
        <v>621</v>
      </c>
      <c r="G936" s="328" t="s">
        <v>619</v>
      </c>
      <c r="H936" s="297">
        <v>600000</v>
      </c>
      <c r="J936" s="187"/>
    </row>
    <row r="937" spans="1:10" ht="15.75" x14ac:dyDescent="0.25">
      <c r="A937" s="212">
        <v>38</v>
      </c>
      <c r="B937" s="369" t="s">
        <v>713</v>
      </c>
      <c r="C937" s="216"/>
      <c r="D937" t="s">
        <v>223</v>
      </c>
      <c r="E937" s="370">
        <v>3</v>
      </c>
      <c r="F937" s="253" t="s">
        <v>621</v>
      </c>
      <c r="G937" s="328" t="s">
        <v>619</v>
      </c>
      <c r="H937" s="297">
        <v>600000</v>
      </c>
      <c r="J937" s="187"/>
    </row>
    <row r="938" spans="1:10" ht="15.75" x14ac:dyDescent="0.25">
      <c r="A938" s="371"/>
      <c r="B938" s="505" t="s">
        <v>745</v>
      </c>
      <c r="C938" s="506"/>
      <c r="D938" s="372"/>
      <c r="E938" s="373"/>
      <c r="F938" s="374"/>
      <c r="G938" s="375"/>
      <c r="H938" s="376">
        <f>SUM(H900:H937)</f>
        <v>22800000</v>
      </c>
      <c r="J938" s="187"/>
    </row>
    <row r="939" spans="1:10" ht="15.75" x14ac:dyDescent="0.25">
      <c r="A939" s="371"/>
      <c r="B939" s="505" t="s">
        <v>746</v>
      </c>
      <c r="C939" s="506"/>
      <c r="D939" s="372"/>
      <c r="E939" s="373"/>
      <c r="F939" s="374"/>
      <c r="G939" s="375"/>
      <c r="H939" s="376">
        <f>H938</f>
        <v>22800000</v>
      </c>
      <c r="J939" s="187"/>
    </row>
    <row r="940" spans="1:10" ht="15.75" x14ac:dyDescent="0.25">
      <c r="A940" s="212">
        <v>39</v>
      </c>
      <c r="B940" s="369" t="s">
        <v>714</v>
      </c>
      <c r="C940" s="216"/>
      <c r="D940" t="s">
        <v>223</v>
      </c>
      <c r="E940" s="370">
        <v>3</v>
      </c>
      <c r="F940" s="253" t="s">
        <v>621</v>
      </c>
      <c r="G940" s="328" t="s">
        <v>619</v>
      </c>
      <c r="H940" s="297">
        <v>600000</v>
      </c>
      <c r="J940" s="187"/>
    </row>
    <row r="941" spans="1:10" ht="15.75" x14ac:dyDescent="0.25">
      <c r="A941" s="212">
        <v>40</v>
      </c>
      <c r="B941" s="369" t="s">
        <v>715</v>
      </c>
      <c r="C941" s="216"/>
      <c r="D941" t="s">
        <v>223</v>
      </c>
      <c r="E941" s="370">
        <v>3</v>
      </c>
      <c r="F941" s="253" t="s">
        <v>621</v>
      </c>
      <c r="G941" s="328" t="s">
        <v>619</v>
      </c>
      <c r="H941" s="297">
        <v>600000</v>
      </c>
      <c r="J941" s="187"/>
    </row>
    <row r="942" spans="1:10" ht="15.75" x14ac:dyDescent="0.25">
      <c r="A942" s="212">
        <v>41</v>
      </c>
      <c r="B942" s="369" t="s">
        <v>716</v>
      </c>
      <c r="C942" s="216"/>
      <c r="D942" t="s">
        <v>223</v>
      </c>
      <c r="E942" s="370">
        <v>3</v>
      </c>
      <c r="F942" s="253" t="s">
        <v>621</v>
      </c>
      <c r="G942" s="328" t="s">
        <v>619</v>
      </c>
      <c r="H942" s="297">
        <v>600000</v>
      </c>
      <c r="J942" s="187"/>
    </row>
    <row r="943" spans="1:10" ht="15.75" x14ac:dyDescent="0.25">
      <c r="A943" s="212">
        <v>42</v>
      </c>
      <c r="B943" s="369" t="s">
        <v>717</v>
      </c>
      <c r="C943" s="216"/>
      <c r="D943" t="s">
        <v>223</v>
      </c>
      <c r="E943" s="370">
        <v>3</v>
      </c>
      <c r="F943" s="253" t="s">
        <v>621</v>
      </c>
      <c r="G943" s="328" t="s">
        <v>619</v>
      </c>
      <c r="H943" s="297">
        <v>600000</v>
      </c>
      <c r="J943" s="187"/>
    </row>
    <row r="944" spans="1:10" ht="15.75" x14ac:dyDescent="0.25">
      <c r="A944" s="212">
        <v>43</v>
      </c>
      <c r="B944" s="369" t="s">
        <v>718</v>
      </c>
      <c r="C944" s="216"/>
      <c r="D944" t="s">
        <v>223</v>
      </c>
      <c r="E944" s="370">
        <v>3</v>
      </c>
      <c r="F944" s="253" t="s">
        <v>621</v>
      </c>
      <c r="G944" s="328" t="s">
        <v>619</v>
      </c>
      <c r="H944" s="297">
        <v>600000</v>
      </c>
      <c r="J944" s="187"/>
    </row>
    <row r="945" spans="1:10" ht="15.75" x14ac:dyDescent="0.25">
      <c r="A945" s="212">
        <v>44</v>
      </c>
      <c r="B945" s="369" t="s">
        <v>719</v>
      </c>
      <c r="C945" s="216"/>
      <c r="D945" t="s">
        <v>223</v>
      </c>
      <c r="E945" s="370">
        <v>3</v>
      </c>
      <c r="F945" s="253" t="s">
        <v>621</v>
      </c>
      <c r="G945" s="328" t="s">
        <v>619</v>
      </c>
      <c r="H945" s="297">
        <v>600000</v>
      </c>
      <c r="J945" s="187"/>
    </row>
    <row r="946" spans="1:10" ht="15.75" x14ac:dyDescent="0.25">
      <c r="A946" s="212">
        <v>45</v>
      </c>
      <c r="B946" s="369" t="s">
        <v>720</v>
      </c>
      <c r="C946" s="216"/>
      <c r="D946" t="s">
        <v>223</v>
      </c>
      <c r="E946" s="370">
        <v>3</v>
      </c>
      <c r="F946" s="253" t="s">
        <v>621</v>
      </c>
      <c r="G946" s="328" t="s">
        <v>619</v>
      </c>
      <c r="H946" s="297">
        <v>600000</v>
      </c>
      <c r="J946" s="187"/>
    </row>
    <row r="947" spans="1:10" ht="15.75" x14ac:dyDescent="0.25">
      <c r="A947" s="212">
        <v>46</v>
      </c>
      <c r="B947" s="369" t="s">
        <v>721</v>
      </c>
      <c r="C947" s="216"/>
      <c r="D947" t="s">
        <v>223</v>
      </c>
      <c r="E947" s="370">
        <v>3</v>
      </c>
      <c r="F947" s="253" t="s">
        <v>621</v>
      </c>
      <c r="G947" s="328" t="s">
        <v>619</v>
      </c>
      <c r="H947" s="297">
        <v>600000</v>
      </c>
      <c r="J947" s="187"/>
    </row>
    <row r="948" spans="1:10" ht="15.75" x14ac:dyDescent="0.25">
      <c r="A948" s="212">
        <v>47</v>
      </c>
      <c r="B948" s="369" t="s">
        <v>722</v>
      </c>
      <c r="C948" s="216"/>
      <c r="D948" t="s">
        <v>223</v>
      </c>
      <c r="E948" s="370">
        <v>3</v>
      </c>
      <c r="F948" s="253" t="s">
        <v>621</v>
      </c>
      <c r="G948" s="328" t="s">
        <v>619</v>
      </c>
      <c r="H948" s="297">
        <v>600000</v>
      </c>
      <c r="J948" s="187"/>
    </row>
    <row r="949" spans="1:10" ht="15.75" x14ac:dyDescent="0.25">
      <c r="A949" s="212">
        <v>48</v>
      </c>
      <c r="B949" s="369" t="s">
        <v>723</v>
      </c>
      <c r="C949" s="216"/>
      <c r="D949" t="s">
        <v>223</v>
      </c>
      <c r="E949" s="370">
        <v>3</v>
      </c>
      <c r="F949" s="253" t="s">
        <v>621</v>
      </c>
      <c r="G949" s="328" t="s">
        <v>619</v>
      </c>
      <c r="H949" s="297">
        <v>600000</v>
      </c>
      <c r="J949" s="187"/>
    </row>
    <row r="950" spans="1:10" ht="15.75" x14ac:dyDescent="0.25">
      <c r="A950" s="212">
        <v>49</v>
      </c>
      <c r="B950" s="369" t="s">
        <v>724</v>
      </c>
      <c r="C950" s="216"/>
      <c r="D950" t="s">
        <v>223</v>
      </c>
      <c r="E950" s="370">
        <v>3</v>
      </c>
      <c r="F950" s="253" t="s">
        <v>621</v>
      </c>
      <c r="G950" s="328" t="s">
        <v>619</v>
      </c>
      <c r="H950" s="297">
        <v>600000</v>
      </c>
      <c r="J950" s="187"/>
    </row>
    <row r="951" spans="1:10" ht="15.75" x14ac:dyDescent="0.25">
      <c r="A951" s="212">
        <v>50</v>
      </c>
      <c r="B951" s="369" t="s">
        <v>725</v>
      </c>
      <c r="C951" s="216"/>
      <c r="D951" t="s">
        <v>223</v>
      </c>
      <c r="E951" s="370">
        <v>3</v>
      </c>
      <c r="F951" s="253" t="s">
        <v>621</v>
      </c>
      <c r="G951" s="328" t="s">
        <v>619</v>
      </c>
      <c r="H951" s="297">
        <v>600000</v>
      </c>
      <c r="J951" s="187"/>
    </row>
    <row r="952" spans="1:10" ht="15.75" x14ac:dyDescent="0.25">
      <c r="A952" s="212">
        <v>51</v>
      </c>
      <c r="B952" s="369" t="s">
        <v>726</v>
      </c>
      <c r="C952" s="216"/>
      <c r="D952" t="s">
        <v>223</v>
      </c>
      <c r="E952" s="370">
        <v>3</v>
      </c>
      <c r="F952" s="253" t="s">
        <v>621</v>
      </c>
      <c r="G952" s="328" t="s">
        <v>619</v>
      </c>
      <c r="H952" s="297">
        <v>600000</v>
      </c>
      <c r="J952" s="187"/>
    </row>
    <row r="953" spans="1:10" ht="15.75" x14ac:dyDescent="0.25">
      <c r="A953" s="212">
        <v>52</v>
      </c>
      <c r="B953" s="369" t="s">
        <v>727</v>
      </c>
      <c r="C953" s="216"/>
      <c r="D953" t="s">
        <v>223</v>
      </c>
      <c r="E953" s="370">
        <v>3</v>
      </c>
      <c r="F953" s="253" t="s">
        <v>621</v>
      </c>
      <c r="G953" s="328" t="s">
        <v>619</v>
      </c>
      <c r="H953" s="297">
        <v>600000</v>
      </c>
      <c r="J953" s="187"/>
    </row>
    <row r="954" spans="1:10" ht="15.75" x14ac:dyDescent="0.25">
      <c r="A954" s="212">
        <v>53</v>
      </c>
      <c r="B954" s="369" t="s">
        <v>728</v>
      </c>
      <c r="C954" s="216"/>
      <c r="D954" t="s">
        <v>223</v>
      </c>
      <c r="E954" s="370">
        <v>3</v>
      </c>
      <c r="F954" s="253" t="s">
        <v>621</v>
      </c>
      <c r="G954" s="328" t="s">
        <v>619</v>
      </c>
      <c r="H954" s="297">
        <v>600000</v>
      </c>
      <c r="J954" s="187"/>
    </row>
    <row r="955" spans="1:10" ht="15.75" x14ac:dyDescent="0.25">
      <c r="A955" s="212">
        <v>54</v>
      </c>
      <c r="B955" s="369" t="s">
        <v>729</v>
      </c>
      <c r="C955" s="216"/>
      <c r="D955" t="s">
        <v>223</v>
      </c>
      <c r="E955" s="370">
        <v>3</v>
      </c>
      <c r="F955" s="253" t="s">
        <v>621</v>
      </c>
      <c r="G955" s="328" t="s">
        <v>619</v>
      </c>
      <c r="H955" s="297">
        <v>600000</v>
      </c>
      <c r="J955" s="187"/>
    </row>
    <row r="956" spans="1:10" ht="15.75" x14ac:dyDescent="0.25">
      <c r="A956" s="212">
        <v>55</v>
      </c>
      <c r="B956" s="369" t="s">
        <v>730</v>
      </c>
      <c r="C956" s="216"/>
      <c r="D956" t="s">
        <v>223</v>
      </c>
      <c r="E956" s="370">
        <v>3</v>
      </c>
      <c r="F956" s="253" t="s">
        <v>621</v>
      </c>
      <c r="G956" s="328" t="s">
        <v>619</v>
      </c>
      <c r="H956" s="297">
        <v>600000</v>
      </c>
      <c r="J956" s="187"/>
    </row>
    <row r="957" spans="1:10" ht="15.75" x14ac:dyDescent="0.25">
      <c r="A957" s="212">
        <v>56</v>
      </c>
      <c r="B957" s="369" t="s">
        <v>731</v>
      </c>
      <c r="C957" s="216"/>
      <c r="D957" t="s">
        <v>223</v>
      </c>
      <c r="E957" s="370">
        <v>3</v>
      </c>
      <c r="F957" s="253" t="s">
        <v>621</v>
      </c>
      <c r="G957" s="328" t="s">
        <v>619</v>
      </c>
      <c r="H957" s="297">
        <v>600000</v>
      </c>
      <c r="J957" s="187"/>
    </row>
    <row r="958" spans="1:10" ht="15.75" x14ac:dyDescent="0.25">
      <c r="A958" s="212">
        <v>57</v>
      </c>
      <c r="B958" s="369" t="s">
        <v>732</v>
      </c>
      <c r="C958" s="216"/>
      <c r="D958" t="s">
        <v>223</v>
      </c>
      <c r="E958" s="370">
        <v>3</v>
      </c>
      <c r="F958" s="253" t="s">
        <v>621</v>
      </c>
      <c r="G958" s="328" t="s">
        <v>619</v>
      </c>
      <c r="H958" s="297">
        <v>600000</v>
      </c>
      <c r="J958" s="187"/>
    </row>
    <row r="959" spans="1:10" ht="15.75" x14ac:dyDescent="0.25">
      <c r="A959" s="212">
        <v>58</v>
      </c>
      <c r="B959" s="369" t="s">
        <v>733</v>
      </c>
      <c r="C959" s="216"/>
      <c r="D959" t="s">
        <v>223</v>
      </c>
      <c r="E959" s="370">
        <v>3</v>
      </c>
      <c r="F959" s="253" t="s">
        <v>621</v>
      </c>
      <c r="G959" s="328" t="s">
        <v>619</v>
      </c>
      <c r="H959" s="297">
        <v>600000</v>
      </c>
      <c r="J959" s="187"/>
    </row>
    <row r="960" spans="1:10" ht="15.75" x14ac:dyDescent="0.25">
      <c r="A960" s="212">
        <v>59</v>
      </c>
      <c r="B960" s="369" t="s">
        <v>734</v>
      </c>
      <c r="C960" s="216"/>
      <c r="D960" t="s">
        <v>223</v>
      </c>
      <c r="E960" s="370">
        <v>3</v>
      </c>
      <c r="F960" s="253" t="s">
        <v>621</v>
      </c>
      <c r="G960" s="328" t="s">
        <v>619</v>
      </c>
      <c r="H960" s="297">
        <v>600000</v>
      </c>
      <c r="J960" s="187"/>
    </row>
    <row r="961" spans="1:10" ht="15.75" x14ac:dyDescent="0.25">
      <c r="A961" s="212">
        <v>60</v>
      </c>
      <c r="B961" s="369" t="s">
        <v>735</v>
      </c>
      <c r="C961" s="216"/>
      <c r="D961" t="s">
        <v>223</v>
      </c>
      <c r="E961" s="370">
        <v>3</v>
      </c>
      <c r="F961" s="253" t="s">
        <v>621</v>
      </c>
      <c r="G961" s="328" t="s">
        <v>619</v>
      </c>
      <c r="H961" s="297">
        <v>600000</v>
      </c>
      <c r="J961" s="187"/>
    </row>
    <row r="962" spans="1:10" ht="15.75" x14ac:dyDescent="0.25">
      <c r="A962" s="212">
        <v>61</v>
      </c>
      <c r="B962" s="369" t="s">
        <v>736</v>
      </c>
      <c r="C962" s="216"/>
      <c r="D962" t="s">
        <v>223</v>
      </c>
      <c r="E962" s="370">
        <v>3</v>
      </c>
      <c r="F962" s="253" t="s">
        <v>621</v>
      </c>
      <c r="G962" s="328" t="s">
        <v>619</v>
      </c>
      <c r="H962" s="297">
        <v>600000</v>
      </c>
      <c r="J962" s="187"/>
    </row>
    <row r="963" spans="1:10" ht="15.75" x14ac:dyDescent="0.25">
      <c r="A963" s="212">
        <v>62</v>
      </c>
      <c r="B963" s="369" t="s">
        <v>737</v>
      </c>
      <c r="C963" s="216"/>
      <c r="D963" t="s">
        <v>223</v>
      </c>
      <c r="E963" s="370">
        <v>3</v>
      </c>
      <c r="F963" s="253" t="s">
        <v>621</v>
      </c>
      <c r="G963" s="328" t="s">
        <v>619</v>
      </c>
      <c r="H963" s="297">
        <v>600000</v>
      </c>
      <c r="J963" s="187"/>
    </row>
    <row r="964" spans="1:10" ht="15.75" x14ac:dyDescent="0.25">
      <c r="A964" s="212">
        <v>63</v>
      </c>
      <c r="B964" s="369" t="s">
        <v>738</v>
      </c>
      <c r="C964" s="216"/>
      <c r="D964" t="s">
        <v>223</v>
      </c>
      <c r="E964" s="370">
        <v>3</v>
      </c>
      <c r="F964" s="253" t="s">
        <v>621</v>
      </c>
      <c r="G964" s="328" t="s">
        <v>619</v>
      </c>
      <c r="H964" s="297">
        <v>600000</v>
      </c>
      <c r="J964" s="187"/>
    </row>
    <row r="965" spans="1:10" ht="15.75" x14ac:dyDescent="0.25">
      <c r="A965" s="212">
        <v>64</v>
      </c>
      <c r="B965" s="369" t="s">
        <v>739</v>
      </c>
      <c r="C965" s="216"/>
      <c r="D965" t="s">
        <v>223</v>
      </c>
      <c r="E965" s="370">
        <v>3</v>
      </c>
      <c r="F965" s="253" t="s">
        <v>621</v>
      </c>
      <c r="G965" s="328" t="s">
        <v>619</v>
      </c>
      <c r="H965" s="297">
        <v>600000</v>
      </c>
      <c r="J965" s="187"/>
    </row>
    <row r="966" spans="1:10" ht="15.75" x14ac:dyDescent="0.25">
      <c r="A966" s="212">
        <v>65</v>
      </c>
      <c r="B966" s="369" t="s">
        <v>740</v>
      </c>
      <c r="C966" s="216"/>
      <c r="D966" t="s">
        <v>223</v>
      </c>
      <c r="E966" s="370">
        <v>3</v>
      </c>
      <c r="F966" s="253" t="s">
        <v>621</v>
      </c>
      <c r="G966" s="328" t="s">
        <v>619</v>
      </c>
      <c r="H966" s="297">
        <v>600000</v>
      </c>
      <c r="J966" s="187"/>
    </row>
    <row r="967" spans="1:10" ht="15.75" x14ac:dyDescent="0.25">
      <c r="A967" s="212">
        <v>66</v>
      </c>
      <c r="B967" s="369" t="s">
        <v>741</v>
      </c>
      <c r="C967" s="216"/>
      <c r="D967" t="s">
        <v>223</v>
      </c>
      <c r="E967" s="370">
        <v>3</v>
      </c>
      <c r="F967" s="253" t="s">
        <v>621</v>
      </c>
      <c r="G967" s="328" t="s">
        <v>619</v>
      </c>
      <c r="H967" s="297">
        <v>600000</v>
      </c>
      <c r="J967" s="187"/>
    </row>
    <row r="968" spans="1:10" ht="15.75" x14ac:dyDescent="0.25">
      <c r="A968" s="212">
        <v>67</v>
      </c>
      <c r="B968" s="369" t="s">
        <v>742</v>
      </c>
      <c r="C968" s="216"/>
      <c r="D968" t="s">
        <v>223</v>
      </c>
      <c r="E968" s="370">
        <v>3</v>
      </c>
      <c r="F968" s="253" t="s">
        <v>621</v>
      </c>
      <c r="G968" s="328" t="s">
        <v>619</v>
      </c>
      <c r="H968" s="297">
        <v>600000</v>
      </c>
      <c r="J968" s="187"/>
    </row>
    <row r="969" spans="1:10" x14ac:dyDescent="0.25">
      <c r="A969" s="218"/>
      <c r="B969" s="235"/>
      <c r="C969" s="230"/>
      <c r="D969" s="219"/>
      <c r="E969" s="219"/>
      <c r="F969" s="220"/>
      <c r="G969" s="221"/>
      <c r="H969" s="222"/>
    </row>
    <row r="970" spans="1:10" x14ac:dyDescent="0.25">
      <c r="A970" s="223"/>
      <c r="B970" s="231" t="s">
        <v>6</v>
      </c>
      <c r="C970" s="224"/>
      <c r="D970" s="224"/>
      <c r="E970" s="224"/>
      <c r="F970" s="224"/>
      <c r="G970" s="225"/>
      <c r="H970" s="226">
        <f>SUM(H939:H969)</f>
        <v>40200000</v>
      </c>
    </row>
    <row r="971" spans="1:10" x14ac:dyDescent="0.25">
      <c r="A971" s="501" t="e">
        <f ca="1">PROPER([1]!terbilang(H970)&amp;" rupiah")</f>
        <v>#NAME?</v>
      </c>
      <c r="B971" s="502"/>
      <c r="C971" s="502"/>
      <c r="D971" s="502"/>
      <c r="E971" s="502"/>
      <c r="F971" s="502"/>
      <c r="G971" s="502"/>
      <c r="H971" s="503"/>
    </row>
    <row r="972" spans="1:10" x14ac:dyDescent="0.25">
      <c r="A972" s="191"/>
      <c r="B972" s="191"/>
      <c r="C972" s="191"/>
      <c r="D972" s="191"/>
      <c r="E972" s="191"/>
      <c r="F972" s="362"/>
      <c r="G972" s="362"/>
      <c r="H972" s="362"/>
    </row>
    <row r="973" spans="1:10" x14ac:dyDescent="0.25">
      <c r="A973" s="227" t="s">
        <v>326</v>
      </c>
      <c r="B973" s="227"/>
      <c r="C973" s="504"/>
      <c r="D973" s="504"/>
      <c r="E973" s="504"/>
      <c r="F973" s="504"/>
      <c r="G973" s="504" t="s">
        <v>743</v>
      </c>
      <c r="H973" s="504"/>
    </row>
    <row r="974" spans="1:10" x14ac:dyDescent="0.25">
      <c r="A974" s="227" t="s">
        <v>67</v>
      </c>
      <c r="B974" s="227"/>
      <c r="C974" s="432" t="s">
        <v>231</v>
      </c>
      <c r="D974" s="432"/>
      <c r="E974" s="432"/>
      <c r="F974" s="432"/>
      <c r="G974" s="504" t="s">
        <v>327</v>
      </c>
      <c r="H974" s="504"/>
    </row>
    <row r="975" spans="1:10" x14ac:dyDescent="0.25">
      <c r="A975" s="227"/>
      <c r="B975" s="227"/>
      <c r="C975" s="103"/>
      <c r="D975" s="103"/>
      <c r="E975" s="103"/>
      <c r="F975" s="103"/>
      <c r="G975" s="362"/>
      <c r="H975" s="362"/>
    </row>
    <row r="976" spans="1:10" x14ac:dyDescent="0.25">
      <c r="A976" s="191"/>
      <c r="B976" s="191"/>
      <c r="C976" s="103"/>
      <c r="D976" s="103"/>
      <c r="E976" s="103"/>
      <c r="F976" s="103"/>
      <c r="G976" s="227"/>
      <c r="H976" s="191"/>
    </row>
    <row r="977" spans="1:11" x14ac:dyDescent="0.25">
      <c r="A977" s="191"/>
      <c r="B977" s="191"/>
      <c r="G977" s="191"/>
      <c r="H977" s="191"/>
    </row>
    <row r="978" spans="1:11" x14ac:dyDescent="0.25">
      <c r="A978" s="229" t="s">
        <v>328</v>
      </c>
      <c r="B978" s="229"/>
      <c r="C978" s="411" t="s">
        <v>65</v>
      </c>
      <c r="D978" s="411"/>
      <c r="E978" s="411"/>
      <c r="F978" s="411"/>
      <c r="G978" s="490" t="s">
        <v>329</v>
      </c>
      <c r="H978" s="490"/>
    </row>
    <row r="979" spans="1:11" x14ac:dyDescent="0.25">
      <c r="A979" s="227" t="s">
        <v>246</v>
      </c>
      <c r="B979" s="227"/>
      <c r="C979" s="409" t="s">
        <v>140</v>
      </c>
      <c r="D979" s="409"/>
      <c r="E979" s="409"/>
      <c r="F979" s="409"/>
      <c r="G979" s="491" t="s">
        <v>330</v>
      </c>
      <c r="H979" s="491"/>
    </row>
    <row r="986" spans="1:11" s="187" customFormat="1" ht="18" customHeight="1" x14ac:dyDescent="0.25">
      <c r="A986" s="494" t="s">
        <v>749</v>
      </c>
      <c r="B986" s="494"/>
      <c r="C986" s="494"/>
      <c r="D986" s="494"/>
      <c r="E986" s="494"/>
      <c r="F986" s="494"/>
      <c r="G986" s="494"/>
      <c r="H986" s="494"/>
      <c r="I986" s="186"/>
      <c r="J986" s="186"/>
      <c r="K986" s="186"/>
    </row>
    <row r="987" spans="1:11" s="187" customFormat="1" ht="18" customHeight="1" x14ac:dyDescent="0.2">
      <c r="A987" s="186"/>
      <c r="B987" s="236" t="s">
        <v>123</v>
      </c>
      <c r="C987" s="237" t="s">
        <v>310</v>
      </c>
      <c r="D987" s="188"/>
      <c r="E987" s="188"/>
      <c r="F987" s="188"/>
      <c r="G987" s="188"/>
      <c r="H987" s="188"/>
      <c r="I987" s="188"/>
      <c r="J987" s="186"/>
      <c r="K987" s="186"/>
    </row>
    <row r="988" spans="1:11" s="187" customFormat="1" ht="18" customHeight="1" x14ac:dyDescent="0.2">
      <c r="A988" s="186"/>
      <c r="B988" s="236" t="s">
        <v>128</v>
      </c>
      <c r="C988" s="236" t="s">
        <v>311</v>
      </c>
      <c r="D988" s="188"/>
      <c r="E988" s="188"/>
      <c r="F988" s="188"/>
      <c r="G988" s="188"/>
      <c r="H988" s="188"/>
      <c r="I988" s="188"/>
      <c r="J988" s="188"/>
      <c r="K988" s="188"/>
    </row>
    <row r="989" spans="1:11" s="187" customFormat="1" ht="18" customHeight="1" x14ac:dyDescent="0.2">
      <c r="A989" s="186"/>
      <c r="B989" s="236" t="s">
        <v>131</v>
      </c>
      <c r="C989" s="236" t="s">
        <v>357</v>
      </c>
      <c r="D989" s="188"/>
      <c r="E989" s="188"/>
      <c r="F989" s="188"/>
      <c r="G989" s="188"/>
      <c r="H989" s="188"/>
      <c r="I989" s="188"/>
      <c r="J989" s="188"/>
      <c r="K989" s="188"/>
    </row>
    <row r="990" spans="1:11" s="187" customFormat="1" ht="18" customHeight="1" x14ac:dyDescent="0.2">
      <c r="A990" s="186"/>
      <c r="B990" s="236" t="s">
        <v>312</v>
      </c>
      <c r="C990" s="238" t="s">
        <v>333</v>
      </c>
      <c r="D990" s="189"/>
      <c r="E990" s="188"/>
      <c r="F990" s="188"/>
      <c r="G990" s="188"/>
      <c r="H990" s="188"/>
      <c r="I990" s="188"/>
      <c r="J990" s="188"/>
      <c r="K990" s="188"/>
    </row>
    <row r="991" spans="1:11" ht="15.75" thickBot="1" x14ac:dyDescent="0.3">
      <c r="A991" s="190"/>
      <c r="B991" s="191"/>
      <c r="C991" s="191"/>
      <c r="D991" s="191"/>
      <c r="E991" s="191"/>
      <c r="F991" s="366"/>
      <c r="G991" s="191"/>
      <c r="H991" s="193"/>
    </row>
    <row r="992" spans="1:11" ht="15.75" thickTop="1" x14ac:dyDescent="0.25">
      <c r="A992" s="194"/>
      <c r="B992" s="495"/>
      <c r="C992" s="496"/>
      <c r="D992" s="194"/>
      <c r="E992" s="195" t="s">
        <v>313</v>
      </c>
      <c r="F992" s="195"/>
      <c r="G992" s="195"/>
      <c r="H992" s="196" t="s">
        <v>314</v>
      </c>
    </row>
    <row r="993" spans="1:10" x14ac:dyDescent="0.25">
      <c r="A993" s="197" t="s">
        <v>4</v>
      </c>
      <c r="B993" s="497" t="s">
        <v>13</v>
      </c>
      <c r="C993" s="498"/>
      <c r="D993" s="197" t="s">
        <v>315</v>
      </c>
      <c r="E993" s="198" t="s">
        <v>316</v>
      </c>
      <c r="F993" s="199" t="s">
        <v>169</v>
      </c>
      <c r="G993" s="198" t="s">
        <v>57</v>
      </c>
      <c r="H993" s="200" t="s">
        <v>318</v>
      </c>
    </row>
    <row r="994" spans="1:10" x14ac:dyDescent="0.25">
      <c r="A994" s="201"/>
      <c r="B994" s="499"/>
      <c r="C994" s="500"/>
      <c r="D994" s="202"/>
      <c r="E994" s="203" t="s">
        <v>319</v>
      </c>
      <c r="F994" s="198"/>
      <c r="G994" s="198"/>
      <c r="H994" s="200" t="s">
        <v>320</v>
      </c>
    </row>
    <row r="995" spans="1:10" x14ac:dyDescent="0.25">
      <c r="A995" s="204" t="s">
        <v>9</v>
      </c>
      <c r="B995" s="233" t="s">
        <v>10</v>
      </c>
      <c r="C995" s="232"/>
      <c r="D995" s="205" t="s">
        <v>12</v>
      </c>
      <c r="E995" s="204" t="s">
        <v>321</v>
      </c>
      <c r="F995" s="204" t="s">
        <v>322</v>
      </c>
      <c r="G995" s="204" t="s">
        <v>323</v>
      </c>
      <c r="H995" s="206" t="s">
        <v>324</v>
      </c>
    </row>
    <row r="996" spans="1:10" x14ac:dyDescent="0.25">
      <c r="A996" s="207"/>
      <c r="B996" s="234"/>
      <c r="C996" s="208"/>
      <c r="D996" s="207"/>
      <c r="E996" s="209"/>
      <c r="F996" s="207"/>
      <c r="G996" s="210"/>
      <c r="H996" s="211"/>
    </row>
    <row r="997" spans="1:10" x14ac:dyDescent="0.25">
      <c r="A997" s="212">
        <v>1</v>
      </c>
      <c r="B997" t="s">
        <v>750</v>
      </c>
      <c r="C997" s="216"/>
      <c r="D997" t="s">
        <v>180</v>
      </c>
      <c r="E997" s="252">
        <v>3</v>
      </c>
      <c r="F997" s="253" t="s">
        <v>611</v>
      </c>
      <c r="G997" s="328" t="s">
        <v>612</v>
      </c>
      <c r="H997" s="215">
        <v>4838600</v>
      </c>
    </row>
    <row r="998" spans="1:10" x14ac:dyDescent="0.25">
      <c r="A998" s="212">
        <v>2</v>
      </c>
      <c r="B998" t="s">
        <v>751</v>
      </c>
      <c r="C998" s="216"/>
      <c r="D998" t="s">
        <v>180</v>
      </c>
      <c r="E998" s="252">
        <v>3</v>
      </c>
      <c r="F998" s="253" t="s">
        <v>611</v>
      </c>
      <c r="G998" s="328" t="s">
        <v>612</v>
      </c>
      <c r="H998" s="215">
        <v>4838600</v>
      </c>
      <c r="J998" s="187"/>
    </row>
    <row r="999" spans="1:10" x14ac:dyDescent="0.25">
      <c r="A999" s="319">
        <v>3</v>
      </c>
      <c r="B999" t="s">
        <v>752</v>
      </c>
      <c r="C999" s="216"/>
      <c r="D999" t="s">
        <v>180</v>
      </c>
      <c r="E999" s="320">
        <v>2</v>
      </c>
      <c r="F999" s="253" t="s">
        <v>606</v>
      </c>
      <c r="G999" s="378" t="s">
        <v>607</v>
      </c>
      <c r="H999" s="297">
        <v>3528300</v>
      </c>
      <c r="J999" s="187"/>
    </row>
    <row r="1000" spans="1:10" x14ac:dyDescent="0.25">
      <c r="A1000" s="319">
        <v>4</v>
      </c>
      <c r="B1000" t="s">
        <v>753</v>
      </c>
      <c r="C1000" s="216"/>
      <c r="D1000" t="s">
        <v>180</v>
      </c>
      <c r="E1000" s="320">
        <v>2</v>
      </c>
      <c r="F1000" s="253" t="s">
        <v>606</v>
      </c>
      <c r="G1000" s="378" t="s">
        <v>607</v>
      </c>
      <c r="H1000" s="297">
        <v>4123249</v>
      </c>
      <c r="J1000" s="187"/>
    </row>
    <row r="1001" spans="1:10" x14ac:dyDescent="0.25">
      <c r="A1001" s="319">
        <v>5</v>
      </c>
      <c r="B1001" t="s">
        <v>755</v>
      </c>
      <c r="C1001" s="216"/>
      <c r="D1001" t="s">
        <v>180</v>
      </c>
      <c r="E1001" s="320">
        <v>3</v>
      </c>
      <c r="F1001" s="253" t="s">
        <v>759</v>
      </c>
      <c r="G1001" s="378" t="s">
        <v>613</v>
      </c>
      <c r="H1001" s="297">
        <v>5487650</v>
      </c>
      <c r="J1001" s="187"/>
    </row>
    <row r="1002" spans="1:10" x14ac:dyDescent="0.25">
      <c r="A1002" s="319">
        <v>6</v>
      </c>
      <c r="B1002" t="s">
        <v>758</v>
      </c>
      <c r="C1002" s="216"/>
      <c r="D1002" t="s">
        <v>180</v>
      </c>
      <c r="E1002" s="320">
        <v>3</v>
      </c>
      <c r="F1002" s="253" t="s">
        <v>760</v>
      </c>
      <c r="G1002" s="378" t="s">
        <v>613</v>
      </c>
      <c r="H1002" s="297">
        <v>5648580</v>
      </c>
      <c r="J1002" s="187"/>
    </row>
    <row r="1003" spans="1:10" x14ac:dyDescent="0.25">
      <c r="A1003" s="319">
        <v>7</v>
      </c>
      <c r="B1003" t="s">
        <v>762</v>
      </c>
      <c r="C1003" s="216"/>
      <c r="D1003" t="s">
        <v>180</v>
      </c>
      <c r="E1003" s="320">
        <v>3</v>
      </c>
      <c r="F1003" s="253" t="s">
        <v>618</v>
      </c>
      <c r="G1003" s="378" t="s">
        <v>620</v>
      </c>
      <c r="H1003" s="297">
        <v>5458300</v>
      </c>
      <c r="J1003" s="187"/>
    </row>
    <row r="1004" spans="1:10" x14ac:dyDescent="0.25">
      <c r="A1004" s="218"/>
      <c r="B1004" s="235"/>
      <c r="C1004" s="230"/>
      <c r="D1004" s="219"/>
      <c r="E1004" s="219"/>
      <c r="F1004" s="220"/>
      <c r="G1004" s="221"/>
      <c r="H1004" s="222"/>
    </row>
    <row r="1005" spans="1:10" x14ac:dyDescent="0.25">
      <c r="A1005" s="223"/>
      <c r="B1005" s="231" t="s">
        <v>6</v>
      </c>
      <c r="C1005" s="224"/>
      <c r="D1005" s="224"/>
      <c r="E1005" s="224"/>
      <c r="F1005" s="224"/>
      <c r="G1005" s="225"/>
      <c r="H1005" s="226">
        <f>SUM(H997:H1004)</f>
        <v>33923279</v>
      </c>
    </row>
    <row r="1006" spans="1:10" x14ac:dyDescent="0.25">
      <c r="A1006" s="501" t="e">
        <f ca="1">PROPER([1]!terbilang(H1005)&amp;" rupiah")</f>
        <v>#NAME?</v>
      </c>
      <c r="B1006" s="502"/>
      <c r="C1006" s="502"/>
      <c r="D1006" s="502"/>
      <c r="E1006" s="502"/>
      <c r="F1006" s="502"/>
      <c r="G1006" s="502"/>
      <c r="H1006" s="503"/>
    </row>
    <row r="1007" spans="1:10" x14ac:dyDescent="0.25">
      <c r="A1007" s="191"/>
      <c r="B1007" s="191"/>
      <c r="C1007" s="191"/>
      <c r="D1007" s="191"/>
      <c r="E1007" s="191"/>
      <c r="F1007" s="366"/>
      <c r="G1007" s="366"/>
      <c r="H1007" s="366"/>
    </row>
    <row r="1008" spans="1:10" x14ac:dyDescent="0.25">
      <c r="A1008" s="227" t="s">
        <v>326</v>
      </c>
      <c r="B1008" s="227"/>
      <c r="C1008" s="504"/>
      <c r="D1008" s="504"/>
      <c r="E1008" s="504"/>
      <c r="F1008" s="504"/>
      <c r="G1008" s="504" t="s">
        <v>761</v>
      </c>
      <c r="H1008" s="504"/>
    </row>
    <row r="1009" spans="1:11" x14ac:dyDescent="0.25">
      <c r="A1009" s="227" t="s">
        <v>67</v>
      </c>
      <c r="B1009" s="227"/>
      <c r="C1009" s="432" t="s">
        <v>231</v>
      </c>
      <c r="D1009" s="432"/>
      <c r="E1009" s="432"/>
      <c r="F1009" s="432"/>
      <c r="G1009" s="504" t="s">
        <v>327</v>
      </c>
      <c r="H1009" s="504"/>
    </row>
    <row r="1010" spans="1:11" x14ac:dyDescent="0.25">
      <c r="A1010" s="227"/>
      <c r="B1010" s="227"/>
      <c r="C1010" s="103"/>
      <c r="D1010" s="103"/>
      <c r="E1010" s="103"/>
      <c r="F1010" s="103"/>
      <c r="G1010" s="366"/>
      <c r="H1010" s="366"/>
    </row>
    <row r="1011" spans="1:11" x14ac:dyDescent="0.25">
      <c r="A1011" s="191"/>
      <c r="B1011" s="191"/>
      <c r="C1011" s="103"/>
      <c r="D1011" s="103"/>
      <c r="E1011" s="103"/>
      <c r="F1011" s="103"/>
      <c r="G1011" s="227"/>
      <c r="H1011" s="191"/>
    </row>
    <row r="1012" spans="1:11" x14ac:dyDescent="0.25">
      <c r="A1012" s="191"/>
      <c r="B1012" s="191"/>
      <c r="G1012" s="191"/>
      <c r="H1012" s="191"/>
    </row>
    <row r="1013" spans="1:11" x14ac:dyDescent="0.25">
      <c r="A1013" s="229" t="s">
        <v>328</v>
      </c>
      <c r="B1013" s="229"/>
      <c r="C1013" s="411" t="s">
        <v>65</v>
      </c>
      <c r="D1013" s="411"/>
      <c r="E1013" s="411"/>
      <c r="F1013" s="411"/>
      <c r="G1013" s="490" t="s">
        <v>329</v>
      </c>
      <c r="H1013" s="490"/>
    </row>
    <row r="1014" spans="1:11" x14ac:dyDescent="0.25">
      <c r="A1014" s="227" t="s">
        <v>246</v>
      </c>
      <c r="B1014" s="227"/>
      <c r="C1014" s="409" t="s">
        <v>140</v>
      </c>
      <c r="D1014" s="409"/>
      <c r="E1014" s="409"/>
      <c r="F1014" s="409"/>
      <c r="G1014" s="491" t="s">
        <v>330</v>
      </c>
      <c r="H1014" s="491"/>
    </row>
    <row r="1021" spans="1:11" s="187" customFormat="1" ht="18" customHeight="1" x14ac:dyDescent="0.25">
      <c r="A1021" s="494" t="s">
        <v>754</v>
      </c>
      <c r="B1021" s="494"/>
      <c r="C1021" s="494"/>
      <c r="D1021" s="494"/>
      <c r="E1021" s="494"/>
      <c r="F1021" s="494"/>
      <c r="G1021" s="494"/>
      <c r="H1021" s="494"/>
      <c r="I1021" s="186"/>
      <c r="J1021" s="186"/>
      <c r="K1021" s="186"/>
    </row>
    <row r="1022" spans="1:11" s="187" customFormat="1" ht="18" customHeight="1" x14ac:dyDescent="0.2">
      <c r="A1022" s="186"/>
      <c r="B1022" s="236" t="s">
        <v>123</v>
      </c>
      <c r="C1022" s="237" t="s">
        <v>310</v>
      </c>
      <c r="D1022" s="188"/>
      <c r="E1022" s="188"/>
      <c r="F1022" s="188"/>
      <c r="G1022" s="188"/>
      <c r="H1022" s="188"/>
      <c r="I1022" s="188"/>
      <c r="J1022" s="186"/>
      <c r="K1022" s="186"/>
    </row>
    <row r="1023" spans="1:11" s="187" customFormat="1" ht="18" customHeight="1" x14ac:dyDescent="0.2">
      <c r="A1023" s="186"/>
      <c r="B1023" s="236" t="s">
        <v>128</v>
      </c>
      <c r="C1023" s="236" t="s">
        <v>311</v>
      </c>
      <c r="D1023" s="188"/>
      <c r="E1023" s="188"/>
      <c r="F1023" s="188"/>
      <c r="G1023" s="188"/>
      <c r="H1023" s="188"/>
      <c r="I1023" s="188"/>
      <c r="J1023" s="188"/>
      <c r="K1023" s="188"/>
    </row>
    <row r="1024" spans="1:11" s="187" customFormat="1" ht="18" customHeight="1" x14ac:dyDescent="0.2">
      <c r="A1024" s="186"/>
      <c r="B1024" s="236" t="s">
        <v>131</v>
      </c>
      <c r="C1024" s="236" t="s">
        <v>509</v>
      </c>
      <c r="D1024" s="188"/>
      <c r="E1024" s="188"/>
      <c r="F1024" s="188"/>
      <c r="G1024" s="188"/>
      <c r="H1024" s="188"/>
      <c r="I1024" s="188"/>
      <c r="J1024" s="188"/>
      <c r="K1024" s="188"/>
    </row>
    <row r="1025" spans="1:11" s="187" customFormat="1" ht="18" customHeight="1" x14ac:dyDescent="0.2">
      <c r="A1025" s="186"/>
      <c r="B1025" s="236" t="s">
        <v>312</v>
      </c>
      <c r="C1025" s="238" t="s">
        <v>333</v>
      </c>
      <c r="D1025" s="189"/>
      <c r="E1025" s="188"/>
      <c r="F1025" s="188"/>
      <c r="G1025" s="188"/>
      <c r="H1025" s="188"/>
      <c r="I1025" s="188"/>
      <c r="J1025" s="188"/>
      <c r="K1025" s="188"/>
    </row>
    <row r="1026" spans="1:11" ht="15.75" thickBot="1" x14ac:dyDescent="0.3">
      <c r="A1026" s="190"/>
      <c r="B1026" s="191"/>
      <c r="C1026" s="191"/>
      <c r="D1026" s="191"/>
      <c r="E1026" s="191"/>
      <c r="F1026" s="366"/>
      <c r="G1026" s="191"/>
      <c r="H1026" s="193"/>
    </row>
    <row r="1027" spans="1:11" ht="15.75" thickTop="1" x14ac:dyDescent="0.25">
      <c r="A1027" s="194"/>
      <c r="B1027" s="495"/>
      <c r="C1027" s="496"/>
      <c r="D1027" s="194"/>
      <c r="E1027" s="195" t="s">
        <v>313</v>
      </c>
      <c r="F1027" s="195"/>
      <c r="G1027" s="195"/>
      <c r="H1027" s="196" t="s">
        <v>314</v>
      </c>
    </row>
    <row r="1028" spans="1:11" x14ac:dyDescent="0.25">
      <c r="A1028" s="197" t="s">
        <v>4</v>
      </c>
      <c r="B1028" s="497" t="s">
        <v>13</v>
      </c>
      <c r="C1028" s="498"/>
      <c r="D1028" s="197" t="s">
        <v>315</v>
      </c>
      <c r="E1028" s="198" t="s">
        <v>316</v>
      </c>
      <c r="F1028" s="199" t="s">
        <v>169</v>
      </c>
      <c r="G1028" s="198" t="s">
        <v>57</v>
      </c>
      <c r="H1028" s="200" t="s">
        <v>318</v>
      </c>
    </row>
    <row r="1029" spans="1:11" x14ac:dyDescent="0.25">
      <c r="A1029" s="201"/>
      <c r="B1029" s="499"/>
      <c r="C1029" s="500"/>
      <c r="D1029" s="202"/>
      <c r="E1029" s="203" t="s">
        <v>319</v>
      </c>
      <c r="F1029" s="198"/>
      <c r="G1029" s="198"/>
      <c r="H1029" s="200" t="s">
        <v>320</v>
      </c>
    </row>
    <row r="1030" spans="1:11" x14ac:dyDescent="0.25">
      <c r="A1030" s="204" t="s">
        <v>9</v>
      </c>
      <c r="B1030" s="233" t="s">
        <v>10</v>
      </c>
      <c r="C1030" s="232"/>
      <c r="D1030" s="205" t="s">
        <v>12</v>
      </c>
      <c r="E1030" s="204" t="s">
        <v>321</v>
      </c>
      <c r="F1030" s="204" t="s">
        <v>322</v>
      </c>
      <c r="G1030" s="204" t="s">
        <v>323</v>
      </c>
      <c r="H1030" s="206" t="s">
        <v>324</v>
      </c>
    </row>
    <row r="1031" spans="1:11" x14ac:dyDescent="0.25">
      <c r="A1031" s="207"/>
      <c r="B1031" s="234"/>
      <c r="C1031" s="208"/>
      <c r="D1031" s="207"/>
      <c r="E1031" s="209"/>
      <c r="F1031" s="207"/>
      <c r="G1031" s="210"/>
      <c r="H1031" s="211"/>
    </row>
    <row r="1032" spans="1:11" x14ac:dyDescent="0.25">
      <c r="A1032" s="212">
        <v>1</v>
      </c>
      <c r="B1032" t="s">
        <v>755</v>
      </c>
      <c r="C1032" s="216"/>
      <c r="D1032" t="s">
        <v>180</v>
      </c>
      <c r="E1032" s="252">
        <v>1</v>
      </c>
      <c r="F1032" s="253" t="s">
        <v>756</v>
      </c>
      <c r="G1032" s="378" t="s">
        <v>607</v>
      </c>
      <c r="H1032" s="215">
        <v>210000</v>
      </c>
    </row>
    <row r="1033" spans="1:11" x14ac:dyDescent="0.25">
      <c r="A1033" s="212">
        <v>2</v>
      </c>
      <c r="B1033" t="s">
        <v>757</v>
      </c>
      <c r="C1033" s="216"/>
      <c r="D1033" t="s">
        <v>71</v>
      </c>
      <c r="E1033" s="252">
        <v>1</v>
      </c>
      <c r="F1033" s="253" t="s">
        <v>756</v>
      </c>
      <c r="G1033" s="378" t="s">
        <v>607</v>
      </c>
      <c r="H1033" s="215">
        <v>360000</v>
      </c>
      <c r="J1033" s="187"/>
    </row>
    <row r="1034" spans="1:11" x14ac:dyDescent="0.25">
      <c r="A1034" s="319"/>
      <c r="C1034" s="216"/>
      <c r="E1034" s="320"/>
      <c r="F1034" s="253"/>
      <c r="G1034" s="378"/>
      <c r="H1034" s="297"/>
      <c r="J1034" s="187"/>
    </row>
    <row r="1035" spans="1:11" x14ac:dyDescent="0.25">
      <c r="A1035" s="319"/>
      <c r="C1035" s="216"/>
      <c r="E1035" s="320"/>
      <c r="F1035" s="253"/>
      <c r="G1035" s="378"/>
      <c r="H1035" s="297"/>
      <c r="J1035" s="187"/>
    </row>
    <row r="1036" spans="1:11" x14ac:dyDescent="0.25">
      <c r="A1036" s="218"/>
      <c r="B1036" s="235"/>
      <c r="C1036" s="230"/>
      <c r="D1036" s="219"/>
      <c r="E1036" s="219"/>
      <c r="F1036" s="220"/>
      <c r="G1036" s="221"/>
      <c r="H1036" s="222"/>
    </row>
    <row r="1037" spans="1:11" x14ac:dyDescent="0.25">
      <c r="A1037" s="223"/>
      <c r="B1037" s="231" t="s">
        <v>6</v>
      </c>
      <c r="C1037" s="224"/>
      <c r="D1037" s="224"/>
      <c r="E1037" s="224"/>
      <c r="F1037" s="224"/>
      <c r="G1037" s="225"/>
      <c r="H1037" s="226">
        <f>SUM(H1032:H1036)</f>
        <v>570000</v>
      </c>
    </row>
    <row r="1038" spans="1:11" x14ac:dyDescent="0.25">
      <c r="A1038" s="501" t="e">
        <f ca="1">PROPER([1]!terbilang(H1037)&amp;" rupiah")</f>
        <v>#NAME?</v>
      </c>
      <c r="B1038" s="502"/>
      <c r="C1038" s="502"/>
      <c r="D1038" s="502"/>
      <c r="E1038" s="502"/>
      <c r="F1038" s="502"/>
      <c r="G1038" s="502"/>
      <c r="H1038" s="503"/>
    </row>
    <row r="1039" spans="1:11" x14ac:dyDescent="0.25">
      <c r="A1039" s="191"/>
      <c r="B1039" s="191"/>
      <c r="C1039" s="191"/>
      <c r="D1039" s="191"/>
      <c r="E1039" s="191"/>
      <c r="F1039" s="366"/>
      <c r="G1039" s="366"/>
      <c r="H1039" s="366"/>
    </row>
    <row r="1040" spans="1:11" x14ac:dyDescent="0.25">
      <c r="A1040" s="227" t="s">
        <v>326</v>
      </c>
      <c r="B1040" s="227"/>
      <c r="C1040" s="504"/>
      <c r="D1040" s="504"/>
      <c r="E1040" s="504"/>
      <c r="F1040" s="504"/>
      <c r="G1040" s="504" t="s">
        <v>748</v>
      </c>
      <c r="H1040" s="504"/>
    </row>
    <row r="1041" spans="1:11" x14ac:dyDescent="0.25">
      <c r="A1041" s="227" t="s">
        <v>67</v>
      </c>
      <c r="B1041" s="227"/>
      <c r="C1041" s="432" t="s">
        <v>231</v>
      </c>
      <c r="D1041" s="432"/>
      <c r="E1041" s="432"/>
      <c r="F1041" s="432"/>
      <c r="G1041" s="504" t="s">
        <v>327</v>
      </c>
      <c r="H1041" s="504"/>
    </row>
    <row r="1042" spans="1:11" x14ac:dyDescent="0.25">
      <c r="A1042" s="227"/>
      <c r="B1042" s="227"/>
      <c r="C1042" s="103"/>
      <c r="D1042" s="103"/>
      <c r="E1042" s="103"/>
      <c r="F1042" s="103"/>
      <c r="G1042" s="366"/>
      <c r="H1042" s="366"/>
    </row>
    <row r="1043" spans="1:11" x14ac:dyDescent="0.25">
      <c r="A1043" s="191"/>
      <c r="B1043" s="191"/>
      <c r="C1043" s="103"/>
      <c r="D1043" s="103"/>
      <c r="E1043" s="103"/>
      <c r="F1043" s="103"/>
      <c r="G1043" s="227"/>
      <c r="H1043" s="191"/>
    </row>
    <row r="1044" spans="1:11" x14ac:dyDescent="0.25">
      <c r="A1044" s="191"/>
      <c r="B1044" s="191"/>
      <c r="G1044" s="191"/>
      <c r="H1044" s="191"/>
    </row>
    <row r="1045" spans="1:11" x14ac:dyDescent="0.25">
      <c r="A1045" s="229" t="s">
        <v>328</v>
      </c>
      <c r="B1045" s="229"/>
      <c r="C1045" s="411" t="s">
        <v>65</v>
      </c>
      <c r="D1045" s="411"/>
      <c r="E1045" s="411"/>
      <c r="F1045" s="411"/>
      <c r="G1045" s="490" t="s">
        <v>329</v>
      </c>
      <c r="H1045" s="490"/>
    </row>
    <row r="1046" spans="1:11" x14ac:dyDescent="0.25">
      <c r="A1046" s="227" t="s">
        <v>246</v>
      </c>
      <c r="B1046" s="227"/>
      <c r="C1046" s="409" t="s">
        <v>140</v>
      </c>
      <c r="D1046" s="409"/>
      <c r="E1046" s="409"/>
      <c r="F1046" s="409"/>
      <c r="G1046" s="491" t="s">
        <v>330</v>
      </c>
      <c r="H1046" s="491"/>
    </row>
    <row r="1050" spans="1:11" s="187" customFormat="1" ht="18" customHeight="1" x14ac:dyDescent="0.25">
      <c r="A1050" s="494" t="s">
        <v>763</v>
      </c>
      <c r="B1050" s="494"/>
      <c r="C1050" s="494"/>
      <c r="D1050" s="494"/>
      <c r="E1050" s="494"/>
      <c r="F1050" s="494"/>
      <c r="G1050" s="494"/>
      <c r="H1050" s="494"/>
      <c r="I1050" s="186"/>
      <c r="J1050" s="186"/>
      <c r="K1050" s="186"/>
    </row>
    <row r="1051" spans="1:11" s="187" customFormat="1" ht="18" customHeight="1" x14ac:dyDescent="0.2">
      <c r="A1051" s="186"/>
      <c r="B1051" s="236" t="s">
        <v>123</v>
      </c>
      <c r="C1051" s="237" t="s">
        <v>310</v>
      </c>
      <c r="D1051" s="188"/>
      <c r="E1051" s="188"/>
      <c r="F1051" s="188"/>
      <c r="G1051" s="188"/>
      <c r="H1051" s="188"/>
      <c r="I1051" s="188"/>
      <c r="J1051" s="186"/>
      <c r="K1051" s="186"/>
    </row>
    <row r="1052" spans="1:11" s="187" customFormat="1" ht="18" customHeight="1" x14ac:dyDescent="0.2">
      <c r="A1052" s="186"/>
      <c r="B1052" s="236" t="s">
        <v>128</v>
      </c>
      <c r="C1052" s="236" t="s">
        <v>311</v>
      </c>
      <c r="D1052" s="188"/>
      <c r="E1052" s="188"/>
      <c r="F1052" s="188"/>
      <c r="G1052" s="188"/>
      <c r="H1052" s="188"/>
      <c r="I1052" s="188"/>
      <c r="J1052" s="188"/>
      <c r="K1052" s="188"/>
    </row>
    <row r="1053" spans="1:11" s="187" customFormat="1" ht="18" customHeight="1" x14ac:dyDescent="0.2">
      <c r="A1053" s="186"/>
      <c r="B1053" s="236" t="s">
        <v>131</v>
      </c>
      <c r="C1053" s="236" t="s">
        <v>347</v>
      </c>
      <c r="D1053" s="188"/>
      <c r="E1053" s="188"/>
      <c r="F1053" s="188"/>
      <c r="G1053" s="188"/>
      <c r="H1053" s="188"/>
      <c r="I1053" s="188"/>
      <c r="J1053" s="188"/>
      <c r="K1053" s="188"/>
    </row>
    <row r="1054" spans="1:11" s="187" customFormat="1" ht="18" customHeight="1" x14ac:dyDescent="0.2">
      <c r="A1054" s="186"/>
      <c r="B1054" s="236" t="s">
        <v>312</v>
      </c>
      <c r="C1054" s="238" t="s">
        <v>333</v>
      </c>
      <c r="D1054" s="189"/>
      <c r="E1054" s="188"/>
      <c r="F1054" s="188"/>
      <c r="G1054" s="188"/>
      <c r="H1054" s="188"/>
      <c r="I1054" s="188"/>
      <c r="J1054" s="188"/>
      <c r="K1054" s="188"/>
    </row>
    <row r="1055" spans="1:11" ht="15.75" thickBot="1" x14ac:dyDescent="0.3">
      <c r="A1055" s="190"/>
      <c r="B1055" s="191"/>
      <c r="C1055" s="191"/>
      <c r="D1055" s="191"/>
      <c r="E1055" s="191"/>
      <c r="F1055" s="381"/>
      <c r="G1055" s="191"/>
      <c r="H1055" s="193"/>
    </row>
    <row r="1056" spans="1:11" ht="15.75" thickTop="1" x14ac:dyDescent="0.25">
      <c r="A1056" s="194"/>
      <c r="B1056" s="495"/>
      <c r="C1056" s="496"/>
      <c r="D1056" s="194"/>
      <c r="E1056" s="195" t="s">
        <v>313</v>
      </c>
      <c r="F1056" s="195"/>
      <c r="G1056" s="195"/>
      <c r="H1056" s="196" t="s">
        <v>314</v>
      </c>
    </row>
    <row r="1057" spans="1:10" x14ac:dyDescent="0.25">
      <c r="A1057" s="197" t="s">
        <v>4</v>
      </c>
      <c r="B1057" s="497" t="s">
        <v>13</v>
      </c>
      <c r="C1057" s="498"/>
      <c r="D1057" s="197" t="s">
        <v>315</v>
      </c>
      <c r="E1057" s="198" t="s">
        <v>316</v>
      </c>
      <c r="F1057" s="199" t="s">
        <v>169</v>
      </c>
      <c r="G1057" s="198" t="s">
        <v>57</v>
      </c>
      <c r="H1057" s="200" t="s">
        <v>318</v>
      </c>
    </row>
    <row r="1058" spans="1:10" x14ac:dyDescent="0.25">
      <c r="A1058" s="201"/>
      <c r="B1058" s="499"/>
      <c r="C1058" s="500"/>
      <c r="D1058" s="202"/>
      <c r="E1058" s="203" t="s">
        <v>319</v>
      </c>
      <c r="F1058" s="198"/>
      <c r="G1058" s="198"/>
      <c r="H1058" s="200" t="s">
        <v>320</v>
      </c>
    </row>
    <row r="1059" spans="1:10" x14ac:dyDescent="0.25">
      <c r="A1059" s="204" t="s">
        <v>9</v>
      </c>
      <c r="B1059" s="233" t="s">
        <v>10</v>
      </c>
      <c r="C1059" s="232"/>
      <c r="D1059" s="205" t="s">
        <v>12</v>
      </c>
      <c r="E1059" s="204" t="s">
        <v>321</v>
      </c>
      <c r="F1059" s="204" t="s">
        <v>322</v>
      </c>
      <c r="G1059" s="204" t="s">
        <v>323</v>
      </c>
      <c r="H1059" s="206" t="s">
        <v>324</v>
      </c>
    </row>
    <row r="1060" spans="1:10" x14ac:dyDescent="0.25">
      <c r="A1060" s="207"/>
      <c r="B1060" s="234"/>
      <c r="C1060" s="208"/>
      <c r="D1060" s="207"/>
      <c r="E1060" s="209"/>
      <c r="F1060" s="207"/>
      <c r="G1060" s="210"/>
      <c r="H1060" s="211"/>
    </row>
    <row r="1061" spans="1:10" ht="15.75" x14ac:dyDescent="0.25">
      <c r="A1061" s="212">
        <v>1</v>
      </c>
      <c r="B1061" s="383" t="s">
        <v>764</v>
      </c>
      <c r="C1061" s="216"/>
      <c r="D1061" s="388" t="s">
        <v>180</v>
      </c>
      <c r="E1061" s="388">
        <v>2</v>
      </c>
      <c r="F1061" s="253" t="s">
        <v>832</v>
      </c>
      <c r="G1061" s="390" t="s">
        <v>833</v>
      </c>
      <c r="H1061" s="391" t="s">
        <v>835</v>
      </c>
      <c r="J1061">
        <v>300</v>
      </c>
    </row>
    <row r="1062" spans="1:10" ht="15.75" x14ac:dyDescent="0.25">
      <c r="A1062" s="212">
        <v>2</v>
      </c>
      <c r="B1062" s="383" t="s">
        <v>252</v>
      </c>
      <c r="C1062" s="216"/>
      <c r="D1062" s="388" t="s">
        <v>180</v>
      </c>
      <c r="E1062" s="388">
        <v>2</v>
      </c>
      <c r="F1062" s="253" t="s">
        <v>832</v>
      </c>
      <c r="G1062" s="390" t="s">
        <v>833</v>
      </c>
      <c r="H1062" s="391" t="s">
        <v>835</v>
      </c>
      <c r="J1062" s="187">
        <v>300</v>
      </c>
    </row>
    <row r="1063" spans="1:10" ht="15.75" x14ac:dyDescent="0.25">
      <c r="A1063" s="212">
        <v>3</v>
      </c>
      <c r="B1063" s="383" t="s">
        <v>765</v>
      </c>
      <c r="C1063" s="216"/>
      <c r="D1063" s="388" t="s">
        <v>180</v>
      </c>
      <c r="E1063" s="388">
        <v>2</v>
      </c>
      <c r="F1063" s="253" t="s">
        <v>832</v>
      </c>
      <c r="G1063" s="390" t="s">
        <v>833</v>
      </c>
      <c r="H1063" s="391" t="s">
        <v>835</v>
      </c>
      <c r="J1063" s="187">
        <v>300</v>
      </c>
    </row>
    <row r="1064" spans="1:10" ht="15.75" x14ac:dyDescent="0.25">
      <c r="A1064" s="212">
        <v>4</v>
      </c>
      <c r="B1064" s="383" t="s">
        <v>766</v>
      </c>
      <c r="C1064" s="216"/>
      <c r="D1064" s="388" t="s">
        <v>180</v>
      </c>
      <c r="E1064" s="388">
        <v>2</v>
      </c>
      <c r="F1064" s="253" t="s">
        <v>832</v>
      </c>
      <c r="G1064" s="390" t="s">
        <v>833</v>
      </c>
      <c r="H1064" s="391" t="s">
        <v>835</v>
      </c>
      <c r="J1064" s="187">
        <v>300</v>
      </c>
    </row>
    <row r="1065" spans="1:10" ht="15.75" x14ac:dyDescent="0.25">
      <c r="A1065" s="212">
        <v>5</v>
      </c>
      <c r="B1065" s="383" t="s">
        <v>767</v>
      </c>
      <c r="C1065" s="216"/>
      <c r="D1065" s="388" t="s">
        <v>180</v>
      </c>
      <c r="E1065" s="388">
        <v>2</v>
      </c>
      <c r="F1065" s="253" t="s">
        <v>832</v>
      </c>
      <c r="G1065" s="390" t="s">
        <v>833</v>
      </c>
      <c r="H1065" s="391" t="s">
        <v>835</v>
      </c>
      <c r="J1065" s="187">
        <v>300</v>
      </c>
    </row>
    <row r="1066" spans="1:10" ht="15.75" x14ac:dyDescent="0.25">
      <c r="A1066" s="212">
        <v>6</v>
      </c>
      <c r="B1066" s="383" t="s">
        <v>768</v>
      </c>
      <c r="C1066" s="216"/>
      <c r="D1066" s="388" t="s">
        <v>180</v>
      </c>
      <c r="E1066" s="388">
        <v>2</v>
      </c>
      <c r="F1066" s="253" t="s">
        <v>832</v>
      </c>
      <c r="G1066" s="390" t="s">
        <v>833</v>
      </c>
      <c r="H1066" s="391" t="s">
        <v>836</v>
      </c>
      <c r="J1066" s="187">
        <v>450</v>
      </c>
    </row>
    <row r="1067" spans="1:10" ht="15.75" x14ac:dyDescent="0.25">
      <c r="A1067" s="212">
        <v>7</v>
      </c>
      <c r="B1067" s="383" t="s">
        <v>769</v>
      </c>
      <c r="C1067" s="216"/>
      <c r="D1067" s="388" t="s">
        <v>180</v>
      </c>
      <c r="E1067" s="388">
        <v>2</v>
      </c>
      <c r="F1067" s="253" t="s">
        <v>832</v>
      </c>
      <c r="G1067" s="390" t="s">
        <v>833</v>
      </c>
      <c r="H1067" s="391" t="s">
        <v>835</v>
      </c>
      <c r="J1067" s="187">
        <v>300</v>
      </c>
    </row>
    <row r="1068" spans="1:10" ht="15.75" x14ac:dyDescent="0.25">
      <c r="A1068" s="212">
        <v>8</v>
      </c>
      <c r="B1068" s="383" t="s">
        <v>770</v>
      </c>
      <c r="C1068" s="216"/>
      <c r="D1068" s="388" t="s">
        <v>180</v>
      </c>
      <c r="E1068" s="388">
        <v>2</v>
      </c>
      <c r="F1068" s="253" t="s">
        <v>832</v>
      </c>
      <c r="G1068" s="390" t="s">
        <v>833</v>
      </c>
      <c r="H1068" s="391" t="s">
        <v>836</v>
      </c>
      <c r="J1068" s="187">
        <v>450</v>
      </c>
    </row>
    <row r="1069" spans="1:10" ht="15.75" x14ac:dyDescent="0.25">
      <c r="A1069" s="212">
        <v>9</v>
      </c>
      <c r="B1069" s="383" t="s">
        <v>771</v>
      </c>
      <c r="C1069" s="216"/>
      <c r="D1069" s="388" t="s">
        <v>71</v>
      </c>
      <c r="E1069" s="388">
        <v>2</v>
      </c>
      <c r="F1069" s="253" t="s">
        <v>832</v>
      </c>
      <c r="G1069" s="390" t="s">
        <v>833</v>
      </c>
      <c r="H1069" s="391" t="s">
        <v>835</v>
      </c>
      <c r="J1069" s="187">
        <v>300</v>
      </c>
    </row>
    <row r="1070" spans="1:10" ht="15.75" x14ac:dyDescent="0.25">
      <c r="A1070" s="212">
        <v>10</v>
      </c>
      <c r="B1070" s="383" t="s">
        <v>772</v>
      </c>
      <c r="C1070" s="216"/>
      <c r="D1070" s="388" t="s">
        <v>180</v>
      </c>
      <c r="E1070" s="388">
        <v>2</v>
      </c>
      <c r="F1070" s="253" t="s">
        <v>832</v>
      </c>
      <c r="G1070" s="390" t="s">
        <v>833</v>
      </c>
      <c r="H1070" s="391" t="s">
        <v>835</v>
      </c>
      <c r="J1070" s="187">
        <v>300</v>
      </c>
    </row>
    <row r="1071" spans="1:10" ht="15.75" x14ac:dyDescent="0.25">
      <c r="A1071" s="212">
        <v>11</v>
      </c>
      <c r="B1071" s="383" t="s">
        <v>773</v>
      </c>
      <c r="C1071" s="216"/>
      <c r="D1071" s="388" t="s">
        <v>180</v>
      </c>
      <c r="E1071" s="388">
        <v>2</v>
      </c>
      <c r="F1071" s="253" t="s">
        <v>832</v>
      </c>
      <c r="G1071" s="390" t="s">
        <v>833</v>
      </c>
      <c r="H1071" s="391" t="s">
        <v>835</v>
      </c>
      <c r="J1071" s="187">
        <v>300</v>
      </c>
    </row>
    <row r="1072" spans="1:10" ht="15.75" x14ac:dyDescent="0.25">
      <c r="A1072" s="212">
        <v>12</v>
      </c>
      <c r="B1072" s="383" t="s">
        <v>774</v>
      </c>
      <c r="C1072" s="216"/>
      <c r="D1072" s="388" t="s">
        <v>180</v>
      </c>
      <c r="E1072" s="388">
        <v>2</v>
      </c>
      <c r="F1072" s="253" t="s">
        <v>832</v>
      </c>
      <c r="G1072" s="390" t="s">
        <v>833</v>
      </c>
      <c r="H1072" s="391" t="s">
        <v>836</v>
      </c>
      <c r="J1072" s="187">
        <v>450</v>
      </c>
    </row>
    <row r="1073" spans="1:10" ht="15.75" x14ac:dyDescent="0.25">
      <c r="A1073" s="212">
        <v>13</v>
      </c>
      <c r="B1073" s="383" t="s">
        <v>775</v>
      </c>
      <c r="C1073" s="216"/>
      <c r="D1073" s="388" t="s">
        <v>180</v>
      </c>
      <c r="E1073" s="388">
        <v>2</v>
      </c>
      <c r="F1073" s="253" t="s">
        <v>832</v>
      </c>
      <c r="G1073" s="390" t="s">
        <v>833</v>
      </c>
      <c r="H1073" s="391" t="s">
        <v>836</v>
      </c>
      <c r="J1073" s="187">
        <v>450</v>
      </c>
    </row>
    <row r="1074" spans="1:10" ht="15.75" x14ac:dyDescent="0.25">
      <c r="A1074" s="212">
        <v>14</v>
      </c>
      <c r="B1074" s="383" t="s">
        <v>776</v>
      </c>
      <c r="C1074" s="216"/>
      <c r="D1074" s="388" t="s">
        <v>180</v>
      </c>
      <c r="E1074" s="388">
        <v>2</v>
      </c>
      <c r="F1074" s="253" t="s">
        <v>832</v>
      </c>
      <c r="G1074" s="390" t="s">
        <v>833</v>
      </c>
      <c r="H1074" s="391" t="s">
        <v>836</v>
      </c>
      <c r="J1074" s="187">
        <v>450</v>
      </c>
    </row>
    <row r="1075" spans="1:10" ht="15.75" x14ac:dyDescent="0.25">
      <c r="A1075" s="212">
        <v>15</v>
      </c>
      <c r="B1075" s="383" t="s">
        <v>777</v>
      </c>
      <c r="C1075" s="216"/>
      <c r="D1075" s="388" t="s">
        <v>180</v>
      </c>
      <c r="E1075" s="388">
        <v>2</v>
      </c>
      <c r="F1075" s="253" t="s">
        <v>832</v>
      </c>
      <c r="G1075" s="390" t="s">
        <v>833</v>
      </c>
      <c r="H1075" s="391" t="s">
        <v>836</v>
      </c>
      <c r="J1075" s="187">
        <v>450</v>
      </c>
    </row>
    <row r="1076" spans="1:10" ht="15.75" x14ac:dyDescent="0.25">
      <c r="A1076" s="212">
        <v>16</v>
      </c>
      <c r="B1076" s="383" t="s">
        <v>778</v>
      </c>
      <c r="C1076" s="216"/>
      <c r="D1076" s="388" t="s">
        <v>180</v>
      </c>
      <c r="E1076" s="388">
        <v>2</v>
      </c>
      <c r="F1076" s="253" t="s">
        <v>832</v>
      </c>
      <c r="G1076" s="390" t="s">
        <v>833</v>
      </c>
      <c r="H1076" s="391" t="s">
        <v>836</v>
      </c>
      <c r="J1076" s="187">
        <v>450</v>
      </c>
    </row>
    <row r="1077" spans="1:10" ht="15.75" x14ac:dyDescent="0.25">
      <c r="A1077" s="212">
        <v>17</v>
      </c>
      <c r="B1077" s="383" t="s">
        <v>779</v>
      </c>
      <c r="C1077" s="216"/>
      <c r="D1077" s="388" t="s">
        <v>180</v>
      </c>
      <c r="E1077" s="388">
        <v>2</v>
      </c>
      <c r="F1077" s="253" t="s">
        <v>832</v>
      </c>
      <c r="G1077" s="390" t="s">
        <v>833</v>
      </c>
      <c r="H1077" s="391" t="s">
        <v>836</v>
      </c>
      <c r="J1077" s="187">
        <v>450</v>
      </c>
    </row>
    <row r="1078" spans="1:10" ht="15.75" x14ac:dyDescent="0.25">
      <c r="A1078" s="212">
        <v>18</v>
      </c>
      <c r="B1078" s="383" t="s">
        <v>269</v>
      </c>
      <c r="C1078" s="216"/>
      <c r="D1078" s="388" t="s">
        <v>180</v>
      </c>
      <c r="E1078" s="388">
        <v>2</v>
      </c>
      <c r="F1078" s="253" t="s">
        <v>832</v>
      </c>
      <c r="G1078" s="390" t="s">
        <v>833</v>
      </c>
      <c r="H1078" s="391" t="s">
        <v>836</v>
      </c>
      <c r="J1078" s="187">
        <v>450</v>
      </c>
    </row>
    <row r="1079" spans="1:10" ht="15.75" x14ac:dyDescent="0.25">
      <c r="A1079" s="212">
        <v>19</v>
      </c>
      <c r="B1079" s="383" t="s">
        <v>780</v>
      </c>
      <c r="C1079" s="216"/>
      <c r="D1079" s="388" t="s">
        <v>180</v>
      </c>
      <c r="E1079" s="388">
        <v>2</v>
      </c>
      <c r="F1079" s="253" t="s">
        <v>832</v>
      </c>
      <c r="G1079" s="390" t="s">
        <v>833</v>
      </c>
      <c r="H1079" s="391" t="s">
        <v>836</v>
      </c>
      <c r="J1079" s="187">
        <v>450</v>
      </c>
    </row>
    <row r="1080" spans="1:10" ht="15.75" x14ac:dyDescent="0.25">
      <c r="A1080" s="212">
        <v>20</v>
      </c>
      <c r="B1080" s="383" t="s">
        <v>781</v>
      </c>
      <c r="C1080" s="216"/>
      <c r="D1080" s="388" t="s">
        <v>180</v>
      </c>
      <c r="E1080" s="388">
        <v>2</v>
      </c>
      <c r="F1080" s="253" t="s">
        <v>832</v>
      </c>
      <c r="G1080" s="390" t="s">
        <v>833</v>
      </c>
      <c r="H1080" s="391" t="s">
        <v>836</v>
      </c>
      <c r="J1080" s="187">
        <v>450</v>
      </c>
    </row>
    <row r="1081" spans="1:10" ht="15.75" x14ac:dyDescent="0.25">
      <c r="A1081" s="212">
        <v>21</v>
      </c>
      <c r="B1081" s="383" t="s">
        <v>782</v>
      </c>
      <c r="C1081" s="216"/>
      <c r="D1081" s="388" t="s">
        <v>180</v>
      </c>
      <c r="E1081" s="388">
        <v>2</v>
      </c>
      <c r="F1081" s="253" t="s">
        <v>832</v>
      </c>
      <c r="G1081" s="390" t="s">
        <v>833</v>
      </c>
      <c r="H1081" s="391" t="s">
        <v>836</v>
      </c>
      <c r="J1081" s="187">
        <v>450</v>
      </c>
    </row>
    <row r="1082" spans="1:10" ht="15.75" x14ac:dyDescent="0.25">
      <c r="A1082" s="212">
        <v>22</v>
      </c>
      <c r="B1082" s="383" t="s">
        <v>285</v>
      </c>
      <c r="C1082" s="216"/>
      <c r="D1082" s="388" t="s">
        <v>71</v>
      </c>
      <c r="E1082" s="388">
        <v>2</v>
      </c>
      <c r="F1082" s="253" t="s">
        <v>832</v>
      </c>
      <c r="G1082" s="390" t="s">
        <v>833</v>
      </c>
      <c r="H1082" s="391" t="s">
        <v>836</v>
      </c>
      <c r="J1082" s="187">
        <v>450</v>
      </c>
    </row>
    <row r="1083" spans="1:10" ht="15.75" x14ac:dyDescent="0.25">
      <c r="A1083" s="212">
        <v>23</v>
      </c>
      <c r="B1083" s="383" t="s">
        <v>783</v>
      </c>
      <c r="C1083" s="216"/>
      <c r="D1083" s="388" t="s">
        <v>71</v>
      </c>
      <c r="E1083" s="388">
        <v>2</v>
      </c>
      <c r="F1083" s="253" t="s">
        <v>832</v>
      </c>
      <c r="G1083" s="390" t="s">
        <v>833</v>
      </c>
      <c r="H1083" s="391" t="s">
        <v>836</v>
      </c>
      <c r="J1083" s="187">
        <v>450</v>
      </c>
    </row>
    <row r="1084" spans="1:10" ht="15.75" x14ac:dyDescent="0.25">
      <c r="A1084" s="212">
        <v>24</v>
      </c>
      <c r="B1084" s="383" t="s">
        <v>365</v>
      </c>
      <c r="C1084" s="216"/>
      <c r="D1084" s="388" t="s">
        <v>180</v>
      </c>
      <c r="E1084" s="388">
        <v>2</v>
      </c>
      <c r="F1084" s="253" t="s">
        <v>832</v>
      </c>
      <c r="G1084" s="390" t="s">
        <v>833</v>
      </c>
      <c r="H1084" s="391" t="s">
        <v>836</v>
      </c>
      <c r="J1084" s="187">
        <v>450</v>
      </c>
    </row>
    <row r="1085" spans="1:10" ht="15.75" x14ac:dyDescent="0.25">
      <c r="A1085" s="212">
        <v>25</v>
      </c>
      <c r="B1085" s="383" t="s">
        <v>784</v>
      </c>
      <c r="C1085" s="216"/>
      <c r="D1085" s="388" t="s">
        <v>180</v>
      </c>
      <c r="E1085" s="388">
        <v>2</v>
      </c>
      <c r="F1085" s="253" t="s">
        <v>832</v>
      </c>
      <c r="G1085" s="390" t="s">
        <v>833</v>
      </c>
      <c r="H1085" s="391" t="s">
        <v>836</v>
      </c>
      <c r="J1085" s="187">
        <v>450</v>
      </c>
    </row>
    <row r="1086" spans="1:10" ht="15.75" x14ac:dyDescent="0.25">
      <c r="A1086" s="212">
        <v>26</v>
      </c>
      <c r="B1086" s="383" t="s">
        <v>785</v>
      </c>
      <c r="C1086" s="216"/>
      <c r="D1086" s="388" t="s">
        <v>180</v>
      </c>
      <c r="E1086" s="388">
        <v>2</v>
      </c>
      <c r="F1086" s="253" t="s">
        <v>832</v>
      </c>
      <c r="G1086" s="390" t="s">
        <v>833</v>
      </c>
      <c r="H1086" s="391" t="s">
        <v>836</v>
      </c>
      <c r="J1086" s="187">
        <v>450</v>
      </c>
    </row>
    <row r="1087" spans="1:10" ht="15.75" x14ac:dyDescent="0.25">
      <c r="A1087" s="212">
        <v>27</v>
      </c>
      <c r="B1087" s="383" t="s">
        <v>786</v>
      </c>
      <c r="C1087" s="216"/>
      <c r="D1087" s="388" t="s">
        <v>180</v>
      </c>
      <c r="E1087" s="388">
        <v>2</v>
      </c>
      <c r="F1087" s="253" t="s">
        <v>832</v>
      </c>
      <c r="G1087" s="390" t="s">
        <v>833</v>
      </c>
      <c r="H1087" s="391" t="s">
        <v>836</v>
      </c>
      <c r="J1087" s="187">
        <v>450</v>
      </c>
    </row>
    <row r="1088" spans="1:10" ht="15.75" x14ac:dyDescent="0.25">
      <c r="A1088" s="212">
        <v>28</v>
      </c>
      <c r="B1088" s="383" t="s">
        <v>787</v>
      </c>
      <c r="C1088" s="216"/>
      <c r="D1088" s="388" t="s">
        <v>180</v>
      </c>
      <c r="E1088" s="388">
        <v>2</v>
      </c>
      <c r="F1088" s="253" t="s">
        <v>832</v>
      </c>
      <c r="G1088" s="390" t="s">
        <v>833</v>
      </c>
      <c r="H1088" s="391" t="s">
        <v>836</v>
      </c>
      <c r="J1088" s="187">
        <v>450</v>
      </c>
    </row>
    <row r="1089" spans="1:10" ht="15.75" x14ac:dyDescent="0.25">
      <c r="A1089" s="212">
        <v>29</v>
      </c>
      <c r="B1089" s="383" t="s">
        <v>788</v>
      </c>
      <c r="C1089" s="216"/>
      <c r="D1089" s="388" t="s">
        <v>180</v>
      </c>
      <c r="E1089" s="388">
        <v>2</v>
      </c>
      <c r="F1089" s="253" t="s">
        <v>832</v>
      </c>
      <c r="G1089" s="390" t="s">
        <v>833</v>
      </c>
      <c r="H1089" s="391" t="s">
        <v>836</v>
      </c>
      <c r="J1089" s="187">
        <v>450</v>
      </c>
    </row>
    <row r="1090" spans="1:10" ht="15.75" x14ac:dyDescent="0.25">
      <c r="A1090" s="212">
        <v>30</v>
      </c>
      <c r="B1090" s="383" t="s">
        <v>396</v>
      </c>
      <c r="C1090" s="216"/>
      <c r="D1090" s="388" t="s">
        <v>71</v>
      </c>
      <c r="E1090" s="388">
        <v>2</v>
      </c>
      <c r="F1090" s="253" t="s">
        <v>832</v>
      </c>
      <c r="G1090" s="390" t="s">
        <v>833</v>
      </c>
      <c r="H1090" s="391" t="s">
        <v>836</v>
      </c>
      <c r="J1090" s="187">
        <v>450</v>
      </c>
    </row>
    <row r="1091" spans="1:10" ht="15.75" x14ac:dyDescent="0.25">
      <c r="A1091" s="212">
        <v>31</v>
      </c>
      <c r="B1091" s="383" t="s">
        <v>610</v>
      </c>
      <c r="C1091" s="216"/>
      <c r="D1091" s="388" t="s">
        <v>71</v>
      </c>
      <c r="E1091" s="388">
        <v>2</v>
      </c>
      <c r="F1091" s="253" t="s">
        <v>832</v>
      </c>
      <c r="G1091" s="390" t="s">
        <v>833</v>
      </c>
      <c r="H1091" s="391" t="s">
        <v>836</v>
      </c>
      <c r="J1091" s="187">
        <v>450</v>
      </c>
    </row>
    <row r="1092" spans="1:10" ht="15.75" x14ac:dyDescent="0.25">
      <c r="A1092" s="212">
        <v>32</v>
      </c>
      <c r="B1092" s="383" t="s">
        <v>399</v>
      </c>
      <c r="C1092" s="216"/>
      <c r="D1092" s="388" t="s">
        <v>180</v>
      </c>
      <c r="E1092" s="388">
        <v>2</v>
      </c>
      <c r="F1092" s="253" t="s">
        <v>832</v>
      </c>
      <c r="G1092" s="390" t="s">
        <v>833</v>
      </c>
      <c r="H1092" s="391" t="s">
        <v>836</v>
      </c>
      <c r="J1092" s="187">
        <v>450</v>
      </c>
    </row>
    <row r="1093" spans="1:10" ht="15.75" x14ac:dyDescent="0.25">
      <c r="A1093" s="212">
        <v>33</v>
      </c>
      <c r="B1093" s="383" t="s">
        <v>789</v>
      </c>
      <c r="C1093" s="216"/>
      <c r="D1093" s="388" t="s">
        <v>180</v>
      </c>
      <c r="E1093" s="388">
        <v>2</v>
      </c>
      <c r="F1093" s="253" t="s">
        <v>832</v>
      </c>
      <c r="G1093" s="390" t="s">
        <v>833</v>
      </c>
      <c r="H1093" s="391" t="s">
        <v>836</v>
      </c>
      <c r="J1093" s="187">
        <v>450</v>
      </c>
    </row>
    <row r="1094" spans="1:10" ht="15.75" x14ac:dyDescent="0.25">
      <c r="A1094" s="212">
        <v>34</v>
      </c>
      <c r="B1094" s="383" t="s">
        <v>790</v>
      </c>
      <c r="C1094" s="216"/>
      <c r="D1094" s="388" t="s">
        <v>71</v>
      </c>
      <c r="E1094" s="388">
        <v>2</v>
      </c>
      <c r="F1094" s="253" t="s">
        <v>832</v>
      </c>
      <c r="G1094" s="390" t="s">
        <v>833</v>
      </c>
      <c r="H1094" s="391" t="s">
        <v>836</v>
      </c>
      <c r="J1094" s="187">
        <v>450</v>
      </c>
    </row>
    <row r="1095" spans="1:10" ht="15.75" x14ac:dyDescent="0.25">
      <c r="A1095" s="212">
        <v>35</v>
      </c>
      <c r="B1095" s="383" t="s">
        <v>791</v>
      </c>
      <c r="C1095" s="216"/>
      <c r="D1095" s="388" t="s">
        <v>180</v>
      </c>
      <c r="E1095" s="388">
        <v>2</v>
      </c>
      <c r="F1095" s="253" t="s">
        <v>832</v>
      </c>
      <c r="G1095" s="390" t="s">
        <v>833</v>
      </c>
      <c r="H1095" s="391" t="s">
        <v>836</v>
      </c>
      <c r="J1095" s="187">
        <v>450</v>
      </c>
    </row>
    <row r="1096" spans="1:10" ht="15.75" x14ac:dyDescent="0.25">
      <c r="A1096" s="212">
        <v>36</v>
      </c>
      <c r="B1096" s="383" t="s">
        <v>462</v>
      </c>
      <c r="C1096" s="216"/>
      <c r="D1096" s="388" t="s">
        <v>180</v>
      </c>
      <c r="E1096" s="388">
        <v>2</v>
      </c>
      <c r="F1096" s="253" t="s">
        <v>832</v>
      </c>
      <c r="G1096" s="390" t="s">
        <v>833</v>
      </c>
      <c r="H1096" s="391" t="s">
        <v>835</v>
      </c>
      <c r="J1096" s="187">
        <v>300</v>
      </c>
    </row>
    <row r="1097" spans="1:10" ht="15.75" x14ac:dyDescent="0.25">
      <c r="A1097" s="212">
        <v>37</v>
      </c>
      <c r="B1097" s="383" t="s">
        <v>792</v>
      </c>
      <c r="C1097" s="216"/>
      <c r="D1097" s="388" t="s">
        <v>180</v>
      </c>
      <c r="E1097" s="388">
        <v>2</v>
      </c>
      <c r="F1097" s="253" t="s">
        <v>832</v>
      </c>
      <c r="G1097" s="390" t="s">
        <v>833</v>
      </c>
      <c r="H1097" s="391" t="s">
        <v>836</v>
      </c>
      <c r="J1097" s="187">
        <v>450</v>
      </c>
    </row>
    <row r="1098" spans="1:10" ht="15.75" x14ac:dyDescent="0.25">
      <c r="A1098" s="212">
        <v>38</v>
      </c>
      <c r="B1098" s="383" t="s">
        <v>793</v>
      </c>
      <c r="C1098" s="216"/>
      <c r="D1098" s="388" t="s">
        <v>71</v>
      </c>
      <c r="E1098" s="388">
        <v>2</v>
      </c>
      <c r="F1098" s="253" t="s">
        <v>832</v>
      </c>
      <c r="G1098" s="390" t="s">
        <v>833</v>
      </c>
      <c r="H1098" s="391" t="s">
        <v>836</v>
      </c>
      <c r="J1098" s="187">
        <v>450</v>
      </c>
    </row>
    <row r="1099" spans="1:10" ht="15.75" x14ac:dyDescent="0.25">
      <c r="A1099" s="212">
        <v>39</v>
      </c>
      <c r="B1099" s="383" t="s">
        <v>794</v>
      </c>
      <c r="C1099" s="216"/>
      <c r="D1099" s="388" t="s">
        <v>71</v>
      </c>
      <c r="E1099" s="388">
        <v>2</v>
      </c>
      <c r="F1099" s="253" t="s">
        <v>832</v>
      </c>
      <c r="G1099" s="390" t="s">
        <v>833</v>
      </c>
      <c r="H1099" s="391" t="s">
        <v>836</v>
      </c>
      <c r="J1099" s="187">
        <v>450</v>
      </c>
    </row>
    <row r="1100" spans="1:10" ht="15.75" x14ac:dyDescent="0.25">
      <c r="A1100" s="212">
        <v>40</v>
      </c>
      <c r="B1100" s="383" t="s">
        <v>795</v>
      </c>
      <c r="C1100" s="216"/>
      <c r="D1100" s="388" t="s">
        <v>71</v>
      </c>
      <c r="E1100" s="388">
        <v>2</v>
      </c>
      <c r="F1100" s="253" t="s">
        <v>832</v>
      </c>
      <c r="G1100" s="390" t="s">
        <v>833</v>
      </c>
      <c r="H1100" s="391" t="s">
        <v>836</v>
      </c>
      <c r="J1100" s="187">
        <v>450</v>
      </c>
    </row>
    <row r="1101" spans="1:10" ht="15.75" x14ac:dyDescent="0.25">
      <c r="A1101" s="212">
        <v>41</v>
      </c>
      <c r="B1101" s="383" t="s">
        <v>796</v>
      </c>
      <c r="C1101" s="216"/>
      <c r="D1101" s="388" t="s">
        <v>71</v>
      </c>
      <c r="E1101" s="388">
        <v>2</v>
      </c>
      <c r="F1101" s="253" t="s">
        <v>832</v>
      </c>
      <c r="G1101" s="390" t="s">
        <v>833</v>
      </c>
      <c r="H1101" s="391" t="s">
        <v>836</v>
      </c>
      <c r="J1101" s="187">
        <v>450</v>
      </c>
    </row>
    <row r="1102" spans="1:10" ht="15.75" x14ac:dyDescent="0.25">
      <c r="A1102" s="371"/>
      <c r="B1102" s="492" t="s">
        <v>745</v>
      </c>
      <c r="C1102" s="493"/>
      <c r="D1102" s="387"/>
      <c r="E1102" s="387"/>
      <c r="F1102" s="374"/>
      <c r="G1102" s="389"/>
      <c r="H1102" s="392">
        <v>16950000</v>
      </c>
      <c r="J1102" s="187">
        <f>SUM(J1061:J1101)</f>
        <v>16950</v>
      </c>
    </row>
    <row r="1103" spans="1:10" ht="15.75" x14ac:dyDescent="0.25">
      <c r="A1103" s="371"/>
      <c r="B1103" s="492" t="s">
        <v>746</v>
      </c>
      <c r="C1103" s="493"/>
      <c r="D1103" s="387"/>
      <c r="E1103" s="387"/>
      <c r="F1103" s="374"/>
      <c r="G1103" s="389"/>
      <c r="H1103" s="392">
        <f>H1102</f>
        <v>16950000</v>
      </c>
      <c r="J1103" s="187"/>
    </row>
    <row r="1104" spans="1:10" ht="15.75" x14ac:dyDescent="0.25">
      <c r="A1104" s="212">
        <v>42</v>
      </c>
      <c r="B1104" s="383" t="s">
        <v>797</v>
      </c>
      <c r="C1104" s="216"/>
      <c r="D1104" s="388" t="s">
        <v>71</v>
      </c>
      <c r="E1104" s="388">
        <v>2</v>
      </c>
      <c r="F1104" s="253" t="s">
        <v>832</v>
      </c>
      <c r="G1104" s="390" t="s">
        <v>833</v>
      </c>
      <c r="H1104" s="391" t="s">
        <v>836</v>
      </c>
      <c r="J1104" s="187">
        <v>450</v>
      </c>
    </row>
    <row r="1105" spans="1:10" ht="15.75" x14ac:dyDescent="0.25">
      <c r="A1105" s="212">
        <v>43</v>
      </c>
      <c r="B1105" s="383" t="s">
        <v>798</v>
      </c>
      <c r="C1105" s="216"/>
      <c r="D1105" s="388" t="s">
        <v>71</v>
      </c>
      <c r="E1105" s="388">
        <v>2</v>
      </c>
      <c r="F1105" s="253" t="s">
        <v>832</v>
      </c>
      <c r="G1105" s="390" t="s">
        <v>833</v>
      </c>
      <c r="H1105" s="391" t="s">
        <v>836</v>
      </c>
      <c r="J1105" s="187">
        <v>450</v>
      </c>
    </row>
    <row r="1106" spans="1:10" ht="15.75" x14ac:dyDescent="0.25">
      <c r="A1106" s="212">
        <v>44</v>
      </c>
      <c r="B1106" s="383" t="s">
        <v>799</v>
      </c>
      <c r="C1106" s="216"/>
      <c r="D1106" s="388" t="s">
        <v>71</v>
      </c>
      <c r="E1106" s="388">
        <v>2</v>
      </c>
      <c r="F1106" s="253" t="s">
        <v>832</v>
      </c>
      <c r="G1106" s="390" t="s">
        <v>833</v>
      </c>
      <c r="H1106" s="391" t="s">
        <v>836</v>
      </c>
      <c r="J1106" s="187">
        <v>450</v>
      </c>
    </row>
    <row r="1107" spans="1:10" ht="15.75" x14ac:dyDescent="0.25">
      <c r="A1107" s="212">
        <v>45</v>
      </c>
      <c r="B1107" s="383" t="s">
        <v>800</v>
      </c>
      <c r="C1107" s="216"/>
      <c r="D1107" s="388" t="s">
        <v>71</v>
      </c>
      <c r="E1107" s="388">
        <v>2</v>
      </c>
      <c r="F1107" s="253" t="s">
        <v>832</v>
      </c>
      <c r="G1107" s="390" t="s">
        <v>833</v>
      </c>
      <c r="H1107" s="391" t="s">
        <v>836</v>
      </c>
      <c r="J1107" s="187">
        <v>450</v>
      </c>
    </row>
    <row r="1108" spans="1:10" ht="15.75" x14ac:dyDescent="0.25">
      <c r="A1108" s="212">
        <v>46</v>
      </c>
      <c r="B1108" s="383" t="s">
        <v>293</v>
      </c>
      <c r="C1108" s="216"/>
      <c r="D1108" s="388" t="s">
        <v>71</v>
      </c>
      <c r="E1108" s="388">
        <v>2</v>
      </c>
      <c r="F1108" s="253" t="s">
        <v>832</v>
      </c>
      <c r="G1108" s="390" t="s">
        <v>833</v>
      </c>
      <c r="H1108" s="391" t="s">
        <v>836</v>
      </c>
      <c r="J1108" s="187">
        <v>450</v>
      </c>
    </row>
    <row r="1109" spans="1:10" ht="15.75" x14ac:dyDescent="0.25">
      <c r="A1109" s="212">
        <v>47</v>
      </c>
      <c r="B1109" s="383" t="s">
        <v>282</v>
      </c>
      <c r="C1109" s="216"/>
      <c r="D1109" s="388" t="s">
        <v>71</v>
      </c>
      <c r="E1109" s="388">
        <v>2</v>
      </c>
      <c r="F1109" s="253" t="s">
        <v>832</v>
      </c>
      <c r="G1109" s="390" t="s">
        <v>833</v>
      </c>
      <c r="H1109" s="391" t="s">
        <v>836</v>
      </c>
      <c r="J1109" s="187">
        <v>450</v>
      </c>
    </row>
    <row r="1110" spans="1:10" ht="15.75" x14ac:dyDescent="0.25">
      <c r="A1110" s="212">
        <v>48</v>
      </c>
      <c r="B1110" s="383" t="s">
        <v>801</v>
      </c>
      <c r="C1110" s="216"/>
      <c r="D1110" s="388" t="s">
        <v>71</v>
      </c>
      <c r="E1110" s="388">
        <v>2</v>
      </c>
      <c r="F1110" s="253" t="s">
        <v>832</v>
      </c>
      <c r="G1110" s="390" t="s">
        <v>833</v>
      </c>
      <c r="H1110" s="391" t="s">
        <v>836</v>
      </c>
      <c r="J1110" s="187">
        <v>450</v>
      </c>
    </row>
    <row r="1111" spans="1:10" ht="15.75" x14ac:dyDescent="0.25">
      <c r="A1111" s="212">
        <v>49</v>
      </c>
      <c r="B1111" s="383" t="s">
        <v>802</v>
      </c>
      <c r="C1111" s="216"/>
      <c r="D1111" s="388" t="s">
        <v>71</v>
      </c>
      <c r="E1111" s="388">
        <v>2</v>
      </c>
      <c r="F1111" s="253" t="s">
        <v>832</v>
      </c>
      <c r="G1111" s="390" t="s">
        <v>833</v>
      </c>
      <c r="H1111" s="391" t="s">
        <v>836</v>
      </c>
      <c r="J1111" s="187">
        <v>450</v>
      </c>
    </row>
    <row r="1112" spans="1:10" ht="15.75" x14ac:dyDescent="0.25">
      <c r="A1112" s="212">
        <v>50</v>
      </c>
      <c r="B1112" s="383" t="s">
        <v>803</v>
      </c>
      <c r="C1112" s="216"/>
      <c r="D1112" s="388" t="s">
        <v>71</v>
      </c>
      <c r="E1112" s="388">
        <v>2</v>
      </c>
      <c r="F1112" s="253" t="s">
        <v>832</v>
      </c>
      <c r="G1112" s="390" t="s">
        <v>833</v>
      </c>
      <c r="H1112" s="391" t="s">
        <v>836</v>
      </c>
      <c r="J1112" s="187">
        <v>450</v>
      </c>
    </row>
    <row r="1113" spans="1:10" ht="15.75" x14ac:dyDescent="0.25">
      <c r="A1113" s="212">
        <v>51</v>
      </c>
      <c r="B1113" s="383" t="s">
        <v>804</v>
      </c>
      <c r="C1113" s="216"/>
      <c r="D1113" s="388" t="s">
        <v>71</v>
      </c>
      <c r="E1113" s="388">
        <v>2</v>
      </c>
      <c r="F1113" s="253" t="s">
        <v>832</v>
      </c>
      <c r="G1113" s="390" t="s">
        <v>833</v>
      </c>
      <c r="H1113" s="391" t="s">
        <v>836</v>
      </c>
      <c r="J1113" s="187">
        <v>450</v>
      </c>
    </row>
    <row r="1114" spans="1:10" ht="15.75" x14ac:dyDescent="0.25">
      <c r="A1114" s="212">
        <v>52</v>
      </c>
      <c r="B1114" s="383" t="s">
        <v>805</v>
      </c>
      <c r="C1114" s="216"/>
      <c r="D1114" s="388" t="s">
        <v>71</v>
      </c>
      <c r="E1114" s="388">
        <v>2</v>
      </c>
      <c r="F1114" s="253" t="s">
        <v>832</v>
      </c>
      <c r="G1114" s="390" t="s">
        <v>833</v>
      </c>
      <c r="H1114" s="391" t="s">
        <v>836</v>
      </c>
      <c r="J1114" s="187">
        <v>450</v>
      </c>
    </row>
    <row r="1115" spans="1:10" ht="15.75" x14ac:dyDescent="0.25">
      <c r="A1115" s="212">
        <v>53</v>
      </c>
      <c r="B1115" s="383" t="s">
        <v>806</v>
      </c>
      <c r="C1115" s="216"/>
      <c r="D1115" s="388" t="s">
        <v>71</v>
      </c>
      <c r="E1115" s="388">
        <v>2</v>
      </c>
      <c r="F1115" s="253" t="s">
        <v>832</v>
      </c>
      <c r="G1115" s="390" t="s">
        <v>833</v>
      </c>
      <c r="H1115" s="391" t="s">
        <v>836</v>
      </c>
      <c r="J1115" s="187">
        <v>450</v>
      </c>
    </row>
    <row r="1116" spans="1:10" ht="15.75" x14ac:dyDescent="0.25">
      <c r="A1116" s="212">
        <v>54</v>
      </c>
      <c r="B1116" s="383" t="s">
        <v>807</v>
      </c>
      <c r="C1116" s="216"/>
      <c r="D1116" s="388" t="s">
        <v>71</v>
      </c>
      <c r="E1116" s="388">
        <v>2</v>
      </c>
      <c r="F1116" s="253" t="s">
        <v>832</v>
      </c>
      <c r="G1116" s="390" t="s">
        <v>833</v>
      </c>
      <c r="H1116" s="391" t="s">
        <v>836</v>
      </c>
      <c r="J1116" s="187">
        <v>450</v>
      </c>
    </row>
    <row r="1117" spans="1:10" ht="15.75" x14ac:dyDescent="0.25">
      <c r="A1117" s="212">
        <v>55</v>
      </c>
      <c r="B1117" s="383" t="s">
        <v>808</v>
      </c>
      <c r="C1117" s="216"/>
      <c r="D1117" s="388" t="s">
        <v>71</v>
      </c>
      <c r="E1117" s="388">
        <v>2</v>
      </c>
      <c r="F1117" s="253" t="s">
        <v>832</v>
      </c>
      <c r="G1117" s="390" t="s">
        <v>833</v>
      </c>
      <c r="H1117" s="391" t="s">
        <v>836</v>
      </c>
      <c r="J1117" s="187">
        <v>450</v>
      </c>
    </row>
    <row r="1118" spans="1:10" ht="15.75" x14ac:dyDescent="0.25">
      <c r="A1118" s="212">
        <v>56</v>
      </c>
      <c r="B1118" s="384" t="s">
        <v>809</v>
      </c>
      <c r="C1118" s="216"/>
      <c r="D1118" s="388" t="s">
        <v>71</v>
      </c>
      <c r="E1118" s="388">
        <v>2</v>
      </c>
      <c r="F1118" s="253" t="s">
        <v>832</v>
      </c>
      <c r="G1118" s="390" t="s">
        <v>833</v>
      </c>
      <c r="H1118" s="391" t="s">
        <v>836</v>
      </c>
      <c r="J1118" s="187">
        <v>450</v>
      </c>
    </row>
    <row r="1119" spans="1:10" ht="15.75" x14ac:dyDescent="0.25">
      <c r="A1119" s="212">
        <v>57</v>
      </c>
      <c r="B1119" s="383" t="s">
        <v>810</v>
      </c>
      <c r="C1119" s="216"/>
      <c r="D1119" s="388" t="s">
        <v>71</v>
      </c>
      <c r="E1119" s="388">
        <v>2</v>
      </c>
      <c r="F1119" s="253" t="s">
        <v>832</v>
      </c>
      <c r="G1119" s="390" t="s">
        <v>833</v>
      </c>
      <c r="H1119" s="391" t="s">
        <v>836</v>
      </c>
      <c r="J1119" s="187">
        <v>450</v>
      </c>
    </row>
    <row r="1120" spans="1:10" ht="15.75" x14ac:dyDescent="0.25">
      <c r="A1120" s="212">
        <v>58</v>
      </c>
      <c r="B1120" s="383" t="s">
        <v>811</v>
      </c>
      <c r="C1120" s="216"/>
      <c r="D1120" s="388" t="s">
        <v>71</v>
      </c>
      <c r="E1120" s="388">
        <v>2</v>
      </c>
      <c r="F1120" s="253" t="s">
        <v>832</v>
      </c>
      <c r="G1120" s="390" t="s">
        <v>833</v>
      </c>
      <c r="H1120" s="391" t="s">
        <v>836</v>
      </c>
      <c r="J1120" s="187">
        <v>450</v>
      </c>
    </row>
    <row r="1121" spans="1:10" ht="15.75" x14ac:dyDescent="0.25">
      <c r="A1121" s="212">
        <v>59</v>
      </c>
      <c r="B1121" s="383" t="s">
        <v>812</v>
      </c>
      <c r="C1121" s="216"/>
      <c r="D1121" s="388" t="s">
        <v>71</v>
      </c>
      <c r="E1121" s="388">
        <v>2</v>
      </c>
      <c r="F1121" s="253" t="s">
        <v>832</v>
      </c>
      <c r="G1121" s="390" t="s">
        <v>833</v>
      </c>
      <c r="H1121" s="391" t="s">
        <v>836</v>
      </c>
      <c r="J1121" s="187">
        <v>450</v>
      </c>
    </row>
    <row r="1122" spans="1:10" ht="15.75" x14ac:dyDescent="0.25">
      <c r="A1122" s="212">
        <v>60</v>
      </c>
      <c r="B1122" s="383" t="s">
        <v>813</v>
      </c>
      <c r="C1122" s="216"/>
      <c r="D1122" s="388" t="s">
        <v>71</v>
      </c>
      <c r="E1122" s="388">
        <v>2</v>
      </c>
      <c r="F1122" s="253" t="s">
        <v>832</v>
      </c>
      <c r="G1122" s="390" t="s">
        <v>833</v>
      </c>
      <c r="H1122" s="391" t="s">
        <v>836</v>
      </c>
      <c r="J1122" s="187">
        <v>450</v>
      </c>
    </row>
    <row r="1123" spans="1:10" ht="15.75" x14ac:dyDescent="0.25">
      <c r="A1123" s="212">
        <v>61</v>
      </c>
      <c r="B1123" s="384" t="s">
        <v>814</v>
      </c>
      <c r="C1123" s="216"/>
      <c r="D1123" s="388" t="s">
        <v>71</v>
      </c>
      <c r="E1123" s="388">
        <v>2</v>
      </c>
      <c r="F1123" s="253" t="s">
        <v>832</v>
      </c>
      <c r="G1123" s="390" t="s">
        <v>833</v>
      </c>
      <c r="H1123" s="391" t="s">
        <v>836</v>
      </c>
      <c r="J1123" s="187">
        <v>450</v>
      </c>
    </row>
    <row r="1124" spans="1:10" ht="15.75" x14ac:dyDescent="0.25">
      <c r="A1124" s="212">
        <v>62</v>
      </c>
      <c r="B1124" s="384" t="s">
        <v>815</v>
      </c>
      <c r="C1124" s="216"/>
      <c r="D1124" s="388" t="s">
        <v>71</v>
      </c>
      <c r="E1124" s="388">
        <v>2</v>
      </c>
      <c r="F1124" s="253" t="s">
        <v>832</v>
      </c>
      <c r="G1124" s="390" t="s">
        <v>833</v>
      </c>
      <c r="H1124" s="391" t="s">
        <v>836</v>
      </c>
      <c r="J1124" s="187">
        <v>450</v>
      </c>
    </row>
    <row r="1125" spans="1:10" ht="15.75" x14ac:dyDescent="0.25">
      <c r="A1125" s="212">
        <v>63</v>
      </c>
      <c r="B1125" s="383" t="s">
        <v>816</v>
      </c>
      <c r="C1125" s="216"/>
      <c r="D1125" s="388" t="s">
        <v>71</v>
      </c>
      <c r="E1125" s="388">
        <v>2</v>
      </c>
      <c r="F1125" s="253" t="s">
        <v>832</v>
      </c>
      <c r="G1125" s="390" t="s">
        <v>833</v>
      </c>
      <c r="H1125" s="391" t="s">
        <v>836</v>
      </c>
      <c r="J1125" s="187">
        <v>450</v>
      </c>
    </row>
    <row r="1126" spans="1:10" ht="15.75" x14ac:dyDescent="0.25">
      <c r="A1126" s="212">
        <v>64</v>
      </c>
      <c r="B1126" s="383" t="s">
        <v>817</v>
      </c>
      <c r="C1126" s="216"/>
      <c r="D1126" s="388" t="s">
        <v>71</v>
      </c>
      <c r="E1126" s="388">
        <v>2</v>
      </c>
      <c r="F1126" s="253" t="s">
        <v>832</v>
      </c>
      <c r="G1126" s="390" t="s">
        <v>833</v>
      </c>
      <c r="H1126" s="391" t="s">
        <v>836</v>
      </c>
      <c r="J1126" s="187">
        <v>450</v>
      </c>
    </row>
    <row r="1127" spans="1:10" ht="15.75" x14ac:dyDescent="0.25">
      <c r="A1127" s="212">
        <v>65</v>
      </c>
      <c r="B1127" s="383" t="s">
        <v>818</v>
      </c>
      <c r="C1127" s="216"/>
      <c r="D1127" s="388" t="s">
        <v>71</v>
      </c>
      <c r="E1127" s="388">
        <v>2</v>
      </c>
      <c r="F1127" s="253" t="s">
        <v>832</v>
      </c>
      <c r="G1127" s="390" t="s">
        <v>833</v>
      </c>
      <c r="H1127" s="391" t="s">
        <v>836</v>
      </c>
      <c r="J1127" s="187">
        <v>450</v>
      </c>
    </row>
    <row r="1128" spans="1:10" ht="15.75" x14ac:dyDescent="0.25">
      <c r="A1128" s="212">
        <v>66</v>
      </c>
      <c r="B1128" s="383" t="s">
        <v>819</v>
      </c>
      <c r="C1128" s="216"/>
      <c r="D1128" s="388" t="s">
        <v>71</v>
      </c>
      <c r="E1128" s="388">
        <v>2</v>
      </c>
      <c r="F1128" s="253" t="s">
        <v>832</v>
      </c>
      <c r="G1128" s="390" t="s">
        <v>833</v>
      </c>
      <c r="H1128" s="391" t="s">
        <v>836</v>
      </c>
      <c r="J1128" s="187">
        <v>450</v>
      </c>
    </row>
    <row r="1129" spans="1:10" ht="15.75" x14ac:dyDescent="0.25">
      <c r="A1129" s="212">
        <v>67</v>
      </c>
      <c r="B1129" s="383" t="s">
        <v>820</v>
      </c>
      <c r="C1129" s="216"/>
      <c r="D1129" s="388" t="s">
        <v>71</v>
      </c>
      <c r="E1129" s="388">
        <v>2</v>
      </c>
      <c r="F1129" s="253" t="s">
        <v>832</v>
      </c>
      <c r="G1129" s="390" t="s">
        <v>833</v>
      </c>
      <c r="H1129" s="391" t="s">
        <v>836</v>
      </c>
      <c r="J1129" s="187">
        <v>450</v>
      </c>
    </row>
    <row r="1130" spans="1:10" ht="15.75" x14ac:dyDescent="0.25">
      <c r="A1130" s="212">
        <v>68</v>
      </c>
      <c r="B1130" s="383" t="s">
        <v>821</v>
      </c>
      <c r="C1130" s="216"/>
      <c r="D1130" s="388" t="s">
        <v>71</v>
      </c>
      <c r="E1130" s="388">
        <v>2</v>
      </c>
      <c r="F1130" s="253" t="s">
        <v>832</v>
      </c>
      <c r="G1130" s="390" t="s">
        <v>833</v>
      </c>
      <c r="H1130" s="391" t="s">
        <v>836</v>
      </c>
      <c r="J1130" s="187">
        <v>450</v>
      </c>
    </row>
    <row r="1131" spans="1:10" ht="15.75" x14ac:dyDescent="0.25">
      <c r="A1131" s="212">
        <v>69</v>
      </c>
      <c r="B1131" s="383" t="s">
        <v>822</v>
      </c>
      <c r="C1131" s="216"/>
      <c r="D1131" s="388" t="s">
        <v>71</v>
      </c>
      <c r="E1131" s="388">
        <v>2</v>
      </c>
      <c r="F1131" s="253" t="s">
        <v>832</v>
      </c>
      <c r="G1131" s="390" t="s">
        <v>833</v>
      </c>
      <c r="H1131" s="391" t="s">
        <v>836</v>
      </c>
      <c r="J1131" s="187">
        <v>450</v>
      </c>
    </row>
    <row r="1132" spans="1:10" ht="15.75" x14ac:dyDescent="0.25">
      <c r="A1132" s="212">
        <v>70</v>
      </c>
      <c r="B1132" s="383" t="s">
        <v>537</v>
      </c>
      <c r="C1132" s="216"/>
      <c r="D1132" s="388" t="s">
        <v>180</v>
      </c>
      <c r="E1132" s="388">
        <v>1</v>
      </c>
      <c r="F1132" s="253" t="s">
        <v>832</v>
      </c>
      <c r="G1132" s="390" t="s">
        <v>834</v>
      </c>
      <c r="H1132" s="391" t="s">
        <v>835</v>
      </c>
      <c r="J1132" s="187">
        <v>300</v>
      </c>
    </row>
    <row r="1133" spans="1:10" ht="15.75" x14ac:dyDescent="0.25">
      <c r="A1133" s="212">
        <v>71</v>
      </c>
      <c r="B1133" s="383" t="s">
        <v>823</v>
      </c>
      <c r="C1133" s="216"/>
      <c r="D1133" s="388" t="s">
        <v>180</v>
      </c>
      <c r="E1133" s="388">
        <v>2</v>
      </c>
      <c r="F1133" s="253" t="s">
        <v>832</v>
      </c>
      <c r="G1133" s="390" t="s">
        <v>833</v>
      </c>
      <c r="H1133" s="391" t="s">
        <v>836</v>
      </c>
      <c r="J1133" s="187">
        <v>450</v>
      </c>
    </row>
    <row r="1134" spans="1:10" ht="15.75" x14ac:dyDescent="0.25">
      <c r="A1134" s="212">
        <v>72</v>
      </c>
      <c r="B1134" s="383" t="s">
        <v>824</v>
      </c>
      <c r="C1134" s="216"/>
      <c r="D1134" s="388" t="s">
        <v>71</v>
      </c>
      <c r="E1134" s="388">
        <v>2</v>
      </c>
      <c r="F1134" s="253" t="s">
        <v>832</v>
      </c>
      <c r="G1134" s="390" t="s">
        <v>833</v>
      </c>
      <c r="H1134" s="391" t="s">
        <v>836</v>
      </c>
      <c r="J1134" s="187">
        <v>450</v>
      </c>
    </row>
    <row r="1135" spans="1:10" ht="15.75" x14ac:dyDescent="0.25">
      <c r="A1135" s="212">
        <v>73</v>
      </c>
      <c r="B1135" s="383" t="s">
        <v>825</v>
      </c>
      <c r="C1135" s="216"/>
      <c r="D1135" s="388" t="s">
        <v>71</v>
      </c>
      <c r="E1135" s="388">
        <v>2</v>
      </c>
      <c r="F1135" s="253" t="s">
        <v>832</v>
      </c>
      <c r="G1135" s="390" t="s">
        <v>833</v>
      </c>
      <c r="H1135" s="391" t="s">
        <v>836</v>
      </c>
      <c r="J1135" s="187">
        <v>450</v>
      </c>
    </row>
    <row r="1136" spans="1:10" ht="15.75" x14ac:dyDescent="0.25">
      <c r="A1136" s="212">
        <v>74</v>
      </c>
      <c r="B1136" s="383" t="s">
        <v>245</v>
      </c>
      <c r="C1136" s="216"/>
      <c r="D1136" s="388" t="s">
        <v>71</v>
      </c>
      <c r="E1136" s="388">
        <v>2</v>
      </c>
      <c r="F1136" s="253" t="s">
        <v>832</v>
      </c>
      <c r="G1136" s="390" t="s">
        <v>833</v>
      </c>
      <c r="H1136" s="391" t="s">
        <v>836</v>
      </c>
      <c r="J1136" s="187">
        <v>450</v>
      </c>
    </row>
    <row r="1137" spans="1:10" ht="15.75" x14ac:dyDescent="0.25">
      <c r="A1137" s="212">
        <v>75</v>
      </c>
      <c r="B1137" s="383" t="s">
        <v>826</v>
      </c>
      <c r="C1137" s="216"/>
      <c r="D1137" s="388" t="s">
        <v>71</v>
      </c>
      <c r="E1137" s="388">
        <v>2</v>
      </c>
      <c r="F1137" s="253" t="s">
        <v>832</v>
      </c>
      <c r="G1137" s="390" t="s">
        <v>833</v>
      </c>
      <c r="H1137" s="391" t="s">
        <v>836</v>
      </c>
      <c r="J1137" s="187">
        <v>450</v>
      </c>
    </row>
    <row r="1138" spans="1:10" ht="15.75" x14ac:dyDescent="0.25">
      <c r="A1138" s="212">
        <v>76</v>
      </c>
      <c r="B1138" s="383" t="s">
        <v>827</v>
      </c>
      <c r="C1138" s="216"/>
      <c r="D1138" s="388" t="s">
        <v>71</v>
      </c>
      <c r="E1138" s="388">
        <v>2</v>
      </c>
      <c r="F1138" s="253" t="s">
        <v>832</v>
      </c>
      <c r="G1138" s="390" t="s">
        <v>833</v>
      </c>
      <c r="H1138" s="391" t="s">
        <v>836</v>
      </c>
      <c r="J1138" s="187">
        <v>450</v>
      </c>
    </row>
    <row r="1139" spans="1:10" ht="15.75" x14ac:dyDescent="0.25">
      <c r="A1139" s="212">
        <v>77</v>
      </c>
      <c r="B1139" s="383" t="s">
        <v>828</v>
      </c>
      <c r="C1139" s="216"/>
      <c r="D1139" s="388" t="s">
        <v>71</v>
      </c>
      <c r="E1139" s="388">
        <v>1</v>
      </c>
      <c r="F1139" s="253" t="s">
        <v>832</v>
      </c>
      <c r="G1139" s="390" t="s">
        <v>833</v>
      </c>
      <c r="H1139" s="391" t="s">
        <v>835</v>
      </c>
      <c r="J1139" s="187">
        <v>300</v>
      </c>
    </row>
    <row r="1140" spans="1:10" ht="15.75" x14ac:dyDescent="0.25">
      <c r="A1140" s="212">
        <v>78</v>
      </c>
      <c r="B1140" s="385" t="s">
        <v>829</v>
      </c>
      <c r="C1140" s="216"/>
      <c r="D1140" s="388" t="s">
        <v>180</v>
      </c>
      <c r="E1140" s="388">
        <v>2</v>
      </c>
      <c r="F1140" s="253" t="s">
        <v>832</v>
      </c>
      <c r="G1140" s="390" t="s">
        <v>833</v>
      </c>
      <c r="H1140" s="391" t="s">
        <v>836</v>
      </c>
      <c r="J1140" s="187">
        <v>450</v>
      </c>
    </row>
    <row r="1141" spans="1:10" ht="15.75" x14ac:dyDescent="0.25">
      <c r="A1141" s="212">
        <v>79</v>
      </c>
      <c r="B1141" s="383" t="s">
        <v>458</v>
      </c>
      <c r="C1141" s="216"/>
      <c r="D1141" s="388" t="s">
        <v>180</v>
      </c>
      <c r="E1141" s="388">
        <v>2</v>
      </c>
      <c r="F1141" s="253" t="s">
        <v>832</v>
      </c>
      <c r="G1141" s="390" t="s">
        <v>833</v>
      </c>
      <c r="H1141" s="391" t="s">
        <v>836</v>
      </c>
      <c r="J1141" s="187">
        <v>450</v>
      </c>
    </row>
    <row r="1142" spans="1:10" ht="15.75" x14ac:dyDescent="0.25">
      <c r="A1142" s="212">
        <v>80</v>
      </c>
      <c r="B1142" s="383" t="s">
        <v>233</v>
      </c>
      <c r="C1142" s="216"/>
      <c r="D1142" s="388" t="s">
        <v>56</v>
      </c>
      <c r="E1142" s="388">
        <v>2</v>
      </c>
      <c r="F1142" s="253" t="s">
        <v>832</v>
      </c>
      <c r="G1142" s="390" t="s">
        <v>833</v>
      </c>
      <c r="H1142" s="391" t="s">
        <v>835</v>
      </c>
      <c r="J1142" s="187">
        <v>300</v>
      </c>
    </row>
    <row r="1143" spans="1:10" ht="15.75" x14ac:dyDescent="0.25">
      <c r="A1143" s="212">
        <v>81</v>
      </c>
      <c r="B1143" s="383" t="s">
        <v>222</v>
      </c>
      <c r="C1143" s="216"/>
      <c r="D1143" s="388" t="s">
        <v>56</v>
      </c>
      <c r="E1143" s="388">
        <v>2</v>
      </c>
      <c r="F1143" s="253" t="s">
        <v>832</v>
      </c>
      <c r="G1143" s="390" t="s">
        <v>833</v>
      </c>
      <c r="H1143" s="391" t="s">
        <v>835</v>
      </c>
      <c r="J1143" s="187">
        <v>300</v>
      </c>
    </row>
    <row r="1144" spans="1:10" ht="15.75" x14ac:dyDescent="0.25">
      <c r="A1144" s="212">
        <v>82</v>
      </c>
      <c r="B1144" s="383" t="s">
        <v>225</v>
      </c>
      <c r="C1144" s="216"/>
      <c r="D1144" s="388" t="s">
        <v>56</v>
      </c>
      <c r="E1144" s="388">
        <v>2</v>
      </c>
      <c r="F1144" s="253" t="s">
        <v>832</v>
      </c>
      <c r="G1144" s="390" t="s">
        <v>833</v>
      </c>
      <c r="H1144" s="391" t="s">
        <v>835</v>
      </c>
      <c r="J1144" s="187">
        <v>300</v>
      </c>
    </row>
    <row r="1145" spans="1:10" ht="15.75" x14ac:dyDescent="0.25">
      <c r="A1145" s="212">
        <v>83</v>
      </c>
      <c r="B1145" s="386" t="s">
        <v>349</v>
      </c>
      <c r="C1145" s="216"/>
      <c r="D1145" s="388" t="s">
        <v>56</v>
      </c>
      <c r="E1145" s="388">
        <v>2</v>
      </c>
      <c r="F1145" s="253" t="s">
        <v>832</v>
      </c>
      <c r="G1145" s="390" t="s">
        <v>833</v>
      </c>
      <c r="H1145" s="391" t="s">
        <v>837</v>
      </c>
      <c r="J1145" s="187">
        <v>150</v>
      </c>
    </row>
    <row r="1146" spans="1:10" ht="15.75" x14ac:dyDescent="0.25">
      <c r="A1146" s="212">
        <v>84</v>
      </c>
      <c r="B1146" s="386" t="s">
        <v>830</v>
      </c>
      <c r="C1146" s="216"/>
      <c r="D1146" s="388" t="s">
        <v>56</v>
      </c>
      <c r="E1146" s="388">
        <v>2</v>
      </c>
      <c r="F1146" s="253" t="s">
        <v>832</v>
      </c>
      <c r="G1146" s="390" t="s">
        <v>833</v>
      </c>
      <c r="H1146" s="391" t="s">
        <v>837</v>
      </c>
      <c r="J1146" s="187">
        <v>150</v>
      </c>
    </row>
    <row r="1147" spans="1:10" ht="15.75" x14ac:dyDescent="0.25">
      <c r="A1147" s="212">
        <v>85</v>
      </c>
      <c r="B1147" s="386" t="s">
        <v>831</v>
      </c>
      <c r="C1147" s="216"/>
      <c r="D1147" s="388" t="s">
        <v>56</v>
      </c>
      <c r="E1147" s="388">
        <v>2</v>
      </c>
      <c r="F1147" s="253" t="s">
        <v>832</v>
      </c>
      <c r="G1147" s="390" t="s">
        <v>833</v>
      </c>
      <c r="H1147" s="391" t="s">
        <v>837</v>
      </c>
      <c r="J1147" s="187">
        <v>150</v>
      </c>
    </row>
    <row r="1148" spans="1:10" ht="15.75" x14ac:dyDescent="0.25">
      <c r="A1148" s="212">
        <v>86</v>
      </c>
      <c r="B1148" s="386" t="s">
        <v>473</v>
      </c>
      <c r="C1148" s="216"/>
      <c r="D1148" s="388" t="s">
        <v>56</v>
      </c>
      <c r="E1148" s="388">
        <v>2</v>
      </c>
      <c r="F1148" s="253" t="s">
        <v>832</v>
      </c>
      <c r="G1148" s="390" t="s">
        <v>833</v>
      </c>
      <c r="H1148" s="391" t="s">
        <v>837</v>
      </c>
      <c r="J1148" s="187">
        <v>150</v>
      </c>
    </row>
    <row r="1149" spans="1:10" ht="15.75" x14ac:dyDescent="0.25">
      <c r="A1149" s="223"/>
      <c r="B1149" s="231" t="s">
        <v>6</v>
      </c>
      <c r="C1149" s="224"/>
      <c r="D1149" s="224"/>
      <c r="E1149" s="224"/>
      <c r="F1149" s="224"/>
      <c r="G1149" s="225"/>
      <c r="H1149" s="392">
        <v>35250000</v>
      </c>
      <c r="J1149">
        <f>SUM(J1061:J1148)</f>
        <v>52200</v>
      </c>
    </row>
    <row r="1150" spans="1:10" x14ac:dyDescent="0.25">
      <c r="A1150" s="501" t="e">
        <f ca="1">PROPER([1]!terbilang(H1149)&amp;" rupiah")</f>
        <v>#NAME?</v>
      </c>
      <c r="B1150" s="502"/>
      <c r="C1150" s="502"/>
      <c r="D1150" s="502"/>
      <c r="E1150" s="502"/>
      <c r="F1150" s="502"/>
      <c r="G1150" s="502"/>
      <c r="H1150" s="503"/>
    </row>
    <row r="1151" spans="1:10" x14ac:dyDescent="0.25">
      <c r="A1151" s="191"/>
      <c r="B1151" s="191"/>
      <c r="C1151" s="191"/>
      <c r="D1151" s="191"/>
      <c r="E1151" s="191"/>
      <c r="F1151" s="381"/>
      <c r="G1151" s="381"/>
      <c r="H1151" s="381"/>
    </row>
    <row r="1152" spans="1:10" x14ac:dyDescent="0.25">
      <c r="A1152" s="227" t="s">
        <v>326</v>
      </c>
      <c r="B1152" s="227"/>
      <c r="C1152" s="504"/>
      <c r="D1152" s="504"/>
      <c r="E1152" s="504"/>
      <c r="F1152" s="504"/>
      <c r="G1152" s="504" t="s">
        <v>838</v>
      </c>
      <c r="H1152" s="504"/>
    </row>
    <row r="1153" spans="1:11" x14ac:dyDescent="0.25">
      <c r="A1153" s="227" t="s">
        <v>67</v>
      </c>
      <c r="B1153" s="227"/>
      <c r="C1153" s="432" t="s">
        <v>231</v>
      </c>
      <c r="D1153" s="432"/>
      <c r="E1153" s="432"/>
      <c r="F1153" s="432"/>
      <c r="G1153" s="504" t="s">
        <v>327</v>
      </c>
      <c r="H1153" s="504"/>
    </row>
    <row r="1154" spans="1:11" x14ac:dyDescent="0.25">
      <c r="A1154" s="227"/>
      <c r="B1154" s="227"/>
      <c r="C1154" s="103"/>
      <c r="D1154" s="103"/>
      <c r="E1154" s="103"/>
      <c r="F1154" s="103"/>
      <c r="G1154" s="381"/>
      <c r="H1154" s="381"/>
    </row>
    <row r="1155" spans="1:11" x14ac:dyDescent="0.25">
      <c r="A1155" s="191"/>
      <c r="B1155" s="191"/>
      <c r="C1155" s="103"/>
      <c r="D1155" s="103"/>
      <c r="E1155" s="103"/>
      <c r="F1155" s="103"/>
      <c r="G1155" s="227"/>
      <c r="H1155" s="191"/>
    </row>
    <row r="1156" spans="1:11" x14ac:dyDescent="0.25">
      <c r="A1156" s="191"/>
      <c r="B1156" s="191"/>
      <c r="G1156" s="191"/>
      <c r="H1156" s="191"/>
    </row>
    <row r="1157" spans="1:11" x14ac:dyDescent="0.25">
      <c r="A1157" s="229" t="s">
        <v>328</v>
      </c>
      <c r="B1157" s="229"/>
      <c r="C1157" s="411" t="s">
        <v>65</v>
      </c>
      <c r="D1157" s="411"/>
      <c r="E1157" s="411"/>
      <c r="F1157" s="411"/>
      <c r="G1157" s="490" t="s">
        <v>329</v>
      </c>
      <c r="H1157" s="490"/>
    </row>
    <row r="1158" spans="1:11" x14ac:dyDescent="0.25">
      <c r="A1158" s="227" t="s">
        <v>246</v>
      </c>
      <c r="B1158" s="227"/>
      <c r="C1158" s="409" t="s">
        <v>140</v>
      </c>
      <c r="D1158" s="409"/>
      <c r="E1158" s="409"/>
      <c r="F1158" s="409"/>
      <c r="G1158" s="491" t="s">
        <v>330</v>
      </c>
      <c r="H1158" s="491"/>
    </row>
    <row r="1165" spans="1:11" s="187" customFormat="1" ht="18" customHeight="1" x14ac:dyDescent="0.25">
      <c r="A1165" s="494" t="s">
        <v>495</v>
      </c>
      <c r="B1165" s="494"/>
      <c r="C1165" s="494"/>
      <c r="D1165" s="494"/>
      <c r="E1165" s="494"/>
      <c r="F1165" s="494"/>
      <c r="G1165" s="494"/>
      <c r="H1165" s="494"/>
      <c r="I1165" s="186"/>
      <c r="J1165" s="186"/>
      <c r="K1165" s="186"/>
    </row>
    <row r="1166" spans="1:11" s="187" customFormat="1" ht="18" customHeight="1" x14ac:dyDescent="0.2">
      <c r="A1166" s="186"/>
      <c r="B1166" s="236" t="s">
        <v>123</v>
      </c>
      <c r="C1166" s="237" t="s">
        <v>310</v>
      </c>
      <c r="D1166" s="188"/>
      <c r="E1166" s="188"/>
      <c r="F1166" s="188"/>
      <c r="G1166" s="188"/>
      <c r="H1166" s="188"/>
      <c r="I1166" s="188"/>
      <c r="J1166" s="186"/>
      <c r="K1166" s="186"/>
    </row>
    <row r="1167" spans="1:11" s="187" customFormat="1" ht="18" customHeight="1" x14ac:dyDescent="0.2">
      <c r="A1167" s="186"/>
      <c r="B1167" s="236" t="s">
        <v>128</v>
      </c>
      <c r="C1167" s="236" t="s">
        <v>311</v>
      </c>
      <c r="D1167" s="188"/>
      <c r="E1167" s="188"/>
      <c r="F1167" s="188"/>
      <c r="G1167" s="188"/>
      <c r="H1167" s="188"/>
      <c r="I1167" s="188"/>
      <c r="J1167" s="188"/>
      <c r="K1167" s="188"/>
    </row>
    <row r="1168" spans="1:11" s="187" customFormat="1" ht="18" customHeight="1" x14ac:dyDescent="0.2">
      <c r="A1168" s="186"/>
      <c r="B1168" s="236" t="s">
        <v>131</v>
      </c>
      <c r="C1168" s="236" t="s">
        <v>385</v>
      </c>
      <c r="D1168" s="188"/>
      <c r="E1168" s="188"/>
      <c r="F1168" s="188"/>
      <c r="G1168" s="188"/>
      <c r="H1168" s="188"/>
      <c r="I1168" s="188"/>
      <c r="J1168" s="188"/>
      <c r="K1168" s="188"/>
    </row>
    <row r="1169" spans="1:11" s="187" customFormat="1" ht="18" customHeight="1" x14ac:dyDescent="0.2">
      <c r="A1169" s="186"/>
      <c r="B1169" s="236" t="s">
        <v>312</v>
      </c>
      <c r="C1169" s="238" t="s">
        <v>333</v>
      </c>
      <c r="D1169" s="189"/>
      <c r="E1169" s="188"/>
      <c r="F1169" s="188"/>
      <c r="G1169" s="188"/>
      <c r="H1169" s="188"/>
      <c r="I1169" s="188"/>
      <c r="J1169" s="188"/>
      <c r="K1169" s="188"/>
    </row>
    <row r="1170" spans="1:11" ht="15.75" thickBot="1" x14ac:dyDescent="0.3">
      <c r="A1170" s="190"/>
      <c r="B1170" s="191"/>
      <c r="C1170" s="191"/>
      <c r="D1170" s="191"/>
      <c r="E1170" s="191"/>
      <c r="F1170" s="382"/>
      <c r="G1170" s="191"/>
      <c r="H1170" s="193"/>
    </row>
    <row r="1171" spans="1:11" ht="15.75" thickTop="1" x14ac:dyDescent="0.25">
      <c r="A1171" s="194"/>
      <c r="B1171" s="495"/>
      <c r="C1171" s="496"/>
      <c r="D1171" s="194"/>
      <c r="E1171" s="195" t="s">
        <v>313</v>
      </c>
      <c r="F1171" s="195"/>
      <c r="G1171" s="195"/>
      <c r="H1171" s="196" t="s">
        <v>314</v>
      </c>
    </row>
    <row r="1172" spans="1:11" x14ac:dyDescent="0.25">
      <c r="A1172" s="197" t="s">
        <v>4</v>
      </c>
      <c r="B1172" s="497" t="s">
        <v>13</v>
      </c>
      <c r="C1172" s="498"/>
      <c r="D1172" s="197" t="s">
        <v>315</v>
      </c>
      <c r="E1172" s="198" t="s">
        <v>316</v>
      </c>
      <c r="F1172" s="199" t="s">
        <v>169</v>
      </c>
      <c r="G1172" s="198" t="s">
        <v>57</v>
      </c>
      <c r="H1172" s="200" t="s">
        <v>318</v>
      </c>
    </row>
    <row r="1173" spans="1:11" x14ac:dyDescent="0.25">
      <c r="A1173" s="201"/>
      <c r="B1173" s="499"/>
      <c r="C1173" s="500"/>
      <c r="D1173" s="202"/>
      <c r="E1173" s="203" t="s">
        <v>319</v>
      </c>
      <c r="F1173" s="198"/>
      <c r="G1173" s="198"/>
      <c r="H1173" s="200" t="s">
        <v>320</v>
      </c>
    </row>
    <row r="1174" spans="1:11" x14ac:dyDescent="0.25">
      <c r="A1174" s="204" t="s">
        <v>9</v>
      </c>
      <c r="B1174" s="233" t="s">
        <v>10</v>
      </c>
      <c r="C1174" s="232"/>
      <c r="D1174" s="205" t="s">
        <v>12</v>
      </c>
      <c r="E1174" s="204" t="s">
        <v>321</v>
      </c>
      <c r="F1174" s="204" t="s">
        <v>322</v>
      </c>
      <c r="G1174" s="204" t="s">
        <v>323</v>
      </c>
      <c r="H1174" s="206" t="s">
        <v>324</v>
      </c>
    </row>
    <row r="1175" spans="1:11" x14ac:dyDescent="0.25">
      <c r="A1175" s="207"/>
      <c r="B1175" s="234"/>
      <c r="C1175" s="208"/>
      <c r="D1175" s="207"/>
      <c r="E1175" s="209"/>
      <c r="F1175" s="207"/>
      <c r="G1175" s="210"/>
      <c r="H1175" s="211"/>
    </row>
    <row r="1176" spans="1:11" x14ac:dyDescent="0.25">
      <c r="A1176" s="207" t="s">
        <v>846</v>
      </c>
      <c r="B1176" s="397" t="s">
        <v>845</v>
      </c>
      <c r="C1176" s="398"/>
      <c r="D1176" s="175" t="s">
        <v>180</v>
      </c>
      <c r="E1176" s="209">
        <v>3</v>
      </c>
      <c r="F1176" s="399" t="s">
        <v>191</v>
      </c>
      <c r="G1176" s="400" t="s">
        <v>619</v>
      </c>
      <c r="H1176" s="297">
        <v>2646000</v>
      </c>
    </row>
    <row r="1177" spans="1:11" x14ac:dyDescent="0.25">
      <c r="A1177" s="207" t="s">
        <v>847</v>
      </c>
      <c r="B1177" t="s">
        <v>755</v>
      </c>
      <c r="C1177" s="216"/>
      <c r="D1177" t="s">
        <v>180</v>
      </c>
      <c r="E1177" s="320">
        <v>2</v>
      </c>
      <c r="F1177" s="253" t="s">
        <v>191</v>
      </c>
      <c r="G1177" s="378" t="s">
        <v>623</v>
      </c>
      <c r="H1177" s="297">
        <v>1400000</v>
      </c>
    </row>
    <row r="1178" spans="1:11" x14ac:dyDescent="0.25">
      <c r="A1178" s="207" t="s">
        <v>848</v>
      </c>
      <c r="B1178" t="s">
        <v>852</v>
      </c>
      <c r="C1178" s="216"/>
      <c r="D1178" t="s">
        <v>180</v>
      </c>
      <c r="E1178" s="320">
        <v>2</v>
      </c>
      <c r="F1178" s="253" t="s">
        <v>191</v>
      </c>
      <c r="G1178" s="378" t="s">
        <v>622</v>
      </c>
      <c r="H1178" s="297">
        <v>1400000</v>
      </c>
    </row>
    <row r="1179" spans="1:11" x14ac:dyDescent="0.25">
      <c r="A1179" s="207" t="s">
        <v>849</v>
      </c>
      <c r="B1179" t="s">
        <v>843</v>
      </c>
      <c r="C1179" s="216"/>
      <c r="D1179" t="s">
        <v>71</v>
      </c>
      <c r="E1179" s="252">
        <v>3</v>
      </c>
      <c r="F1179" s="253" t="s">
        <v>191</v>
      </c>
      <c r="G1179" s="378" t="s">
        <v>619</v>
      </c>
      <c r="H1179" s="215">
        <v>2710000</v>
      </c>
    </row>
    <row r="1180" spans="1:11" x14ac:dyDescent="0.25">
      <c r="A1180" s="207" t="s">
        <v>850</v>
      </c>
      <c r="B1180" t="s">
        <v>844</v>
      </c>
      <c r="C1180" s="216"/>
      <c r="D1180" t="s">
        <v>71</v>
      </c>
      <c r="E1180" s="252">
        <v>3</v>
      </c>
      <c r="F1180" s="253" t="s">
        <v>191</v>
      </c>
      <c r="G1180" s="378" t="s">
        <v>619</v>
      </c>
      <c r="H1180" s="215">
        <v>2490000</v>
      </c>
      <c r="J1180" s="187"/>
    </row>
    <row r="1181" spans="1:11" x14ac:dyDescent="0.25">
      <c r="A1181" s="207" t="s">
        <v>851</v>
      </c>
      <c r="B1181" t="s">
        <v>614</v>
      </c>
      <c r="C1181" s="216"/>
      <c r="D1181" t="s">
        <v>71</v>
      </c>
      <c r="E1181" s="320">
        <v>3</v>
      </c>
      <c r="F1181" s="253" t="s">
        <v>191</v>
      </c>
      <c r="G1181" s="378" t="s">
        <v>620</v>
      </c>
      <c r="H1181" s="297">
        <v>2593600</v>
      </c>
      <c r="J1181" s="187"/>
    </row>
    <row r="1182" spans="1:11" x14ac:dyDescent="0.25">
      <c r="A1182" s="394"/>
      <c r="B1182" s="235"/>
      <c r="C1182" s="230"/>
      <c r="E1182" s="219"/>
      <c r="F1182" s="291"/>
      <c r="G1182" s="395"/>
      <c r="H1182" s="396"/>
    </row>
    <row r="1183" spans="1:11" x14ac:dyDescent="0.25">
      <c r="A1183" s="223"/>
      <c r="B1183" s="231" t="s">
        <v>6</v>
      </c>
      <c r="C1183" s="224"/>
      <c r="D1183" s="224"/>
      <c r="E1183" s="224"/>
      <c r="F1183" s="224"/>
      <c r="G1183" s="225"/>
      <c r="H1183" s="226">
        <f>SUM(H1176:H1181)</f>
        <v>13239600</v>
      </c>
    </row>
    <row r="1184" spans="1:11" x14ac:dyDescent="0.25">
      <c r="A1184" s="501" t="e">
        <f ca="1">PROPER([1]!terbilang(H1183)&amp;" rupiah")</f>
        <v>#NAME?</v>
      </c>
      <c r="B1184" s="502"/>
      <c r="C1184" s="502"/>
      <c r="D1184" s="502"/>
      <c r="E1184" s="502"/>
      <c r="F1184" s="502"/>
      <c r="G1184" s="502"/>
      <c r="H1184" s="503"/>
    </row>
    <row r="1185" spans="1:11" x14ac:dyDescent="0.25">
      <c r="A1185" s="191"/>
      <c r="B1185" s="191"/>
      <c r="C1185" s="191"/>
      <c r="D1185" s="191"/>
      <c r="E1185" s="191"/>
      <c r="F1185" s="382"/>
      <c r="G1185" s="382"/>
      <c r="H1185" s="382"/>
    </row>
    <row r="1186" spans="1:11" x14ac:dyDescent="0.25">
      <c r="A1186" s="227" t="s">
        <v>326</v>
      </c>
      <c r="B1186" s="227"/>
      <c r="C1186" s="504"/>
      <c r="D1186" s="504"/>
      <c r="E1186" s="504"/>
      <c r="F1186" s="504"/>
      <c r="G1186" s="504" t="s">
        <v>839</v>
      </c>
      <c r="H1186" s="504"/>
    </row>
    <row r="1187" spans="1:11" x14ac:dyDescent="0.25">
      <c r="A1187" s="227" t="s">
        <v>67</v>
      </c>
      <c r="B1187" s="227"/>
      <c r="C1187" s="432" t="s">
        <v>231</v>
      </c>
      <c r="D1187" s="432"/>
      <c r="E1187" s="432"/>
      <c r="F1187" s="432"/>
      <c r="G1187" s="504" t="s">
        <v>327</v>
      </c>
      <c r="H1187" s="504"/>
    </row>
    <row r="1188" spans="1:11" x14ac:dyDescent="0.25">
      <c r="A1188" s="227"/>
      <c r="B1188" s="227"/>
      <c r="C1188" s="103"/>
      <c r="D1188" s="103"/>
      <c r="E1188" s="103"/>
      <c r="F1188" s="103"/>
      <c r="G1188" s="382"/>
      <c r="H1188" s="382"/>
    </row>
    <row r="1189" spans="1:11" x14ac:dyDescent="0.25">
      <c r="A1189" s="191"/>
      <c r="B1189" s="191"/>
      <c r="C1189" s="103"/>
      <c r="D1189" s="103"/>
      <c r="E1189" s="103"/>
      <c r="F1189" s="103"/>
      <c r="G1189" s="227"/>
      <c r="H1189" s="191"/>
    </row>
    <row r="1190" spans="1:11" x14ac:dyDescent="0.25">
      <c r="A1190" s="191"/>
      <c r="B1190" s="191"/>
      <c r="G1190" s="191"/>
      <c r="H1190" s="191"/>
    </row>
    <row r="1191" spans="1:11" x14ac:dyDescent="0.25">
      <c r="A1191" s="229" t="s">
        <v>328</v>
      </c>
      <c r="B1191" s="229"/>
      <c r="C1191" s="411" t="s">
        <v>65</v>
      </c>
      <c r="D1191" s="411"/>
      <c r="E1191" s="411"/>
      <c r="F1191" s="411"/>
      <c r="G1191" s="490" t="s">
        <v>329</v>
      </c>
      <c r="H1191" s="490"/>
    </row>
    <row r="1192" spans="1:11" x14ac:dyDescent="0.25">
      <c r="A1192" s="227" t="s">
        <v>246</v>
      </c>
      <c r="B1192" s="227"/>
      <c r="C1192" s="409" t="s">
        <v>140</v>
      </c>
      <c r="D1192" s="409"/>
      <c r="E1192" s="409"/>
      <c r="F1192" s="409"/>
      <c r="G1192" s="491" t="s">
        <v>330</v>
      </c>
      <c r="H1192" s="491"/>
    </row>
    <row r="1199" spans="1:11" s="187" customFormat="1" ht="18" customHeight="1" x14ac:dyDescent="0.25">
      <c r="A1199" s="494" t="s">
        <v>872</v>
      </c>
      <c r="B1199" s="494"/>
      <c r="C1199" s="494"/>
      <c r="D1199" s="494"/>
      <c r="E1199" s="494"/>
      <c r="F1199" s="494"/>
      <c r="G1199" s="494"/>
      <c r="H1199" s="494"/>
      <c r="I1199" s="186"/>
      <c r="J1199" s="186"/>
      <c r="K1199" s="186"/>
    </row>
    <row r="1200" spans="1:11" s="187" customFormat="1" ht="18" customHeight="1" x14ac:dyDescent="0.2">
      <c r="A1200" s="186"/>
      <c r="B1200" s="236" t="s">
        <v>123</v>
      </c>
      <c r="C1200" s="237" t="s">
        <v>310</v>
      </c>
      <c r="D1200" s="188"/>
      <c r="E1200" s="188"/>
      <c r="F1200" s="188"/>
      <c r="G1200" s="188"/>
      <c r="H1200" s="188"/>
      <c r="I1200" s="188"/>
      <c r="J1200" s="186"/>
      <c r="K1200" s="186"/>
    </row>
    <row r="1201" spans="1:11" s="187" customFormat="1" ht="18" customHeight="1" x14ac:dyDescent="0.2">
      <c r="A1201" s="186"/>
      <c r="B1201" s="236" t="s">
        <v>128</v>
      </c>
      <c r="C1201" s="236" t="s">
        <v>311</v>
      </c>
      <c r="D1201" s="188"/>
      <c r="E1201" s="188"/>
      <c r="F1201" s="188"/>
      <c r="G1201" s="188"/>
      <c r="H1201" s="188"/>
      <c r="I1201" s="188"/>
      <c r="J1201" s="188"/>
      <c r="K1201" s="188"/>
    </row>
    <row r="1202" spans="1:11" s="187" customFormat="1" ht="18" customHeight="1" x14ac:dyDescent="0.2">
      <c r="A1202" s="186"/>
      <c r="B1202" s="236" t="s">
        <v>131</v>
      </c>
      <c r="C1202" s="236" t="s">
        <v>878</v>
      </c>
      <c r="D1202" s="188"/>
      <c r="E1202" s="188"/>
      <c r="F1202" s="188"/>
      <c r="G1202" s="188"/>
      <c r="H1202" s="188"/>
      <c r="I1202" s="188"/>
      <c r="J1202" s="188"/>
      <c r="K1202" s="188"/>
    </row>
    <row r="1203" spans="1:11" s="187" customFormat="1" ht="18" customHeight="1" x14ac:dyDescent="0.2">
      <c r="A1203" s="186"/>
      <c r="B1203" s="236" t="s">
        <v>312</v>
      </c>
      <c r="C1203" s="238" t="s">
        <v>333</v>
      </c>
      <c r="D1203" s="189"/>
      <c r="E1203" s="188"/>
      <c r="F1203" s="188"/>
      <c r="G1203" s="188"/>
      <c r="H1203" s="188"/>
      <c r="I1203" s="188"/>
      <c r="J1203" s="188"/>
      <c r="K1203" s="188"/>
    </row>
    <row r="1204" spans="1:11" ht="15.75" thickBot="1" x14ac:dyDescent="0.3">
      <c r="A1204" s="190"/>
      <c r="B1204" s="191"/>
      <c r="C1204" s="191"/>
      <c r="D1204" s="191"/>
      <c r="E1204" s="191"/>
      <c r="F1204" s="402"/>
      <c r="G1204" s="191"/>
      <c r="H1204" s="193"/>
    </row>
    <row r="1205" spans="1:11" ht="15.75" thickTop="1" x14ac:dyDescent="0.25">
      <c r="A1205" s="194"/>
      <c r="B1205" s="495"/>
      <c r="C1205" s="496"/>
      <c r="D1205" s="194"/>
      <c r="E1205" s="195" t="s">
        <v>313</v>
      </c>
      <c r="F1205" s="195"/>
      <c r="G1205" s="195"/>
      <c r="H1205" s="196" t="s">
        <v>314</v>
      </c>
    </row>
    <row r="1206" spans="1:11" x14ac:dyDescent="0.25">
      <c r="A1206" s="197" t="s">
        <v>4</v>
      </c>
      <c r="B1206" s="497" t="s">
        <v>13</v>
      </c>
      <c r="C1206" s="498"/>
      <c r="D1206" s="197" t="s">
        <v>315</v>
      </c>
      <c r="E1206" s="198" t="s">
        <v>316</v>
      </c>
      <c r="F1206" s="199" t="s">
        <v>169</v>
      </c>
      <c r="G1206" s="198" t="s">
        <v>57</v>
      </c>
      <c r="H1206" s="200" t="s">
        <v>318</v>
      </c>
    </row>
    <row r="1207" spans="1:11" x14ac:dyDescent="0.25">
      <c r="A1207" s="201"/>
      <c r="B1207" s="499"/>
      <c r="C1207" s="500"/>
      <c r="D1207" s="202"/>
      <c r="E1207" s="203" t="s">
        <v>319</v>
      </c>
      <c r="F1207" s="198"/>
      <c r="G1207" s="198"/>
      <c r="H1207" s="200" t="s">
        <v>320</v>
      </c>
    </row>
    <row r="1208" spans="1:11" x14ac:dyDescent="0.25">
      <c r="A1208" s="204" t="s">
        <v>9</v>
      </c>
      <c r="B1208" s="233" t="s">
        <v>10</v>
      </c>
      <c r="C1208" s="232"/>
      <c r="D1208" s="205" t="s">
        <v>12</v>
      </c>
      <c r="E1208" s="204" t="s">
        <v>321</v>
      </c>
      <c r="F1208" s="204" t="s">
        <v>322</v>
      </c>
      <c r="G1208" s="204" t="s">
        <v>323</v>
      </c>
      <c r="H1208" s="206" t="s">
        <v>324</v>
      </c>
    </row>
    <row r="1209" spans="1:11" x14ac:dyDescent="0.25">
      <c r="A1209" s="207"/>
      <c r="B1209" s="234"/>
      <c r="C1209" s="208"/>
      <c r="D1209" s="207"/>
      <c r="E1209" s="209"/>
      <c r="F1209" s="207"/>
      <c r="G1209" s="210"/>
      <c r="H1209" s="211"/>
    </row>
    <row r="1210" spans="1:11" x14ac:dyDescent="0.25">
      <c r="A1210" s="207" t="s">
        <v>846</v>
      </c>
      <c r="B1210" t="s">
        <v>296</v>
      </c>
      <c r="C1210" s="398"/>
      <c r="D1210" s="267" t="s">
        <v>180</v>
      </c>
      <c r="E1210" s="209">
        <v>3</v>
      </c>
      <c r="F1210" s="267" t="s">
        <v>853</v>
      </c>
      <c r="G1210" s="405" t="s">
        <v>854</v>
      </c>
      <c r="H1210" s="297">
        <v>4975600</v>
      </c>
    </row>
    <row r="1211" spans="1:11" x14ac:dyDescent="0.25">
      <c r="A1211" s="207" t="s">
        <v>847</v>
      </c>
      <c r="B1211" t="s">
        <v>290</v>
      </c>
      <c r="C1211" s="216"/>
      <c r="D1211" s="267" t="s">
        <v>71</v>
      </c>
      <c r="E1211" s="320">
        <v>3</v>
      </c>
      <c r="F1211" s="267" t="s">
        <v>853</v>
      </c>
      <c r="G1211" s="405" t="s">
        <v>854</v>
      </c>
      <c r="H1211" s="297">
        <v>4679600</v>
      </c>
    </row>
    <row r="1212" spans="1:11" x14ac:dyDescent="0.25">
      <c r="A1212" s="207" t="s">
        <v>848</v>
      </c>
      <c r="B1212" t="s">
        <v>393</v>
      </c>
      <c r="C1212" s="216"/>
      <c r="D1212" s="267" t="s">
        <v>180</v>
      </c>
      <c r="E1212" s="209">
        <v>3</v>
      </c>
      <c r="F1212" s="267" t="s">
        <v>853</v>
      </c>
      <c r="G1212" s="405" t="s">
        <v>854</v>
      </c>
      <c r="H1212" s="297">
        <v>4975600</v>
      </c>
    </row>
    <row r="1213" spans="1:11" x14ac:dyDescent="0.25">
      <c r="A1213" s="207" t="s">
        <v>849</v>
      </c>
      <c r="B1213" t="s">
        <v>370</v>
      </c>
      <c r="C1213" s="216"/>
      <c r="D1213" s="267" t="s">
        <v>180</v>
      </c>
      <c r="E1213" s="209">
        <v>3</v>
      </c>
      <c r="F1213" s="267" t="s">
        <v>853</v>
      </c>
      <c r="G1213" s="405" t="s">
        <v>865</v>
      </c>
      <c r="H1213" s="297">
        <v>5211600</v>
      </c>
    </row>
    <row r="1214" spans="1:11" x14ac:dyDescent="0.25">
      <c r="A1214" s="207" t="s">
        <v>850</v>
      </c>
      <c r="B1214" t="s">
        <v>292</v>
      </c>
      <c r="C1214" s="216"/>
      <c r="D1214" s="267" t="s">
        <v>180</v>
      </c>
      <c r="E1214" s="209">
        <v>3</v>
      </c>
      <c r="F1214" s="267" t="s">
        <v>853</v>
      </c>
      <c r="G1214" s="405" t="s">
        <v>865</v>
      </c>
      <c r="H1214" s="297">
        <v>5211600</v>
      </c>
    </row>
    <row r="1215" spans="1:11" x14ac:dyDescent="0.25">
      <c r="A1215" s="207" t="s">
        <v>851</v>
      </c>
      <c r="B1215" s="176" t="s">
        <v>299</v>
      </c>
      <c r="C1215" s="216"/>
      <c r="D1215" s="267" t="s">
        <v>180</v>
      </c>
      <c r="E1215" s="320">
        <v>3</v>
      </c>
      <c r="F1215" s="267" t="s">
        <v>876</v>
      </c>
      <c r="G1215" s="405" t="s">
        <v>865</v>
      </c>
      <c r="H1215" s="215">
        <v>4642400</v>
      </c>
    </row>
    <row r="1216" spans="1:11" x14ac:dyDescent="0.25">
      <c r="A1216" s="207" t="s">
        <v>873</v>
      </c>
      <c r="B1216" s="176" t="s">
        <v>497</v>
      </c>
      <c r="C1216" s="216"/>
      <c r="D1216" s="267" t="s">
        <v>71</v>
      </c>
      <c r="E1216" s="209">
        <v>3</v>
      </c>
      <c r="F1216" s="267" t="s">
        <v>876</v>
      </c>
      <c r="G1216" s="405" t="s">
        <v>865</v>
      </c>
      <c r="H1216" s="215">
        <v>3964400</v>
      </c>
      <c r="J1216" s="187"/>
    </row>
    <row r="1217" spans="1:8" x14ac:dyDescent="0.25">
      <c r="A1217" s="394"/>
      <c r="B1217" s="235"/>
      <c r="C1217" s="230"/>
      <c r="E1217" s="219"/>
      <c r="F1217" s="291"/>
      <c r="G1217" s="395"/>
      <c r="H1217" s="396"/>
    </row>
    <row r="1218" spans="1:8" x14ac:dyDescent="0.25">
      <c r="A1218" s="223"/>
      <c r="B1218" s="231" t="s">
        <v>6</v>
      </c>
      <c r="C1218" s="224"/>
      <c r="D1218" s="224"/>
      <c r="E1218" s="224"/>
      <c r="F1218" s="224"/>
      <c r="G1218" s="225"/>
      <c r="H1218" s="226">
        <f>SUM(H1210:H1216)</f>
        <v>33660800</v>
      </c>
    </row>
    <row r="1219" spans="1:8" x14ac:dyDescent="0.25">
      <c r="A1219" s="501" t="str">
        <f>PROPER([3]!terbilang(H1218)&amp;" rupiah")</f>
        <v xml:space="preserve"> Tiga Puluh Tiga Juta Enam Ratus Enam Puluh Ribu Delapan Ratus Rupiah</v>
      </c>
      <c r="B1219" s="502"/>
      <c r="C1219" s="502"/>
      <c r="D1219" s="502"/>
      <c r="E1219" s="502"/>
      <c r="F1219" s="502"/>
      <c r="G1219" s="502"/>
      <c r="H1219" s="503"/>
    </row>
    <row r="1220" spans="1:8" x14ac:dyDescent="0.25">
      <c r="A1220" s="191"/>
      <c r="B1220" s="191"/>
      <c r="C1220" s="191"/>
      <c r="D1220" s="191"/>
      <c r="E1220" s="191"/>
      <c r="F1220" s="402"/>
      <c r="G1220" s="402"/>
      <c r="H1220" s="402"/>
    </row>
    <row r="1221" spans="1:8" x14ac:dyDescent="0.25">
      <c r="A1221" s="227" t="s">
        <v>326</v>
      </c>
      <c r="B1221" s="227"/>
      <c r="C1221" s="504"/>
      <c r="D1221" s="504"/>
      <c r="E1221" s="504"/>
      <c r="F1221" s="504"/>
      <c r="G1221" s="504" t="s">
        <v>877</v>
      </c>
      <c r="H1221" s="504"/>
    </row>
    <row r="1222" spans="1:8" x14ac:dyDescent="0.25">
      <c r="A1222" s="227" t="s">
        <v>67</v>
      </c>
      <c r="B1222" s="227"/>
      <c r="C1222" s="432" t="s">
        <v>231</v>
      </c>
      <c r="D1222" s="432"/>
      <c r="E1222" s="432"/>
      <c r="F1222" s="432"/>
      <c r="G1222" s="504" t="s">
        <v>327</v>
      </c>
      <c r="H1222" s="504"/>
    </row>
    <row r="1223" spans="1:8" x14ac:dyDescent="0.25">
      <c r="A1223" s="227"/>
      <c r="B1223" s="227"/>
      <c r="C1223" s="103"/>
      <c r="D1223" s="103"/>
      <c r="E1223" s="103"/>
      <c r="F1223" s="103"/>
      <c r="G1223" s="402"/>
      <c r="H1223" s="402"/>
    </row>
    <row r="1224" spans="1:8" x14ac:dyDescent="0.25">
      <c r="A1224" s="191"/>
      <c r="B1224" s="191"/>
      <c r="C1224" s="103"/>
      <c r="D1224" s="103"/>
      <c r="E1224" s="103"/>
      <c r="F1224" s="103"/>
      <c r="G1224" s="227"/>
      <c r="H1224" s="191"/>
    </row>
    <row r="1225" spans="1:8" x14ac:dyDescent="0.25">
      <c r="A1225" s="191"/>
      <c r="B1225" s="191"/>
      <c r="G1225" s="191"/>
      <c r="H1225" s="191"/>
    </row>
    <row r="1226" spans="1:8" x14ac:dyDescent="0.25">
      <c r="A1226" s="229" t="s">
        <v>328</v>
      </c>
      <c r="B1226" s="229"/>
      <c r="C1226" s="411" t="s">
        <v>65</v>
      </c>
      <c r="D1226" s="411"/>
      <c r="E1226" s="411"/>
      <c r="F1226" s="411"/>
      <c r="G1226" s="490" t="s">
        <v>329</v>
      </c>
      <c r="H1226" s="490"/>
    </row>
    <row r="1227" spans="1:8" x14ac:dyDescent="0.25">
      <c r="A1227" s="227" t="s">
        <v>246</v>
      </c>
      <c r="B1227" s="227"/>
      <c r="C1227" s="409" t="s">
        <v>140</v>
      </c>
      <c r="D1227" s="409"/>
      <c r="E1227" s="409"/>
      <c r="F1227" s="409"/>
      <c r="G1227" s="491" t="s">
        <v>330</v>
      </c>
      <c r="H1227" s="491"/>
    </row>
    <row r="1234" spans="1:11" s="187" customFormat="1" ht="18" customHeight="1" x14ac:dyDescent="0.25">
      <c r="A1234" s="494" t="s">
        <v>879</v>
      </c>
      <c r="B1234" s="494"/>
      <c r="C1234" s="494"/>
      <c r="D1234" s="494"/>
      <c r="E1234" s="494"/>
      <c r="F1234" s="494"/>
      <c r="G1234" s="494"/>
      <c r="H1234" s="494"/>
      <c r="I1234" s="186"/>
      <c r="J1234" s="186"/>
      <c r="K1234" s="186"/>
    </row>
    <row r="1235" spans="1:11" s="187" customFormat="1" ht="18" customHeight="1" x14ac:dyDescent="0.2">
      <c r="A1235" s="186"/>
      <c r="B1235" s="236" t="s">
        <v>123</v>
      </c>
      <c r="C1235" s="237" t="s">
        <v>310</v>
      </c>
      <c r="D1235" s="188"/>
      <c r="E1235" s="188"/>
      <c r="F1235" s="188"/>
      <c r="G1235" s="188"/>
      <c r="H1235" s="188"/>
      <c r="I1235" s="188"/>
      <c r="J1235" s="186"/>
      <c r="K1235" s="186"/>
    </row>
    <row r="1236" spans="1:11" s="187" customFormat="1" ht="18" customHeight="1" x14ac:dyDescent="0.2">
      <c r="A1236" s="186"/>
      <c r="B1236" s="236" t="s">
        <v>128</v>
      </c>
      <c r="C1236" s="236" t="s">
        <v>311</v>
      </c>
      <c r="D1236" s="188"/>
      <c r="E1236" s="188"/>
      <c r="F1236" s="188"/>
      <c r="G1236" s="188"/>
      <c r="H1236" s="188"/>
      <c r="I1236" s="188"/>
      <c r="J1236" s="188"/>
      <c r="K1236" s="188"/>
    </row>
    <row r="1237" spans="1:11" s="187" customFormat="1" ht="18" customHeight="1" x14ac:dyDescent="0.2">
      <c r="A1237" s="186"/>
      <c r="B1237" s="236" t="s">
        <v>131</v>
      </c>
      <c r="C1237" s="236" t="s">
        <v>878</v>
      </c>
      <c r="D1237" s="188"/>
      <c r="E1237" s="188"/>
      <c r="F1237" s="188"/>
      <c r="G1237" s="188"/>
      <c r="H1237" s="188"/>
      <c r="I1237" s="188"/>
      <c r="J1237" s="188"/>
      <c r="K1237" s="188"/>
    </row>
    <row r="1238" spans="1:11" s="187" customFormat="1" ht="18" customHeight="1" x14ac:dyDescent="0.2">
      <c r="A1238" s="186"/>
      <c r="B1238" s="236" t="s">
        <v>312</v>
      </c>
      <c r="C1238" s="238" t="s">
        <v>333</v>
      </c>
      <c r="D1238" s="189"/>
      <c r="E1238" s="188"/>
      <c r="F1238" s="188"/>
      <c r="G1238" s="188"/>
      <c r="H1238" s="188"/>
      <c r="I1238" s="188"/>
      <c r="J1238" s="188"/>
      <c r="K1238" s="188"/>
    </row>
    <row r="1239" spans="1:11" ht="15.75" thickBot="1" x14ac:dyDescent="0.3">
      <c r="A1239" s="190"/>
      <c r="B1239" s="191"/>
      <c r="C1239" s="191"/>
      <c r="D1239" s="191"/>
      <c r="E1239" s="191"/>
      <c r="F1239" s="402"/>
      <c r="G1239" s="191"/>
      <c r="H1239" s="193"/>
    </row>
    <row r="1240" spans="1:11" ht="15.75" thickTop="1" x14ac:dyDescent="0.25">
      <c r="A1240" s="194"/>
      <c r="B1240" s="495"/>
      <c r="C1240" s="496"/>
      <c r="D1240" s="194"/>
      <c r="E1240" s="195" t="s">
        <v>313</v>
      </c>
      <c r="F1240" s="195"/>
      <c r="G1240" s="195"/>
      <c r="H1240" s="196" t="s">
        <v>314</v>
      </c>
    </row>
    <row r="1241" spans="1:11" x14ac:dyDescent="0.25">
      <c r="A1241" s="197" t="s">
        <v>4</v>
      </c>
      <c r="B1241" s="497" t="s">
        <v>13</v>
      </c>
      <c r="C1241" s="498"/>
      <c r="D1241" s="197" t="s">
        <v>315</v>
      </c>
      <c r="E1241" s="198" t="s">
        <v>316</v>
      </c>
      <c r="F1241" s="199" t="s">
        <v>169</v>
      </c>
      <c r="G1241" s="198" t="s">
        <v>57</v>
      </c>
      <c r="H1241" s="200" t="s">
        <v>318</v>
      </c>
    </row>
    <row r="1242" spans="1:11" x14ac:dyDescent="0.25">
      <c r="A1242" s="201"/>
      <c r="B1242" s="499"/>
      <c r="C1242" s="500"/>
      <c r="D1242" s="202"/>
      <c r="E1242" s="203" t="s">
        <v>319</v>
      </c>
      <c r="F1242" s="198"/>
      <c r="G1242" s="198"/>
      <c r="H1242" s="200" t="s">
        <v>320</v>
      </c>
    </row>
    <row r="1243" spans="1:11" x14ac:dyDescent="0.25">
      <c r="A1243" s="204" t="s">
        <v>9</v>
      </c>
      <c r="B1243" s="233" t="s">
        <v>10</v>
      </c>
      <c r="C1243" s="232"/>
      <c r="D1243" s="205" t="s">
        <v>12</v>
      </c>
      <c r="E1243" s="204" t="s">
        <v>321</v>
      </c>
      <c r="F1243" s="204" t="s">
        <v>322</v>
      </c>
      <c r="G1243" s="204" t="s">
        <v>323</v>
      </c>
      <c r="H1243" s="206" t="s">
        <v>324</v>
      </c>
    </row>
    <row r="1244" spans="1:11" x14ac:dyDescent="0.25">
      <c r="A1244" s="207"/>
      <c r="B1244" s="234"/>
      <c r="C1244" s="208"/>
      <c r="D1244" s="207"/>
      <c r="E1244" s="209"/>
      <c r="F1244" s="207"/>
      <c r="G1244" s="210"/>
      <c r="H1244" s="211"/>
    </row>
    <row r="1245" spans="1:11" ht="15.75" x14ac:dyDescent="0.25">
      <c r="A1245" s="207" t="s">
        <v>846</v>
      </c>
      <c r="B1245" s="406" t="s">
        <v>886</v>
      </c>
      <c r="C1245" s="398"/>
      <c r="D1245" s="267" t="s">
        <v>223</v>
      </c>
      <c r="E1245" s="209">
        <v>4</v>
      </c>
      <c r="F1245" s="407" t="s">
        <v>867</v>
      </c>
      <c r="G1245" s="405" t="s">
        <v>865</v>
      </c>
      <c r="H1245" s="297">
        <v>3073000</v>
      </c>
    </row>
    <row r="1246" spans="1:11" ht="15.75" x14ac:dyDescent="0.25">
      <c r="A1246" s="207" t="s">
        <v>847</v>
      </c>
      <c r="B1246" s="406" t="s">
        <v>887</v>
      </c>
      <c r="C1246" s="216"/>
      <c r="D1246" s="267" t="s">
        <v>223</v>
      </c>
      <c r="E1246" s="320">
        <v>4</v>
      </c>
      <c r="F1246" s="407" t="s">
        <v>867</v>
      </c>
      <c r="G1246" s="405" t="s">
        <v>865</v>
      </c>
      <c r="H1246" s="297">
        <v>3073000</v>
      </c>
    </row>
    <row r="1247" spans="1:11" ht="15.75" x14ac:dyDescent="0.25">
      <c r="A1247" s="207" t="s">
        <v>848</v>
      </c>
      <c r="B1247" s="406" t="s">
        <v>888</v>
      </c>
      <c r="C1247" s="216"/>
      <c r="D1247" s="267" t="s">
        <v>223</v>
      </c>
      <c r="E1247" s="209">
        <v>4</v>
      </c>
      <c r="F1247" s="408" t="s">
        <v>901</v>
      </c>
      <c r="G1247" s="405" t="s">
        <v>865</v>
      </c>
      <c r="H1247" s="297">
        <v>3073000</v>
      </c>
    </row>
    <row r="1248" spans="1:11" ht="15.75" x14ac:dyDescent="0.25">
      <c r="A1248" s="207" t="s">
        <v>849</v>
      </c>
      <c r="B1248" s="406" t="s">
        <v>889</v>
      </c>
      <c r="C1248" s="216"/>
      <c r="D1248" s="267" t="s">
        <v>223</v>
      </c>
      <c r="E1248" s="320">
        <v>4</v>
      </c>
      <c r="F1248" s="408" t="s">
        <v>901</v>
      </c>
      <c r="G1248" s="405" t="s">
        <v>865</v>
      </c>
      <c r="H1248" s="297">
        <v>3073000</v>
      </c>
    </row>
    <row r="1249" spans="1:8" ht="15.75" x14ac:dyDescent="0.25">
      <c r="A1249" s="207" t="s">
        <v>850</v>
      </c>
      <c r="B1249" s="406" t="s">
        <v>890</v>
      </c>
      <c r="C1249" s="216"/>
      <c r="D1249" s="267" t="s">
        <v>223</v>
      </c>
      <c r="E1249" s="209">
        <v>4</v>
      </c>
      <c r="F1249" s="408" t="s">
        <v>901</v>
      </c>
      <c r="G1249" s="405" t="s">
        <v>865</v>
      </c>
      <c r="H1249" s="297">
        <v>3073000</v>
      </c>
    </row>
    <row r="1250" spans="1:8" ht="15.75" x14ac:dyDescent="0.25">
      <c r="A1250" s="207" t="s">
        <v>851</v>
      </c>
      <c r="B1250" s="406" t="s">
        <v>891</v>
      </c>
      <c r="C1250" s="216"/>
      <c r="D1250" s="267" t="s">
        <v>223</v>
      </c>
      <c r="E1250" s="320">
        <v>4</v>
      </c>
      <c r="F1250" s="407" t="s">
        <v>867</v>
      </c>
      <c r="G1250" s="405" t="s">
        <v>865</v>
      </c>
      <c r="H1250" s="297">
        <v>3073000</v>
      </c>
    </row>
    <row r="1251" spans="1:8" ht="15.75" x14ac:dyDescent="0.25">
      <c r="A1251" s="207" t="s">
        <v>873</v>
      </c>
      <c r="B1251" s="406" t="s">
        <v>892</v>
      </c>
      <c r="C1251" s="216"/>
      <c r="D1251" s="267" t="s">
        <v>223</v>
      </c>
      <c r="E1251" s="320">
        <v>4</v>
      </c>
      <c r="F1251" s="407" t="s">
        <v>867</v>
      </c>
      <c r="G1251" s="405" t="s">
        <v>865</v>
      </c>
      <c r="H1251" s="297">
        <v>3073000</v>
      </c>
    </row>
    <row r="1252" spans="1:8" ht="15.75" x14ac:dyDescent="0.25">
      <c r="A1252" s="207" t="s">
        <v>874</v>
      </c>
      <c r="B1252" s="406" t="s">
        <v>893</v>
      </c>
      <c r="C1252" s="216"/>
      <c r="D1252" s="267" t="s">
        <v>223</v>
      </c>
      <c r="E1252" s="320">
        <v>4</v>
      </c>
      <c r="F1252" s="408" t="s">
        <v>868</v>
      </c>
      <c r="G1252" s="405" t="s">
        <v>865</v>
      </c>
      <c r="H1252" s="297">
        <v>3536000</v>
      </c>
    </row>
    <row r="1253" spans="1:8" ht="15.75" x14ac:dyDescent="0.25">
      <c r="A1253" s="207" t="s">
        <v>875</v>
      </c>
      <c r="B1253" s="406" t="s">
        <v>894</v>
      </c>
      <c r="C1253" s="216"/>
      <c r="D1253" s="267" t="s">
        <v>223</v>
      </c>
      <c r="E1253" s="320">
        <v>4</v>
      </c>
      <c r="F1253" s="408" t="s">
        <v>868</v>
      </c>
      <c r="G1253" s="405" t="s">
        <v>865</v>
      </c>
      <c r="H1253" s="297">
        <v>3536000</v>
      </c>
    </row>
    <row r="1254" spans="1:8" ht="15.75" x14ac:dyDescent="0.25">
      <c r="A1254" s="207" t="s">
        <v>880</v>
      </c>
      <c r="B1254" s="406" t="s">
        <v>895</v>
      </c>
      <c r="C1254" s="216"/>
      <c r="D1254" s="267" t="s">
        <v>223</v>
      </c>
      <c r="E1254" s="320">
        <v>4</v>
      </c>
      <c r="F1254" s="407" t="s">
        <v>867</v>
      </c>
      <c r="G1254" s="405" t="s">
        <v>865</v>
      </c>
      <c r="H1254" s="297">
        <v>3073000</v>
      </c>
    </row>
    <row r="1255" spans="1:8" ht="15.75" x14ac:dyDescent="0.25">
      <c r="A1255" s="207" t="s">
        <v>881</v>
      </c>
      <c r="B1255" s="406" t="s">
        <v>896</v>
      </c>
      <c r="C1255" s="216"/>
      <c r="D1255" s="267" t="s">
        <v>223</v>
      </c>
      <c r="E1255" s="320">
        <v>4</v>
      </c>
      <c r="F1255" s="407" t="s">
        <v>867</v>
      </c>
      <c r="G1255" s="405" t="s">
        <v>865</v>
      </c>
      <c r="H1255" s="297">
        <v>3073000</v>
      </c>
    </row>
    <row r="1256" spans="1:8" ht="15.75" x14ac:dyDescent="0.25">
      <c r="A1256" s="207" t="s">
        <v>882</v>
      </c>
      <c r="B1256" s="406" t="s">
        <v>897</v>
      </c>
      <c r="C1256" s="216"/>
      <c r="D1256" s="267" t="s">
        <v>223</v>
      </c>
      <c r="E1256" s="320">
        <v>4</v>
      </c>
      <c r="F1256" s="407" t="s">
        <v>867</v>
      </c>
      <c r="G1256" s="405" t="s">
        <v>865</v>
      </c>
      <c r="H1256" s="297">
        <v>3073000</v>
      </c>
    </row>
    <row r="1257" spans="1:8" ht="15.75" x14ac:dyDescent="0.25">
      <c r="A1257" s="207" t="s">
        <v>883</v>
      </c>
      <c r="B1257" s="406" t="s">
        <v>898</v>
      </c>
      <c r="C1257" s="216"/>
      <c r="D1257" s="267" t="s">
        <v>223</v>
      </c>
      <c r="E1257" s="320">
        <v>4</v>
      </c>
      <c r="F1257" s="408" t="s">
        <v>868</v>
      </c>
      <c r="G1257" s="405" t="s">
        <v>865</v>
      </c>
      <c r="H1257" s="297">
        <v>3536000</v>
      </c>
    </row>
    <row r="1258" spans="1:8" ht="15.75" x14ac:dyDescent="0.25">
      <c r="A1258" s="207" t="s">
        <v>884</v>
      </c>
      <c r="B1258" s="406" t="s">
        <v>899</v>
      </c>
      <c r="C1258" s="216"/>
      <c r="D1258" s="267" t="s">
        <v>223</v>
      </c>
      <c r="E1258" s="320">
        <v>4</v>
      </c>
      <c r="F1258" s="408" t="s">
        <v>868</v>
      </c>
      <c r="G1258" s="405" t="s">
        <v>865</v>
      </c>
      <c r="H1258" s="297">
        <v>3536000</v>
      </c>
    </row>
    <row r="1259" spans="1:8" ht="15.75" x14ac:dyDescent="0.25">
      <c r="A1259" s="207" t="s">
        <v>885</v>
      </c>
      <c r="B1259" s="406" t="s">
        <v>900</v>
      </c>
      <c r="C1259" s="216"/>
      <c r="D1259" s="267" t="s">
        <v>223</v>
      </c>
      <c r="E1259" s="320">
        <v>4</v>
      </c>
      <c r="F1259" s="408" t="s">
        <v>868</v>
      </c>
      <c r="G1259" s="405" t="s">
        <v>865</v>
      </c>
      <c r="H1259" s="297">
        <v>3536000</v>
      </c>
    </row>
    <row r="1260" spans="1:8" x14ac:dyDescent="0.25">
      <c r="A1260" s="394"/>
      <c r="B1260" s="235"/>
      <c r="C1260" s="230"/>
      <c r="E1260" s="219"/>
      <c r="F1260" s="291"/>
      <c r="G1260" s="395"/>
      <c r="H1260" s="396"/>
    </row>
    <row r="1261" spans="1:8" x14ac:dyDescent="0.25">
      <c r="A1261" s="223"/>
      <c r="B1261" s="231" t="s">
        <v>6</v>
      </c>
      <c r="C1261" s="224"/>
      <c r="D1261" s="224"/>
      <c r="E1261" s="224"/>
      <c r="F1261" s="224"/>
      <c r="G1261" s="225"/>
      <c r="H1261" s="226">
        <f>SUM(H1245:H1259)</f>
        <v>48410000</v>
      </c>
    </row>
    <row r="1262" spans="1:8" x14ac:dyDescent="0.25">
      <c r="A1262" s="501" t="str">
        <f>PROPER([3]!terbilang(H1261)&amp;" rupiah")</f>
        <v xml:space="preserve"> Empat Puluh Delapan Juta Empat Ratus Sepuluh Ribu Rupiah</v>
      </c>
      <c r="B1262" s="502"/>
      <c r="C1262" s="502"/>
      <c r="D1262" s="502"/>
      <c r="E1262" s="502"/>
      <c r="F1262" s="502"/>
      <c r="G1262" s="502"/>
      <c r="H1262" s="503"/>
    </row>
    <row r="1263" spans="1:8" x14ac:dyDescent="0.25">
      <c r="A1263" s="191"/>
      <c r="B1263" s="191"/>
      <c r="C1263" s="191"/>
      <c r="D1263" s="191"/>
      <c r="E1263" s="191"/>
      <c r="F1263" s="402"/>
      <c r="G1263" s="402"/>
      <c r="H1263" s="402"/>
    </row>
    <row r="1264" spans="1:8" x14ac:dyDescent="0.25">
      <c r="A1264" s="227" t="s">
        <v>326</v>
      </c>
      <c r="B1264" s="227"/>
      <c r="C1264" s="504"/>
      <c r="D1264" s="504"/>
      <c r="E1264" s="504"/>
      <c r="F1264" s="504"/>
      <c r="G1264" s="504" t="s">
        <v>877</v>
      </c>
      <c r="H1264" s="504"/>
    </row>
    <row r="1265" spans="1:8" x14ac:dyDescent="0.25">
      <c r="A1265" s="227" t="s">
        <v>67</v>
      </c>
      <c r="B1265" s="227"/>
      <c r="C1265" s="432" t="s">
        <v>231</v>
      </c>
      <c r="D1265" s="432"/>
      <c r="E1265" s="432"/>
      <c r="F1265" s="432"/>
      <c r="G1265" s="504" t="s">
        <v>327</v>
      </c>
      <c r="H1265" s="504"/>
    </row>
    <row r="1266" spans="1:8" x14ac:dyDescent="0.25">
      <c r="A1266" s="227"/>
      <c r="B1266" s="227"/>
      <c r="C1266" s="103"/>
      <c r="D1266" s="103"/>
      <c r="E1266" s="103"/>
      <c r="F1266" s="103"/>
      <c r="G1266" s="402"/>
      <c r="H1266" s="402"/>
    </row>
    <row r="1267" spans="1:8" x14ac:dyDescent="0.25">
      <c r="A1267" s="191"/>
      <c r="B1267" s="191"/>
      <c r="C1267" s="103"/>
      <c r="D1267" s="103"/>
      <c r="E1267" s="103"/>
      <c r="F1267" s="103"/>
      <c r="G1267" s="227"/>
      <c r="H1267" s="191"/>
    </row>
    <row r="1268" spans="1:8" x14ac:dyDescent="0.25">
      <c r="A1268" s="191"/>
      <c r="B1268" s="191"/>
      <c r="G1268" s="191"/>
      <c r="H1268" s="191"/>
    </row>
    <row r="1269" spans="1:8" x14ac:dyDescent="0.25">
      <c r="A1269" s="229" t="s">
        <v>328</v>
      </c>
      <c r="B1269" s="229"/>
      <c r="C1269" s="411" t="s">
        <v>65</v>
      </c>
      <c r="D1269" s="411"/>
      <c r="E1269" s="411"/>
      <c r="F1269" s="411"/>
      <c r="G1269" s="490" t="s">
        <v>329</v>
      </c>
      <c r="H1269" s="490"/>
    </row>
    <row r="1270" spans="1:8" x14ac:dyDescent="0.25">
      <c r="A1270" s="227" t="s">
        <v>246</v>
      </c>
      <c r="B1270" s="227"/>
      <c r="C1270" s="409" t="s">
        <v>140</v>
      </c>
      <c r="D1270" s="409"/>
      <c r="E1270" s="409"/>
      <c r="F1270" s="409"/>
      <c r="G1270" s="491" t="s">
        <v>330</v>
      </c>
      <c r="H1270" s="491"/>
    </row>
  </sheetData>
  <mergeCells count="383">
    <mergeCell ref="C1264:F1264"/>
    <mergeCell ref="G1264:H1264"/>
    <mergeCell ref="C1265:F1265"/>
    <mergeCell ref="G1265:H1265"/>
    <mergeCell ref="C1269:F1269"/>
    <mergeCell ref="G1269:H1269"/>
    <mergeCell ref="C1270:F1270"/>
    <mergeCell ref="G1270:H1270"/>
    <mergeCell ref="C1226:F1226"/>
    <mergeCell ref="G1226:H1226"/>
    <mergeCell ref="C1227:F1227"/>
    <mergeCell ref="G1227:H1227"/>
    <mergeCell ref="A1234:H1234"/>
    <mergeCell ref="B1240:C1240"/>
    <mergeCell ref="B1241:C1241"/>
    <mergeCell ref="B1242:C1242"/>
    <mergeCell ref="A1262:H1262"/>
    <mergeCell ref="A1199:H1199"/>
    <mergeCell ref="B1205:C1205"/>
    <mergeCell ref="B1206:C1206"/>
    <mergeCell ref="B1207:C1207"/>
    <mergeCell ref="A1219:H1219"/>
    <mergeCell ref="C1221:F1221"/>
    <mergeCell ref="G1221:H1221"/>
    <mergeCell ref="C1222:F1222"/>
    <mergeCell ref="G1222:H1222"/>
    <mergeCell ref="C1191:F1191"/>
    <mergeCell ref="G1191:H1191"/>
    <mergeCell ref="C1192:F1192"/>
    <mergeCell ref="G1192:H1192"/>
    <mergeCell ref="A1165:H1165"/>
    <mergeCell ref="B1171:C1171"/>
    <mergeCell ref="B1172:C1172"/>
    <mergeCell ref="B1173:C1173"/>
    <mergeCell ref="A1184:H1184"/>
    <mergeCell ref="C1186:F1186"/>
    <mergeCell ref="G1186:H1186"/>
    <mergeCell ref="C1187:F1187"/>
    <mergeCell ref="G1187:H1187"/>
    <mergeCell ref="C1040:F1040"/>
    <mergeCell ref="G1040:H1040"/>
    <mergeCell ref="C1041:F1041"/>
    <mergeCell ref="G1041:H1041"/>
    <mergeCell ref="C1045:F1045"/>
    <mergeCell ref="G1045:H1045"/>
    <mergeCell ref="C1046:F1046"/>
    <mergeCell ref="G1046:H1046"/>
    <mergeCell ref="C1013:F1013"/>
    <mergeCell ref="G1013:H1013"/>
    <mergeCell ref="C1014:F1014"/>
    <mergeCell ref="G1014:H1014"/>
    <mergeCell ref="A1021:H1021"/>
    <mergeCell ref="B1027:C1027"/>
    <mergeCell ref="B1028:C1028"/>
    <mergeCell ref="B1029:C1029"/>
    <mergeCell ref="A1038:H1038"/>
    <mergeCell ref="A986:H986"/>
    <mergeCell ref="B992:C992"/>
    <mergeCell ref="B993:C993"/>
    <mergeCell ref="B994:C994"/>
    <mergeCell ref="A1006:H1006"/>
    <mergeCell ref="C1008:F1008"/>
    <mergeCell ref="G1008:H1008"/>
    <mergeCell ref="C1009:F1009"/>
    <mergeCell ref="G1009:H1009"/>
    <mergeCell ref="C764:F764"/>
    <mergeCell ref="G764:H764"/>
    <mergeCell ref="C765:F765"/>
    <mergeCell ref="G765:H765"/>
    <mergeCell ref="C769:F769"/>
    <mergeCell ref="G769:H769"/>
    <mergeCell ref="C770:F770"/>
    <mergeCell ref="G770:H770"/>
    <mergeCell ref="C738:F738"/>
    <mergeCell ref="G738:H738"/>
    <mergeCell ref="C739:F739"/>
    <mergeCell ref="G739:H739"/>
    <mergeCell ref="A746:H746"/>
    <mergeCell ref="B752:C752"/>
    <mergeCell ref="B753:C753"/>
    <mergeCell ref="B754:C754"/>
    <mergeCell ref="A762:H762"/>
    <mergeCell ref="A715:H715"/>
    <mergeCell ref="B721:C721"/>
    <mergeCell ref="B722:C722"/>
    <mergeCell ref="B723:C723"/>
    <mergeCell ref="A731:H731"/>
    <mergeCell ref="C733:F733"/>
    <mergeCell ref="G733:H733"/>
    <mergeCell ref="C734:F734"/>
    <mergeCell ref="G734:H734"/>
    <mergeCell ref="C707:F707"/>
    <mergeCell ref="G707:H707"/>
    <mergeCell ref="C708:F708"/>
    <mergeCell ref="G708:H708"/>
    <mergeCell ref="A660:H660"/>
    <mergeCell ref="B666:C666"/>
    <mergeCell ref="B667:C667"/>
    <mergeCell ref="B668:C668"/>
    <mergeCell ref="A700:H700"/>
    <mergeCell ref="C702:F702"/>
    <mergeCell ref="G702:H702"/>
    <mergeCell ref="C703:F703"/>
    <mergeCell ref="G703:H703"/>
    <mergeCell ref="C647:F647"/>
    <mergeCell ref="G647:H647"/>
    <mergeCell ref="C648:F648"/>
    <mergeCell ref="G648:H648"/>
    <mergeCell ref="C652:F652"/>
    <mergeCell ref="G652:H652"/>
    <mergeCell ref="C653:F653"/>
    <mergeCell ref="G653:H653"/>
    <mergeCell ref="C617:F617"/>
    <mergeCell ref="G617:H617"/>
    <mergeCell ref="C618:F618"/>
    <mergeCell ref="G618:H618"/>
    <mergeCell ref="A625:H625"/>
    <mergeCell ref="B631:C631"/>
    <mergeCell ref="B632:C632"/>
    <mergeCell ref="B633:C633"/>
    <mergeCell ref="A645:H645"/>
    <mergeCell ref="A590:H590"/>
    <mergeCell ref="B596:C596"/>
    <mergeCell ref="B597:C597"/>
    <mergeCell ref="B598:C598"/>
    <mergeCell ref="A610:H610"/>
    <mergeCell ref="C612:F612"/>
    <mergeCell ref="G612:H612"/>
    <mergeCell ref="C613:F613"/>
    <mergeCell ref="G613:H613"/>
    <mergeCell ref="C537:F537"/>
    <mergeCell ref="G537:H537"/>
    <mergeCell ref="C538:F538"/>
    <mergeCell ref="G538:H538"/>
    <mergeCell ref="C542:F542"/>
    <mergeCell ref="G542:H542"/>
    <mergeCell ref="C543:F543"/>
    <mergeCell ref="G543:H543"/>
    <mergeCell ref="C511:F511"/>
    <mergeCell ref="G511:H511"/>
    <mergeCell ref="C512:F512"/>
    <mergeCell ref="G512:H512"/>
    <mergeCell ref="A519:H519"/>
    <mergeCell ref="B525:C525"/>
    <mergeCell ref="B526:C526"/>
    <mergeCell ref="B527:C527"/>
    <mergeCell ref="A535:H535"/>
    <mergeCell ref="A485:H485"/>
    <mergeCell ref="B491:C491"/>
    <mergeCell ref="B492:C492"/>
    <mergeCell ref="B493:C493"/>
    <mergeCell ref="A504:H504"/>
    <mergeCell ref="C506:F506"/>
    <mergeCell ref="G506:H506"/>
    <mergeCell ref="C507:F507"/>
    <mergeCell ref="G507:H507"/>
    <mergeCell ref="C445:F445"/>
    <mergeCell ref="G445:H445"/>
    <mergeCell ref="C446:F446"/>
    <mergeCell ref="G446:H446"/>
    <mergeCell ref="A422:H422"/>
    <mergeCell ref="B428:C428"/>
    <mergeCell ref="B429:C429"/>
    <mergeCell ref="B430:C430"/>
    <mergeCell ref="A438:H438"/>
    <mergeCell ref="C440:F440"/>
    <mergeCell ref="G440:H440"/>
    <mergeCell ref="C441:F441"/>
    <mergeCell ref="G441:H441"/>
    <mergeCell ref="C414:F414"/>
    <mergeCell ref="G414:H414"/>
    <mergeCell ref="C415:F415"/>
    <mergeCell ref="G415:H415"/>
    <mergeCell ref="A381:H381"/>
    <mergeCell ref="B387:C387"/>
    <mergeCell ref="B388:C388"/>
    <mergeCell ref="B389:C389"/>
    <mergeCell ref="A407:H407"/>
    <mergeCell ref="C409:F409"/>
    <mergeCell ref="G409:H409"/>
    <mergeCell ref="C410:F410"/>
    <mergeCell ref="G410:H410"/>
    <mergeCell ref="C373:F373"/>
    <mergeCell ref="G373:H373"/>
    <mergeCell ref="C374:F374"/>
    <mergeCell ref="G374:H374"/>
    <mergeCell ref="B358:C358"/>
    <mergeCell ref="A366:H366"/>
    <mergeCell ref="C368:F368"/>
    <mergeCell ref="G368:H368"/>
    <mergeCell ref="C369:F369"/>
    <mergeCell ref="G369:H369"/>
    <mergeCell ref="C343:F343"/>
    <mergeCell ref="G343:H343"/>
    <mergeCell ref="A350:H350"/>
    <mergeCell ref="B356:C356"/>
    <mergeCell ref="B357:C357"/>
    <mergeCell ref="C337:F337"/>
    <mergeCell ref="G337:H337"/>
    <mergeCell ref="C338:F338"/>
    <mergeCell ref="G338:H338"/>
    <mergeCell ref="C342:F342"/>
    <mergeCell ref="G342:H342"/>
    <mergeCell ref="A319:H319"/>
    <mergeCell ref="B325:C325"/>
    <mergeCell ref="B326:C326"/>
    <mergeCell ref="B327:C327"/>
    <mergeCell ref="A335:H335"/>
    <mergeCell ref="C312:F312"/>
    <mergeCell ref="G312:H312"/>
    <mergeCell ref="C306:F306"/>
    <mergeCell ref="G306:H306"/>
    <mergeCell ref="C307:F307"/>
    <mergeCell ref="G307:H307"/>
    <mergeCell ref="C311:F311"/>
    <mergeCell ref="G311:H311"/>
    <mergeCell ref="A242:H242"/>
    <mergeCell ref="B248:C248"/>
    <mergeCell ref="B249:C249"/>
    <mergeCell ref="B250:C250"/>
    <mergeCell ref="A304:H304"/>
    <mergeCell ref="C235:F235"/>
    <mergeCell ref="G235:H235"/>
    <mergeCell ref="C229:F229"/>
    <mergeCell ref="G229:H229"/>
    <mergeCell ref="C230:F230"/>
    <mergeCell ref="G230:H230"/>
    <mergeCell ref="C234:F234"/>
    <mergeCell ref="G234:H234"/>
    <mergeCell ref="A193:H193"/>
    <mergeCell ref="B199:C199"/>
    <mergeCell ref="B200:C200"/>
    <mergeCell ref="B201:C201"/>
    <mergeCell ref="A227:H227"/>
    <mergeCell ref="C155:F155"/>
    <mergeCell ref="G155:H155"/>
    <mergeCell ref="C154:F154"/>
    <mergeCell ref="C149:F149"/>
    <mergeCell ref="G149:H149"/>
    <mergeCell ref="C150:F150"/>
    <mergeCell ref="G150:H150"/>
    <mergeCell ref="G154:H154"/>
    <mergeCell ref="A162:H162"/>
    <mergeCell ref="B168:C168"/>
    <mergeCell ref="B169:C169"/>
    <mergeCell ref="B170:C170"/>
    <mergeCell ref="A178:H178"/>
    <mergeCell ref="C186:F186"/>
    <mergeCell ref="G186:H186"/>
    <mergeCell ref="C180:F180"/>
    <mergeCell ref="G180:H180"/>
    <mergeCell ref="C181:F181"/>
    <mergeCell ref="G181:H181"/>
    <mergeCell ref="A131:H131"/>
    <mergeCell ref="B137:C137"/>
    <mergeCell ref="B138:C138"/>
    <mergeCell ref="B139:C139"/>
    <mergeCell ref="A147:H147"/>
    <mergeCell ref="C123:F123"/>
    <mergeCell ref="G123:H123"/>
    <mergeCell ref="C124:F124"/>
    <mergeCell ref="G124:H124"/>
    <mergeCell ref="A72:H72"/>
    <mergeCell ref="B78:C78"/>
    <mergeCell ref="B79:C79"/>
    <mergeCell ref="B80:C80"/>
    <mergeCell ref="C64:F64"/>
    <mergeCell ref="G64:H64"/>
    <mergeCell ref="C65:F65"/>
    <mergeCell ref="G65:H65"/>
    <mergeCell ref="A57:H57"/>
    <mergeCell ref="C59:F59"/>
    <mergeCell ref="G59:H59"/>
    <mergeCell ref="C60:F60"/>
    <mergeCell ref="G60:H60"/>
    <mergeCell ref="C185:F185"/>
    <mergeCell ref="G185:H185"/>
    <mergeCell ref="A7:H7"/>
    <mergeCell ref="A42:H42"/>
    <mergeCell ref="B48:C48"/>
    <mergeCell ref="B49:C49"/>
    <mergeCell ref="B50:C50"/>
    <mergeCell ref="B13:C13"/>
    <mergeCell ref="B15:C15"/>
    <mergeCell ref="A27:H27"/>
    <mergeCell ref="C29:F29"/>
    <mergeCell ref="G29:H29"/>
    <mergeCell ref="C34:F34"/>
    <mergeCell ref="G34:H34"/>
    <mergeCell ref="C35:F35"/>
    <mergeCell ref="G35:H35"/>
    <mergeCell ref="B14:C14"/>
    <mergeCell ref="C30:F30"/>
    <mergeCell ref="A116:H116"/>
    <mergeCell ref="C118:F118"/>
    <mergeCell ref="G118:H118"/>
    <mergeCell ref="C119:F119"/>
    <mergeCell ref="G119:H119"/>
    <mergeCell ref="G30:H30"/>
    <mergeCell ref="C477:F477"/>
    <mergeCell ref="G477:H477"/>
    <mergeCell ref="C478:F478"/>
    <mergeCell ref="G478:H478"/>
    <mergeCell ref="A453:H453"/>
    <mergeCell ref="B459:C459"/>
    <mergeCell ref="B460:C460"/>
    <mergeCell ref="B461:C461"/>
    <mergeCell ref="A470:H470"/>
    <mergeCell ref="C472:F472"/>
    <mergeCell ref="G472:H472"/>
    <mergeCell ref="C473:F473"/>
    <mergeCell ref="G473:H473"/>
    <mergeCell ref="C582:F582"/>
    <mergeCell ref="G582:H582"/>
    <mergeCell ref="C583:F583"/>
    <mergeCell ref="G583:H583"/>
    <mergeCell ref="A550:H550"/>
    <mergeCell ref="B556:C556"/>
    <mergeCell ref="B557:C557"/>
    <mergeCell ref="B558:C558"/>
    <mergeCell ref="A575:H575"/>
    <mergeCell ref="C577:F577"/>
    <mergeCell ref="G577:H577"/>
    <mergeCell ref="C578:F578"/>
    <mergeCell ref="G578:H578"/>
    <mergeCell ref="C800:F800"/>
    <mergeCell ref="G800:H800"/>
    <mergeCell ref="C801:F801"/>
    <mergeCell ref="G801:H801"/>
    <mergeCell ref="A777:H777"/>
    <mergeCell ref="B783:C783"/>
    <mergeCell ref="B784:C784"/>
    <mergeCell ref="B785:C785"/>
    <mergeCell ref="A793:H793"/>
    <mergeCell ref="C795:F795"/>
    <mergeCell ref="G795:H795"/>
    <mergeCell ref="C796:F796"/>
    <mergeCell ref="G796:H796"/>
    <mergeCell ref="A808:H808"/>
    <mergeCell ref="B814:C814"/>
    <mergeCell ref="B815:C815"/>
    <mergeCell ref="B816:C816"/>
    <mergeCell ref="A971:H971"/>
    <mergeCell ref="C973:F973"/>
    <mergeCell ref="G973:H973"/>
    <mergeCell ref="C974:F974"/>
    <mergeCell ref="G974:H974"/>
    <mergeCell ref="B857:C857"/>
    <mergeCell ref="B858:C858"/>
    <mergeCell ref="C978:F978"/>
    <mergeCell ref="G978:H978"/>
    <mergeCell ref="C979:F979"/>
    <mergeCell ref="G979:H979"/>
    <mergeCell ref="A889:H889"/>
    <mergeCell ref="B895:C895"/>
    <mergeCell ref="B896:C896"/>
    <mergeCell ref="B897:C897"/>
    <mergeCell ref="A874:H874"/>
    <mergeCell ref="C876:F876"/>
    <mergeCell ref="G876:H876"/>
    <mergeCell ref="C877:F877"/>
    <mergeCell ref="G877:H877"/>
    <mergeCell ref="C881:F881"/>
    <mergeCell ref="G881:H881"/>
    <mergeCell ref="C882:F882"/>
    <mergeCell ref="G882:H882"/>
    <mergeCell ref="B938:C938"/>
    <mergeCell ref="B939:C939"/>
    <mergeCell ref="C1157:F1157"/>
    <mergeCell ref="G1157:H1157"/>
    <mergeCell ref="C1158:F1158"/>
    <mergeCell ref="G1158:H1158"/>
    <mergeCell ref="B1102:C1102"/>
    <mergeCell ref="B1103:C1103"/>
    <mergeCell ref="A1050:H1050"/>
    <mergeCell ref="B1056:C1056"/>
    <mergeCell ref="B1057:C1057"/>
    <mergeCell ref="B1058:C1058"/>
    <mergeCell ref="A1150:H1150"/>
    <mergeCell ref="C1152:F1152"/>
    <mergeCell ref="G1152:H1152"/>
    <mergeCell ref="C1153:F1153"/>
    <mergeCell ref="G1153:H1153"/>
  </mergeCells>
  <printOptions horizontalCentered="1"/>
  <pageMargins left="0.17" right="0.17" top="0.4" bottom="0.75" header="0.3" footer="0.3"/>
  <pageSetup paperSize="9" scale="88" orientation="portrait" r:id="rId1"/>
  <rowBreaks count="4" manualBreakCount="4">
    <brk id="286" max="7" man="1"/>
    <brk id="343" max="7" man="1"/>
    <brk id="739" max="7" man="1"/>
    <brk id="882" max="7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J112"/>
  <sheetViews>
    <sheetView view="pageBreakPreview" topLeftCell="A61" zoomScaleNormal="100" zoomScaleSheetLayoutView="100" workbookViewId="0">
      <selection activeCell="C54" sqref="C54"/>
    </sheetView>
  </sheetViews>
  <sheetFormatPr defaultRowHeight="15" x14ac:dyDescent="0.25"/>
  <cols>
    <col min="1" max="1" width="6.28515625" customWidth="1"/>
    <col min="2" max="2" width="25" customWidth="1"/>
    <col min="3" max="3" width="6.85546875" customWidth="1"/>
    <col min="4" max="4" width="8" customWidth="1"/>
    <col min="5" max="5" width="14.140625" customWidth="1"/>
    <col min="6" max="6" width="21.140625" customWidth="1"/>
    <col min="7" max="7" width="21" customWidth="1"/>
  </cols>
  <sheetData>
    <row r="7" spans="1:10" s="187" customFormat="1" ht="18" customHeight="1" x14ac:dyDescent="0.25">
      <c r="A7" s="494" t="s">
        <v>387</v>
      </c>
      <c r="B7" s="494"/>
      <c r="C7" s="494"/>
      <c r="D7" s="494"/>
      <c r="E7" s="494"/>
      <c r="F7" s="494"/>
      <c r="G7" s="494"/>
      <c r="H7" s="186"/>
      <c r="I7" s="186"/>
      <c r="J7" s="186"/>
    </row>
    <row r="8" spans="1:10" s="187" customFormat="1" ht="18" customHeight="1" x14ac:dyDescent="0.2">
      <c r="A8" s="186"/>
      <c r="B8" s="236" t="s">
        <v>123</v>
      </c>
      <c r="C8" s="237" t="s">
        <v>310</v>
      </c>
      <c r="D8" s="188"/>
      <c r="E8" s="188"/>
      <c r="F8" s="188"/>
      <c r="G8" s="188"/>
      <c r="H8" s="188"/>
      <c r="I8" s="186"/>
      <c r="J8" s="186"/>
    </row>
    <row r="9" spans="1:10" s="187" customFormat="1" ht="18" customHeight="1" x14ac:dyDescent="0.2">
      <c r="A9" s="186"/>
      <c r="B9" s="236" t="s">
        <v>128</v>
      </c>
      <c r="C9" s="236" t="s">
        <v>311</v>
      </c>
      <c r="D9" s="188"/>
      <c r="E9" s="188"/>
      <c r="F9" s="188"/>
      <c r="G9" s="188"/>
      <c r="H9" s="188"/>
      <c r="I9" s="188"/>
      <c r="J9" s="188"/>
    </row>
    <row r="10" spans="1:10" s="187" customFormat="1" ht="18" customHeight="1" x14ac:dyDescent="0.2">
      <c r="A10" s="186"/>
      <c r="B10" s="236" t="s">
        <v>131</v>
      </c>
      <c r="C10" s="236" t="s">
        <v>388</v>
      </c>
      <c r="D10" s="188"/>
      <c r="E10" s="188"/>
      <c r="F10" s="188"/>
      <c r="G10" s="188"/>
      <c r="H10" s="188"/>
      <c r="I10" s="188"/>
      <c r="J10" s="188"/>
    </row>
    <row r="11" spans="1:10" s="187" customFormat="1" ht="18" customHeight="1" x14ac:dyDescent="0.2">
      <c r="A11" s="186"/>
      <c r="B11" s="236" t="s">
        <v>312</v>
      </c>
      <c r="C11" s="238" t="s">
        <v>333</v>
      </c>
      <c r="D11" s="189"/>
      <c r="E11" s="188"/>
      <c r="F11" s="188"/>
      <c r="G11" s="188"/>
      <c r="H11" s="188"/>
      <c r="I11" s="188"/>
      <c r="J11" s="188"/>
    </row>
    <row r="12" spans="1:10" ht="15.75" thickBot="1" x14ac:dyDescent="0.3">
      <c r="A12" s="190"/>
      <c r="B12" s="191"/>
      <c r="C12" s="191"/>
      <c r="D12" s="191"/>
      <c r="E12" s="191"/>
      <c r="F12" s="268"/>
      <c r="G12" s="191"/>
    </row>
    <row r="13" spans="1:10" ht="15.75" thickTop="1" x14ac:dyDescent="0.25">
      <c r="A13" s="194"/>
      <c r="B13" s="495"/>
      <c r="C13" s="496"/>
      <c r="D13" s="194"/>
      <c r="E13" s="195" t="s">
        <v>313</v>
      </c>
      <c r="F13" s="195"/>
      <c r="G13" s="195" t="s">
        <v>57</v>
      </c>
    </row>
    <row r="14" spans="1:10" x14ac:dyDescent="0.25">
      <c r="A14" s="197" t="s">
        <v>4</v>
      </c>
      <c r="B14" s="497" t="s">
        <v>13</v>
      </c>
      <c r="C14" s="498"/>
      <c r="D14" s="197" t="s">
        <v>315</v>
      </c>
      <c r="E14" s="198" t="s">
        <v>316</v>
      </c>
      <c r="F14" s="199" t="s">
        <v>169</v>
      </c>
      <c r="G14" s="198" t="s">
        <v>317</v>
      </c>
    </row>
    <row r="15" spans="1:10" x14ac:dyDescent="0.25">
      <c r="A15" s="201"/>
      <c r="B15" s="499"/>
      <c r="C15" s="500"/>
      <c r="D15" s="202"/>
      <c r="E15" s="203" t="s">
        <v>319</v>
      </c>
      <c r="F15" s="198"/>
      <c r="G15" s="198"/>
    </row>
    <row r="16" spans="1:10" x14ac:dyDescent="0.25">
      <c r="A16" s="204" t="s">
        <v>9</v>
      </c>
      <c r="B16" s="233" t="s">
        <v>10</v>
      </c>
      <c r="C16" s="232"/>
      <c r="D16" s="205" t="s">
        <v>12</v>
      </c>
      <c r="E16" s="204" t="s">
        <v>321</v>
      </c>
      <c r="F16" s="204" t="s">
        <v>322</v>
      </c>
      <c r="G16" s="204" t="s">
        <v>323</v>
      </c>
    </row>
    <row r="17" spans="1:9" x14ac:dyDescent="0.25">
      <c r="A17" s="207"/>
      <c r="B17" s="234"/>
      <c r="C17" s="208"/>
      <c r="D17" s="207"/>
      <c r="E17" s="209"/>
      <c r="F17" s="207"/>
      <c r="G17" s="210"/>
    </row>
    <row r="18" spans="1:9" x14ac:dyDescent="0.25">
      <c r="A18" s="212">
        <v>1</v>
      </c>
      <c r="B18" t="s">
        <v>240</v>
      </c>
      <c r="C18" s="213"/>
      <c r="D18" t="s">
        <v>180</v>
      </c>
      <c r="E18" s="252">
        <v>3</v>
      </c>
      <c r="F18" s="253" t="s">
        <v>364</v>
      </c>
      <c r="G18" s="251" t="s">
        <v>362</v>
      </c>
    </row>
    <row r="19" spans="1:9" x14ac:dyDescent="0.25">
      <c r="A19" s="212">
        <v>2</v>
      </c>
      <c r="B19" t="s">
        <v>241</v>
      </c>
      <c r="C19" s="216"/>
      <c r="D19" t="s">
        <v>180</v>
      </c>
      <c r="E19" s="252">
        <v>3</v>
      </c>
      <c r="F19" s="253" t="s">
        <v>364</v>
      </c>
      <c r="G19" s="251" t="s">
        <v>362</v>
      </c>
      <c r="I19" s="187" t="s">
        <v>325</v>
      </c>
    </row>
    <row r="20" spans="1:9" x14ac:dyDescent="0.25">
      <c r="A20" s="212">
        <v>3</v>
      </c>
      <c r="B20" t="s">
        <v>365</v>
      </c>
      <c r="C20" s="216"/>
      <c r="D20" t="s">
        <v>180</v>
      </c>
      <c r="E20" s="252">
        <v>3</v>
      </c>
      <c r="F20" s="253" t="s">
        <v>364</v>
      </c>
      <c r="G20" s="251" t="s">
        <v>362</v>
      </c>
      <c r="I20" s="187"/>
    </row>
    <row r="21" spans="1:9" x14ac:dyDescent="0.25">
      <c r="A21" s="212">
        <v>4</v>
      </c>
      <c r="B21" t="s">
        <v>366</v>
      </c>
      <c r="C21" s="216"/>
      <c r="D21" t="s">
        <v>71</v>
      </c>
      <c r="E21" s="252">
        <v>3</v>
      </c>
      <c r="F21" s="253" t="s">
        <v>364</v>
      </c>
      <c r="G21" s="251" t="s">
        <v>362</v>
      </c>
      <c r="I21" s="187"/>
    </row>
    <row r="22" spans="1:9" x14ac:dyDescent="0.25">
      <c r="A22" s="212">
        <v>5</v>
      </c>
      <c r="B22" t="s">
        <v>259</v>
      </c>
      <c r="C22" s="216"/>
      <c r="D22" t="s">
        <v>71</v>
      </c>
      <c r="E22" s="252">
        <v>3</v>
      </c>
      <c r="F22" s="253" t="s">
        <v>364</v>
      </c>
      <c r="G22" s="251" t="s">
        <v>362</v>
      </c>
      <c r="I22" s="187"/>
    </row>
    <row r="23" spans="1:9" x14ac:dyDescent="0.25">
      <c r="A23" s="212">
        <v>6</v>
      </c>
      <c r="B23" t="s">
        <v>262</v>
      </c>
      <c r="C23" s="216"/>
      <c r="D23" t="s">
        <v>71</v>
      </c>
      <c r="E23" s="252">
        <v>3</v>
      </c>
      <c r="F23" s="253" t="s">
        <v>364</v>
      </c>
      <c r="G23" s="251" t="s">
        <v>362</v>
      </c>
      <c r="I23" s="187"/>
    </row>
    <row r="24" spans="1:9" x14ac:dyDescent="0.25">
      <c r="A24" s="212">
        <v>7</v>
      </c>
      <c r="B24" t="s">
        <v>367</v>
      </c>
      <c r="C24" s="216"/>
      <c r="D24" t="s">
        <v>71</v>
      </c>
      <c r="E24" s="252">
        <v>3</v>
      </c>
      <c r="F24" s="253" t="s">
        <v>364</v>
      </c>
      <c r="G24" s="251" t="s">
        <v>362</v>
      </c>
      <c r="I24" s="187"/>
    </row>
    <row r="25" spans="1:9" x14ac:dyDescent="0.25">
      <c r="A25" s="212">
        <v>8</v>
      </c>
      <c r="B25" t="s">
        <v>368</v>
      </c>
      <c r="C25" s="216"/>
      <c r="D25" t="s">
        <v>180</v>
      </c>
      <c r="E25" s="252">
        <v>3</v>
      </c>
      <c r="F25" s="253" t="s">
        <v>364</v>
      </c>
      <c r="G25" s="251" t="s">
        <v>362</v>
      </c>
      <c r="I25" s="187"/>
    </row>
    <row r="26" spans="1:9" x14ac:dyDescent="0.25">
      <c r="A26" s="212">
        <v>9</v>
      </c>
      <c r="B26" t="s">
        <v>282</v>
      </c>
      <c r="C26" s="216"/>
      <c r="D26" t="s">
        <v>71</v>
      </c>
      <c r="E26" s="252">
        <v>3</v>
      </c>
      <c r="F26" s="253" t="s">
        <v>364</v>
      </c>
      <c r="G26" s="251" t="s">
        <v>362</v>
      </c>
      <c r="I26" s="187"/>
    </row>
    <row r="27" spans="1:9" x14ac:dyDescent="0.25">
      <c r="A27" s="212">
        <v>10</v>
      </c>
      <c r="B27" t="s">
        <v>369</v>
      </c>
      <c r="C27" s="216"/>
      <c r="D27" t="s">
        <v>180</v>
      </c>
      <c r="E27" s="252">
        <v>3</v>
      </c>
      <c r="F27" s="253" t="s">
        <v>364</v>
      </c>
      <c r="G27" s="251" t="s">
        <v>362</v>
      </c>
      <c r="I27" s="187"/>
    </row>
    <row r="28" spans="1:9" x14ac:dyDescent="0.25">
      <c r="A28" s="212">
        <v>11</v>
      </c>
      <c r="B28" t="s">
        <v>370</v>
      </c>
      <c r="C28" s="216"/>
      <c r="D28" t="s">
        <v>180</v>
      </c>
      <c r="E28" s="252">
        <v>3</v>
      </c>
      <c r="F28" s="253" t="s">
        <v>364</v>
      </c>
      <c r="G28" s="251" t="s">
        <v>362</v>
      </c>
      <c r="I28" s="187"/>
    </row>
    <row r="29" spans="1:9" x14ac:dyDescent="0.25">
      <c r="A29" s="212">
        <v>12</v>
      </c>
      <c r="B29" s="176" t="s">
        <v>300</v>
      </c>
      <c r="C29" s="216"/>
      <c r="D29" t="s">
        <v>180</v>
      </c>
      <c r="E29" s="252">
        <v>3</v>
      </c>
      <c r="F29" s="253" t="s">
        <v>364</v>
      </c>
      <c r="G29" s="251" t="s">
        <v>362</v>
      </c>
      <c r="I29" s="187"/>
    </row>
    <row r="30" spans="1:9" x14ac:dyDescent="0.25">
      <c r="A30" s="212">
        <v>13</v>
      </c>
      <c r="B30" s="176" t="s">
        <v>372</v>
      </c>
      <c r="C30" s="216"/>
      <c r="D30" t="s">
        <v>71</v>
      </c>
      <c r="E30" s="252">
        <v>3</v>
      </c>
      <c r="F30" s="253" t="s">
        <v>364</v>
      </c>
      <c r="G30" s="251" t="s">
        <v>362</v>
      </c>
      <c r="I30" s="187"/>
    </row>
    <row r="31" spans="1:9" x14ac:dyDescent="0.25">
      <c r="A31" s="212">
        <v>14</v>
      </c>
      <c r="B31" s="176" t="s">
        <v>299</v>
      </c>
      <c r="C31" s="216"/>
      <c r="D31" t="s">
        <v>180</v>
      </c>
      <c r="E31" s="252">
        <v>3</v>
      </c>
      <c r="F31" s="253" t="s">
        <v>364</v>
      </c>
      <c r="G31" s="251" t="s">
        <v>362</v>
      </c>
      <c r="I31" s="187"/>
    </row>
    <row r="32" spans="1:9" x14ac:dyDescent="0.25">
      <c r="A32" s="212">
        <v>15</v>
      </c>
      <c r="B32" t="s">
        <v>296</v>
      </c>
      <c r="C32" s="216"/>
      <c r="D32" t="s">
        <v>180</v>
      </c>
      <c r="E32" s="252">
        <v>3</v>
      </c>
      <c r="F32" s="253" t="s">
        <v>364</v>
      </c>
      <c r="G32" s="251" t="s">
        <v>362</v>
      </c>
      <c r="I32" s="187"/>
    </row>
    <row r="33" spans="1:9" x14ac:dyDescent="0.25">
      <c r="A33" s="212">
        <v>16</v>
      </c>
      <c r="B33" t="s">
        <v>271</v>
      </c>
      <c r="C33" s="216"/>
      <c r="D33" t="s">
        <v>71</v>
      </c>
      <c r="E33" s="252">
        <v>3</v>
      </c>
      <c r="F33" s="253" t="s">
        <v>364</v>
      </c>
      <c r="G33" s="251" t="s">
        <v>362</v>
      </c>
      <c r="I33" s="187"/>
    </row>
    <row r="34" spans="1:9" x14ac:dyDescent="0.25">
      <c r="A34" s="212">
        <v>17</v>
      </c>
      <c r="B34" t="s">
        <v>273</v>
      </c>
      <c r="C34" s="216"/>
      <c r="D34" t="s">
        <v>71</v>
      </c>
      <c r="E34" s="252">
        <v>3</v>
      </c>
      <c r="F34" s="253" t="s">
        <v>364</v>
      </c>
      <c r="G34" s="251" t="s">
        <v>362</v>
      </c>
      <c r="I34" s="187"/>
    </row>
    <row r="35" spans="1:9" x14ac:dyDescent="0.25">
      <c r="A35" s="212">
        <v>18</v>
      </c>
      <c r="B35" t="s">
        <v>290</v>
      </c>
      <c r="C35" s="216"/>
      <c r="D35" t="s">
        <v>71</v>
      </c>
      <c r="E35" s="252">
        <v>3</v>
      </c>
      <c r="F35" s="253" t="s">
        <v>364</v>
      </c>
      <c r="G35" s="251" t="s">
        <v>362</v>
      </c>
      <c r="I35" s="187"/>
    </row>
    <row r="36" spans="1:9" x14ac:dyDescent="0.25">
      <c r="A36" s="212">
        <v>19</v>
      </c>
      <c r="B36" s="166" t="s">
        <v>248</v>
      </c>
      <c r="C36" s="216"/>
      <c r="D36" t="s">
        <v>180</v>
      </c>
      <c r="E36" s="252">
        <v>3</v>
      </c>
      <c r="F36" s="253" t="s">
        <v>364</v>
      </c>
      <c r="G36" s="251" t="s">
        <v>362</v>
      </c>
      <c r="I36" s="187"/>
    </row>
    <row r="37" spans="1:9" x14ac:dyDescent="0.25">
      <c r="A37" s="212">
        <v>20</v>
      </c>
      <c r="B37" t="s">
        <v>374</v>
      </c>
      <c r="C37" s="216"/>
      <c r="D37" t="s">
        <v>180</v>
      </c>
      <c r="E37" s="252">
        <v>3</v>
      </c>
      <c r="F37" s="253" t="s">
        <v>364</v>
      </c>
      <c r="G37" s="251" t="s">
        <v>362</v>
      </c>
      <c r="I37" s="187"/>
    </row>
    <row r="38" spans="1:9" x14ac:dyDescent="0.25">
      <c r="A38" s="212">
        <v>21</v>
      </c>
      <c r="B38" t="s">
        <v>375</v>
      </c>
      <c r="C38" s="216"/>
      <c r="D38" t="s">
        <v>71</v>
      </c>
      <c r="E38" s="252">
        <v>3</v>
      </c>
      <c r="F38" s="253" t="s">
        <v>364</v>
      </c>
      <c r="G38" s="251" t="s">
        <v>362</v>
      </c>
      <c r="I38" s="187"/>
    </row>
    <row r="39" spans="1:9" x14ac:dyDescent="0.25">
      <c r="A39" s="212">
        <v>22</v>
      </c>
      <c r="B39" t="s">
        <v>377</v>
      </c>
      <c r="C39" s="216"/>
      <c r="D39" t="s">
        <v>71</v>
      </c>
      <c r="E39" s="252">
        <v>3</v>
      </c>
      <c r="F39" s="253" t="s">
        <v>364</v>
      </c>
      <c r="G39" s="251" t="s">
        <v>362</v>
      </c>
      <c r="I39" s="187"/>
    </row>
    <row r="40" spans="1:9" x14ac:dyDescent="0.25">
      <c r="A40" s="212">
        <v>23</v>
      </c>
      <c r="B40" t="s">
        <v>268</v>
      </c>
      <c r="C40" s="216"/>
      <c r="D40" t="s">
        <v>71</v>
      </c>
      <c r="E40" s="252">
        <v>3</v>
      </c>
      <c r="F40" s="253" t="s">
        <v>364</v>
      </c>
      <c r="G40" s="251" t="s">
        <v>362</v>
      </c>
      <c r="I40" s="187"/>
    </row>
    <row r="41" spans="1:9" x14ac:dyDescent="0.25">
      <c r="A41" s="212">
        <v>24</v>
      </c>
      <c r="B41" t="s">
        <v>274</v>
      </c>
      <c r="C41" s="216"/>
      <c r="D41" t="s">
        <v>71</v>
      </c>
      <c r="E41" s="252">
        <v>3</v>
      </c>
      <c r="F41" s="253" t="s">
        <v>364</v>
      </c>
      <c r="G41" s="251" t="s">
        <v>362</v>
      </c>
      <c r="I41" s="187"/>
    </row>
    <row r="42" spans="1:9" x14ac:dyDescent="0.25">
      <c r="A42" s="212">
        <v>25</v>
      </c>
      <c r="B42" t="s">
        <v>270</v>
      </c>
      <c r="C42" s="216"/>
      <c r="D42" t="s">
        <v>71</v>
      </c>
      <c r="E42" s="252">
        <v>3</v>
      </c>
      <c r="F42" s="253" t="s">
        <v>364</v>
      </c>
      <c r="G42" s="251" t="s">
        <v>362</v>
      </c>
      <c r="I42" s="187"/>
    </row>
    <row r="43" spans="1:9" x14ac:dyDescent="0.25">
      <c r="A43" s="212">
        <v>26</v>
      </c>
      <c r="B43" t="s">
        <v>380</v>
      </c>
      <c r="C43" s="216"/>
      <c r="D43" t="s">
        <v>71</v>
      </c>
      <c r="E43" s="252">
        <v>3</v>
      </c>
      <c r="F43" s="253" t="s">
        <v>364</v>
      </c>
      <c r="G43" s="251" t="s">
        <v>362</v>
      </c>
      <c r="I43" s="187"/>
    </row>
    <row r="44" spans="1:9" x14ac:dyDescent="0.25">
      <c r="A44" s="212">
        <v>27</v>
      </c>
      <c r="B44" t="s">
        <v>381</v>
      </c>
      <c r="C44" s="216"/>
      <c r="D44" t="s">
        <v>180</v>
      </c>
      <c r="E44" s="252">
        <v>3</v>
      </c>
      <c r="F44" s="253" t="s">
        <v>364</v>
      </c>
      <c r="G44" s="251" t="s">
        <v>362</v>
      </c>
      <c r="I44" s="187"/>
    </row>
    <row r="45" spans="1:9" x14ac:dyDescent="0.25">
      <c r="A45" s="269">
        <v>28</v>
      </c>
      <c r="B45" s="270" t="s">
        <v>382</v>
      </c>
      <c r="C45" s="271"/>
      <c r="D45" s="270" t="s">
        <v>71</v>
      </c>
      <c r="E45" s="272">
        <v>3</v>
      </c>
      <c r="F45" s="273" t="s">
        <v>364</v>
      </c>
      <c r="G45" s="274" t="s">
        <v>362</v>
      </c>
      <c r="I45" s="187"/>
    </row>
    <row r="52" spans="1:10" s="187" customFormat="1" ht="18" customHeight="1" x14ac:dyDescent="0.25">
      <c r="A52" s="494" t="s">
        <v>495</v>
      </c>
      <c r="B52" s="494"/>
      <c r="C52" s="494"/>
      <c r="D52" s="494"/>
      <c r="E52" s="494"/>
      <c r="F52" s="494"/>
      <c r="G52" s="494"/>
      <c r="H52" s="186"/>
      <c r="I52" s="186"/>
      <c r="J52" s="186"/>
    </row>
    <row r="53" spans="1:10" s="187" customFormat="1" ht="18" customHeight="1" x14ac:dyDescent="0.2">
      <c r="A53" s="186"/>
      <c r="B53" s="236" t="s">
        <v>123</v>
      </c>
      <c r="C53" s="237" t="s">
        <v>310</v>
      </c>
      <c r="D53" s="188"/>
      <c r="E53" s="188"/>
      <c r="F53" s="188"/>
      <c r="G53" s="188"/>
      <c r="H53" s="188"/>
      <c r="I53" s="186"/>
      <c r="J53" s="186"/>
    </row>
    <row r="54" spans="1:10" s="187" customFormat="1" ht="18" customHeight="1" x14ac:dyDescent="0.2">
      <c r="A54" s="186"/>
      <c r="B54" s="236" t="s">
        <v>128</v>
      </c>
      <c r="C54" s="236" t="s">
        <v>311</v>
      </c>
      <c r="D54" s="188"/>
      <c r="E54" s="188"/>
      <c r="F54" s="188"/>
      <c r="G54" s="188"/>
      <c r="H54" s="188"/>
      <c r="I54" s="188"/>
      <c r="J54" s="188"/>
    </row>
    <row r="55" spans="1:10" s="187" customFormat="1" ht="18" customHeight="1" x14ac:dyDescent="0.2">
      <c r="A55" s="186"/>
      <c r="B55" s="236" t="s">
        <v>131</v>
      </c>
      <c r="C55" s="236" t="s">
        <v>385</v>
      </c>
      <c r="D55" s="188"/>
      <c r="E55" s="188"/>
      <c r="F55" s="188"/>
      <c r="G55" s="188"/>
      <c r="H55" s="188"/>
      <c r="I55" s="188"/>
      <c r="J55" s="188"/>
    </row>
    <row r="56" spans="1:10" s="187" customFormat="1" ht="18" customHeight="1" x14ac:dyDescent="0.2">
      <c r="A56" s="186"/>
      <c r="B56" s="236" t="s">
        <v>312</v>
      </c>
      <c r="C56" s="238" t="s">
        <v>333</v>
      </c>
      <c r="D56" s="189"/>
      <c r="E56" s="188"/>
      <c r="F56" s="188"/>
      <c r="G56" s="188"/>
      <c r="H56" s="188"/>
      <c r="I56" s="188"/>
      <c r="J56" s="188"/>
    </row>
    <row r="57" spans="1:10" ht="15.75" thickBot="1" x14ac:dyDescent="0.3">
      <c r="A57" s="298"/>
      <c r="B57" s="191"/>
      <c r="C57" s="191"/>
      <c r="D57" s="191"/>
      <c r="E57" s="191"/>
      <c r="F57" s="299"/>
      <c r="G57" s="191"/>
    </row>
    <row r="58" spans="1:10" ht="15.75" thickTop="1" x14ac:dyDescent="0.25">
      <c r="A58" s="194"/>
      <c r="B58" s="495"/>
      <c r="C58" s="496"/>
      <c r="D58" s="195" t="s">
        <v>313</v>
      </c>
      <c r="E58" s="195"/>
      <c r="F58" s="195" t="s">
        <v>57</v>
      </c>
      <c r="G58" s="195" t="s">
        <v>57</v>
      </c>
    </row>
    <row r="59" spans="1:10" x14ac:dyDescent="0.25">
      <c r="A59" s="197" t="s">
        <v>4</v>
      </c>
      <c r="B59" s="497" t="s">
        <v>13</v>
      </c>
      <c r="C59" s="498"/>
      <c r="D59" s="198" t="s">
        <v>316</v>
      </c>
      <c r="E59" s="198" t="s">
        <v>169</v>
      </c>
      <c r="F59" s="199" t="s">
        <v>317</v>
      </c>
      <c r="G59" s="198" t="s">
        <v>484</v>
      </c>
    </row>
    <row r="60" spans="1:10" x14ac:dyDescent="0.25">
      <c r="A60" s="201"/>
      <c r="B60" s="499"/>
      <c r="C60" s="500"/>
      <c r="D60" s="203" t="s">
        <v>319</v>
      </c>
      <c r="E60" s="203"/>
      <c r="F60" s="198"/>
      <c r="G60" s="198"/>
    </row>
    <row r="61" spans="1:10" x14ac:dyDescent="0.25">
      <c r="A61" s="204" t="s">
        <v>9</v>
      </c>
      <c r="B61" s="233" t="s">
        <v>10</v>
      </c>
      <c r="C61" s="232"/>
      <c r="D61" s="205" t="s">
        <v>12</v>
      </c>
      <c r="E61" s="204" t="s">
        <v>321</v>
      </c>
      <c r="F61" s="204" t="s">
        <v>322</v>
      </c>
      <c r="G61" s="204" t="s">
        <v>323</v>
      </c>
    </row>
    <row r="62" spans="1:10" x14ac:dyDescent="0.25">
      <c r="A62" s="207"/>
      <c r="B62" s="234"/>
      <c r="C62" s="208"/>
      <c r="D62" s="207"/>
      <c r="E62" s="209"/>
      <c r="F62" s="207"/>
      <c r="G62" s="210"/>
    </row>
    <row r="63" spans="1:10" x14ac:dyDescent="0.25">
      <c r="A63" s="212">
        <v>1</v>
      </c>
      <c r="B63" s="176" t="s">
        <v>304</v>
      </c>
      <c r="C63" s="213"/>
      <c r="D63" s="251">
        <v>2</v>
      </c>
      <c r="E63" s="287" t="s">
        <v>364</v>
      </c>
      <c r="F63" s="288">
        <v>42627</v>
      </c>
      <c r="G63" s="288">
        <v>42628</v>
      </c>
    </row>
    <row r="64" spans="1:10" x14ac:dyDescent="0.25">
      <c r="A64" s="212">
        <v>2</v>
      </c>
      <c r="B64" s="176" t="s">
        <v>241</v>
      </c>
      <c r="C64" s="216"/>
      <c r="D64" s="251">
        <v>2</v>
      </c>
      <c r="E64" s="287" t="s">
        <v>364</v>
      </c>
      <c r="F64" s="288">
        <v>42630</v>
      </c>
      <c r="G64" s="288">
        <v>42631</v>
      </c>
      <c r="I64" s="187" t="s">
        <v>325</v>
      </c>
    </row>
    <row r="65" spans="1:9" x14ac:dyDescent="0.25">
      <c r="A65" s="212">
        <v>3</v>
      </c>
      <c r="B65" s="176" t="s">
        <v>305</v>
      </c>
      <c r="C65" s="216"/>
      <c r="D65" s="251">
        <v>1</v>
      </c>
      <c r="E65" s="287" t="s">
        <v>364</v>
      </c>
      <c r="F65" s="288">
        <v>42631</v>
      </c>
      <c r="G65" s="288">
        <v>42631</v>
      </c>
      <c r="I65" s="187"/>
    </row>
    <row r="66" spans="1:9" x14ac:dyDescent="0.25">
      <c r="A66" s="212">
        <v>4</v>
      </c>
      <c r="B66" s="176" t="s">
        <v>392</v>
      </c>
      <c r="C66" s="216"/>
      <c r="D66" s="251">
        <v>2</v>
      </c>
      <c r="E66" s="287" t="s">
        <v>364</v>
      </c>
      <c r="F66" s="288">
        <v>42629</v>
      </c>
      <c r="G66" s="288">
        <v>42630</v>
      </c>
      <c r="I66" s="187"/>
    </row>
    <row r="67" spans="1:9" x14ac:dyDescent="0.25">
      <c r="A67" s="212">
        <v>5</v>
      </c>
      <c r="B67" s="176" t="s">
        <v>393</v>
      </c>
      <c r="C67" s="216"/>
      <c r="D67" s="251">
        <v>2</v>
      </c>
      <c r="E67" s="287" t="s">
        <v>364</v>
      </c>
      <c r="F67" s="288">
        <v>42630</v>
      </c>
      <c r="G67" s="288">
        <v>42631</v>
      </c>
      <c r="I67" s="187"/>
    </row>
    <row r="68" spans="1:9" x14ac:dyDescent="0.25">
      <c r="A68" s="212">
        <v>6</v>
      </c>
      <c r="B68" s="240" t="s">
        <v>257</v>
      </c>
      <c r="C68" s="216"/>
      <c r="D68" s="251">
        <v>2</v>
      </c>
      <c r="E68" s="287" t="s">
        <v>364</v>
      </c>
      <c r="F68" s="288">
        <v>42630</v>
      </c>
      <c r="G68" s="288">
        <v>42631</v>
      </c>
      <c r="I68" s="187"/>
    </row>
    <row r="69" spans="1:9" x14ac:dyDescent="0.25">
      <c r="A69" s="212">
        <v>7</v>
      </c>
      <c r="B69" s="240" t="s">
        <v>253</v>
      </c>
      <c r="C69" s="216"/>
      <c r="D69" s="251">
        <v>2</v>
      </c>
      <c r="E69" s="287" t="s">
        <v>364</v>
      </c>
      <c r="F69" s="288">
        <v>42627</v>
      </c>
      <c r="G69" s="288">
        <v>42628</v>
      </c>
      <c r="I69" s="187"/>
    </row>
    <row r="70" spans="1:9" x14ac:dyDescent="0.25">
      <c r="A70" s="212">
        <v>8</v>
      </c>
      <c r="B70" s="176" t="s">
        <v>396</v>
      </c>
      <c r="C70" s="216"/>
      <c r="D70" s="251">
        <v>2</v>
      </c>
      <c r="E70" s="287" t="s">
        <v>364</v>
      </c>
      <c r="F70" s="288">
        <v>42627</v>
      </c>
      <c r="G70" s="288">
        <v>42628</v>
      </c>
      <c r="I70" s="187"/>
    </row>
    <row r="71" spans="1:9" x14ac:dyDescent="0.25">
      <c r="A71" s="212">
        <v>9</v>
      </c>
      <c r="B71" s="176" t="s">
        <v>397</v>
      </c>
      <c r="C71" s="216"/>
      <c r="D71" s="251">
        <v>1</v>
      </c>
      <c r="E71" s="287" t="s">
        <v>364</v>
      </c>
      <c r="F71" s="288">
        <v>42633</v>
      </c>
      <c r="G71" s="288">
        <v>42633</v>
      </c>
      <c r="I71" s="187"/>
    </row>
    <row r="72" spans="1:9" x14ac:dyDescent="0.25">
      <c r="A72" s="212">
        <v>10</v>
      </c>
      <c r="B72" s="176" t="s">
        <v>377</v>
      </c>
      <c r="C72" s="216"/>
      <c r="D72" s="251">
        <v>2</v>
      </c>
      <c r="E72" s="287" t="s">
        <v>364</v>
      </c>
      <c r="F72" s="288">
        <v>42630</v>
      </c>
      <c r="G72" s="288">
        <v>42631</v>
      </c>
      <c r="I72" s="187"/>
    </row>
    <row r="73" spans="1:9" x14ac:dyDescent="0.25">
      <c r="A73" s="212">
        <v>11</v>
      </c>
      <c r="B73" s="176" t="s">
        <v>372</v>
      </c>
      <c r="C73" s="216"/>
      <c r="D73" s="251">
        <v>2</v>
      </c>
      <c r="E73" s="287" t="s">
        <v>364</v>
      </c>
      <c r="F73" s="288">
        <v>42632</v>
      </c>
      <c r="G73" s="288">
        <v>42633</v>
      </c>
      <c r="I73" s="187"/>
    </row>
    <row r="74" spans="1:9" x14ac:dyDescent="0.25">
      <c r="A74" s="212">
        <v>12</v>
      </c>
      <c r="B74" s="176" t="s">
        <v>367</v>
      </c>
      <c r="C74" s="216"/>
      <c r="D74" s="251">
        <v>2</v>
      </c>
      <c r="E74" s="287" t="s">
        <v>364</v>
      </c>
      <c r="F74" s="288">
        <v>42632</v>
      </c>
      <c r="G74" s="288">
        <v>42633</v>
      </c>
      <c r="I74" s="187"/>
    </row>
    <row r="75" spans="1:9" x14ac:dyDescent="0.25">
      <c r="A75" s="212">
        <v>13</v>
      </c>
      <c r="B75" s="289" t="s">
        <v>251</v>
      </c>
      <c r="C75" s="216"/>
      <c r="D75" s="251">
        <v>2</v>
      </c>
      <c r="E75" s="287" t="s">
        <v>364</v>
      </c>
      <c r="F75" s="288">
        <v>42632</v>
      </c>
      <c r="G75" s="288">
        <v>42633</v>
      </c>
      <c r="I75" s="187"/>
    </row>
    <row r="76" spans="1:9" x14ac:dyDescent="0.25">
      <c r="A76" s="212">
        <v>14</v>
      </c>
      <c r="B76" s="176" t="s">
        <v>398</v>
      </c>
      <c r="C76" s="216"/>
      <c r="D76" s="251">
        <v>2</v>
      </c>
      <c r="E76" s="287" t="s">
        <v>364</v>
      </c>
      <c r="F76" s="288">
        <v>42630</v>
      </c>
      <c r="G76" s="288">
        <v>42631</v>
      </c>
      <c r="I76" s="187"/>
    </row>
    <row r="77" spans="1:9" x14ac:dyDescent="0.25">
      <c r="A77" s="212">
        <v>15</v>
      </c>
      <c r="B77" s="176" t="s">
        <v>399</v>
      </c>
      <c r="C77" s="216"/>
      <c r="D77" s="251">
        <v>2</v>
      </c>
      <c r="E77" s="287" t="s">
        <v>364</v>
      </c>
      <c r="F77" s="288">
        <v>42630</v>
      </c>
      <c r="G77" s="288">
        <v>42631</v>
      </c>
      <c r="I77" s="187"/>
    </row>
    <row r="78" spans="1:9" x14ac:dyDescent="0.25">
      <c r="A78" s="212">
        <v>16</v>
      </c>
      <c r="B78" s="240" t="s">
        <v>254</v>
      </c>
      <c r="C78" s="216"/>
      <c r="D78" s="251">
        <v>2</v>
      </c>
      <c r="E78" s="287" t="s">
        <v>364</v>
      </c>
      <c r="F78" s="288">
        <v>42631</v>
      </c>
      <c r="G78" s="288">
        <v>42632</v>
      </c>
      <c r="I78" s="187"/>
    </row>
    <row r="79" spans="1:9" x14ac:dyDescent="0.25">
      <c r="A79" s="212">
        <v>17</v>
      </c>
      <c r="B79" s="176" t="s">
        <v>273</v>
      </c>
      <c r="C79" s="216"/>
      <c r="D79" s="251">
        <v>2</v>
      </c>
      <c r="E79" s="287" t="s">
        <v>364</v>
      </c>
      <c r="F79" s="288">
        <v>42630</v>
      </c>
      <c r="G79" s="288">
        <v>42631</v>
      </c>
      <c r="I79" s="187"/>
    </row>
    <row r="80" spans="1:9" x14ac:dyDescent="0.25">
      <c r="A80" s="212">
        <v>18</v>
      </c>
      <c r="B80" s="176" t="s">
        <v>272</v>
      </c>
      <c r="C80" s="216"/>
      <c r="D80" s="251">
        <v>2</v>
      </c>
      <c r="E80" s="287" t="s">
        <v>364</v>
      </c>
      <c r="F80" s="288">
        <v>42630</v>
      </c>
      <c r="G80" s="288">
        <v>42631</v>
      </c>
      <c r="I80" s="187"/>
    </row>
    <row r="81" spans="1:9" x14ac:dyDescent="0.25">
      <c r="A81" s="212">
        <v>19</v>
      </c>
      <c r="B81" s="176" t="s">
        <v>400</v>
      </c>
      <c r="C81" s="216"/>
      <c r="D81" s="251">
        <v>2</v>
      </c>
      <c r="E81" s="287" t="s">
        <v>364</v>
      </c>
      <c r="F81" s="288">
        <v>42631</v>
      </c>
      <c r="G81" s="288">
        <v>42632</v>
      </c>
      <c r="I81" s="187"/>
    </row>
    <row r="82" spans="1:9" x14ac:dyDescent="0.25">
      <c r="A82" s="212">
        <v>20</v>
      </c>
      <c r="B82" s="176" t="s">
        <v>402</v>
      </c>
      <c r="C82" s="216"/>
      <c r="D82" s="251">
        <v>2</v>
      </c>
      <c r="E82" s="287" t="s">
        <v>364</v>
      </c>
      <c r="F82" s="288">
        <v>42632</v>
      </c>
      <c r="G82" s="288">
        <v>42633</v>
      </c>
      <c r="I82" s="187"/>
    </row>
    <row r="83" spans="1:9" x14ac:dyDescent="0.25">
      <c r="A83" s="212">
        <v>21</v>
      </c>
      <c r="B83" s="176" t="s">
        <v>375</v>
      </c>
      <c r="C83" s="216"/>
      <c r="D83" s="251">
        <v>2</v>
      </c>
      <c r="E83" s="287" t="s">
        <v>364</v>
      </c>
      <c r="F83" s="288">
        <v>42631</v>
      </c>
      <c r="G83" s="288">
        <v>42632</v>
      </c>
      <c r="I83" s="187"/>
    </row>
    <row r="84" spans="1:9" x14ac:dyDescent="0.25">
      <c r="A84" s="212">
        <v>22</v>
      </c>
      <c r="B84" s="240" t="s">
        <v>249</v>
      </c>
      <c r="C84" s="216"/>
      <c r="D84" s="251">
        <v>2</v>
      </c>
      <c r="E84" s="287" t="s">
        <v>364</v>
      </c>
      <c r="F84" s="288">
        <v>42632</v>
      </c>
      <c r="G84" s="288">
        <v>42633</v>
      </c>
      <c r="I84" s="187"/>
    </row>
    <row r="85" spans="1:9" x14ac:dyDescent="0.25">
      <c r="A85" s="212">
        <v>23</v>
      </c>
      <c r="B85" s="176" t="s">
        <v>403</v>
      </c>
      <c r="C85" s="216"/>
      <c r="D85" s="251">
        <v>2</v>
      </c>
      <c r="E85" s="287" t="s">
        <v>364</v>
      </c>
      <c r="F85" s="288">
        <v>42631</v>
      </c>
      <c r="G85" s="288">
        <v>42632</v>
      </c>
      <c r="I85" s="187"/>
    </row>
    <row r="86" spans="1:9" x14ac:dyDescent="0.25">
      <c r="A86" s="212">
        <v>24</v>
      </c>
      <c r="B86" s="176" t="s">
        <v>370</v>
      </c>
      <c r="C86" s="216"/>
      <c r="D86" s="251">
        <v>2</v>
      </c>
      <c r="E86" s="287" t="s">
        <v>364</v>
      </c>
      <c r="F86" s="288">
        <v>42632</v>
      </c>
      <c r="G86" s="288">
        <v>42633</v>
      </c>
      <c r="I86" s="187"/>
    </row>
    <row r="87" spans="1:9" x14ac:dyDescent="0.25">
      <c r="A87" s="212">
        <v>25</v>
      </c>
      <c r="B87" s="176" t="s">
        <v>300</v>
      </c>
      <c r="C87" s="216"/>
      <c r="D87" s="251">
        <v>2</v>
      </c>
      <c r="E87" s="287" t="s">
        <v>364</v>
      </c>
      <c r="F87" s="288">
        <v>42632</v>
      </c>
      <c r="G87" s="288">
        <v>42633</v>
      </c>
      <c r="I87" s="187"/>
    </row>
    <row r="88" spans="1:9" x14ac:dyDescent="0.25">
      <c r="A88" s="212">
        <v>26</v>
      </c>
      <c r="B88" s="176" t="s">
        <v>282</v>
      </c>
      <c r="C88" s="216"/>
      <c r="D88" s="251">
        <v>2</v>
      </c>
      <c r="E88" s="287" t="s">
        <v>364</v>
      </c>
      <c r="F88" s="288">
        <v>42630</v>
      </c>
      <c r="G88" s="288">
        <v>42631</v>
      </c>
      <c r="I88" s="187"/>
    </row>
    <row r="89" spans="1:9" x14ac:dyDescent="0.25">
      <c r="A89" s="212">
        <v>27</v>
      </c>
      <c r="B89" s="177" t="s">
        <v>279</v>
      </c>
      <c r="C89" s="216"/>
      <c r="D89" s="251">
        <v>2</v>
      </c>
      <c r="E89" s="287" t="s">
        <v>364</v>
      </c>
      <c r="F89" s="288">
        <v>42630</v>
      </c>
      <c r="G89" s="288">
        <v>42631</v>
      </c>
      <c r="I89" s="187"/>
    </row>
    <row r="90" spans="1:9" x14ac:dyDescent="0.25">
      <c r="A90" s="212">
        <v>28</v>
      </c>
      <c r="B90" s="176" t="s">
        <v>294</v>
      </c>
      <c r="C90" s="216"/>
      <c r="D90" s="251">
        <v>2</v>
      </c>
      <c r="E90" s="287" t="s">
        <v>364</v>
      </c>
      <c r="F90" s="288">
        <v>42628</v>
      </c>
      <c r="G90" s="288">
        <v>42629</v>
      </c>
      <c r="I90" s="187"/>
    </row>
    <row r="91" spans="1:9" x14ac:dyDescent="0.25">
      <c r="A91" s="212">
        <v>29</v>
      </c>
      <c r="B91" s="177" t="s">
        <v>280</v>
      </c>
      <c r="C91" s="216"/>
      <c r="D91" s="251">
        <v>2</v>
      </c>
      <c r="E91" s="287" t="s">
        <v>364</v>
      </c>
      <c r="F91" s="288">
        <v>42628</v>
      </c>
      <c r="G91" s="288">
        <v>42629</v>
      </c>
      <c r="I91" s="187"/>
    </row>
    <row r="92" spans="1:9" x14ac:dyDescent="0.25">
      <c r="A92" s="212">
        <v>30</v>
      </c>
      <c r="B92" s="176" t="s">
        <v>406</v>
      </c>
      <c r="C92" s="216"/>
      <c r="D92" s="251">
        <v>2</v>
      </c>
      <c r="E92" s="287" t="s">
        <v>364</v>
      </c>
      <c r="F92" s="288">
        <v>42632</v>
      </c>
      <c r="G92" s="288">
        <v>42633</v>
      </c>
      <c r="I92" s="187"/>
    </row>
    <row r="93" spans="1:9" x14ac:dyDescent="0.25">
      <c r="A93" s="212">
        <v>31</v>
      </c>
      <c r="B93" s="176" t="s">
        <v>274</v>
      </c>
      <c r="C93" s="216"/>
      <c r="D93" s="251">
        <v>2</v>
      </c>
      <c r="E93" s="287" t="s">
        <v>364</v>
      </c>
      <c r="F93" s="288">
        <v>42629</v>
      </c>
      <c r="G93" s="288">
        <v>42630</v>
      </c>
      <c r="I93" s="187"/>
    </row>
    <row r="94" spans="1:9" x14ac:dyDescent="0.25">
      <c r="A94" s="212">
        <v>32</v>
      </c>
      <c r="B94" s="176" t="s">
        <v>407</v>
      </c>
      <c r="C94" s="216"/>
      <c r="D94" s="251">
        <v>2</v>
      </c>
      <c r="E94" s="287" t="s">
        <v>364</v>
      </c>
      <c r="F94" s="288">
        <v>42632</v>
      </c>
      <c r="G94" s="288">
        <v>42633</v>
      </c>
      <c r="I94" s="187"/>
    </row>
    <row r="95" spans="1:9" x14ac:dyDescent="0.25">
      <c r="A95" s="212">
        <v>33</v>
      </c>
      <c r="B95" s="176" t="s">
        <v>410</v>
      </c>
      <c r="C95" s="216"/>
      <c r="D95" s="251">
        <v>2</v>
      </c>
      <c r="E95" s="287" t="s">
        <v>364</v>
      </c>
      <c r="F95" s="288">
        <v>42629</v>
      </c>
      <c r="G95" s="288">
        <v>42630</v>
      </c>
      <c r="I95" s="187"/>
    </row>
    <row r="96" spans="1:9" x14ac:dyDescent="0.25">
      <c r="A96" s="269">
        <v>34</v>
      </c>
      <c r="B96" s="290" t="s">
        <v>411</v>
      </c>
      <c r="C96" s="271"/>
      <c r="D96" s="274">
        <v>2</v>
      </c>
      <c r="E96" s="291" t="s">
        <v>364</v>
      </c>
      <c r="F96" s="292">
        <v>42630</v>
      </c>
      <c r="G96" s="292">
        <v>42631</v>
      </c>
      <c r="I96" s="187"/>
    </row>
    <row r="97" spans="1:9" x14ac:dyDescent="0.25">
      <c r="A97" s="212">
        <v>35</v>
      </c>
      <c r="B97" s="176" t="s">
        <v>304</v>
      </c>
      <c r="C97" s="216"/>
      <c r="D97" s="251">
        <v>1</v>
      </c>
      <c r="E97" s="287" t="s">
        <v>364</v>
      </c>
      <c r="F97" s="288">
        <v>42633</v>
      </c>
      <c r="G97" s="288">
        <v>42633</v>
      </c>
      <c r="I97" s="187"/>
    </row>
    <row r="98" spans="1:9" x14ac:dyDescent="0.25">
      <c r="A98" s="212">
        <v>36</v>
      </c>
      <c r="B98" s="176" t="s">
        <v>241</v>
      </c>
      <c r="C98" s="216"/>
      <c r="D98" s="251">
        <v>1</v>
      </c>
      <c r="E98" s="287" t="s">
        <v>364</v>
      </c>
      <c r="F98" s="288">
        <v>42633</v>
      </c>
      <c r="G98" s="288">
        <v>42633</v>
      </c>
      <c r="I98" s="187"/>
    </row>
    <row r="99" spans="1:9" x14ac:dyDescent="0.25">
      <c r="A99" s="212">
        <v>37</v>
      </c>
      <c r="B99" s="176" t="s">
        <v>305</v>
      </c>
      <c r="C99" s="216"/>
      <c r="D99" s="251">
        <v>1</v>
      </c>
      <c r="E99" s="287" t="s">
        <v>364</v>
      </c>
      <c r="F99" s="288">
        <v>42633</v>
      </c>
      <c r="G99" s="288">
        <v>42633</v>
      </c>
      <c r="I99" s="187"/>
    </row>
    <row r="100" spans="1:9" x14ac:dyDescent="0.25">
      <c r="A100" s="212">
        <v>38</v>
      </c>
      <c r="B100" s="176" t="s">
        <v>452</v>
      </c>
      <c r="C100" s="216"/>
      <c r="D100" s="251">
        <v>2</v>
      </c>
      <c r="E100" s="287" t="s">
        <v>364</v>
      </c>
      <c r="F100" s="288">
        <v>42629</v>
      </c>
      <c r="G100" s="288">
        <v>42630</v>
      </c>
      <c r="I100" s="187"/>
    </row>
    <row r="101" spans="1:9" x14ac:dyDescent="0.25">
      <c r="A101" s="212">
        <v>39</v>
      </c>
      <c r="B101" s="176" t="s">
        <v>455</v>
      </c>
      <c r="C101" s="216"/>
      <c r="D101" s="251">
        <v>2</v>
      </c>
      <c r="E101" s="287" t="s">
        <v>364</v>
      </c>
      <c r="F101" s="288">
        <v>42630</v>
      </c>
      <c r="G101" s="288">
        <v>42631</v>
      </c>
      <c r="I101" s="187"/>
    </row>
    <row r="102" spans="1:9" x14ac:dyDescent="0.25">
      <c r="A102" s="212">
        <v>40</v>
      </c>
      <c r="B102" s="176" t="s">
        <v>458</v>
      </c>
      <c r="C102" s="216"/>
      <c r="D102" s="251">
        <v>2</v>
      </c>
      <c r="E102" s="287" t="s">
        <v>364</v>
      </c>
      <c r="F102" s="288">
        <v>42630</v>
      </c>
      <c r="G102" s="288">
        <v>42631</v>
      </c>
      <c r="I102" s="187"/>
    </row>
    <row r="103" spans="1:9" x14ac:dyDescent="0.25">
      <c r="A103" s="293">
        <v>41</v>
      </c>
      <c r="B103" s="177" t="s">
        <v>233</v>
      </c>
      <c r="C103" s="216"/>
      <c r="D103" s="294">
        <v>2</v>
      </c>
      <c r="E103" s="295" t="s">
        <v>364</v>
      </c>
      <c r="F103" s="296">
        <v>42630</v>
      </c>
      <c r="G103" s="296">
        <v>42631</v>
      </c>
      <c r="I103" s="187"/>
    </row>
    <row r="104" spans="1:9" x14ac:dyDescent="0.25">
      <c r="A104" s="212">
        <v>42</v>
      </c>
      <c r="B104" s="176" t="s">
        <v>462</v>
      </c>
      <c r="C104" s="216"/>
      <c r="D104" s="251">
        <v>2</v>
      </c>
      <c r="E104" s="287" t="s">
        <v>364</v>
      </c>
      <c r="F104" s="288">
        <v>42631</v>
      </c>
      <c r="G104" s="288">
        <v>42632</v>
      </c>
      <c r="I104" s="187"/>
    </row>
    <row r="105" spans="1:9" x14ac:dyDescent="0.25">
      <c r="A105" s="212">
        <v>43</v>
      </c>
      <c r="B105" s="176" t="s">
        <v>219</v>
      </c>
      <c r="C105" s="216"/>
      <c r="D105" s="251">
        <v>2</v>
      </c>
      <c r="E105" s="287" t="s">
        <v>364</v>
      </c>
      <c r="F105" s="288">
        <v>42630</v>
      </c>
      <c r="G105" s="288">
        <v>42631</v>
      </c>
      <c r="I105" s="187"/>
    </row>
    <row r="106" spans="1:9" x14ac:dyDescent="0.25">
      <c r="A106" s="212">
        <v>44</v>
      </c>
      <c r="B106" s="176" t="s">
        <v>353</v>
      </c>
      <c r="C106" s="216"/>
      <c r="D106" s="251">
        <v>2</v>
      </c>
      <c r="E106" s="287" t="s">
        <v>364</v>
      </c>
      <c r="F106" s="288">
        <v>42630</v>
      </c>
      <c r="G106" s="288">
        <v>42631</v>
      </c>
      <c r="I106" s="187"/>
    </row>
    <row r="107" spans="1:9" x14ac:dyDescent="0.25">
      <c r="A107" s="212">
        <v>45</v>
      </c>
      <c r="B107" s="176" t="s">
        <v>471</v>
      </c>
      <c r="C107" s="216"/>
      <c r="D107" s="251">
        <v>1</v>
      </c>
      <c r="E107" s="287" t="s">
        <v>364</v>
      </c>
      <c r="F107" s="288">
        <v>42630</v>
      </c>
      <c r="G107" s="288">
        <v>42630</v>
      </c>
      <c r="I107" s="187"/>
    </row>
    <row r="108" spans="1:9" x14ac:dyDescent="0.25">
      <c r="A108" s="212">
        <v>46</v>
      </c>
      <c r="B108" s="176" t="s">
        <v>349</v>
      </c>
      <c r="C108" s="216"/>
      <c r="D108" s="251">
        <v>1</v>
      </c>
      <c r="E108" s="287" t="s">
        <v>364</v>
      </c>
      <c r="F108" s="288">
        <v>42631</v>
      </c>
      <c r="G108" s="288">
        <v>42631</v>
      </c>
      <c r="I108" s="187"/>
    </row>
    <row r="109" spans="1:9" x14ac:dyDescent="0.25">
      <c r="A109" s="212">
        <v>47</v>
      </c>
      <c r="B109" s="176" t="s">
        <v>473</v>
      </c>
      <c r="C109" s="216"/>
      <c r="D109" s="251">
        <v>1</v>
      </c>
      <c r="E109" s="287" t="s">
        <v>364</v>
      </c>
      <c r="F109" s="288">
        <v>42627</v>
      </c>
      <c r="G109" s="288">
        <v>42627</v>
      </c>
      <c r="I109" s="187"/>
    </row>
    <row r="110" spans="1:9" x14ac:dyDescent="0.25">
      <c r="A110" s="212">
        <v>48</v>
      </c>
      <c r="B110" s="176" t="s">
        <v>497</v>
      </c>
      <c r="C110" s="216"/>
      <c r="D110" s="294">
        <v>2</v>
      </c>
      <c r="E110" s="287" t="s">
        <v>364</v>
      </c>
      <c r="F110" s="288">
        <v>42630</v>
      </c>
      <c r="G110" s="288">
        <v>42631</v>
      </c>
      <c r="I110" s="187"/>
    </row>
    <row r="111" spans="1:9" x14ac:dyDescent="0.25">
      <c r="A111" s="212">
        <v>49</v>
      </c>
      <c r="B111" s="176" t="s">
        <v>501</v>
      </c>
      <c r="C111" s="216"/>
      <c r="D111" s="294">
        <v>1</v>
      </c>
      <c r="E111" s="287" t="s">
        <v>364</v>
      </c>
      <c r="F111" s="288">
        <v>42631</v>
      </c>
      <c r="G111" s="288">
        <v>42631</v>
      </c>
      <c r="I111" s="187"/>
    </row>
    <row r="112" spans="1:9" x14ac:dyDescent="0.25">
      <c r="A112" s="218"/>
      <c r="B112" s="235"/>
      <c r="C112" s="230"/>
      <c r="D112" s="219"/>
      <c r="E112" s="219"/>
      <c r="F112" s="220"/>
      <c r="G112" s="221"/>
      <c r="I112">
        <v>150000</v>
      </c>
    </row>
  </sheetData>
  <mergeCells count="8">
    <mergeCell ref="B58:C58"/>
    <mergeCell ref="B59:C59"/>
    <mergeCell ref="B60:C60"/>
    <mergeCell ref="A7:G7"/>
    <mergeCell ref="B13:C13"/>
    <mergeCell ref="B14:C14"/>
    <mergeCell ref="B15:C15"/>
    <mergeCell ref="A52:G52"/>
  </mergeCells>
  <printOptions horizontalCentered="1"/>
  <pageMargins left="0.25" right="0.27" top="0.4" bottom="0.75" header="0.3" footer="0.3"/>
  <pageSetup paperSize="9" scale="95" orientation="portrait" r:id="rId1"/>
  <rowBreaks count="1" manualBreakCount="1">
    <brk id="96" max="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5:P63"/>
  <sheetViews>
    <sheetView tabSelected="1" view="pageBreakPreview" zoomScaleNormal="100" zoomScaleSheetLayoutView="100" workbookViewId="0">
      <selection activeCell="N12" sqref="N12"/>
    </sheetView>
  </sheetViews>
  <sheetFormatPr defaultRowHeight="15" x14ac:dyDescent="0.25"/>
  <cols>
    <col min="1" max="1" width="5.5703125" style="102" customWidth="1"/>
    <col min="2" max="2" width="5" style="102" customWidth="1"/>
    <col min="3" max="3" width="8.140625" style="102" customWidth="1"/>
    <col min="4" max="4" width="2" style="102" customWidth="1"/>
    <col min="5" max="5" width="2.85546875" style="102" customWidth="1"/>
    <col min="6" max="6" width="13.42578125" style="102" customWidth="1"/>
    <col min="7" max="7" width="8.7109375" style="102" customWidth="1"/>
    <col min="8" max="10" width="11.140625" style="102" customWidth="1"/>
    <col min="11" max="11" width="17.42578125" style="102" customWidth="1"/>
    <col min="12" max="12" width="4.42578125" style="102" customWidth="1"/>
    <col min="13" max="16384" width="9.140625" style="102"/>
  </cols>
  <sheetData>
    <row r="5" spans="1:15" ht="15.75" thickBot="1" x14ac:dyDescent="0.3"/>
    <row r="6" spans="1:15" x14ac:dyDescent="0.25">
      <c r="N6" s="419" t="s">
        <v>176</v>
      </c>
      <c r="O6" s="420"/>
    </row>
    <row r="7" spans="1:15" ht="15.75" thickBot="1" x14ac:dyDescent="0.3">
      <c r="N7" s="421"/>
      <c r="O7" s="422"/>
    </row>
    <row r="8" spans="1:15" ht="17.25" customHeight="1" x14ac:dyDescent="0.25">
      <c r="A8" s="415" t="s">
        <v>72</v>
      </c>
      <c r="B8" s="415"/>
      <c r="C8" s="415"/>
      <c r="D8" s="415"/>
      <c r="E8" s="415"/>
      <c r="F8" s="415"/>
      <c r="G8" s="415"/>
      <c r="H8" s="415"/>
      <c r="I8" s="415"/>
      <c r="J8" s="415"/>
      <c r="K8" s="415"/>
      <c r="L8" s="415"/>
      <c r="N8" s="419">
        <v>1</v>
      </c>
      <c r="O8" s="420"/>
    </row>
    <row r="9" spans="1:15" ht="17.25" customHeight="1" x14ac:dyDescent="0.25">
      <c r="C9" s="103"/>
      <c r="D9" s="103"/>
      <c r="E9" s="103"/>
      <c r="F9" s="103"/>
      <c r="G9" s="104" t="s">
        <v>73</v>
      </c>
      <c r="H9" s="416" t="str">
        <f>VLOOKUP(N8,Data!A1:M601,2,FALSE)</f>
        <v xml:space="preserve"> : 038/SPD/STIS/2017</v>
      </c>
      <c r="I9" s="416"/>
      <c r="J9" s="103"/>
      <c r="K9" s="103"/>
      <c r="L9" s="103"/>
      <c r="N9" s="423"/>
      <c r="O9" s="424"/>
    </row>
    <row r="10" spans="1:15" ht="17.25" customHeight="1" x14ac:dyDescent="0.25">
      <c r="N10" s="423"/>
      <c r="O10" s="424"/>
    </row>
    <row r="11" spans="1:15" ht="17.25" customHeight="1" thickBot="1" x14ac:dyDescent="0.3">
      <c r="B11" s="102" t="s">
        <v>35</v>
      </c>
      <c r="N11" s="421"/>
      <c r="O11" s="422"/>
    </row>
    <row r="12" spans="1:15" ht="17.25" customHeight="1" x14ac:dyDescent="0.25"/>
    <row r="13" spans="1:15" ht="17.25" customHeight="1" x14ac:dyDescent="0.25">
      <c r="A13" s="417" t="s">
        <v>74</v>
      </c>
      <c r="B13" s="417"/>
      <c r="C13" s="417"/>
      <c r="D13" s="417"/>
      <c r="E13" s="417"/>
      <c r="F13" s="417"/>
      <c r="G13" s="417"/>
      <c r="H13" s="417"/>
      <c r="I13" s="417"/>
      <c r="J13" s="417"/>
      <c r="K13" s="417"/>
      <c r="L13" s="417"/>
    </row>
    <row r="14" spans="1:15" ht="17.25" customHeight="1" x14ac:dyDescent="0.25"/>
    <row r="15" spans="1:15" ht="17.25" customHeight="1" x14ac:dyDescent="0.25">
      <c r="B15" s="102" t="s">
        <v>75</v>
      </c>
    </row>
    <row r="16" spans="1:15" ht="17.25" customHeight="1" x14ac:dyDescent="0.25"/>
    <row r="17" spans="2:12" ht="17.25" customHeight="1" x14ac:dyDescent="0.25">
      <c r="B17" s="102" t="s">
        <v>13</v>
      </c>
      <c r="D17" s="102" t="s">
        <v>76</v>
      </c>
      <c r="E17" s="101" t="str">
        <f>VLOOKUP(N8,Data!A1:M601,3,FALSE)</f>
        <v>Ir. Suryanto A., M.M</v>
      </c>
    </row>
    <row r="18" spans="2:12" ht="17.25" customHeight="1" x14ac:dyDescent="0.25">
      <c r="E18" s="105"/>
    </row>
    <row r="19" spans="2:12" ht="17.25" customHeight="1" x14ac:dyDescent="0.25">
      <c r="B19" s="102" t="s">
        <v>77</v>
      </c>
      <c r="D19" s="102" t="s">
        <v>2</v>
      </c>
      <c r="E19" s="101" t="str">
        <f>VLOOKUP(N8,Data!A1:M601,5,FALSE)</f>
        <v>Kepala Perpustakaan STIS</v>
      </c>
    </row>
    <row r="20" spans="2:12" ht="17.25" customHeight="1" x14ac:dyDescent="0.25"/>
    <row r="21" spans="2:12" ht="17.25" customHeight="1" x14ac:dyDescent="0.25">
      <c r="B21" s="102" t="s">
        <v>78</v>
      </c>
      <c r="D21" s="102" t="s">
        <v>2</v>
      </c>
      <c r="E21" s="102" t="s">
        <v>79</v>
      </c>
    </row>
    <row r="22" spans="2:12" ht="17.25" customHeight="1" x14ac:dyDescent="0.25"/>
    <row r="23" spans="2:12" ht="17.25" customHeight="1" x14ac:dyDescent="0.25"/>
    <row r="24" spans="2:12" ht="17.25" customHeight="1" x14ac:dyDescent="0.25">
      <c r="B24" s="102" t="s">
        <v>80</v>
      </c>
      <c r="D24" s="102" t="s">
        <v>81</v>
      </c>
      <c r="E24" s="102" t="s">
        <v>39</v>
      </c>
      <c r="F24" s="102" t="s">
        <v>82</v>
      </c>
    </row>
    <row r="25" spans="2:12" ht="17.25" customHeight="1" x14ac:dyDescent="0.25">
      <c r="E25" s="102" t="s">
        <v>45</v>
      </c>
      <c r="F25" s="102" t="s">
        <v>83</v>
      </c>
    </row>
    <row r="26" spans="2:12" ht="17.25" customHeight="1" x14ac:dyDescent="0.25">
      <c r="E26" s="102" t="s">
        <v>84</v>
      </c>
      <c r="F26" s="102" t="s">
        <v>85</v>
      </c>
    </row>
    <row r="27" spans="2:12" ht="17.25" customHeight="1" x14ac:dyDescent="0.25">
      <c r="E27" s="102" t="s">
        <v>86</v>
      </c>
      <c r="F27" s="102" t="s">
        <v>87</v>
      </c>
    </row>
    <row r="28" spans="2:12" ht="17.25" customHeight="1" x14ac:dyDescent="0.25">
      <c r="E28" s="102" t="s">
        <v>88</v>
      </c>
      <c r="F28" s="418" t="s">
        <v>89</v>
      </c>
      <c r="G28" s="418"/>
      <c r="H28" s="418"/>
      <c r="I28" s="418"/>
      <c r="J28" s="418"/>
      <c r="K28" s="418"/>
      <c r="L28" s="418"/>
    </row>
    <row r="29" spans="2:12" ht="17.25" customHeight="1" x14ac:dyDescent="0.25">
      <c r="F29" s="418"/>
      <c r="G29" s="418"/>
      <c r="H29" s="418"/>
      <c r="I29" s="418"/>
      <c r="J29" s="418"/>
      <c r="K29" s="418"/>
      <c r="L29" s="418"/>
    </row>
    <row r="30" spans="2:12" ht="17.25" customHeight="1" x14ac:dyDescent="0.25">
      <c r="E30" s="102" t="s">
        <v>90</v>
      </c>
      <c r="F30" s="418" t="s">
        <v>91</v>
      </c>
      <c r="G30" s="418"/>
      <c r="H30" s="418"/>
      <c r="I30" s="418"/>
      <c r="J30" s="418"/>
      <c r="K30" s="418"/>
      <c r="L30" s="418"/>
    </row>
    <row r="31" spans="2:12" ht="17.25" customHeight="1" x14ac:dyDescent="0.25">
      <c r="F31" s="418"/>
      <c r="G31" s="418"/>
      <c r="H31" s="418"/>
      <c r="I31" s="418"/>
      <c r="J31" s="418"/>
      <c r="K31" s="418"/>
      <c r="L31" s="418"/>
    </row>
    <row r="32" spans="2:12" ht="17.25" customHeight="1" x14ac:dyDescent="0.25">
      <c r="E32" s="102" t="s">
        <v>92</v>
      </c>
      <c r="F32" s="102" t="s">
        <v>93</v>
      </c>
    </row>
    <row r="33" spans="2:16" ht="17.25" customHeight="1" x14ac:dyDescent="0.25"/>
    <row r="34" spans="2:16" ht="17.25" customHeight="1" x14ac:dyDescent="0.25"/>
    <row r="35" spans="2:16" ht="17.25" customHeight="1" x14ac:dyDescent="0.25">
      <c r="B35" s="106" t="s">
        <v>94</v>
      </c>
      <c r="C35" s="106"/>
      <c r="D35" s="102" t="s">
        <v>2</v>
      </c>
      <c r="E35" s="412" t="str">
        <f>VLOOKUP(N8,Data!A1:M601,6,FALSE)</f>
        <v>Perjalanan Seminar Perpustakaan dalam rangka penyelenggaraan Akademik STIS</v>
      </c>
      <c r="F35" s="412"/>
      <c r="G35" s="412"/>
      <c r="H35" s="412"/>
      <c r="I35" s="412"/>
      <c r="J35" s="412"/>
      <c r="K35" s="412"/>
      <c r="L35" s="412"/>
    </row>
    <row r="36" spans="2:16" ht="17.25" customHeight="1" x14ac:dyDescent="0.25">
      <c r="B36" s="106"/>
      <c r="C36" s="106"/>
      <c r="E36" s="412"/>
      <c r="F36" s="412"/>
      <c r="G36" s="412"/>
      <c r="H36" s="412"/>
      <c r="I36" s="412"/>
      <c r="J36" s="412"/>
      <c r="K36" s="412"/>
      <c r="L36" s="412"/>
    </row>
    <row r="37" spans="2:16" ht="17.25" customHeight="1" x14ac:dyDescent="0.25">
      <c r="E37" s="107" t="s">
        <v>95</v>
      </c>
      <c r="F37" s="412" t="str">
        <f>VLOOKUP(N8,Data!A1:M601,7,FALSE)</f>
        <v>Universitas Indonesia, Depok</v>
      </c>
      <c r="G37" s="412"/>
      <c r="H37" s="412"/>
      <c r="I37" s="108"/>
      <c r="J37" s="108"/>
      <c r="K37" s="108"/>
      <c r="L37" s="108"/>
    </row>
    <row r="38" spans="2:16" ht="17.25" customHeight="1" x14ac:dyDescent="0.25"/>
    <row r="39" spans="2:16" ht="17.25" customHeight="1" x14ac:dyDescent="0.25">
      <c r="B39" s="102" t="s">
        <v>96</v>
      </c>
      <c r="D39" s="102" t="s">
        <v>2</v>
      </c>
      <c r="E39" s="101" t="str">
        <f>VLOOKUP(N8,Data!A1:M601,8,FALSE) &amp; " Hari"</f>
        <v>1 Hari</v>
      </c>
    </row>
    <row r="40" spans="2:16" ht="17.25" customHeight="1" x14ac:dyDescent="0.25"/>
    <row r="41" spans="2:16" ht="17.25" customHeight="1" x14ac:dyDescent="0.25">
      <c r="J41" s="109" t="s">
        <v>97</v>
      </c>
      <c r="K41" s="264" t="str">
        <f>VLOOKUP(N8,Data!A1:M601,9,FALSE)</f>
        <v>13 Januari 2017</v>
      </c>
      <c r="N41" s="310" t="s">
        <v>530</v>
      </c>
    </row>
    <row r="42" spans="2:16" ht="17.25" customHeight="1" x14ac:dyDescent="0.25">
      <c r="N42" s="102" t="s">
        <v>98</v>
      </c>
    </row>
    <row r="43" spans="2:16" ht="17.25" customHeight="1" x14ac:dyDescent="0.25">
      <c r="I43" s="410" t="s">
        <v>493</v>
      </c>
      <c r="J43" s="410"/>
      <c r="K43" s="410"/>
      <c r="L43" s="410"/>
    </row>
    <row r="44" spans="2:16" ht="17.25" customHeight="1" x14ac:dyDescent="0.25">
      <c r="I44" s="275"/>
      <c r="J44" s="409" t="s">
        <v>553</v>
      </c>
      <c r="K44" s="409"/>
      <c r="L44" s="303"/>
      <c r="M44" s="303"/>
      <c r="N44" s="303" t="s">
        <v>529</v>
      </c>
      <c r="O44" s="303"/>
      <c r="P44" s="303"/>
    </row>
    <row r="45" spans="2:16" ht="17.25" customHeight="1" x14ac:dyDescent="0.25">
      <c r="I45" s="178"/>
      <c r="J45" s="410"/>
      <c r="K45" s="410"/>
      <c r="L45" s="178"/>
      <c r="P45" s="303"/>
    </row>
    <row r="46" spans="2:16" ht="17.25" customHeight="1" x14ac:dyDescent="0.25">
      <c r="P46" s="303"/>
    </row>
    <row r="47" spans="2:16" ht="17.25" customHeight="1" x14ac:dyDescent="0.25">
      <c r="P47" s="303"/>
    </row>
    <row r="48" spans="2:16" ht="17.25" customHeight="1" x14ac:dyDescent="0.25">
      <c r="J48" s="411" t="s">
        <v>240</v>
      </c>
      <c r="K48" s="411"/>
      <c r="L48" s="304"/>
      <c r="M48" s="304"/>
      <c r="N48" s="304" t="s">
        <v>526</v>
      </c>
      <c r="O48" s="304"/>
      <c r="P48" s="303"/>
    </row>
    <row r="49" spans="10:16" ht="17.25" customHeight="1" x14ac:dyDescent="0.25">
      <c r="J49" s="409" t="s">
        <v>235</v>
      </c>
      <c r="K49" s="409"/>
      <c r="L49" s="303"/>
      <c r="M49" s="303"/>
      <c r="N49" s="110" t="s">
        <v>226</v>
      </c>
      <c r="O49" s="303"/>
      <c r="P49" s="303"/>
    </row>
    <row r="51" spans="10:16" x14ac:dyDescent="0.25">
      <c r="N51" s="409" t="s">
        <v>553</v>
      </c>
      <c r="O51" s="409"/>
    </row>
    <row r="52" spans="10:16" x14ac:dyDescent="0.25">
      <c r="N52" s="410"/>
      <c r="O52" s="410"/>
    </row>
    <row r="55" spans="10:16" x14ac:dyDescent="0.25">
      <c r="N55" s="411" t="s">
        <v>240</v>
      </c>
      <c r="O55" s="411"/>
    </row>
    <row r="56" spans="10:16" x14ac:dyDescent="0.25">
      <c r="N56" s="409" t="s">
        <v>235</v>
      </c>
      <c r="O56" s="409"/>
    </row>
    <row r="58" spans="10:16" x14ac:dyDescent="0.25">
      <c r="N58" s="409" t="s">
        <v>624</v>
      </c>
      <c r="O58" s="409"/>
    </row>
    <row r="59" spans="10:16" x14ac:dyDescent="0.25">
      <c r="N59" s="410"/>
      <c r="O59" s="410"/>
    </row>
    <row r="62" spans="10:16" x14ac:dyDescent="0.25">
      <c r="N62" s="411" t="s">
        <v>241</v>
      </c>
      <c r="O62" s="411"/>
    </row>
    <row r="63" spans="10:16" x14ac:dyDescent="0.25">
      <c r="N63" s="409" t="s">
        <v>242</v>
      </c>
      <c r="O63" s="409"/>
    </row>
  </sheetData>
  <mergeCells count="22">
    <mergeCell ref="J48:K48"/>
    <mergeCell ref="J49:K49"/>
    <mergeCell ref="N58:O58"/>
    <mergeCell ref="N59:O59"/>
    <mergeCell ref="N62:O62"/>
    <mergeCell ref="N63:O63"/>
    <mergeCell ref="N56:O56"/>
    <mergeCell ref="N6:O7"/>
    <mergeCell ref="N8:O11"/>
    <mergeCell ref="N51:O51"/>
    <mergeCell ref="N52:O52"/>
    <mergeCell ref="N55:O55"/>
    <mergeCell ref="A8:L8"/>
    <mergeCell ref="H9:I9"/>
    <mergeCell ref="A13:L13"/>
    <mergeCell ref="F28:L29"/>
    <mergeCell ref="F30:L31"/>
    <mergeCell ref="F37:H37"/>
    <mergeCell ref="I43:L43"/>
    <mergeCell ref="E35:L36"/>
    <mergeCell ref="J44:K44"/>
    <mergeCell ref="J45:K45"/>
  </mergeCells>
  <pageMargins left="0.70866141732283472" right="0.70866141732283472" top="0.74803149606299213" bottom="0.74803149606299213" header="0.31496062992125984" footer="0.31496062992125984"/>
  <pageSetup paperSize="9" scale="86" fitToWidth="0" fitToHeight="0" orientation="portrait" r:id="rId1"/>
  <rowBreaks count="1" manualBreakCount="1">
    <brk id="54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view="pageBreakPreview" topLeftCell="A19" zoomScaleNormal="100" zoomScaleSheetLayoutView="100" workbookViewId="0">
      <selection activeCell="H34" sqref="H34"/>
    </sheetView>
  </sheetViews>
  <sheetFormatPr defaultRowHeight="15" x14ac:dyDescent="0.25"/>
  <cols>
    <col min="1" max="1" width="3.85546875" style="110" customWidth="1"/>
    <col min="2" max="2" width="9" style="110" customWidth="1"/>
    <col min="3" max="3" width="9.140625" style="110"/>
    <col min="4" max="4" width="5.140625" style="110" customWidth="1"/>
    <col min="5" max="5" width="10.42578125" style="110" customWidth="1"/>
    <col min="6" max="6" width="9.140625" style="110"/>
    <col min="7" max="7" width="1.42578125" style="110" customWidth="1"/>
    <col min="8" max="8" width="10.85546875" style="110" customWidth="1"/>
    <col min="9" max="9" width="13.42578125" style="110" customWidth="1"/>
    <col min="10" max="10" width="1.7109375" style="110" customWidth="1"/>
    <col min="11" max="11" width="2.42578125" style="110" customWidth="1"/>
    <col min="12" max="12" width="13.5703125" style="110" customWidth="1"/>
    <col min="13" max="13" width="12.28515625" style="110" customWidth="1"/>
    <col min="14" max="16384" width="9.140625" style="110"/>
  </cols>
  <sheetData>
    <row r="1" spans="1:13" ht="9" customHeight="1" x14ac:dyDescent="0.25"/>
    <row r="2" spans="1:13" ht="20.100000000000001" customHeight="1" x14ac:dyDescent="0.25">
      <c r="A2" s="110" t="s">
        <v>99</v>
      </c>
      <c r="I2" s="110" t="s">
        <v>100</v>
      </c>
      <c r="J2" s="155" t="str">
        <f>VLOOKUP('hal1'!N8,Data!A1:M601,2,FALSE)</f>
        <v xml:space="preserve"> : 038/SPD/STIS/2017</v>
      </c>
    </row>
    <row r="3" spans="1:13" ht="20.100000000000001" customHeight="1" x14ac:dyDescent="0.25">
      <c r="A3" s="110" t="s">
        <v>101</v>
      </c>
    </row>
    <row r="4" spans="1:13" ht="20.100000000000001" customHeight="1" x14ac:dyDescent="0.25">
      <c r="A4" s="110" t="s">
        <v>102</v>
      </c>
      <c r="I4" s="110" t="s">
        <v>103</v>
      </c>
    </row>
    <row r="6" spans="1:13" ht="8.25" customHeight="1" x14ac:dyDescent="0.25"/>
    <row r="8" spans="1:13" x14ac:dyDescent="0.25">
      <c r="A8" s="425" t="s">
        <v>104</v>
      </c>
      <c r="B8" s="425"/>
      <c r="C8" s="425"/>
      <c r="D8" s="425"/>
      <c r="E8" s="425"/>
      <c r="F8" s="425"/>
      <c r="G8" s="425"/>
      <c r="H8" s="425"/>
      <c r="I8" s="425"/>
      <c r="J8" s="425"/>
      <c r="K8" s="425"/>
      <c r="L8" s="425"/>
      <c r="M8" s="425"/>
    </row>
    <row r="9" spans="1:13" ht="20.100000000000001" customHeight="1" x14ac:dyDescent="0.25">
      <c r="A9" s="111" t="s">
        <v>39</v>
      </c>
      <c r="B9" s="111" t="s">
        <v>26</v>
      </c>
      <c r="C9" s="112"/>
      <c r="D9" s="112"/>
      <c r="E9" s="112"/>
      <c r="F9" s="113"/>
      <c r="G9" s="111"/>
      <c r="H9" s="112" t="s">
        <v>65</v>
      </c>
      <c r="I9" s="112"/>
      <c r="J9" s="112"/>
      <c r="K9" s="112"/>
      <c r="L9" s="112"/>
      <c r="M9" s="113"/>
    </row>
    <row r="10" spans="1:13" ht="20.100000000000001" customHeight="1" x14ac:dyDescent="0.25">
      <c r="A10" s="111" t="s">
        <v>45</v>
      </c>
      <c r="B10" s="111" t="s">
        <v>105</v>
      </c>
      <c r="C10" s="112"/>
      <c r="D10" s="112"/>
      <c r="E10" s="112"/>
      <c r="F10" s="113"/>
      <c r="G10" s="111"/>
      <c r="H10" s="124" t="str">
        <f>VLOOKUP('hal1'!N8,Data!A1:M601,3,FALSE)</f>
        <v>Ir. Suryanto A., M.M</v>
      </c>
      <c r="I10" s="112"/>
      <c r="J10" s="112"/>
      <c r="K10" s="112"/>
      <c r="L10" s="112"/>
      <c r="M10" s="113"/>
    </row>
    <row r="11" spans="1:13" ht="20.100000000000001" customHeight="1" x14ac:dyDescent="0.25">
      <c r="A11" s="114" t="s">
        <v>84</v>
      </c>
      <c r="B11" s="114" t="s">
        <v>106</v>
      </c>
      <c r="C11" s="115"/>
      <c r="D11" s="115"/>
      <c r="E11" s="115"/>
      <c r="F11" s="116"/>
      <c r="G11" s="114"/>
      <c r="H11" s="117" t="str">
        <f>VLOOKUP('hal1'!N8,Data!A1:M601,10,FALSE)</f>
        <v>IV</v>
      </c>
      <c r="I11" s="115"/>
      <c r="J11" s="115"/>
      <c r="K11" s="115"/>
      <c r="L11" s="115"/>
      <c r="M11" s="116"/>
    </row>
    <row r="12" spans="1:13" ht="20.100000000000001" customHeight="1" x14ac:dyDescent="0.25">
      <c r="A12" s="118"/>
      <c r="B12" s="118" t="s">
        <v>107</v>
      </c>
      <c r="C12" s="119"/>
      <c r="D12" s="119"/>
      <c r="E12" s="119"/>
      <c r="F12" s="120"/>
      <c r="G12" s="118"/>
      <c r="H12" s="161" t="str">
        <f>'hal1'!E19</f>
        <v>Kepala Perpustakaan STIS</v>
      </c>
      <c r="I12" s="119"/>
      <c r="J12" s="119"/>
      <c r="K12" s="119"/>
      <c r="L12" s="119"/>
      <c r="M12" s="120"/>
    </row>
    <row r="13" spans="1:13" ht="20.100000000000001" customHeight="1" x14ac:dyDescent="0.25">
      <c r="A13" s="118"/>
      <c r="B13" s="118" t="s">
        <v>108</v>
      </c>
      <c r="C13" s="119"/>
      <c r="D13" s="119"/>
      <c r="E13" s="119"/>
      <c r="F13" s="120"/>
      <c r="G13" s="118"/>
      <c r="H13" s="119"/>
      <c r="I13" s="119"/>
      <c r="J13" s="119"/>
      <c r="K13" s="119"/>
      <c r="L13" s="119"/>
      <c r="M13" s="120"/>
    </row>
    <row r="14" spans="1:13" ht="20.100000000000001" customHeight="1" x14ac:dyDescent="0.25">
      <c r="A14" s="121"/>
      <c r="B14" s="121" t="s">
        <v>109</v>
      </c>
      <c r="C14" s="122"/>
      <c r="D14" s="122"/>
      <c r="E14" s="122"/>
      <c r="F14" s="123"/>
      <c r="G14" s="121"/>
      <c r="H14" s="122"/>
      <c r="I14" s="122"/>
      <c r="J14" s="122"/>
      <c r="K14" s="122"/>
      <c r="L14" s="122"/>
      <c r="M14" s="123"/>
    </row>
    <row r="15" spans="1:13" ht="19.5" customHeight="1" x14ac:dyDescent="0.25">
      <c r="A15" s="114" t="s">
        <v>86</v>
      </c>
      <c r="B15" s="114" t="s">
        <v>110</v>
      </c>
      <c r="C15" s="115"/>
      <c r="D15" s="115"/>
      <c r="E15" s="115"/>
      <c r="F15" s="116"/>
      <c r="G15" s="114"/>
      <c r="H15" s="426" t="str">
        <f>VLOOKUP('hal1'!N8,Data!A1:M601,6,FALSE)</f>
        <v>Perjalanan Seminar Perpustakaan dalam rangka penyelenggaraan Akademik STIS</v>
      </c>
      <c r="I15" s="426"/>
      <c r="J15" s="426"/>
      <c r="K15" s="426"/>
      <c r="L15" s="426"/>
      <c r="M15" s="427"/>
    </row>
    <row r="16" spans="1:13" ht="19.5" customHeight="1" x14ac:dyDescent="0.25">
      <c r="A16" s="118"/>
      <c r="B16" s="118"/>
      <c r="C16" s="119"/>
      <c r="D16" s="119"/>
      <c r="E16" s="119"/>
      <c r="F16" s="120"/>
      <c r="G16" s="118"/>
      <c r="H16" s="428"/>
      <c r="I16" s="428"/>
      <c r="J16" s="428"/>
      <c r="K16" s="428"/>
      <c r="L16" s="428"/>
      <c r="M16" s="429"/>
    </row>
    <row r="17" spans="1:13" ht="19.5" customHeight="1" x14ac:dyDescent="0.25">
      <c r="A17" s="118"/>
      <c r="B17" s="118"/>
      <c r="C17" s="119"/>
      <c r="D17" s="119"/>
      <c r="E17" s="119"/>
      <c r="F17" s="120"/>
      <c r="G17" s="118"/>
      <c r="H17" s="428"/>
      <c r="I17" s="428"/>
      <c r="J17" s="428"/>
      <c r="K17" s="428"/>
      <c r="L17" s="428"/>
      <c r="M17" s="429"/>
    </row>
    <row r="18" spans="1:13" ht="19.5" customHeight="1" x14ac:dyDescent="0.25">
      <c r="A18" s="121"/>
      <c r="B18" s="121"/>
      <c r="C18" s="122"/>
      <c r="D18" s="122"/>
      <c r="E18" s="122"/>
      <c r="F18" s="123"/>
      <c r="G18" s="121"/>
      <c r="H18" s="122"/>
      <c r="I18" s="122"/>
      <c r="J18" s="122"/>
      <c r="K18" s="122"/>
      <c r="L18" s="122"/>
      <c r="M18" s="123"/>
    </row>
    <row r="19" spans="1:13" ht="20.100000000000001" customHeight="1" x14ac:dyDescent="0.25">
      <c r="A19" s="111" t="s">
        <v>88</v>
      </c>
      <c r="B19" s="111" t="s">
        <v>111</v>
      </c>
      <c r="C19" s="112"/>
      <c r="D19" s="112"/>
      <c r="E19" s="112"/>
      <c r="F19" s="113"/>
      <c r="G19" s="111"/>
      <c r="H19" s="124" t="str">
        <f>VLOOKUP('hal1'!N8,Data!A1:M601,11,FALSE)</f>
        <v>Kendaraan Umum</v>
      </c>
      <c r="I19" s="112"/>
      <c r="J19" s="112"/>
      <c r="K19" s="112"/>
      <c r="L19" s="112"/>
      <c r="M19" s="113"/>
    </row>
    <row r="20" spans="1:13" ht="20.100000000000001" customHeight="1" x14ac:dyDescent="0.25">
      <c r="A20" s="114" t="s">
        <v>90</v>
      </c>
      <c r="B20" s="114" t="s">
        <v>112</v>
      </c>
      <c r="C20" s="115"/>
      <c r="D20" s="115"/>
      <c r="E20" s="115"/>
      <c r="F20" s="116"/>
      <c r="G20" s="114"/>
      <c r="H20" s="115" t="s">
        <v>62</v>
      </c>
      <c r="I20" s="115"/>
      <c r="J20" s="115"/>
      <c r="K20" s="115"/>
      <c r="L20" s="115"/>
      <c r="M20" s="116"/>
    </row>
    <row r="21" spans="1:13" ht="20.100000000000001" customHeight="1" x14ac:dyDescent="0.25">
      <c r="A21" s="121"/>
      <c r="B21" s="121" t="s">
        <v>113</v>
      </c>
      <c r="C21" s="122"/>
      <c r="D21" s="122"/>
      <c r="E21" s="122"/>
      <c r="F21" s="123"/>
      <c r="G21" s="121"/>
      <c r="H21" s="162" t="str">
        <f>VLOOKUP('hal1'!N8,Data!A1:M601,7,FALSE)</f>
        <v>Universitas Indonesia, Depok</v>
      </c>
      <c r="I21" s="122"/>
      <c r="J21" s="122"/>
      <c r="K21" s="122"/>
      <c r="L21" s="122"/>
      <c r="M21" s="123"/>
    </row>
    <row r="22" spans="1:13" ht="20.100000000000001" customHeight="1" x14ac:dyDescent="0.25">
      <c r="A22" s="114" t="s">
        <v>92</v>
      </c>
      <c r="B22" s="114" t="s">
        <v>114</v>
      </c>
      <c r="C22" s="115"/>
      <c r="D22" s="115"/>
      <c r="E22" s="115"/>
      <c r="F22" s="116"/>
      <c r="G22" s="114"/>
      <c r="H22" s="125" t="str">
        <f>'hal1'!E39</f>
        <v>1 Hari</v>
      </c>
      <c r="I22" s="115"/>
      <c r="J22" s="115"/>
      <c r="K22" s="115"/>
      <c r="L22" s="115"/>
      <c r="M22" s="116"/>
    </row>
    <row r="23" spans="1:13" ht="20.100000000000001" customHeight="1" x14ac:dyDescent="0.25">
      <c r="A23" s="118"/>
      <c r="B23" s="118" t="s">
        <v>115</v>
      </c>
      <c r="C23" s="119"/>
      <c r="D23" s="119"/>
      <c r="E23" s="119"/>
      <c r="F23" s="120"/>
      <c r="G23" s="118"/>
      <c r="H23" s="430" t="str">
        <f>VLOOKUP('hal1'!N8,Data!A1:M601,12,FALSE)</f>
        <v>16 Januari 2017</v>
      </c>
      <c r="I23" s="430"/>
      <c r="J23" s="119"/>
      <c r="K23" s="119"/>
      <c r="L23" s="119"/>
      <c r="M23" s="120"/>
    </row>
    <row r="24" spans="1:13" ht="20.100000000000001" customHeight="1" x14ac:dyDescent="0.25">
      <c r="A24" s="121"/>
      <c r="B24" s="121" t="s">
        <v>116</v>
      </c>
      <c r="C24" s="122"/>
      <c r="D24" s="122"/>
      <c r="E24" s="122"/>
      <c r="F24" s="123"/>
      <c r="G24" s="121"/>
      <c r="H24" s="431" t="str">
        <f>VLOOKUP('hal1'!N8,Data!A1:M601,13,FALSE)</f>
        <v>16 Januari 2017</v>
      </c>
      <c r="I24" s="431"/>
      <c r="J24" s="122"/>
      <c r="K24" s="122"/>
      <c r="L24" s="122"/>
      <c r="M24" s="123"/>
    </row>
    <row r="25" spans="1:13" ht="20.100000000000001" customHeight="1" x14ac:dyDescent="0.25">
      <c r="A25" s="114" t="s">
        <v>117</v>
      </c>
      <c r="B25" s="114" t="s">
        <v>118</v>
      </c>
      <c r="C25" s="115"/>
      <c r="D25" s="115"/>
      <c r="E25" s="115"/>
      <c r="F25" s="116"/>
      <c r="G25" s="114"/>
      <c r="H25" s="116" t="s">
        <v>119</v>
      </c>
      <c r="I25" s="115" t="s">
        <v>120</v>
      </c>
      <c r="J25" s="115"/>
      <c r="L25" s="115"/>
      <c r="M25" s="116"/>
    </row>
    <row r="26" spans="1:13" ht="20.100000000000001" customHeight="1" x14ac:dyDescent="0.25">
      <c r="A26" s="118"/>
      <c r="B26" s="118"/>
      <c r="C26" s="119"/>
      <c r="D26" s="119"/>
      <c r="E26" s="119"/>
      <c r="F26" s="120"/>
      <c r="G26" s="118"/>
      <c r="H26" s="120"/>
      <c r="I26" s="119"/>
      <c r="J26" s="119"/>
      <c r="K26" s="119"/>
      <c r="L26" s="119"/>
      <c r="M26" s="120"/>
    </row>
    <row r="27" spans="1:13" ht="20.100000000000001" customHeight="1" x14ac:dyDescent="0.25">
      <c r="A27" s="118"/>
      <c r="B27" s="118"/>
      <c r="C27" s="119"/>
      <c r="D27" s="119"/>
      <c r="E27" s="119"/>
      <c r="F27" s="120"/>
      <c r="G27" s="118"/>
      <c r="H27" s="120"/>
      <c r="I27" s="119"/>
      <c r="J27" s="119"/>
      <c r="K27" s="119"/>
      <c r="L27" s="119"/>
      <c r="M27" s="120"/>
    </row>
    <row r="28" spans="1:13" ht="20.100000000000001" customHeight="1" x14ac:dyDescent="0.25">
      <c r="A28" s="121"/>
      <c r="B28" s="121"/>
      <c r="C28" s="122"/>
      <c r="D28" s="122"/>
      <c r="E28" s="122"/>
      <c r="F28" s="123"/>
      <c r="G28" s="121"/>
      <c r="H28" s="123"/>
      <c r="I28" s="122"/>
      <c r="J28" s="122"/>
      <c r="K28" s="122"/>
      <c r="L28" s="122"/>
      <c r="M28" s="123"/>
    </row>
    <row r="29" spans="1:13" ht="20.100000000000001" customHeight="1" x14ac:dyDescent="0.25">
      <c r="A29" s="114" t="s">
        <v>121</v>
      </c>
      <c r="B29" s="114" t="s">
        <v>122</v>
      </c>
      <c r="C29" s="115"/>
      <c r="D29" s="115"/>
      <c r="E29" s="115" t="s">
        <v>123</v>
      </c>
      <c r="F29" s="116"/>
      <c r="G29" s="114"/>
      <c r="H29" s="115" t="s">
        <v>124</v>
      </c>
      <c r="I29" s="126" t="s">
        <v>125</v>
      </c>
      <c r="J29" s="115"/>
      <c r="K29" s="115"/>
      <c r="L29" s="115"/>
      <c r="M29" s="116"/>
    </row>
    <row r="30" spans="1:13" ht="20.100000000000001" customHeight="1" x14ac:dyDescent="0.25">
      <c r="A30" s="118"/>
      <c r="B30" s="118"/>
      <c r="C30" s="119"/>
      <c r="D30" s="119"/>
      <c r="E30" s="119"/>
      <c r="F30" s="120"/>
      <c r="G30" s="118"/>
      <c r="H30" s="119"/>
      <c r="I30" s="127" t="s">
        <v>126</v>
      </c>
      <c r="J30" s="119"/>
      <c r="K30" s="119"/>
      <c r="L30" s="120"/>
      <c r="M30" s="128"/>
    </row>
    <row r="31" spans="1:13" ht="20.100000000000001" customHeight="1" x14ac:dyDescent="0.25">
      <c r="A31" s="118"/>
      <c r="B31" s="118"/>
      <c r="C31" s="119"/>
      <c r="D31" s="119"/>
      <c r="E31" s="119"/>
      <c r="F31" s="120"/>
      <c r="G31" s="118"/>
      <c r="H31" s="119"/>
      <c r="I31" s="127" t="s">
        <v>127</v>
      </c>
      <c r="J31" s="119"/>
      <c r="K31" s="119"/>
      <c r="L31" s="119"/>
      <c r="M31" s="120"/>
    </row>
    <row r="32" spans="1:13" ht="20.100000000000001" customHeight="1" x14ac:dyDescent="0.25">
      <c r="A32" s="118"/>
      <c r="B32" s="118"/>
      <c r="C32" s="119"/>
      <c r="D32" s="119"/>
      <c r="E32" s="129" t="s">
        <v>128</v>
      </c>
      <c r="F32" s="120"/>
      <c r="G32" s="118"/>
      <c r="H32" s="129">
        <v>2888</v>
      </c>
      <c r="I32" s="119" t="s">
        <v>129</v>
      </c>
      <c r="J32" s="103"/>
      <c r="K32" s="119"/>
      <c r="L32" s="119"/>
      <c r="M32" s="120"/>
    </row>
    <row r="33" spans="1:15" ht="20.100000000000001" customHeight="1" x14ac:dyDescent="0.25">
      <c r="A33" s="118"/>
      <c r="B33" s="118"/>
      <c r="C33" s="119"/>
      <c r="D33" s="119"/>
      <c r="E33" s="119"/>
      <c r="F33" s="120"/>
      <c r="G33" s="118"/>
      <c r="H33" s="119"/>
      <c r="I33" s="119"/>
      <c r="J33" s="119"/>
      <c r="K33" s="119"/>
      <c r="L33" s="119"/>
      <c r="M33" s="120"/>
    </row>
    <row r="34" spans="1:15" ht="20.100000000000001" customHeight="1" x14ac:dyDescent="0.25">
      <c r="A34" s="118" t="s">
        <v>130</v>
      </c>
      <c r="B34" s="118"/>
      <c r="C34" s="119"/>
      <c r="D34" s="119"/>
      <c r="E34" s="119" t="s">
        <v>131</v>
      </c>
      <c r="F34" s="120"/>
      <c r="G34" s="118"/>
      <c r="H34" s="130" t="s">
        <v>909</v>
      </c>
      <c r="I34" s="161" t="s">
        <v>910</v>
      </c>
      <c r="J34" s="103"/>
      <c r="K34" s="119"/>
      <c r="L34" s="119"/>
      <c r="M34" s="120"/>
      <c r="O34" s="155" t="s">
        <v>307</v>
      </c>
    </row>
    <row r="35" spans="1:15" ht="20.100000000000001" customHeight="1" x14ac:dyDescent="0.25">
      <c r="A35" s="118"/>
      <c r="B35" s="131" t="s">
        <v>132</v>
      </c>
      <c r="C35" s="119" t="s">
        <v>133</v>
      </c>
      <c r="D35" s="119"/>
      <c r="E35" s="119"/>
      <c r="F35" s="120"/>
      <c r="G35" s="118"/>
      <c r="H35" s="129" t="s">
        <v>99</v>
      </c>
      <c r="I35" s="119"/>
      <c r="J35" s="119"/>
      <c r="K35" s="119"/>
      <c r="L35" s="119"/>
      <c r="M35" s="120"/>
    </row>
    <row r="36" spans="1:15" ht="20.100000000000001" customHeight="1" x14ac:dyDescent="0.25">
      <c r="A36" s="121"/>
      <c r="B36" s="132" t="s">
        <v>134</v>
      </c>
      <c r="C36" s="122" t="s">
        <v>135</v>
      </c>
      <c r="D36" s="122"/>
      <c r="E36" s="122"/>
      <c r="F36" s="123"/>
      <c r="G36" s="121"/>
      <c r="H36" s="122"/>
      <c r="I36" s="122"/>
      <c r="J36" s="122"/>
      <c r="K36" s="122"/>
      <c r="L36" s="122"/>
      <c r="M36" s="123"/>
    </row>
    <row r="37" spans="1:15" ht="20.100000000000001" customHeight="1" x14ac:dyDescent="0.25">
      <c r="A37" s="114" t="s">
        <v>136</v>
      </c>
      <c r="B37" s="114" t="s">
        <v>137</v>
      </c>
      <c r="C37" s="115"/>
      <c r="D37" s="115"/>
      <c r="E37" s="115"/>
      <c r="F37" s="116"/>
      <c r="G37" s="114"/>
      <c r="H37" s="115"/>
      <c r="I37" s="115"/>
      <c r="J37" s="115"/>
      <c r="K37" s="115"/>
      <c r="L37" s="115"/>
      <c r="M37" s="116"/>
    </row>
    <row r="38" spans="1:15" x14ac:dyDescent="0.25">
      <c r="A38" s="121"/>
      <c r="B38" s="121"/>
      <c r="C38" s="122"/>
      <c r="D38" s="122"/>
      <c r="E38" s="122"/>
      <c r="F38" s="123"/>
      <c r="G38" s="121"/>
      <c r="H38" s="122"/>
      <c r="I38" s="122"/>
      <c r="J38" s="122"/>
      <c r="K38" s="122"/>
      <c r="L38" s="122"/>
      <c r="M38" s="123"/>
    </row>
    <row r="39" spans="1:15" ht="22.5" customHeight="1" x14ac:dyDescent="0.25">
      <c r="A39" s="103"/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</row>
    <row r="40" spans="1:15" ht="15" customHeight="1" x14ac:dyDescent="0.25">
      <c r="A40" s="103"/>
      <c r="B40" s="103"/>
      <c r="C40" s="103"/>
      <c r="D40" s="103"/>
      <c r="E40" s="103"/>
      <c r="F40" s="103"/>
      <c r="G40" s="103"/>
      <c r="H40" s="133"/>
      <c r="I40" s="432" t="s">
        <v>138</v>
      </c>
      <c r="J40" s="432"/>
      <c r="K40" s="432"/>
      <c r="L40" s="432"/>
      <c r="M40" s="133"/>
    </row>
    <row r="41" spans="1:15" ht="15" customHeight="1" x14ac:dyDescent="0.25">
      <c r="A41" s="103"/>
      <c r="B41" s="103"/>
      <c r="C41" s="103"/>
      <c r="D41" s="103"/>
      <c r="E41" s="103"/>
      <c r="F41" s="103"/>
      <c r="G41" s="103"/>
      <c r="H41" s="133"/>
      <c r="I41" s="133" t="s">
        <v>139</v>
      </c>
      <c r="J41" s="103"/>
      <c r="K41" s="103" t="s">
        <v>2</v>
      </c>
      <c r="L41" s="433" t="str">
        <f>VLOOKUP('hal1'!N8,Data!A1:M601,9,FALSE)</f>
        <v>13 Januari 2017</v>
      </c>
      <c r="M41" s="433"/>
    </row>
    <row r="42" spans="1:15" ht="15" customHeight="1" x14ac:dyDescent="0.25">
      <c r="A42" s="103"/>
      <c r="B42" s="103"/>
      <c r="C42" s="103"/>
      <c r="D42" s="103"/>
      <c r="E42" s="103"/>
      <c r="F42" s="103"/>
      <c r="G42" s="103"/>
      <c r="H42" s="133"/>
      <c r="I42" s="133"/>
      <c r="J42" s="133" t="s">
        <v>231</v>
      </c>
      <c r="K42" s="133"/>
      <c r="L42" s="133"/>
      <c r="M42" s="133"/>
    </row>
    <row r="43" spans="1:15" ht="15" customHeight="1" x14ac:dyDescent="0.25">
      <c r="A43" s="103"/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</row>
    <row r="44" spans="1:15" ht="15" customHeight="1" x14ac:dyDescent="0.25">
      <c r="A44" s="103"/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</row>
    <row r="45" spans="1:15" ht="15" customHeight="1" x14ac:dyDescent="0.25">
      <c r="A45" s="103"/>
      <c r="B45" s="103"/>
      <c r="C45" s="103"/>
      <c r="D45" s="103"/>
      <c r="E45" s="103"/>
      <c r="F45" s="103"/>
      <c r="G45" s="103"/>
      <c r="H45" s="133"/>
      <c r="I45" s="411" t="s">
        <v>65</v>
      </c>
      <c r="J45" s="411"/>
      <c r="K45" s="411"/>
      <c r="L45" s="411"/>
      <c r="M45" s="134"/>
    </row>
    <row r="46" spans="1:15" ht="15" customHeight="1" x14ac:dyDescent="0.25">
      <c r="A46" s="103"/>
      <c r="B46" s="103"/>
      <c r="C46" s="103"/>
      <c r="D46" s="103"/>
      <c r="E46" s="103"/>
      <c r="F46" s="103"/>
      <c r="G46" s="103"/>
      <c r="H46" s="133"/>
      <c r="I46" s="409" t="s">
        <v>140</v>
      </c>
      <c r="J46" s="409"/>
      <c r="K46" s="409"/>
      <c r="L46" s="409"/>
      <c r="M46" s="134"/>
    </row>
  </sheetData>
  <mergeCells count="8">
    <mergeCell ref="I45:L45"/>
    <mergeCell ref="I46:L46"/>
    <mergeCell ref="A8:M8"/>
    <mergeCell ref="H15:M17"/>
    <mergeCell ref="H23:I23"/>
    <mergeCell ref="H24:I24"/>
    <mergeCell ref="I40:L40"/>
    <mergeCell ref="L41:M41"/>
  </mergeCells>
  <pageMargins left="0.55000000000000004" right="0.6" top="0.75" bottom="0.75" header="0.38" footer="0.3"/>
  <pageSetup paperSize="9" scale="8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"/>
  <sheetViews>
    <sheetView view="pageBreakPreview" zoomScale="110" zoomScaleNormal="100" zoomScaleSheetLayoutView="110" workbookViewId="0">
      <selection activeCell="E38" sqref="E38"/>
    </sheetView>
  </sheetViews>
  <sheetFormatPr defaultRowHeight="15" x14ac:dyDescent="0.25"/>
  <cols>
    <col min="3" max="3" width="3.85546875" customWidth="1"/>
    <col min="4" max="4" width="13.28515625" bestFit="1" customWidth="1"/>
    <col min="6" max="7" width="2.85546875" customWidth="1"/>
    <col min="8" max="8" width="14.140625" customWidth="1"/>
    <col min="9" max="9" width="3.7109375" customWidth="1"/>
    <col min="10" max="10" width="14.42578125" bestFit="1" customWidth="1"/>
    <col min="11" max="11" width="7.140625" customWidth="1"/>
    <col min="12" max="12" width="5.42578125" customWidth="1"/>
    <col min="13" max="13" width="7.85546875" customWidth="1"/>
  </cols>
  <sheetData>
    <row r="1" spans="1:20" s="135" customFormat="1" x14ac:dyDescent="0.25">
      <c r="A1" s="110"/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</row>
    <row r="2" spans="1:20" s="110" customFormat="1" ht="15.95" customHeight="1" x14ac:dyDescent="0.25">
      <c r="A2" s="136"/>
      <c r="B2" s="137"/>
      <c r="C2" s="137"/>
      <c r="D2" s="137"/>
      <c r="E2" s="137"/>
      <c r="F2" s="138"/>
      <c r="G2" s="136"/>
      <c r="H2" s="137" t="s">
        <v>141</v>
      </c>
      <c r="I2" s="137" t="s">
        <v>2</v>
      </c>
      <c r="J2" s="515" t="s">
        <v>62</v>
      </c>
      <c r="K2" s="137"/>
      <c r="L2" s="137"/>
      <c r="M2" s="138"/>
    </row>
    <row r="3" spans="1:20" s="110" customFormat="1" ht="15.95" customHeight="1" x14ac:dyDescent="0.25">
      <c r="A3" s="139"/>
      <c r="B3" s="140"/>
      <c r="C3" s="140"/>
      <c r="D3" s="140"/>
      <c r="E3" s="140"/>
      <c r="F3" s="141"/>
      <c r="G3" s="139"/>
      <c r="H3" s="140" t="s">
        <v>142</v>
      </c>
      <c r="I3" s="140"/>
      <c r="J3" s="140"/>
      <c r="K3" s="140"/>
      <c r="L3" s="140"/>
      <c r="M3" s="141"/>
    </row>
    <row r="4" spans="1:20" s="110" customFormat="1" ht="15.95" customHeight="1" x14ac:dyDescent="0.25">
      <c r="A4" s="139"/>
      <c r="B4" s="140"/>
      <c r="C4" s="140"/>
      <c r="D4" s="140"/>
      <c r="E4" s="140"/>
      <c r="F4" s="141"/>
      <c r="G4" s="139"/>
      <c r="H4" s="140" t="s">
        <v>143</v>
      </c>
      <c r="I4" s="140" t="s">
        <v>2</v>
      </c>
      <c r="J4" s="436" t="str">
        <f>VLOOKUP('hal1'!N8,Data!A1:M601,12,FALSE)</f>
        <v>16 Januari 2017</v>
      </c>
      <c r="K4" s="436"/>
      <c r="L4" s="140"/>
      <c r="M4" s="141"/>
    </row>
    <row r="5" spans="1:20" s="110" customFormat="1" ht="15.95" customHeight="1" x14ac:dyDescent="0.25">
      <c r="A5" s="139"/>
      <c r="B5" s="140"/>
      <c r="C5" s="140"/>
      <c r="D5" s="140"/>
      <c r="E5" s="140"/>
      <c r="F5" s="141"/>
      <c r="G5" s="139"/>
      <c r="H5" s="140" t="s">
        <v>144</v>
      </c>
      <c r="I5" s="140" t="s">
        <v>2</v>
      </c>
      <c r="J5" s="156" t="str">
        <f>VLOOKUP('hal1'!N8,Data!A1:M601,7,FALSE)</f>
        <v>Universitas Indonesia, Depok</v>
      </c>
      <c r="K5" s="140"/>
      <c r="L5" s="140"/>
      <c r="M5" s="141"/>
    </row>
    <row r="6" spans="1:20" s="110" customFormat="1" ht="15.95" customHeight="1" x14ac:dyDescent="0.25">
      <c r="A6" s="139"/>
      <c r="B6" s="140"/>
      <c r="C6" s="140"/>
      <c r="D6" s="140"/>
      <c r="E6" s="140"/>
      <c r="F6" s="141"/>
      <c r="G6" s="139"/>
      <c r="H6" s="140"/>
      <c r="I6" s="140"/>
      <c r="J6" s="142"/>
      <c r="K6" s="140"/>
      <c r="L6" s="140"/>
      <c r="M6" s="141"/>
    </row>
    <row r="7" spans="1:20" s="110" customFormat="1" ht="15.95" customHeight="1" x14ac:dyDescent="0.25">
      <c r="A7" s="139"/>
      <c r="B7" s="140"/>
      <c r="C7" s="140"/>
      <c r="D7" s="140"/>
      <c r="E7" s="140"/>
      <c r="F7" s="141"/>
      <c r="G7" s="139"/>
      <c r="H7" s="511" t="s">
        <v>570</v>
      </c>
      <c r="I7" s="511"/>
      <c r="J7" s="511"/>
      <c r="K7" s="511"/>
      <c r="L7" s="511"/>
      <c r="M7" s="512"/>
      <c r="O7" s="409" t="s">
        <v>570</v>
      </c>
      <c r="P7" s="409"/>
      <c r="Q7" s="409"/>
      <c r="R7" s="409"/>
      <c r="S7" s="409"/>
      <c r="T7" s="434"/>
    </row>
    <row r="8" spans="1:20" s="110" customFormat="1" ht="15.95" customHeight="1" x14ac:dyDescent="0.25">
      <c r="A8" s="139"/>
      <c r="B8" s="140"/>
      <c r="C8" s="140"/>
      <c r="D8" s="140"/>
      <c r="E8" s="140"/>
      <c r="F8" s="141"/>
      <c r="G8" s="139"/>
      <c r="H8" s="140"/>
      <c r="I8" s="140"/>
      <c r="J8" s="140"/>
      <c r="K8" s="140"/>
      <c r="L8" s="140"/>
      <c r="M8" s="141"/>
      <c r="O8" s="140"/>
      <c r="P8" s="140"/>
      <c r="Q8" s="140"/>
      <c r="R8" s="140"/>
      <c r="S8" s="140"/>
      <c r="T8" s="141"/>
    </row>
    <row r="9" spans="1:20" s="110" customFormat="1" ht="33" customHeight="1" x14ac:dyDescent="0.25">
      <c r="A9" s="139"/>
      <c r="B9" s="140"/>
      <c r="C9" s="140"/>
      <c r="D9" s="140"/>
      <c r="E9" s="140"/>
      <c r="F9" s="141"/>
      <c r="G9" s="139"/>
      <c r="H9" s="140"/>
      <c r="I9" s="140"/>
      <c r="J9" s="140"/>
      <c r="K9" s="140"/>
      <c r="L9" s="140"/>
      <c r="M9" s="141"/>
      <c r="O9" s="140"/>
      <c r="P9" s="140"/>
      <c r="Q9" s="140"/>
      <c r="R9" s="140"/>
      <c r="S9" s="140"/>
      <c r="T9" s="141"/>
    </row>
    <row r="10" spans="1:20" s="110" customFormat="1" ht="15.95" customHeight="1" x14ac:dyDescent="0.25">
      <c r="A10" s="139"/>
      <c r="B10" s="140"/>
      <c r="C10" s="140"/>
      <c r="D10" s="140"/>
      <c r="E10" s="140"/>
      <c r="F10" s="141"/>
      <c r="G10" s="139"/>
      <c r="H10" s="513" t="s">
        <v>290</v>
      </c>
      <c r="I10" s="513"/>
      <c r="J10" s="513"/>
      <c r="K10" s="513"/>
      <c r="L10" s="513"/>
      <c r="M10" s="514"/>
      <c r="O10" s="411" t="s">
        <v>571</v>
      </c>
      <c r="P10" s="411"/>
      <c r="Q10" s="411"/>
      <c r="R10" s="411"/>
      <c r="S10" s="411"/>
      <c r="T10" s="435"/>
    </row>
    <row r="11" spans="1:20" s="110" customFormat="1" ht="15.95" customHeight="1" x14ac:dyDescent="0.25">
      <c r="A11" s="139"/>
      <c r="B11" s="140"/>
      <c r="C11" s="140"/>
      <c r="D11" s="140"/>
      <c r="E11" s="140"/>
      <c r="F11" s="141"/>
      <c r="G11" s="139"/>
      <c r="H11" s="511" t="s">
        <v>291</v>
      </c>
      <c r="I11" s="511"/>
      <c r="J11" s="511"/>
      <c r="K11" s="511"/>
      <c r="L11" s="511"/>
      <c r="M11" s="512"/>
      <c r="O11" s="409" t="s">
        <v>184</v>
      </c>
      <c r="P11" s="409"/>
      <c r="Q11" s="409"/>
      <c r="R11" s="409"/>
      <c r="S11" s="409"/>
      <c r="T11" s="434"/>
    </row>
    <row r="12" spans="1:20" s="110" customFormat="1" ht="15.95" customHeight="1" x14ac:dyDescent="0.25">
      <c r="A12" s="139"/>
      <c r="B12" s="140"/>
      <c r="C12" s="140"/>
      <c r="D12" s="140"/>
      <c r="E12" s="140"/>
      <c r="F12" s="141"/>
      <c r="G12" s="139"/>
      <c r="H12" s="143"/>
      <c r="I12" s="143"/>
      <c r="J12" s="143"/>
      <c r="K12" s="143"/>
      <c r="L12" s="143"/>
      <c r="M12" s="144"/>
    </row>
    <row r="13" spans="1:20" s="110" customFormat="1" ht="15.95" customHeight="1" x14ac:dyDescent="0.25">
      <c r="A13" s="136" t="s">
        <v>145</v>
      </c>
      <c r="B13" s="137"/>
      <c r="C13" s="137" t="s">
        <v>2</v>
      </c>
      <c r="D13" s="157" t="str">
        <f>J5</f>
        <v>Universitas Indonesia, Depok</v>
      </c>
      <c r="E13" s="137"/>
      <c r="F13" s="138"/>
      <c r="G13" s="136"/>
      <c r="H13" s="137" t="s">
        <v>146</v>
      </c>
      <c r="I13" s="137" t="s">
        <v>2</v>
      </c>
      <c r="J13" s="157" t="str">
        <f>D13</f>
        <v>Universitas Indonesia, Depok</v>
      </c>
      <c r="K13" s="137"/>
      <c r="L13" s="137"/>
      <c r="M13" s="138"/>
    </row>
    <row r="14" spans="1:20" s="110" customFormat="1" ht="15.95" customHeight="1" x14ac:dyDescent="0.25">
      <c r="A14" s="139" t="s">
        <v>147</v>
      </c>
      <c r="B14" s="140"/>
      <c r="C14" s="140" t="s">
        <v>2</v>
      </c>
      <c r="D14" s="436" t="str">
        <f>J4</f>
        <v>16 Januari 2017</v>
      </c>
      <c r="E14" s="436"/>
      <c r="F14" s="141"/>
      <c r="G14" s="139"/>
      <c r="H14" s="140" t="s">
        <v>139</v>
      </c>
      <c r="I14" s="140" t="s">
        <v>2</v>
      </c>
      <c r="J14" s="436" t="str">
        <f>VLOOKUP('hal1'!N8,Data!A1:M601,13,FALSE)</f>
        <v>16 Januari 2017</v>
      </c>
      <c r="K14" s="436"/>
      <c r="L14" s="140"/>
      <c r="M14" s="141"/>
    </row>
    <row r="15" spans="1:20" s="110" customFormat="1" ht="15.95" customHeight="1" x14ac:dyDescent="0.25">
      <c r="A15" s="139"/>
      <c r="B15" s="140"/>
      <c r="C15" s="140"/>
      <c r="D15" s="140"/>
      <c r="E15" s="140"/>
      <c r="F15" s="141"/>
      <c r="G15" s="139"/>
      <c r="H15" s="140" t="s">
        <v>148</v>
      </c>
      <c r="I15" s="140" t="s">
        <v>2</v>
      </c>
      <c r="J15" s="516" t="str">
        <f>J2</f>
        <v>Jakarta</v>
      </c>
      <c r="K15" s="140"/>
      <c r="L15" s="140"/>
      <c r="M15" s="141"/>
    </row>
    <row r="16" spans="1:20" s="110" customFormat="1" ht="62.25" customHeight="1" x14ac:dyDescent="0.25">
      <c r="A16" s="139" t="s">
        <v>149</v>
      </c>
      <c r="B16" s="140"/>
      <c r="C16" s="140"/>
      <c r="D16" s="140"/>
      <c r="E16" s="140"/>
      <c r="F16" s="141"/>
      <c r="G16" s="139"/>
      <c r="H16" s="140"/>
      <c r="I16" s="140"/>
      <c r="J16" s="140"/>
      <c r="K16" s="140"/>
      <c r="L16" s="140"/>
      <c r="M16" s="141"/>
    </row>
    <row r="17" spans="1:13" s="110" customFormat="1" ht="15.95" customHeight="1" x14ac:dyDescent="0.25">
      <c r="A17" s="139"/>
      <c r="B17" s="140"/>
      <c r="C17" s="140"/>
      <c r="D17" s="140"/>
      <c r="E17" s="140"/>
      <c r="F17" s="141"/>
      <c r="G17" s="139"/>
      <c r="H17" s="140"/>
      <c r="I17" s="140"/>
      <c r="J17" s="140"/>
      <c r="K17" s="140"/>
      <c r="L17" s="140"/>
      <c r="M17" s="141"/>
    </row>
    <row r="18" spans="1:13" s="110" customFormat="1" ht="15.95" customHeight="1" x14ac:dyDescent="0.25">
      <c r="A18" s="139"/>
      <c r="B18" s="140"/>
      <c r="C18" s="140"/>
      <c r="D18" s="140"/>
      <c r="E18" s="140"/>
      <c r="F18" s="141"/>
      <c r="G18" s="139"/>
      <c r="H18" s="140"/>
      <c r="I18" s="140"/>
      <c r="J18" s="140"/>
      <c r="K18" s="140"/>
      <c r="L18" s="140"/>
      <c r="M18" s="141"/>
    </row>
    <row r="19" spans="1:13" s="110" customFormat="1" ht="15.95" customHeight="1" x14ac:dyDescent="0.25">
      <c r="A19" s="139"/>
      <c r="B19" s="140"/>
      <c r="C19" s="140"/>
      <c r="D19" s="140"/>
      <c r="E19" s="140"/>
      <c r="F19" s="141"/>
      <c r="G19" s="139"/>
      <c r="H19" s="140"/>
      <c r="I19" s="140"/>
      <c r="J19" s="140"/>
      <c r="K19" s="140"/>
      <c r="L19" s="140"/>
      <c r="M19" s="141"/>
    </row>
    <row r="20" spans="1:13" s="110" customFormat="1" ht="15.95" customHeight="1" x14ac:dyDescent="0.25">
      <c r="A20" s="136" t="s">
        <v>150</v>
      </c>
      <c r="B20" s="137"/>
      <c r="C20" s="137" t="s">
        <v>2</v>
      </c>
      <c r="D20" s="137"/>
      <c r="E20" s="137"/>
      <c r="F20" s="138"/>
      <c r="G20" s="136"/>
      <c r="H20" s="137" t="s">
        <v>151</v>
      </c>
      <c r="I20" s="137" t="s">
        <v>2</v>
      </c>
      <c r="J20" s="137"/>
      <c r="K20" s="137"/>
      <c r="L20" s="137"/>
      <c r="M20" s="138"/>
    </row>
    <row r="21" spans="1:13" s="110" customFormat="1" ht="15.95" customHeight="1" x14ac:dyDescent="0.25">
      <c r="A21" s="139" t="s">
        <v>152</v>
      </c>
      <c r="B21" s="140"/>
      <c r="C21" s="140" t="s">
        <v>2</v>
      </c>
      <c r="D21" s="140"/>
      <c r="E21" s="140"/>
      <c r="F21" s="141"/>
      <c r="G21" s="139"/>
      <c r="H21" s="140" t="s">
        <v>153</v>
      </c>
      <c r="I21" s="140" t="s">
        <v>2</v>
      </c>
      <c r="J21" s="140"/>
      <c r="K21" s="140"/>
      <c r="L21" s="140"/>
      <c r="M21" s="141"/>
    </row>
    <row r="22" spans="1:13" s="110" customFormat="1" ht="16.5" customHeight="1" x14ac:dyDescent="0.25">
      <c r="A22" s="139"/>
      <c r="B22" s="140"/>
      <c r="C22" s="140"/>
      <c r="D22" s="140"/>
      <c r="E22" s="140"/>
      <c r="F22" s="141"/>
      <c r="G22" s="139"/>
      <c r="H22" s="140" t="s">
        <v>154</v>
      </c>
      <c r="I22" s="140" t="s">
        <v>2</v>
      </c>
      <c r="J22" s="140"/>
      <c r="K22" s="140"/>
      <c r="L22" s="140"/>
      <c r="M22" s="141"/>
    </row>
    <row r="23" spans="1:13" s="110" customFormat="1" ht="16.5" customHeight="1" x14ac:dyDescent="0.25">
      <c r="A23" s="315"/>
      <c r="B23" s="140"/>
      <c r="C23" s="140"/>
      <c r="D23" s="140"/>
      <c r="E23" s="140"/>
      <c r="F23" s="141"/>
      <c r="G23" s="315"/>
      <c r="H23" s="140"/>
      <c r="I23" s="140"/>
      <c r="J23" s="140"/>
      <c r="K23" s="140"/>
      <c r="L23" s="140"/>
      <c r="M23" s="141"/>
    </row>
    <row r="24" spans="1:13" s="110" customFormat="1" ht="16.5" customHeight="1" x14ac:dyDescent="0.25">
      <c r="A24" s="315"/>
      <c r="B24" s="140"/>
      <c r="C24" s="140"/>
      <c r="D24" s="140"/>
      <c r="E24" s="140"/>
      <c r="F24" s="141"/>
      <c r="G24" s="315"/>
      <c r="H24" s="140"/>
      <c r="I24" s="140"/>
      <c r="J24" s="140"/>
      <c r="K24" s="140"/>
      <c r="L24" s="140"/>
      <c r="M24" s="141"/>
    </row>
    <row r="25" spans="1:13" s="110" customFormat="1" ht="16.5" customHeight="1" x14ac:dyDescent="0.25">
      <c r="A25" s="315"/>
      <c r="B25" s="140"/>
      <c r="C25" s="140"/>
      <c r="D25" s="140"/>
      <c r="E25" s="140"/>
      <c r="F25" s="141"/>
      <c r="G25" s="315"/>
      <c r="H25" s="140"/>
      <c r="I25" s="140"/>
      <c r="J25" s="140"/>
      <c r="K25" s="140"/>
      <c r="L25" s="140"/>
      <c r="M25" s="141"/>
    </row>
    <row r="26" spans="1:13" s="110" customFormat="1" ht="16.5" customHeight="1" x14ac:dyDescent="0.25">
      <c r="A26" s="315"/>
      <c r="B26" s="140"/>
      <c r="C26" s="140"/>
      <c r="D26" s="140"/>
      <c r="E26" s="140"/>
      <c r="F26" s="141"/>
      <c r="G26" s="315"/>
      <c r="H26" s="140"/>
      <c r="I26" s="140"/>
      <c r="J26" s="140"/>
      <c r="K26" s="140"/>
      <c r="L26" s="140"/>
      <c r="M26" s="141"/>
    </row>
    <row r="27" spans="1:13" s="110" customFormat="1" ht="15.95" customHeight="1" x14ac:dyDescent="0.25">
      <c r="A27" s="139"/>
      <c r="B27" s="140"/>
      <c r="C27" s="140"/>
      <c r="D27" s="140"/>
      <c r="E27" s="140"/>
      <c r="F27" s="141"/>
      <c r="G27" s="139"/>
      <c r="H27" s="140"/>
      <c r="I27" s="140"/>
      <c r="J27" s="140"/>
      <c r="K27" s="140"/>
      <c r="L27" s="140"/>
      <c r="M27" s="141"/>
    </row>
    <row r="28" spans="1:13" s="110" customFormat="1" ht="15.95" customHeight="1" x14ac:dyDescent="0.25">
      <c r="A28" s="145"/>
      <c r="B28" s="146"/>
      <c r="C28" s="146"/>
      <c r="D28" s="146"/>
      <c r="E28" s="146"/>
      <c r="F28" s="147"/>
      <c r="G28" s="145"/>
      <c r="H28" s="146"/>
      <c r="I28" s="146"/>
      <c r="J28" s="146"/>
      <c r="K28" s="146"/>
      <c r="L28" s="146"/>
      <c r="M28" s="147"/>
    </row>
    <row r="29" spans="1:13" s="110" customFormat="1" ht="15.95" customHeight="1" x14ac:dyDescent="0.25">
      <c r="A29" s="136" t="s">
        <v>155</v>
      </c>
      <c r="B29" s="137"/>
      <c r="C29" s="137" t="s">
        <v>2</v>
      </c>
      <c r="D29" s="137"/>
      <c r="E29" s="137"/>
      <c r="F29" s="138"/>
      <c r="G29" s="136"/>
      <c r="H29" s="137" t="s">
        <v>156</v>
      </c>
      <c r="I29" s="137" t="s">
        <v>2</v>
      </c>
      <c r="J29" s="137"/>
      <c r="K29" s="137"/>
      <c r="L29" s="137"/>
      <c r="M29" s="138"/>
    </row>
    <row r="30" spans="1:13" s="110" customFormat="1" ht="15.95" customHeight="1" x14ac:dyDescent="0.25">
      <c r="A30" s="139" t="s">
        <v>147</v>
      </c>
      <c r="B30" s="140"/>
      <c r="C30" s="140" t="s">
        <v>2</v>
      </c>
      <c r="D30" s="140"/>
      <c r="E30" s="140"/>
      <c r="F30" s="141"/>
      <c r="G30" s="139"/>
      <c r="H30" s="140" t="s">
        <v>157</v>
      </c>
      <c r="I30" s="140" t="s">
        <v>2</v>
      </c>
      <c r="J30" s="140"/>
      <c r="K30" s="140"/>
      <c r="L30" s="140"/>
      <c r="M30" s="141"/>
    </row>
    <row r="31" spans="1:13" s="110" customFormat="1" ht="15.95" customHeight="1" x14ac:dyDescent="0.25">
      <c r="A31" s="139"/>
      <c r="B31" s="140"/>
      <c r="C31" s="140"/>
      <c r="D31" s="140"/>
      <c r="E31" s="140"/>
      <c r="F31" s="141"/>
      <c r="G31" s="139"/>
      <c r="H31" s="140" t="s">
        <v>153</v>
      </c>
      <c r="I31" s="140" t="s">
        <v>2</v>
      </c>
      <c r="J31" s="140"/>
      <c r="K31" s="140"/>
      <c r="L31" s="140"/>
      <c r="M31" s="141"/>
    </row>
    <row r="32" spans="1:13" s="110" customFormat="1" ht="15.95" customHeight="1" x14ac:dyDescent="0.25">
      <c r="A32" s="315"/>
      <c r="B32" s="140"/>
      <c r="C32" s="140"/>
      <c r="D32" s="140"/>
      <c r="E32" s="140"/>
      <c r="F32" s="141"/>
      <c r="G32" s="315"/>
      <c r="H32" s="140"/>
      <c r="I32" s="140"/>
      <c r="J32" s="140"/>
      <c r="K32" s="140"/>
      <c r="L32" s="140"/>
      <c r="M32" s="141"/>
    </row>
    <row r="33" spans="1:13" s="110" customFormat="1" ht="15.95" customHeight="1" x14ac:dyDescent="0.25">
      <c r="A33" s="315"/>
      <c r="B33" s="140"/>
      <c r="C33" s="140"/>
      <c r="D33" s="140"/>
      <c r="E33" s="140"/>
      <c r="F33" s="141"/>
      <c r="G33" s="315"/>
      <c r="H33" s="140"/>
      <c r="I33" s="140"/>
      <c r="J33" s="140"/>
      <c r="K33" s="140"/>
      <c r="L33" s="140"/>
      <c r="M33" s="141"/>
    </row>
    <row r="34" spans="1:13" s="110" customFormat="1" ht="15.95" customHeight="1" x14ac:dyDescent="0.25">
      <c r="A34" s="315"/>
      <c r="B34" s="140"/>
      <c r="C34" s="140"/>
      <c r="D34" s="140"/>
      <c r="E34" s="140"/>
      <c r="F34" s="141"/>
      <c r="G34" s="315"/>
      <c r="H34" s="140"/>
      <c r="I34" s="140"/>
      <c r="J34" s="140"/>
      <c r="K34" s="140"/>
      <c r="L34" s="140"/>
      <c r="M34" s="141"/>
    </row>
    <row r="35" spans="1:13" s="110" customFormat="1" ht="15.95" customHeight="1" x14ac:dyDescent="0.25">
      <c r="A35" s="139"/>
      <c r="B35" s="140"/>
      <c r="C35" s="140"/>
      <c r="D35" s="140"/>
      <c r="E35" s="140"/>
      <c r="F35" s="141"/>
      <c r="G35" s="139"/>
      <c r="H35" s="140"/>
      <c r="I35" s="140"/>
      <c r="J35" s="140"/>
      <c r="K35" s="140"/>
      <c r="L35" s="140"/>
      <c r="M35" s="141"/>
    </row>
    <row r="36" spans="1:13" s="110" customFormat="1" ht="15.95" customHeight="1" x14ac:dyDescent="0.25">
      <c r="A36" s="145"/>
      <c r="B36" s="146"/>
      <c r="C36" s="146"/>
      <c r="D36" s="146"/>
      <c r="E36" s="146"/>
      <c r="F36" s="147"/>
      <c r="G36" s="145"/>
      <c r="H36" s="146"/>
      <c r="I36" s="146"/>
      <c r="J36" s="146"/>
      <c r="K36" s="146"/>
      <c r="L36" s="146"/>
      <c r="M36" s="147"/>
    </row>
    <row r="37" spans="1:13" s="110" customFormat="1" ht="15.95" customHeight="1" x14ac:dyDescent="0.25">
      <c r="A37" s="139" t="s">
        <v>158</v>
      </c>
      <c r="B37" s="140"/>
      <c r="C37" s="140" t="s">
        <v>2</v>
      </c>
      <c r="D37" s="516" t="str">
        <f>J15</f>
        <v>Jakarta</v>
      </c>
      <c r="E37" s="140"/>
      <c r="F37" s="141"/>
      <c r="G37" s="139"/>
      <c r="H37" s="140" t="s">
        <v>159</v>
      </c>
      <c r="I37" s="140"/>
      <c r="J37" s="140"/>
      <c r="K37" s="140"/>
      <c r="L37" s="140"/>
      <c r="M37" s="141"/>
    </row>
    <row r="38" spans="1:13" s="110" customFormat="1" ht="15.95" customHeight="1" x14ac:dyDescent="0.25">
      <c r="A38" s="139" t="s">
        <v>142</v>
      </c>
      <c r="B38" s="140"/>
      <c r="C38" s="140"/>
      <c r="D38" s="140"/>
      <c r="E38" s="140"/>
      <c r="F38" s="141"/>
      <c r="G38" s="139"/>
      <c r="H38" s="140" t="s">
        <v>160</v>
      </c>
      <c r="I38" s="140"/>
      <c r="J38" s="140"/>
      <c r="K38" s="140"/>
      <c r="L38" s="140"/>
      <c r="M38" s="141"/>
    </row>
    <row r="39" spans="1:13" s="110" customFormat="1" ht="15.95" customHeight="1" x14ac:dyDescent="0.25">
      <c r="A39" s="139" t="s">
        <v>143</v>
      </c>
      <c r="B39" s="140"/>
      <c r="C39" s="140" t="s">
        <v>2</v>
      </c>
      <c r="D39" s="436" t="str">
        <f>J14</f>
        <v>16 Januari 2017</v>
      </c>
      <c r="E39" s="436"/>
      <c r="F39" s="141"/>
      <c r="G39" s="139"/>
      <c r="H39" s="140" t="s">
        <v>161</v>
      </c>
      <c r="I39" s="140"/>
      <c r="J39" s="140"/>
      <c r="K39" s="140"/>
      <c r="L39" s="140"/>
      <c r="M39" s="141"/>
    </row>
    <row r="40" spans="1:13" s="110" customFormat="1" ht="15.95" customHeight="1" x14ac:dyDescent="0.25">
      <c r="A40" s="139"/>
      <c r="B40" s="140"/>
      <c r="C40" s="140"/>
      <c r="D40" s="140"/>
      <c r="E40" s="140"/>
      <c r="F40" s="141"/>
      <c r="G40" s="139"/>
      <c r="H40" s="140"/>
      <c r="I40" s="140"/>
      <c r="J40" s="140"/>
      <c r="K40" s="140"/>
      <c r="L40" s="140"/>
      <c r="M40" s="141"/>
    </row>
    <row r="41" spans="1:13" s="110" customFormat="1" ht="15.95" customHeight="1" x14ac:dyDescent="0.25">
      <c r="A41" s="139"/>
      <c r="B41" s="140"/>
      <c r="C41" s="409" t="s">
        <v>162</v>
      </c>
      <c r="D41" s="409"/>
      <c r="E41" s="409"/>
      <c r="F41" s="434"/>
      <c r="G41" s="148"/>
      <c r="H41" s="140"/>
      <c r="I41" s="140"/>
      <c r="J41" s="149" t="s">
        <v>162</v>
      </c>
      <c r="K41" s="149"/>
      <c r="L41" s="140"/>
      <c r="M41" s="150"/>
    </row>
    <row r="42" spans="1:13" s="110" customFormat="1" ht="15.95" customHeight="1" x14ac:dyDescent="0.25">
      <c r="A42" s="139"/>
      <c r="B42" s="140"/>
      <c r="C42" s="140"/>
      <c r="D42" s="140"/>
      <c r="E42" s="140"/>
      <c r="F42" s="141"/>
      <c r="G42" s="139"/>
      <c r="H42" s="140"/>
      <c r="I42" s="140"/>
      <c r="J42" s="140"/>
      <c r="K42" s="140"/>
      <c r="L42" s="140"/>
      <c r="M42" s="141"/>
    </row>
    <row r="43" spans="1:13" s="110" customFormat="1" ht="15.95" customHeight="1" x14ac:dyDescent="0.25">
      <c r="A43" s="139"/>
      <c r="B43" s="140"/>
      <c r="C43" s="140"/>
      <c r="D43" s="140"/>
      <c r="E43" s="140"/>
      <c r="F43" s="141"/>
      <c r="G43" s="139"/>
      <c r="H43" s="140"/>
      <c r="I43" s="140"/>
      <c r="J43" s="140"/>
      <c r="K43" s="140"/>
      <c r="L43" s="140"/>
      <c r="M43" s="141"/>
    </row>
    <row r="44" spans="1:13" s="110" customFormat="1" ht="15.95" customHeight="1" x14ac:dyDescent="0.25">
      <c r="A44" s="139"/>
      <c r="B44" s="140"/>
      <c r="C44" s="140"/>
      <c r="D44" s="140"/>
      <c r="E44" s="140"/>
      <c r="F44" s="141"/>
      <c r="G44" s="139"/>
      <c r="H44" s="140"/>
      <c r="I44" s="140"/>
      <c r="J44" s="140"/>
      <c r="K44" s="140"/>
      <c r="L44" s="140"/>
      <c r="M44" s="141"/>
    </row>
    <row r="45" spans="1:13" s="110" customFormat="1" ht="15.95" customHeight="1" x14ac:dyDescent="0.25">
      <c r="A45" s="139"/>
      <c r="B45" s="140"/>
      <c r="C45" s="411" t="s">
        <v>65</v>
      </c>
      <c r="D45" s="411"/>
      <c r="E45" s="411"/>
      <c r="F45" s="435"/>
      <c r="G45" s="151"/>
      <c r="H45" s="140"/>
      <c r="I45" s="140"/>
      <c r="J45" s="152" t="s">
        <v>65</v>
      </c>
      <c r="K45" s="152"/>
      <c r="L45" s="140"/>
      <c r="M45" s="153"/>
    </row>
    <row r="46" spans="1:13" s="110" customFormat="1" ht="15.95" customHeight="1" x14ac:dyDescent="0.25">
      <c r="A46" s="139"/>
      <c r="B46" s="140"/>
      <c r="C46" s="409" t="s">
        <v>140</v>
      </c>
      <c r="D46" s="409"/>
      <c r="E46" s="409"/>
      <c r="F46" s="434"/>
      <c r="G46" s="148"/>
      <c r="H46" s="140"/>
      <c r="I46" s="140"/>
      <c r="J46" s="149" t="s">
        <v>140</v>
      </c>
      <c r="K46" s="149"/>
      <c r="L46" s="140"/>
      <c r="M46" s="150"/>
    </row>
    <row r="47" spans="1:13" s="110" customFormat="1" ht="15.95" customHeight="1" x14ac:dyDescent="0.25">
      <c r="A47" s="145"/>
      <c r="B47" s="146"/>
      <c r="C47" s="146"/>
      <c r="D47" s="146"/>
      <c r="E47" s="146"/>
      <c r="F47" s="147"/>
      <c r="G47" s="145"/>
      <c r="H47" s="146"/>
      <c r="I47" s="146"/>
      <c r="J47" s="146"/>
      <c r="K47" s="146"/>
      <c r="L47" s="146"/>
      <c r="M47" s="147"/>
    </row>
    <row r="48" spans="1:13" s="110" customFormat="1" ht="15.95" customHeight="1" x14ac:dyDescent="0.25">
      <c r="A48" s="136" t="s">
        <v>163</v>
      </c>
      <c r="B48" s="137"/>
      <c r="C48" s="137"/>
      <c r="D48" s="137"/>
      <c r="E48" s="137"/>
      <c r="F48" s="137"/>
      <c r="G48" s="137"/>
      <c r="H48" s="137"/>
      <c r="I48" s="137"/>
      <c r="J48" s="137"/>
      <c r="K48" s="137"/>
      <c r="L48" s="137"/>
      <c r="M48" s="138"/>
    </row>
    <row r="49" spans="1:13" s="110" customFormat="1" ht="15.95" customHeight="1" x14ac:dyDescent="0.25">
      <c r="A49" s="154" t="s">
        <v>164</v>
      </c>
      <c r="B49" s="140"/>
      <c r="C49" s="140"/>
      <c r="D49" s="140"/>
      <c r="E49" s="140"/>
      <c r="F49" s="140"/>
      <c r="G49" s="140"/>
      <c r="H49" s="140"/>
      <c r="I49" s="140"/>
      <c r="J49" s="140"/>
      <c r="K49" s="140"/>
      <c r="L49" s="140"/>
      <c r="M49" s="141"/>
    </row>
    <row r="50" spans="1:13" s="110" customFormat="1" ht="15.95" customHeight="1" x14ac:dyDescent="0.25">
      <c r="A50" s="139" t="s">
        <v>165</v>
      </c>
      <c r="B50" s="140"/>
      <c r="C50" s="140"/>
      <c r="D50" s="140"/>
      <c r="E50" s="140"/>
      <c r="F50" s="140"/>
      <c r="G50" s="140"/>
      <c r="H50" s="140"/>
      <c r="I50" s="140"/>
      <c r="J50" s="140"/>
      <c r="K50" s="140"/>
      <c r="L50" s="140"/>
      <c r="M50" s="141"/>
    </row>
    <row r="51" spans="1:13" s="110" customFormat="1" ht="15.95" customHeight="1" x14ac:dyDescent="0.25">
      <c r="A51" s="139" t="s">
        <v>166</v>
      </c>
      <c r="B51" s="140"/>
      <c r="C51" s="140"/>
      <c r="D51" s="140"/>
      <c r="E51" s="140"/>
      <c r="F51" s="140"/>
      <c r="G51" s="140"/>
      <c r="H51" s="140"/>
      <c r="I51" s="140"/>
      <c r="J51" s="140"/>
      <c r="K51" s="140"/>
      <c r="L51" s="140"/>
      <c r="M51" s="141"/>
    </row>
    <row r="52" spans="1:13" s="110" customFormat="1" ht="15.95" customHeight="1" x14ac:dyDescent="0.25">
      <c r="A52" s="145"/>
      <c r="B52" s="146"/>
      <c r="C52" s="146"/>
      <c r="D52" s="146"/>
      <c r="E52" s="146"/>
      <c r="F52" s="146"/>
      <c r="G52" s="146"/>
      <c r="H52" s="146"/>
      <c r="I52" s="146"/>
      <c r="J52" s="146"/>
      <c r="K52" s="146"/>
      <c r="L52" s="146"/>
      <c r="M52" s="147"/>
    </row>
  </sheetData>
  <mergeCells count="13">
    <mergeCell ref="C45:F45"/>
    <mergeCell ref="C46:F46"/>
    <mergeCell ref="J4:K4"/>
    <mergeCell ref="H7:M7"/>
    <mergeCell ref="H10:M10"/>
    <mergeCell ref="H11:M11"/>
    <mergeCell ref="D14:E14"/>
    <mergeCell ref="J14:K14"/>
    <mergeCell ref="O7:T7"/>
    <mergeCell ref="O10:T10"/>
    <mergeCell ref="O11:T11"/>
    <mergeCell ref="D39:E39"/>
    <mergeCell ref="C41:F41"/>
  </mergeCells>
  <pageMargins left="0.70866141732283472" right="0.70866141732283472" top="0.74803149606299213" bottom="0.74803149606299213" header="0.31496062992125984" footer="0.31496062992125984"/>
  <pageSetup paperSize="9" scale="8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view="pageBreakPreview" zoomScaleNormal="75" zoomScaleSheetLayoutView="100" workbookViewId="0">
      <selection activeCell="L14" sqref="L14"/>
    </sheetView>
  </sheetViews>
  <sheetFormatPr defaultColWidth="9" defaultRowHeight="12.75" x14ac:dyDescent="0.2"/>
  <cols>
    <col min="1" max="1" width="6.28515625" style="9" customWidth="1"/>
    <col min="2" max="2" width="1.7109375" style="9" customWidth="1"/>
    <col min="3" max="3" width="3.7109375" style="9" customWidth="1"/>
    <col min="4" max="4" width="11.140625" style="9" customWidth="1"/>
    <col min="5" max="5" width="2.85546875" style="9" customWidth="1"/>
    <col min="6" max="6" width="3.140625" style="9" customWidth="1"/>
    <col min="7" max="7" width="2.28515625" style="9" customWidth="1"/>
    <col min="8" max="8" width="2" style="9" customWidth="1"/>
    <col min="9" max="9" width="2.140625" style="9" customWidth="1"/>
    <col min="10" max="11" width="4.42578125" style="9" customWidth="1"/>
    <col min="12" max="12" width="6.5703125" style="9" customWidth="1"/>
    <col min="13" max="13" width="7.5703125" style="9" customWidth="1"/>
    <col min="14" max="14" width="7.140625" style="9" customWidth="1"/>
    <col min="15" max="15" width="7.7109375" style="9" customWidth="1"/>
    <col min="16" max="16" width="11.5703125" style="9" customWidth="1"/>
    <col min="17" max="17" width="34.42578125" style="9" customWidth="1"/>
    <col min="18" max="18" width="9" style="2" customWidth="1"/>
    <col min="19" max="19" width="13.140625" style="9" customWidth="1"/>
    <col min="20" max="20" width="9" style="2" customWidth="1"/>
    <col min="21" max="16384" width="9" style="2"/>
  </cols>
  <sheetData>
    <row r="1" spans="1:19" ht="23.25" customHeight="1" x14ac:dyDescent="0.25">
      <c r="A1" s="443" t="s">
        <v>69</v>
      </c>
      <c r="B1" s="443"/>
      <c r="C1" s="443"/>
      <c r="D1" s="443"/>
      <c r="E1" s="443"/>
      <c r="F1" s="443"/>
      <c r="G1" s="443"/>
      <c r="H1" s="443"/>
      <c r="I1" s="443"/>
      <c r="J1" s="443"/>
      <c r="K1" s="1"/>
      <c r="L1" s="1"/>
      <c r="M1" s="1"/>
      <c r="N1" s="1"/>
      <c r="O1" s="1"/>
      <c r="P1" s="1"/>
      <c r="Q1" s="1"/>
      <c r="R1" s="1"/>
      <c r="S1" s="1"/>
    </row>
    <row r="2" spans="1:19" ht="17.100000000000001" customHeight="1" x14ac:dyDescent="0.25">
      <c r="A2" s="443" t="s">
        <v>27</v>
      </c>
      <c r="B2" s="443"/>
      <c r="C2" s="443"/>
      <c r="D2" s="443"/>
      <c r="E2" s="443"/>
      <c r="F2" s="443"/>
      <c r="G2" s="443"/>
      <c r="H2" s="443"/>
      <c r="I2" s="443"/>
      <c r="J2" s="443"/>
      <c r="K2" s="1"/>
      <c r="L2" s="1"/>
      <c r="M2" s="1"/>
      <c r="N2" s="1"/>
      <c r="O2" s="1"/>
      <c r="P2" s="1"/>
      <c r="Q2" s="1"/>
      <c r="R2" s="1"/>
      <c r="S2" s="1"/>
    </row>
    <row r="3" spans="1:19" ht="14.2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410" t="s">
        <v>176</v>
      </c>
      <c r="S3" s="410"/>
    </row>
    <row r="4" spans="1:19" ht="17.100000000000001" customHeigh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440" t="s">
        <v>28</v>
      </c>
      <c r="L4" s="440"/>
      <c r="M4" s="440"/>
      <c r="N4" s="440"/>
      <c r="O4" s="1"/>
      <c r="P4" s="1"/>
      <c r="Q4" s="1"/>
      <c r="R4" s="437">
        <f>'hal1'!N8</f>
        <v>1</v>
      </c>
      <c r="S4" s="437"/>
    </row>
    <row r="5" spans="1:19" ht="25.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437"/>
      <c r="S5" s="437"/>
    </row>
    <row r="6" spans="1:19" ht="21.95" customHeight="1" x14ac:dyDescent="0.25">
      <c r="A6" s="1"/>
      <c r="B6" s="1" t="s">
        <v>29</v>
      </c>
      <c r="C6" s="1"/>
      <c r="D6" s="1"/>
      <c r="E6" s="1"/>
      <c r="F6" s="1"/>
      <c r="G6" s="1"/>
      <c r="H6" s="1"/>
      <c r="I6" s="1" t="s">
        <v>2</v>
      </c>
      <c r="J6" s="1" t="s">
        <v>68</v>
      </c>
      <c r="K6" s="1"/>
      <c r="L6" s="1"/>
      <c r="M6" s="1"/>
      <c r="N6" s="1"/>
      <c r="O6" s="1"/>
      <c r="P6" s="1"/>
      <c r="Q6" s="1"/>
      <c r="R6" s="1"/>
      <c r="S6" s="1"/>
    </row>
    <row r="7" spans="1:19" ht="21.95" customHeight="1" x14ac:dyDescent="0.25">
      <c r="A7" s="1"/>
      <c r="B7" s="1" t="s">
        <v>30</v>
      </c>
      <c r="C7" s="1"/>
      <c r="D7" s="1"/>
      <c r="E7" s="1"/>
      <c r="F7" s="1"/>
      <c r="G7" s="1"/>
      <c r="H7" s="1"/>
      <c r="I7" s="1" t="s">
        <v>2</v>
      </c>
      <c r="J7" s="3" t="s">
        <v>22</v>
      </c>
      <c r="K7" s="441">
        <f>perhit!P19</f>
        <v>360000</v>
      </c>
      <c r="L7" s="442"/>
      <c r="M7" s="442"/>
      <c r="N7" s="3"/>
      <c r="O7" s="3"/>
      <c r="P7" s="3"/>
      <c r="Q7" s="3"/>
      <c r="R7" s="1"/>
      <c r="S7" s="1"/>
    </row>
    <row r="8" spans="1:19" ht="21.95" customHeight="1" x14ac:dyDescent="0.25">
      <c r="A8" s="1"/>
      <c r="B8" s="1" t="s">
        <v>31</v>
      </c>
      <c r="C8" s="1"/>
      <c r="D8" s="1"/>
      <c r="E8" s="1"/>
      <c r="F8" s="1"/>
      <c r="G8" s="1"/>
      <c r="H8" s="1"/>
      <c r="I8" s="1" t="s">
        <v>2</v>
      </c>
      <c r="J8" s="418" t="str">
        <f>VLOOKUP('hal1'!N8,Data!A1:M601,6,FALSE)</f>
        <v>Perjalanan Seminar Perpustakaan dalam rangka penyelenggaraan Akademik STIS</v>
      </c>
      <c r="K8" s="418"/>
      <c r="L8" s="418"/>
      <c r="M8" s="418"/>
      <c r="N8" s="418"/>
      <c r="O8" s="418"/>
      <c r="P8" s="418"/>
      <c r="Q8" s="418"/>
      <c r="R8" s="1"/>
      <c r="S8" s="1"/>
    </row>
    <row r="9" spans="1:19" ht="21.95" customHeight="1" x14ac:dyDescent="0.25">
      <c r="A9" s="1"/>
      <c r="B9" s="1"/>
      <c r="C9" s="1"/>
      <c r="D9" s="1"/>
      <c r="E9" s="1"/>
      <c r="F9" s="1"/>
      <c r="G9" s="1"/>
      <c r="H9" s="1"/>
      <c r="I9" s="1"/>
      <c r="J9" s="418"/>
      <c r="K9" s="418"/>
      <c r="L9" s="418"/>
      <c r="M9" s="418"/>
      <c r="N9" s="418"/>
      <c r="O9" s="418"/>
      <c r="P9" s="418"/>
      <c r="Q9" s="418"/>
      <c r="R9" s="1"/>
      <c r="S9" s="1"/>
    </row>
    <row r="10" spans="1:19" ht="21.95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 t="s">
        <v>70</v>
      </c>
      <c r="K10" s="99" t="str">
        <f>VLOOKUP('hal1'!N8,Data!A1:M601,7,FALSE)</f>
        <v>Universitas Indonesia, Depok</v>
      </c>
      <c r="L10" s="167"/>
      <c r="M10" s="167"/>
      <c r="N10" s="171">
        <f>VLOOKUP('hal1'!N8,Data!A1:M601,8,FALSE)</f>
        <v>1</v>
      </c>
      <c r="O10" s="164" t="s">
        <v>215</v>
      </c>
      <c r="Q10" s="99"/>
      <c r="R10" s="1"/>
      <c r="S10" s="171" t="e">
        <f>VLOOKUP('hal1'!T8,Data!G1:S1,8,FALSE)</f>
        <v>#N/A</v>
      </c>
    </row>
    <row r="11" spans="1:19" ht="25.5" customHeight="1" x14ac:dyDescent="0.25">
      <c r="A11" s="1"/>
      <c r="B11" s="1" t="s">
        <v>32</v>
      </c>
      <c r="C11" s="1"/>
      <c r="D11" s="1"/>
      <c r="E11" s="1"/>
      <c r="F11" s="1"/>
      <c r="G11" s="1"/>
      <c r="H11" s="1"/>
      <c r="I11" s="1" t="s">
        <v>2</v>
      </c>
      <c r="J11" s="3" t="s">
        <v>4</v>
      </c>
      <c r="K11" s="15" t="str">
        <f>VLOOKUP('hal1'!N8,Data!A1:M601,2,FALSE)</f>
        <v xml:space="preserve"> : 038/SPD/STIS/2017</v>
      </c>
      <c r="L11" s="3"/>
      <c r="M11" s="1"/>
      <c r="N11" s="1"/>
      <c r="O11" s="3" t="s">
        <v>57</v>
      </c>
      <c r="P11" s="445" t="str">
        <f>VLOOKUP('hal1'!N8,Data!A1:M601,9,FALSE)</f>
        <v>13 Januari 2017</v>
      </c>
      <c r="Q11" s="445"/>
      <c r="R11" s="1"/>
      <c r="S11" s="1"/>
    </row>
    <row r="12" spans="1:19" ht="21.95" customHeight="1" x14ac:dyDescent="0.25">
      <c r="A12" s="1"/>
      <c r="B12" s="1" t="s">
        <v>33</v>
      </c>
      <c r="C12" s="1"/>
      <c r="D12" s="1"/>
      <c r="E12" s="1"/>
      <c r="F12" s="1"/>
      <c r="G12" s="1"/>
      <c r="H12" s="1"/>
      <c r="I12" s="1" t="s">
        <v>2</v>
      </c>
      <c r="J12" s="1" t="s">
        <v>58</v>
      </c>
      <c r="K12" s="1"/>
      <c r="L12" s="1" t="s">
        <v>59</v>
      </c>
      <c r="M12" s="1" t="str">
        <f>K10</f>
        <v>Universitas Indonesia, Depok</v>
      </c>
      <c r="N12" s="1"/>
      <c r="O12" s="1"/>
      <c r="P12" s="1"/>
      <c r="Q12" s="14"/>
      <c r="R12" s="1"/>
      <c r="S12" s="1"/>
    </row>
    <row r="13" spans="1:19" ht="21.95" customHeight="1" x14ac:dyDescent="0.25">
      <c r="A13" s="1"/>
      <c r="B13" s="1" t="s">
        <v>19</v>
      </c>
      <c r="C13" s="1"/>
      <c r="D13" s="1"/>
      <c r="E13" s="21"/>
      <c r="F13" s="21"/>
      <c r="G13" s="21"/>
      <c r="H13" s="21"/>
      <c r="I13" s="21" t="s">
        <v>2</v>
      </c>
      <c r="J13" s="21" t="e">
        <f ca="1">PROPER([1]!terbilang(K7)&amp;" rupiah")</f>
        <v>#NAME?</v>
      </c>
      <c r="K13" s="1"/>
      <c r="L13" s="1"/>
      <c r="M13" s="1"/>
      <c r="N13" s="1"/>
      <c r="O13" s="1"/>
      <c r="P13" s="1"/>
      <c r="Q13" s="14"/>
      <c r="R13" s="1"/>
      <c r="S13" s="1"/>
    </row>
    <row r="14" spans="1:19" ht="20.25" customHeight="1" x14ac:dyDescent="0.25">
      <c r="A14" s="1"/>
      <c r="B14" s="1"/>
      <c r="C14" s="1"/>
      <c r="D14" s="21"/>
      <c r="E14" s="21"/>
      <c r="F14" s="21"/>
      <c r="G14" s="21"/>
      <c r="H14" s="21"/>
      <c r="I14" s="21"/>
      <c r="J14" s="21"/>
      <c r="K14" s="1"/>
      <c r="L14" s="1"/>
      <c r="M14" s="1"/>
      <c r="N14" s="1"/>
      <c r="O14" s="1"/>
      <c r="P14" s="1"/>
      <c r="Q14" s="14"/>
      <c r="R14" s="1"/>
      <c r="S14" s="1"/>
    </row>
    <row r="15" spans="1:19" ht="17.100000000000001" customHeight="1" x14ac:dyDescent="0.25">
      <c r="A15" s="1"/>
      <c r="B15" s="1"/>
      <c r="C15" s="1"/>
      <c r="D15" s="21"/>
      <c r="E15" s="21"/>
      <c r="F15" s="21"/>
      <c r="G15" s="21"/>
      <c r="H15" s="21"/>
      <c r="I15" s="21"/>
      <c r="J15" s="21"/>
      <c r="K15" s="1"/>
      <c r="L15" s="1"/>
      <c r="M15" s="1"/>
      <c r="N15" s="1"/>
      <c r="O15" s="1"/>
      <c r="P15" s="1"/>
      <c r="Q15" s="160" t="s">
        <v>869</v>
      </c>
      <c r="R15" s="1" t="s">
        <v>247</v>
      </c>
      <c r="S15" s="1"/>
    </row>
    <row r="16" spans="1:19" ht="17.100000000000001" customHeight="1" x14ac:dyDescent="0.25">
      <c r="A16" s="1"/>
      <c r="B16" s="1"/>
      <c r="C16" s="1"/>
      <c r="D16" s="21"/>
      <c r="E16" s="1"/>
      <c r="F16" s="1"/>
      <c r="G16" s="1"/>
      <c r="H16" s="1"/>
      <c r="I16" s="1"/>
      <c r="J16" s="438" t="s">
        <v>24</v>
      </c>
      <c r="K16" s="438"/>
      <c r="L16" s="438"/>
      <c r="M16" s="438"/>
      <c r="N16" s="438"/>
      <c r="O16" s="438"/>
      <c r="P16" s="438"/>
      <c r="Q16" s="163"/>
      <c r="R16" s="1"/>
      <c r="S16" s="1"/>
    </row>
    <row r="17" spans="1:20" ht="17.100000000000001" customHeight="1" x14ac:dyDescent="0.25">
      <c r="A17" s="1" t="s">
        <v>23</v>
      </c>
      <c r="B17" s="1"/>
      <c r="C17" s="1"/>
      <c r="D17" s="1"/>
      <c r="E17" s="1"/>
      <c r="F17" s="1"/>
      <c r="G17" s="1"/>
      <c r="H17" s="1"/>
      <c r="I17" s="1"/>
      <c r="J17" s="438" t="s">
        <v>26</v>
      </c>
      <c r="K17" s="438"/>
      <c r="L17" s="438"/>
      <c r="M17" s="438"/>
      <c r="N17" s="438"/>
      <c r="O17" s="438"/>
      <c r="P17" s="438"/>
      <c r="Q17" s="14" t="s">
        <v>25</v>
      </c>
      <c r="R17" s="1"/>
      <c r="S17" s="1"/>
    </row>
    <row r="18" spans="1:20" ht="17.100000000000001" customHeight="1" x14ac:dyDescent="0.25">
      <c r="A18" s="1" t="s">
        <v>67</v>
      </c>
      <c r="B18" s="1"/>
      <c r="C18" s="1"/>
      <c r="D18" s="1"/>
      <c r="E18" s="1"/>
      <c r="F18" s="1"/>
      <c r="G18" s="1"/>
      <c r="H18" s="1"/>
      <c r="I18" s="1"/>
      <c r="J18" s="438"/>
      <c r="K18" s="438"/>
      <c r="L18" s="438"/>
      <c r="M18" s="438"/>
      <c r="N18" s="438"/>
      <c r="O18" s="438"/>
      <c r="P18" s="438"/>
      <c r="Q18" s="1"/>
      <c r="R18" s="1"/>
      <c r="S18" s="1"/>
    </row>
    <row r="19" spans="1:20" ht="17.100000000000001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20" ht="17.100000000000001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20" ht="14.25" customHeight="1" x14ac:dyDescent="0.25">
      <c r="A21" s="55" t="str">
        <f>perhit!A33:E33</f>
        <v>Ary Wahyuni, SST</v>
      </c>
      <c r="B21" s="55"/>
      <c r="C21" s="55"/>
      <c r="D21" s="1"/>
      <c r="E21" s="55"/>
      <c r="F21" s="1"/>
      <c r="G21" s="1"/>
      <c r="H21" s="1"/>
      <c r="I21" s="1"/>
      <c r="J21" s="444" t="str">
        <f>riil!C31</f>
        <v>Indra, S.Si., M.M</v>
      </c>
      <c r="K21" s="444"/>
      <c r="L21" s="444"/>
      <c r="M21" s="444"/>
      <c r="N21" s="444"/>
      <c r="O21" s="444"/>
      <c r="P21" s="444"/>
      <c r="Q21" s="327" t="str">
        <f>perhit!Q33</f>
        <v>Ir. Suryanto A., M.M</v>
      </c>
      <c r="R21" s="1"/>
      <c r="S21" s="1"/>
    </row>
    <row r="22" spans="1:20" ht="17.100000000000001" customHeight="1" x14ac:dyDescent="0.25">
      <c r="A22" s="3" t="str">
        <f>perhit!A34</f>
        <v>NIP. 198301022007012007</v>
      </c>
      <c r="B22" s="3"/>
      <c r="C22" s="3"/>
      <c r="D22" s="55"/>
      <c r="E22" s="3"/>
      <c r="F22" s="1"/>
      <c r="G22" s="1"/>
      <c r="H22" s="1"/>
      <c r="I22" s="1"/>
      <c r="J22" s="439" t="str">
        <f>riil!C32</f>
        <v>NIP.196103131986011001</v>
      </c>
      <c r="K22" s="439"/>
      <c r="L22" s="439"/>
      <c r="M22" s="439"/>
      <c r="N22" s="439"/>
      <c r="O22" s="439"/>
      <c r="P22" s="439"/>
      <c r="Q22" s="169" t="str">
        <f>perhit!R34</f>
        <v>NIP. 195806081986031005</v>
      </c>
      <c r="R22" s="1"/>
      <c r="S22" s="64"/>
      <c r="T22" s="168" t="e">
        <f>perhit!U34</f>
        <v>#N/A</v>
      </c>
    </row>
    <row r="23" spans="1:20" ht="22.5" customHeight="1" x14ac:dyDescent="0.25">
      <c r="A23" s="2"/>
      <c r="B23" s="25"/>
      <c r="C23" s="25"/>
      <c r="D23" s="3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1"/>
      <c r="S23" s="1"/>
    </row>
    <row r="24" spans="1:20" ht="21.75" customHeight="1" x14ac:dyDescent="0.25">
      <c r="A24" s="25"/>
      <c r="B24" s="22"/>
      <c r="C24" s="22"/>
      <c r="D24" s="25"/>
      <c r="E24" s="22"/>
      <c r="F24" s="22"/>
      <c r="G24" s="22"/>
      <c r="H24" s="22"/>
      <c r="I24" s="22"/>
      <c r="J24" s="22"/>
      <c r="K24" s="1"/>
      <c r="L24" s="1"/>
      <c r="M24" s="1"/>
      <c r="N24" s="1"/>
      <c r="O24" s="1"/>
      <c r="P24" s="1"/>
      <c r="Q24" s="1"/>
      <c r="R24" s="1"/>
      <c r="S24" s="1"/>
    </row>
    <row r="25" spans="1:20" ht="17.100000000000001" customHeight="1" x14ac:dyDescent="0.25">
      <c r="A25" s="22"/>
      <c r="B25" s="97"/>
      <c r="C25" s="97"/>
      <c r="D25" s="22"/>
      <c r="E25" s="97"/>
      <c r="F25" s="97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20" ht="13.5" customHeight="1" x14ac:dyDescent="0.25">
      <c r="A26" s="97"/>
      <c r="B26" s="1"/>
      <c r="C26" s="1"/>
      <c r="D26" s="97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20" ht="17.100000000000001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440"/>
      <c r="L27" s="440"/>
      <c r="M27" s="440"/>
      <c r="N27" s="440"/>
      <c r="O27" s="1"/>
      <c r="P27" s="1"/>
      <c r="Q27" s="1"/>
      <c r="R27" s="1"/>
      <c r="S27" s="1"/>
    </row>
    <row r="28" spans="1:20" ht="17.100000000000001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20" ht="21.9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20" ht="21.9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3"/>
      <c r="K30" s="441"/>
      <c r="L30" s="442"/>
      <c r="M30" s="442"/>
      <c r="N30" s="3"/>
      <c r="O30" s="3"/>
      <c r="P30" s="3"/>
      <c r="Q30" s="3"/>
      <c r="R30" s="1"/>
      <c r="S30" s="1"/>
    </row>
    <row r="31" spans="1:20" ht="21.9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P31" s="23"/>
      <c r="Q31" s="1"/>
      <c r="R31" s="1"/>
      <c r="S31" s="1"/>
    </row>
    <row r="32" spans="1:20" ht="22.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3"/>
      <c r="M32" s="1"/>
      <c r="N32" s="1"/>
      <c r="O32" s="1"/>
      <c r="P32" s="1"/>
      <c r="Q32" s="1"/>
      <c r="R32" s="1"/>
      <c r="S32" s="1"/>
    </row>
    <row r="33" spans="1:19" ht="23.2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3"/>
      <c r="K33" s="3"/>
      <c r="L33" s="3"/>
      <c r="M33" s="1"/>
      <c r="N33" s="1"/>
      <c r="O33" s="438"/>
      <c r="P33" s="438"/>
      <c r="Q33" s="26"/>
      <c r="R33" s="1"/>
      <c r="S33" s="1"/>
    </row>
    <row r="34" spans="1:19" ht="21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O34" s="1"/>
      <c r="P34" s="1"/>
      <c r="Q34" s="14"/>
      <c r="R34" s="1"/>
      <c r="S34" s="1"/>
    </row>
    <row r="35" spans="1:19" ht="21.75" customHeight="1" x14ac:dyDescent="0.25">
      <c r="A35" s="1"/>
      <c r="B35" s="1"/>
      <c r="C35" s="1"/>
      <c r="D35" s="1"/>
      <c r="E35" s="21"/>
      <c r="F35" s="21"/>
      <c r="G35" s="21"/>
      <c r="H35" s="21"/>
      <c r="I35" s="21"/>
      <c r="J35" s="21"/>
      <c r="K35" s="1"/>
      <c r="L35" s="1"/>
      <c r="M35" s="1"/>
      <c r="N35" s="1"/>
      <c r="O35" s="1"/>
      <c r="P35" s="1"/>
      <c r="Q35" s="14"/>
      <c r="R35" s="1"/>
      <c r="S35" s="1"/>
    </row>
    <row r="36" spans="1:19" ht="39" customHeight="1" x14ac:dyDescent="0.25">
      <c r="A36" s="1"/>
      <c r="B36" s="1"/>
      <c r="C36" s="1"/>
      <c r="D36" s="21"/>
      <c r="E36" s="21"/>
      <c r="F36" s="21"/>
      <c r="G36" s="21"/>
      <c r="H36" s="21"/>
      <c r="I36" s="21"/>
      <c r="J36" s="21"/>
      <c r="K36" s="1"/>
      <c r="L36" s="1"/>
      <c r="M36" s="1"/>
      <c r="N36" s="1"/>
      <c r="O36" s="1"/>
      <c r="P36" s="1"/>
      <c r="Q36" s="14"/>
      <c r="R36" s="1"/>
      <c r="S36" s="1"/>
    </row>
    <row r="37" spans="1:19" ht="16.5" customHeight="1" x14ac:dyDescent="0.25">
      <c r="A37" s="1"/>
      <c r="B37" s="1"/>
      <c r="C37" s="1"/>
      <c r="D37" s="21"/>
      <c r="E37" s="1"/>
      <c r="F37" s="1"/>
      <c r="G37" s="1"/>
      <c r="H37" s="1"/>
      <c r="I37" s="1"/>
      <c r="J37" s="438"/>
      <c r="K37" s="438"/>
      <c r="L37" s="438"/>
      <c r="M37" s="438"/>
      <c r="N37" s="438"/>
      <c r="O37" s="438"/>
      <c r="P37" s="438"/>
      <c r="Q37" s="14"/>
      <c r="R37" s="1"/>
      <c r="S37" s="1"/>
    </row>
    <row r="38" spans="1:19" ht="21.9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438"/>
      <c r="K38" s="438"/>
      <c r="L38" s="438"/>
      <c r="M38" s="438"/>
      <c r="N38" s="438"/>
      <c r="O38" s="438"/>
      <c r="P38" s="438"/>
      <c r="Q38" s="14"/>
      <c r="R38" s="1"/>
      <c r="S38" s="1"/>
    </row>
    <row r="39" spans="1:19" ht="18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438"/>
      <c r="K39" s="438"/>
      <c r="L39" s="438"/>
      <c r="M39" s="438"/>
      <c r="N39" s="438"/>
      <c r="O39" s="438"/>
      <c r="P39" s="438"/>
      <c r="Q39" s="1"/>
      <c r="R39" s="1"/>
      <c r="S39" s="1"/>
    </row>
    <row r="40" spans="1:19" ht="18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4"/>
      <c r="K40" s="14"/>
      <c r="L40" s="14"/>
      <c r="M40" s="14"/>
      <c r="N40" s="14"/>
      <c r="O40" s="14"/>
      <c r="P40" s="1"/>
      <c r="Q40" s="1"/>
      <c r="R40" s="1"/>
      <c r="S40" s="1"/>
    </row>
    <row r="41" spans="1:19" ht="21.9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 ht="22.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 ht="17.100000000000001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444"/>
      <c r="K43" s="444"/>
      <c r="L43" s="444"/>
      <c r="M43" s="444"/>
      <c r="N43" s="444"/>
      <c r="O43" s="444"/>
      <c r="P43" s="444"/>
      <c r="Q43" s="27"/>
      <c r="R43" s="1"/>
      <c r="S43" s="1"/>
    </row>
    <row r="44" spans="1:19" ht="15.75" x14ac:dyDescent="0.25">
      <c r="A44" s="24"/>
      <c r="B44" s="1"/>
      <c r="C44" s="1"/>
      <c r="D44" s="1"/>
      <c r="E44" s="1"/>
      <c r="F44" s="1"/>
      <c r="G44" s="1"/>
      <c r="H44" s="1"/>
      <c r="I44" s="1"/>
      <c r="J44" s="438"/>
      <c r="K44" s="438"/>
      <c r="L44" s="438"/>
      <c r="M44" s="438"/>
      <c r="N44" s="438"/>
      <c r="O44" s="438"/>
      <c r="P44" s="438"/>
      <c r="Q44" s="14"/>
      <c r="R44" s="1"/>
      <c r="S44" s="1"/>
    </row>
    <row r="45" spans="1:19" ht="15.75" x14ac:dyDescent="0.25">
      <c r="A45" s="1"/>
      <c r="D45" s="1"/>
    </row>
  </sheetData>
  <mergeCells count="21">
    <mergeCell ref="A1:J1"/>
    <mergeCell ref="A2:J2"/>
    <mergeCell ref="J43:P43"/>
    <mergeCell ref="J17:P17"/>
    <mergeCell ref="J18:P18"/>
    <mergeCell ref="J21:P21"/>
    <mergeCell ref="K4:N4"/>
    <mergeCell ref="P11:Q11"/>
    <mergeCell ref="J8:Q9"/>
    <mergeCell ref="R3:S3"/>
    <mergeCell ref="R4:S5"/>
    <mergeCell ref="J44:P44"/>
    <mergeCell ref="J22:P22"/>
    <mergeCell ref="K27:N27"/>
    <mergeCell ref="K30:M30"/>
    <mergeCell ref="O33:P33"/>
    <mergeCell ref="J37:P37"/>
    <mergeCell ref="J38:P38"/>
    <mergeCell ref="J39:P39"/>
    <mergeCell ref="K7:M7"/>
    <mergeCell ref="J16:P16"/>
  </mergeCells>
  <printOptions horizontalCentered="1"/>
  <pageMargins left="0.35433070866141703" right="0.31496062992126" top="0.511811023622047" bottom="0.511811023622047" header="0.511811023622047" footer="0.511811023622047"/>
  <pageSetup paperSize="9" scale="80" firstPageNumber="0" fitToHeight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0"/>
  <sheetViews>
    <sheetView view="pageBreakPreview" topLeftCell="A7" zoomScaleNormal="75" zoomScaleSheetLayoutView="100" workbookViewId="0">
      <selection activeCell="P19" sqref="P19"/>
    </sheetView>
  </sheetViews>
  <sheetFormatPr defaultColWidth="9" defaultRowHeight="12.75" x14ac:dyDescent="0.2"/>
  <cols>
    <col min="1" max="1" width="6.28515625" style="9" customWidth="1"/>
    <col min="2" max="2" width="1.7109375" style="9" customWidth="1"/>
    <col min="3" max="3" width="3.7109375" style="9" customWidth="1"/>
    <col min="4" max="4" width="12.7109375" style="9" customWidth="1"/>
    <col min="5" max="5" width="2.85546875" style="9" customWidth="1"/>
    <col min="6" max="6" width="4" style="9" customWidth="1"/>
    <col min="7" max="7" width="3.28515625" style="9" customWidth="1"/>
    <col min="8" max="8" width="2" style="9" customWidth="1"/>
    <col min="9" max="9" width="2.28515625" style="9" customWidth="1"/>
    <col min="10" max="10" width="4.42578125" style="9" customWidth="1"/>
    <col min="11" max="11" width="5" style="9" customWidth="1"/>
    <col min="12" max="12" width="3.85546875" style="9" customWidth="1"/>
    <col min="13" max="13" width="11.7109375" style="9" customWidth="1"/>
    <col min="14" max="14" width="5.28515625" style="9" customWidth="1"/>
    <col min="15" max="15" width="4.85546875" style="9" customWidth="1"/>
    <col min="16" max="16" width="15.140625" style="9" customWidth="1"/>
    <col min="17" max="17" width="5.42578125" style="9" customWidth="1"/>
    <col min="18" max="18" width="27.7109375" style="9" customWidth="1"/>
    <col min="19" max="19" width="9" style="2" customWidth="1"/>
    <col min="20" max="20" width="13.140625" style="9" customWidth="1"/>
    <col min="21" max="16384" width="9" style="2"/>
  </cols>
  <sheetData>
    <row r="1" spans="1:26" ht="18" customHeight="1" x14ac:dyDescent="0.25">
      <c r="A1" s="438" t="s">
        <v>0</v>
      </c>
      <c r="B1" s="438"/>
      <c r="C1" s="438"/>
      <c r="D1" s="438"/>
      <c r="E1" s="438"/>
      <c r="F1" s="438"/>
      <c r="G1" s="438"/>
      <c r="H1" s="438"/>
      <c r="I1" s="438"/>
      <c r="J1" s="438"/>
      <c r="K1" s="438"/>
      <c r="L1" s="438"/>
      <c r="M1" s="438"/>
      <c r="N1" s="438"/>
      <c r="O1" s="438"/>
      <c r="P1" s="438"/>
      <c r="Q1" s="438"/>
      <c r="R1" s="438"/>
      <c r="S1" s="1"/>
      <c r="T1" s="1"/>
    </row>
    <row r="2" spans="1:26" ht="27" customHeight="1" x14ac:dyDescent="0.25">
      <c r="A2" s="1"/>
      <c r="B2" s="1"/>
      <c r="C2" s="1"/>
      <c r="D2" s="1" t="s">
        <v>1</v>
      </c>
      <c r="E2" s="1"/>
      <c r="F2" s="1"/>
      <c r="G2" s="1"/>
      <c r="H2" s="1"/>
      <c r="I2" s="442" t="str">
        <f>VLOOKUP('hal1'!N8,Data!A1:M601,2,FALSE)</f>
        <v xml:space="preserve"> : 038/SPD/STIS/2017</v>
      </c>
      <c r="J2" s="442"/>
      <c r="K2" s="442"/>
      <c r="L2" s="442"/>
      <c r="M2" s="442"/>
      <c r="N2" s="442"/>
      <c r="O2" s="1"/>
      <c r="P2" s="1"/>
      <c r="Q2" s="1"/>
      <c r="R2" s="1"/>
      <c r="S2" s="1"/>
      <c r="T2" s="15" t="s">
        <v>212</v>
      </c>
    </row>
    <row r="3" spans="1:26" ht="18" customHeight="1" x14ac:dyDescent="0.25">
      <c r="A3" s="1"/>
      <c r="B3" s="1"/>
      <c r="C3" s="1"/>
      <c r="D3" s="1" t="s">
        <v>3</v>
      </c>
      <c r="E3" s="1"/>
      <c r="F3" s="1"/>
      <c r="G3" s="1"/>
      <c r="H3" s="1"/>
      <c r="I3" s="1" t="s">
        <v>214</v>
      </c>
      <c r="J3" s="461" t="str">
        <f>VLOOKUP('hal1'!N8,Data!A1:M601,9,FALSE)</f>
        <v>13 Januari 2017</v>
      </c>
      <c r="K3" s="461"/>
      <c r="L3" s="461"/>
      <c r="M3" s="461"/>
      <c r="N3" s="1"/>
      <c r="O3" s="1"/>
      <c r="P3" s="1"/>
      <c r="Q3" s="1"/>
      <c r="R3" s="1"/>
      <c r="S3" s="1"/>
      <c r="T3" s="98" t="s">
        <v>213</v>
      </c>
    </row>
    <row r="4" spans="1:26" ht="15.7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5"/>
      <c r="S4" s="1"/>
      <c r="T4" s="1"/>
    </row>
    <row r="5" spans="1:26" ht="24" customHeight="1" x14ac:dyDescent="0.25">
      <c r="A5" s="447" t="s">
        <v>4</v>
      </c>
      <c r="B5" s="449" t="s">
        <v>5</v>
      </c>
      <c r="C5" s="450"/>
      <c r="D5" s="450"/>
      <c r="E5" s="450"/>
      <c r="F5" s="450"/>
      <c r="G5" s="450"/>
      <c r="H5" s="450"/>
      <c r="I5" s="450"/>
      <c r="J5" s="450"/>
      <c r="K5" s="450"/>
      <c r="L5" s="450"/>
      <c r="M5" s="450"/>
      <c r="N5" s="451"/>
      <c r="O5" s="455" t="s">
        <v>6</v>
      </c>
      <c r="P5" s="456"/>
      <c r="Q5" s="84"/>
      <c r="R5" s="457" t="s">
        <v>7</v>
      </c>
      <c r="S5" s="1"/>
      <c r="T5" s="1"/>
    </row>
    <row r="6" spans="1:26" ht="18.75" customHeight="1" x14ac:dyDescent="0.25">
      <c r="A6" s="448"/>
      <c r="B6" s="452"/>
      <c r="C6" s="453"/>
      <c r="D6" s="453"/>
      <c r="E6" s="453"/>
      <c r="F6" s="453"/>
      <c r="G6" s="453"/>
      <c r="H6" s="453"/>
      <c r="I6" s="453"/>
      <c r="J6" s="453"/>
      <c r="K6" s="453"/>
      <c r="L6" s="453"/>
      <c r="M6" s="453"/>
      <c r="N6" s="454"/>
      <c r="O6" s="452" t="s">
        <v>8</v>
      </c>
      <c r="P6" s="454"/>
      <c r="Q6" s="83"/>
      <c r="R6" s="458"/>
      <c r="S6" s="1"/>
      <c r="T6" s="1"/>
      <c r="U6" s="2" t="s">
        <v>176</v>
      </c>
    </row>
    <row r="7" spans="1:26" ht="15.75" customHeight="1" x14ac:dyDescent="0.25">
      <c r="A7" s="73" t="s">
        <v>9</v>
      </c>
      <c r="B7" s="459" t="s">
        <v>10</v>
      </c>
      <c r="C7" s="459"/>
      <c r="D7" s="459"/>
      <c r="E7" s="459"/>
      <c r="F7" s="459"/>
      <c r="G7" s="459"/>
      <c r="H7" s="459"/>
      <c r="I7" s="459"/>
      <c r="J7" s="459"/>
      <c r="K7" s="459"/>
      <c r="L7" s="459"/>
      <c r="M7" s="459"/>
      <c r="N7" s="6"/>
      <c r="O7" s="460" t="s">
        <v>11</v>
      </c>
      <c r="P7" s="460"/>
      <c r="Q7" s="85"/>
      <c r="R7" s="74" t="s">
        <v>12</v>
      </c>
      <c r="S7" s="1"/>
      <c r="T7" s="1"/>
      <c r="U7" s="2">
        <v>75</v>
      </c>
    </row>
    <row r="8" spans="1:26" ht="24.95" customHeight="1" x14ac:dyDescent="0.25">
      <c r="A8" s="75">
        <v>1</v>
      </c>
      <c r="B8" s="1"/>
      <c r="C8" s="1" t="s">
        <v>13</v>
      </c>
      <c r="D8" s="1"/>
      <c r="E8" s="1"/>
      <c r="F8" s="3" t="s">
        <v>2</v>
      </c>
      <c r="G8" s="101" t="str">
        <f>VLOOKUP('hal1'!N8,Data!A1:M601,3,FALSE)</f>
        <v>Ir. Suryanto A., M.M</v>
      </c>
      <c r="H8" s="1"/>
      <c r="I8" s="1"/>
      <c r="J8" s="1"/>
      <c r="K8" s="1"/>
      <c r="L8" s="1"/>
      <c r="M8" s="1"/>
      <c r="N8" s="7"/>
      <c r="O8" s="446"/>
      <c r="P8" s="446"/>
      <c r="Q8" s="16"/>
      <c r="R8" s="41"/>
      <c r="S8" s="1"/>
      <c r="T8" s="1"/>
    </row>
    <row r="9" spans="1:26" ht="19.5" customHeight="1" x14ac:dyDescent="0.25">
      <c r="A9" s="75"/>
      <c r="B9" s="1"/>
      <c r="C9" s="1" t="s">
        <v>14</v>
      </c>
      <c r="D9" s="1"/>
      <c r="E9" s="1"/>
      <c r="F9" s="3" t="s">
        <v>2</v>
      </c>
      <c r="G9" s="158" t="str">
        <f>VLOOKUP('hal1'!N8,Data!A1:M601,10,FALSE)</f>
        <v>IV</v>
      </c>
      <c r="H9" s="1"/>
      <c r="I9" s="1"/>
      <c r="J9" s="1"/>
      <c r="K9" s="1"/>
      <c r="L9" s="1"/>
      <c r="M9" s="1"/>
      <c r="N9" s="7"/>
      <c r="O9" s="446"/>
      <c r="P9" s="446"/>
      <c r="Q9" s="16"/>
      <c r="R9" s="41"/>
      <c r="S9" s="1"/>
      <c r="T9" s="158" t="e">
        <f>VLOOKUP('hal1'!AA8,Data!N1:Z1,10,FALSE)</f>
        <v>#N/A</v>
      </c>
    </row>
    <row r="10" spans="1:26" ht="19.5" customHeight="1" x14ac:dyDescent="0.3">
      <c r="A10" s="75"/>
      <c r="B10" s="1"/>
      <c r="C10" s="1" t="s">
        <v>15</v>
      </c>
      <c r="D10" s="1"/>
      <c r="E10" s="1"/>
      <c r="F10" s="3" t="s">
        <v>2</v>
      </c>
      <c r="G10" s="158" t="str">
        <f>VLOOKUP('hal1'!N8,Data!A1:M601,7,FALSE)</f>
        <v>Universitas Indonesia, Depok</v>
      </c>
      <c r="H10" s="8"/>
      <c r="I10" s="1"/>
      <c r="J10" s="1"/>
      <c r="K10" s="1"/>
      <c r="L10" s="1"/>
      <c r="M10" s="1"/>
      <c r="N10" s="7"/>
      <c r="O10" s="446"/>
      <c r="P10" s="446"/>
      <c r="Q10" s="16"/>
      <c r="R10" s="41"/>
      <c r="S10" s="1"/>
      <c r="T10" s="1"/>
    </row>
    <row r="11" spans="1:26" ht="19.5" customHeight="1" x14ac:dyDescent="0.25">
      <c r="A11" s="75"/>
      <c r="B11" s="1"/>
      <c r="J11" s="3"/>
      <c r="K11" s="1"/>
      <c r="L11" s="1"/>
      <c r="M11" s="1"/>
      <c r="N11" s="7"/>
      <c r="O11" s="446"/>
      <c r="P11" s="446"/>
      <c r="Q11" s="16"/>
      <c r="R11" s="41"/>
      <c r="S11" s="1"/>
      <c r="T11" s="1"/>
    </row>
    <row r="12" spans="1:26" ht="17.100000000000001" customHeight="1" x14ac:dyDescent="0.25">
      <c r="A12" s="76"/>
      <c r="B12" s="10"/>
      <c r="C12" s="1" t="s">
        <v>16</v>
      </c>
      <c r="D12" s="1"/>
      <c r="E12" s="1"/>
      <c r="F12" s="3" t="s">
        <v>2</v>
      </c>
      <c r="G12" s="301">
        <f>VLOOKUP('hal1'!N8,Data!A1:M601,8,FALSE)</f>
        <v>1</v>
      </c>
      <c r="H12" s="3" t="s">
        <v>17</v>
      </c>
      <c r="I12" s="3"/>
      <c r="J12" s="1"/>
      <c r="K12" s="1"/>
      <c r="L12" s="1"/>
      <c r="M12" s="1"/>
      <c r="N12" s="7"/>
      <c r="O12" s="446"/>
      <c r="P12" s="446"/>
      <c r="Q12" s="16"/>
      <c r="R12" s="41"/>
      <c r="S12" s="1"/>
      <c r="T12" s="1"/>
    </row>
    <row r="13" spans="1:26" ht="17.100000000000001" customHeight="1" x14ac:dyDescent="0.25">
      <c r="A13" s="76"/>
      <c r="B13" s="11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3"/>
      <c r="O13" s="446"/>
      <c r="P13" s="446"/>
      <c r="Q13" s="16"/>
      <c r="R13" s="41"/>
      <c r="S13" s="1"/>
      <c r="T13" s="1"/>
    </row>
    <row r="14" spans="1:26" ht="23.45" customHeight="1" x14ac:dyDescent="0.25">
      <c r="A14" s="75">
        <v>2</v>
      </c>
      <c r="B14" s="1"/>
      <c r="C14" s="15" t="s">
        <v>232</v>
      </c>
      <c r="D14" s="15"/>
      <c r="E14" s="15"/>
      <c r="F14" s="2"/>
      <c r="G14" s="301">
        <v>8</v>
      </c>
      <c r="H14" s="15" t="s">
        <v>870</v>
      </c>
      <c r="J14" s="15" t="s">
        <v>871</v>
      </c>
      <c r="K14" s="15"/>
      <c r="L14" s="404"/>
      <c r="M14" s="404"/>
      <c r="O14" s="87"/>
      <c r="P14" s="95">
        <v>210000</v>
      </c>
      <c r="Q14" s="90"/>
      <c r="R14" s="41"/>
      <c r="S14" s="7"/>
      <c r="T14" s="159">
        <v>1</v>
      </c>
      <c r="U14" s="15" t="s">
        <v>17</v>
      </c>
      <c r="V14" s="15"/>
      <c r="W14" s="15" t="s">
        <v>63</v>
      </c>
      <c r="X14" s="15" t="s">
        <v>22</v>
      </c>
      <c r="Y14" s="462">
        <v>430000</v>
      </c>
      <c r="Z14" s="462"/>
    </row>
    <row r="15" spans="1:26" ht="23.45" customHeight="1" x14ac:dyDescent="0.25">
      <c r="A15" s="325"/>
      <c r="B15" s="1"/>
      <c r="C15" s="15"/>
      <c r="D15" s="15"/>
      <c r="E15" s="15"/>
      <c r="F15" s="2"/>
      <c r="G15" s="301"/>
      <c r="H15" s="15"/>
      <c r="J15" s="15"/>
      <c r="K15" s="15"/>
      <c r="L15" s="379"/>
      <c r="M15" s="379"/>
      <c r="O15" s="326"/>
      <c r="P15" s="95"/>
      <c r="Q15" s="90"/>
      <c r="R15" s="41"/>
      <c r="S15" s="380"/>
      <c r="T15" s="159"/>
      <c r="U15" s="15"/>
      <c r="V15" s="15"/>
      <c r="W15" s="15"/>
      <c r="X15" s="15"/>
      <c r="Y15" s="379"/>
      <c r="Z15" s="379"/>
    </row>
    <row r="16" spans="1:26" ht="23.45" customHeight="1" x14ac:dyDescent="0.25">
      <c r="A16" s="75">
        <v>3</v>
      </c>
      <c r="B16" s="1"/>
      <c r="C16" s="363" t="s">
        <v>64</v>
      </c>
      <c r="D16" s="363"/>
      <c r="E16" s="363"/>
      <c r="F16" s="363"/>
      <c r="G16" s="363"/>
      <c r="H16" s="363"/>
      <c r="I16" s="363"/>
      <c r="J16" s="363"/>
      <c r="K16" s="363"/>
      <c r="L16" s="363"/>
      <c r="M16" s="363"/>
      <c r="O16" s="182"/>
      <c r="P16" s="185">
        <f>riil!P17</f>
        <v>150000</v>
      </c>
      <c r="Q16" s="90"/>
      <c r="R16" s="41"/>
      <c r="S16" s="365"/>
      <c r="T16" s="159"/>
      <c r="U16" s="15"/>
      <c r="V16" s="15"/>
      <c r="W16" s="15"/>
      <c r="X16" s="15"/>
      <c r="Y16" s="364"/>
      <c r="Z16" s="364"/>
    </row>
    <row r="17" spans="1:26" ht="17.25" customHeight="1" x14ac:dyDescent="0.25">
      <c r="A17" s="325"/>
      <c r="B17" s="1"/>
      <c r="C17" s="15"/>
      <c r="D17" s="15"/>
      <c r="E17" s="15"/>
      <c r="F17" s="2"/>
      <c r="G17" s="301"/>
      <c r="H17" s="15"/>
      <c r="I17" s="15"/>
      <c r="J17" s="15"/>
      <c r="K17" s="15"/>
      <c r="L17" s="321"/>
      <c r="M17" s="321"/>
      <c r="O17" s="326"/>
      <c r="P17" s="95"/>
      <c r="Q17" s="90"/>
      <c r="R17" s="41"/>
      <c r="S17" s="322"/>
      <c r="T17" s="159"/>
      <c r="U17" s="15"/>
      <c r="V17" s="15"/>
      <c r="W17" s="15"/>
      <c r="X17" s="15"/>
      <c r="Y17" s="321"/>
      <c r="Z17" s="321"/>
    </row>
    <row r="18" spans="1:26" ht="17.100000000000001" customHeight="1" x14ac:dyDescent="0.25">
      <c r="A18" s="76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88"/>
      <c r="P18" s="89"/>
      <c r="Q18" s="91"/>
      <c r="R18" s="41"/>
      <c r="S18" s="1"/>
      <c r="T18" s="1"/>
    </row>
    <row r="19" spans="1:26" ht="17.100000000000001" customHeight="1" x14ac:dyDescent="0.25">
      <c r="A19" s="61"/>
      <c r="B19" s="62"/>
      <c r="C19" s="463" t="s">
        <v>18</v>
      </c>
      <c r="D19" s="463"/>
      <c r="E19" s="463"/>
      <c r="F19" s="463"/>
      <c r="G19" s="463"/>
      <c r="H19" s="463"/>
      <c r="I19" s="463"/>
      <c r="J19" s="463"/>
      <c r="K19" s="463"/>
      <c r="L19" s="463"/>
      <c r="M19" s="463"/>
      <c r="N19" s="62"/>
      <c r="O19" s="86"/>
      <c r="P19" s="100">
        <f>SUM(O14:P17)</f>
        <v>360000</v>
      </c>
      <c r="Q19" s="96"/>
      <c r="R19" s="63"/>
      <c r="S19" s="1"/>
      <c r="T19" s="1"/>
    </row>
    <row r="20" spans="1:26" ht="26.25" customHeight="1" x14ac:dyDescent="0.25">
      <c r="A20" s="77"/>
      <c r="B20" s="17"/>
      <c r="C20" s="18" t="s">
        <v>19</v>
      </c>
      <c r="D20" s="18"/>
      <c r="E20" s="18"/>
      <c r="F20" s="18" t="s">
        <v>2</v>
      </c>
      <c r="G20" s="19" t="e">
        <f ca="1">PROPER([1]!terbilang(P19)&amp;" rupiah")</f>
        <v>#NAME?</v>
      </c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78"/>
      <c r="S20" s="1"/>
      <c r="T20" s="1"/>
    </row>
    <row r="21" spans="1:26" ht="6.75" customHeight="1" x14ac:dyDescent="0.25">
      <c r="A21" s="79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464"/>
      <c r="O21" s="464"/>
      <c r="P21" s="81"/>
      <c r="Q21" s="81"/>
      <c r="R21" s="82"/>
      <c r="S21" s="1"/>
      <c r="T21" s="1"/>
    </row>
    <row r="22" spans="1:26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465"/>
      <c r="P22" s="465"/>
      <c r="Q22" s="20"/>
      <c r="R22" s="4"/>
      <c r="S22" s="1"/>
      <c r="T22" s="1"/>
    </row>
    <row r="23" spans="1:26" ht="16.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0"/>
      <c r="P23" s="4"/>
      <c r="Q23" s="173" t="str">
        <f>Kwitansi!Q15</f>
        <v>Jakarta, 25 Januari 2017</v>
      </c>
      <c r="R23" s="2"/>
      <c r="S23" s="1"/>
      <c r="T23" s="1"/>
    </row>
    <row r="24" spans="1:26" ht="17.100000000000001" customHeight="1" x14ac:dyDescent="0.25">
      <c r="A24" s="1" t="s">
        <v>20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Q24" s="3" t="s">
        <v>21</v>
      </c>
      <c r="S24" s="1"/>
      <c r="T24" s="1"/>
    </row>
    <row r="25" spans="1:26" ht="17.100000000000001" customHeight="1" x14ac:dyDescent="0.25">
      <c r="A25" s="33" t="s">
        <v>44</v>
      </c>
      <c r="B25" s="441">
        <f>P19</f>
        <v>360000</v>
      </c>
      <c r="C25" s="441"/>
      <c r="D25" s="441"/>
      <c r="E25" s="3"/>
      <c r="F25" s="1"/>
      <c r="G25" s="1"/>
      <c r="H25" s="1"/>
      <c r="I25" s="1"/>
      <c r="J25" s="1"/>
      <c r="K25" s="1"/>
      <c r="L25" s="1"/>
      <c r="M25" s="1"/>
      <c r="N25" s="1"/>
      <c r="P25" s="7"/>
      <c r="Q25" s="7" t="s">
        <v>44</v>
      </c>
      <c r="R25" s="21">
        <f>P19</f>
        <v>360000</v>
      </c>
      <c r="S25" s="1"/>
      <c r="T25" s="1"/>
    </row>
    <row r="26" spans="1:26" ht="1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6" ht="17.100000000000001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5"/>
      <c r="L27" s="15"/>
      <c r="M27" s="15"/>
      <c r="N27" s="15"/>
      <c r="O27" s="15"/>
      <c r="P27" s="1"/>
      <c r="Q27" s="1"/>
      <c r="R27" s="1"/>
      <c r="S27" s="1"/>
      <c r="T27" s="1"/>
    </row>
    <row r="28" spans="1:26" ht="17.100000000000001" customHeight="1" x14ac:dyDescent="0.25">
      <c r="A28" s="1" t="s">
        <v>23</v>
      </c>
      <c r="B28" s="1"/>
      <c r="C28" s="1"/>
      <c r="D28" s="1"/>
      <c r="E28" s="1"/>
      <c r="F28" s="1"/>
      <c r="G28" s="1"/>
      <c r="H28" s="1"/>
      <c r="I28" s="1"/>
      <c r="J28" s="15"/>
      <c r="K28" s="15"/>
      <c r="L28" s="15"/>
      <c r="M28" s="15"/>
      <c r="N28" s="15"/>
      <c r="O28" s="15"/>
      <c r="P28" s="15"/>
      <c r="Q28" s="15"/>
      <c r="S28" s="1"/>
      <c r="T28" s="1"/>
    </row>
    <row r="29" spans="1:26" ht="17.100000000000001" customHeight="1" x14ac:dyDescent="0.25">
      <c r="A29" s="1" t="s">
        <v>67</v>
      </c>
      <c r="B29" s="1"/>
      <c r="C29" s="1"/>
      <c r="D29" s="1"/>
      <c r="E29" s="1"/>
      <c r="F29" s="1"/>
      <c r="G29" s="1"/>
      <c r="H29" s="1"/>
      <c r="I29" s="1"/>
      <c r="J29" s="15"/>
      <c r="K29" s="15"/>
      <c r="L29" s="15"/>
      <c r="M29" s="15"/>
      <c r="N29" s="15"/>
      <c r="O29" s="15"/>
      <c r="P29" s="15"/>
      <c r="Q29" s="15"/>
      <c r="R29" s="14" t="s">
        <v>25</v>
      </c>
      <c r="S29" s="1"/>
      <c r="T29" s="1"/>
    </row>
    <row r="30" spans="1:26" ht="17.100000000000001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5"/>
      <c r="K30" s="15"/>
      <c r="L30" s="15"/>
      <c r="M30" s="15"/>
      <c r="N30" s="15"/>
      <c r="O30" s="15"/>
      <c r="P30" s="15"/>
      <c r="Q30" s="15"/>
      <c r="R30" s="1"/>
      <c r="S30" s="1"/>
      <c r="T30" s="1"/>
    </row>
    <row r="31" spans="1:26" ht="17.100000000000001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6" ht="17.100000000000001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1" ht="21" customHeight="1" x14ac:dyDescent="0.25">
      <c r="A33" s="444" t="s">
        <v>245</v>
      </c>
      <c r="B33" s="444"/>
      <c r="C33" s="444"/>
      <c r="D33" s="444"/>
      <c r="E33" s="444"/>
      <c r="F33" s="1"/>
      <c r="G33" s="1"/>
      <c r="H33" s="1"/>
      <c r="I33" s="1"/>
      <c r="J33" s="57"/>
      <c r="K33" s="57"/>
      <c r="L33" s="57"/>
      <c r="M33" s="57"/>
      <c r="N33" s="57"/>
      <c r="O33" s="57"/>
      <c r="P33" s="57"/>
      <c r="Q33" s="467" t="str">
        <f>G8</f>
        <v>Ir. Suryanto A., M.M</v>
      </c>
      <c r="R33" s="467"/>
      <c r="S33" s="1"/>
      <c r="T33" s="1"/>
    </row>
    <row r="34" spans="1:21" ht="17.100000000000001" customHeight="1" x14ac:dyDescent="0.25">
      <c r="A34" s="1" t="s">
        <v>246</v>
      </c>
      <c r="B34" s="1"/>
      <c r="C34" s="1"/>
      <c r="D34" s="1"/>
      <c r="E34" s="1"/>
      <c r="F34" s="1"/>
      <c r="G34" s="1"/>
      <c r="H34" s="1"/>
      <c r="I34" s="1"/>
      <c r="J34" s="65"/>
      <c r="K34" s="65"/>
      <c r="L34" s="65"/>
      <c r="M34" s="65"/>
      <c r="N34" s="65"/>
      <c r="O34" s="65"/>
      <c r="P34" s="65"/>
      <c r="Q34" s="65"/>
      <c r="R34" s="64" t="str">
        <f>VLOOKUP('hal1'!N8,Data!A1:M601,4,FALSE)</f>
        <v>NIP. 195806081986031005</v>
      </c>
      <c r="S34" s="1"/>
      <c r="T34" s="1"/>
      <c r="U34" s="64" t="e">
        <f>VLOOKUP('hal1'!Q8,Data!D1:P1,4,FALSE)</f>
        <v>#N/A</v>
      </c>
    </row>
    <row r="35" spans="1:21" x14ac:dyDescent="0.2">
      <c r="A35" s="92"/>
      <c r="B35" s="92"/>
      <c r="C35" s="92"/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</row>
    <row r="36" spans="1:21" x14ac:dyDescent="0.2">
      <c r="A36" s="466" t="s">
        <v>52</v>
      </c>
      <c r="B36" s="466"/>
      <c r="C36" s="466"/>
      <c r="D36" s="466"/>
      <c r="E36" s="466"/>
      <c r="F36" s="466"/>
      <c r="G36" s="466"/>
      <c r="H36" s="466"/>
      <c r="I36" s="466"/>
      <c r="J36" s="466"/>
      <c r="K36" s="466"/>
      <c r="L36" s="466"/>
      <c r="M36" s="466"/>
      <c r="N36" s="466"/>
      <c r="O36" s="466"/>
      <c r="P36" s="466"/>
      <c r="Q36" s="466"/>
      <c r="R36" s="466"/>
    </row>
    <row r="38" spans="1:21" ht="15.75" x14ac:dyDescent="0.25">
      <c r="I38" s="9" t="s">
        <v>53</v>
      </c>
      <c r="N38" s="9" t="s">
        <v>2</v>
      </c>
      <c r="O38" s="93" t="s">
        <v>44</v>
      </c>
      <c r="P38" s="94">
        <f>P19</f>
        <v>360000</v>
      </c>
      <c r="Q38" s="35"/>
      <c r="R38" s="35"/>
      <c r="S38" s="35"/>
    </row>
    <row r="39" spans="1:21" x14ac:dyDescent="0.2">
      <c r="I39" s="9" t="s">
        <v>54</v>
      </c>
      <c r="N39" s="9" t="s">
        <v>2</v>
      </c>
      <c r="O39" s="93" t="s">
        <v>44</v>
      </c>
      <c r="P39" s="94">
        <f>P38</f>
        <v>360000</v>
      </c>
    </row>
    <row r="40" spans="1:21" x14ac:dyDescent="0.2">
      <c r="I40" s="9" t="s">
        <v>55</v>
      </c>
      <c r="N40" s="9" t="s">
        <v>2</v>
      </c>
      <c r="O40" s="93" t="s">
        <v>44</v>
      </c>
      <c r="P40" s="9" t="s">
        <v>56</v>
      </c>
    </row>
    <row r="42" spans="1:21" ht="15.75" x14ac:dyDescent="0.25">
      <c r="P42" s="438"/>
      <c r="Q42" s="438"/>
      <c r="R42" s="438"/>
    </row>
    <row r="43" spans="1:21" ht="15.75" x14ac:dyDescent="0.25">
      <c r="P43" s="438" t="s">
        <v>231</v>
      </c>
      <c r="Q43" s="438"/>
      <c r="R43" s="438"/>
    </row>
    <row r="44" spans="1:21" ht="15.75" x14ac:dyDescent="0.25">
      <c r="P44" s="438"/>
      <c r="Q44" s="438"/>
      <c r="R44" s="438"/>
    </row>
    <row r="45" spans="1:21" ht="15.75" x14ac:dyDescent="0.25">
      <c r="P45" s="1"/>
      <c r="Q45" s="1"/>
    </row>
    <row r="46" spans="1:21" ht="15.75" x14ac:dyDescent="0.25">
      <c r="P46" s="1"/>
      <c r="Q46" s="1"/>
    </row>
    <row r="47" spans="1:21" ht="15.75" x14ac:dyDescent="0.25">
      <c r="P47" s="1"/>
      <c r="Q47" s="1"/>
    </row>
    <row r="48" spans="1:21" ht="15.75" x14ac:dyDescent="0.25">
      <c r="P48" s="444" t="str">
        <f>riil!C31</f>
        <v>Indra, S.Si., M.M</v>
      </c>
      <c r="Q48" s="444"/>
      <c r="R48" s="444"/>
    </row>
    <row r="49" spans="1:18" ht="15.75" x14ac:dyDescent="0.2">
      <c r="P49" s="439" t="str">
        <f>riil!C32</f>
        <v>NIP.196103131986011001</v>
      </c>
      <c r="Q49" s="439"/>
      <c r="R49" s="439"/>
    </row>
    <row r="54" spans="1:18" ht="15.75" x14ac:dyDescent="0.25">
      <c r="A54" s="75">
        <v>1</v>
      </c>
      <c r="B54" s="1"/>
      <c r="C54" s="1" t="s">
        <v>267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84"/>
      <c r="O54" s="174"/>
      <c r="P54" s="95">
        <v>1151000</v>
      </c>
    </row>
    <row r="56" spans="1:18" ht="15.75" x14ac:dyDescent="0.25">
      <c r="A56" s="75">
        <v>3</v>
      </c>
      <c r="B56" s="1"/>
      <c r="C56" s="181" t="s">
        <v>264</v>
      </c>
      <c r="D56" s="181"/>
      <c r="E56" s="181"/>
      <c r="F56" s="2"/>
      <c r="G56" s="183">
        <v>1</v>
      </c>
      <c r="H56" s="284" t="s">
        <v>17</v>
      </c>
      <c r="I56" s="284"/>
      <c r="J56" s="15" t="s">
        <v>63</v>
      </c>
      <c r="K56" s="15" t="s">
        <v>22</v>
      </c>
      <c r="L56" s="285">
        <v>465911</v>
      </c>
      <c r="M56" s="285"/>
      <c r="O56" s="182"/>
      <c r="P56" s="95">
        <f>G56*L56</f>
        <v>465911</v>
      </c>
    </row>
    <row r="58" spans="1:18" ht="15.75" x14ac:dyDescent="0.25">
      <c r="A58" s="75">
        <v>4</v>
      </c>
      <c r="B58" s="1"/>
      <c r="C58" s="15" t="s">
        <v>576</v>
      </c>
      <c r="D58" s="15"/>
      <c r="E58" s="15"/>
      <c r="F58" s="2"/>
      <c r="G58" s="301">
        <v>2</v>
      </c>
      <c r="H58" s="15" t="s">
        <v>17</v>
      </c>
      <c r="I58" s="15"/>
      <c r="J58" s="15" t="s">
        <v>63</v>
      </c>
      <c r="K58" s="15" t="s">
        <v>22</v>
      </c>
      <c r="L58" s="462">
        <v>150000</v>
      </c>
      <c r="M58" s="462"/>
      <c r="O58" s="326"/>
      <c r="P58" s="95">
        <f>G58*L58</f>
        <v>300000</v>
      </c>
    </row>
    <row r="60" spans="1:18" ht="15.75" x14ac:dyDescent="0.25">
      <c r="A60" s="75">
        <v>3</v>
      </c>
      <c r="B60" s="1"/>
      <c r="C60" s="360" t="s">
        <v>64</v>
      </c>
      <c r="D60" s="360"/>
      <c r="E60" s="360"/>
      <c r="F60" s="360"/>
      <c r="G60" s="360"/>
      <c r="H60" s="360"/>
      <c r="I60" s="360"/>
      <c r="J60" s="360"/>
      <c r="K60" s="360"/>
      <c r="L60" s="360"/>
      <c r="M60" s="360"/>
      <c r="O60" s="182"/>
      <c r="P60" s="185">
        <f>+riil!P60</f>
        <v>0</v>
      </c>
    </row>
  </sheetData>
  <mergeCells count="30">
    <mergeCell ref="L58:M58"/>
    <mergeCell ref="Y14:Z14"/>
    <mergeCell ref="C19:M19"/>
    <mergeCell ref="P49:R49"/>
    <mergeCell ref="A33:E33"/>
    <mergeCell ref="N21:O21"/>
    <mergeCell ref="O22:P22"/>
    <mergeCell ref="B25:D25"/>
    <mergeCell ref="A36:R36"/>
    <mergeCell ref="P42:R42"/>
    <mergeCell ref="P43:R43"/>
    <mergeCell ref="P44:R44"/>
    <mergeCell ref="P48:R48"/>
    <mergeCell ref="Q33:R33"/>
    <mergeCell ref="B7:M7"/>
    <mergeCell ref="O7:P7"/>
    <mergeCell ref="O8:P8"/>
    <mergeCell ref="J3:M3"/>
    <mergeCell ref="I2:N2"/>
    <mergeCell ref="A1:R1"/>
    <mergeCell ref="A5:A6"/>
    <mergeCell ref="B5:N6"/>
    <mergeCell ref="O5:P5"/>
    <mergeCell ref="R5:R6"/>
    <mergeCell ref="O6:P6"/>
    <mergeCell ref="O12:P12"/>
    <mergeCell ref="O9:P9"/>
    <mergeCell ref="O10:P10"/>
    <mergeCell ref="O11:P11"/>
    <mergeCell ref="O13:P13"/>
  </mergeCells>
  <printOptions horizontalCentered="1"/>
  <pageMargins left="0.35433070866141703" right="0.31496062992126" top="0.511811023622047" bottom="0.511811023622047" header="0.511811023622047" footer="0.511811023622047"/>
  <pageSetup paperSize="9" scale="79" firstPageNumber="0" fitToHeight="0" orientation="portrait" r:id="rId1"/>
  <headerFooter alignWithMargins="0"/>
  <rowBreaks count="1" manualBreakCount="1">
    <brk id="49" max="17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0"/>
  <sheetViews>
    <sheetView view="pageBreakPreview" zoomScale="90" zoomScaleSheetLayoutView="90" workbookViewId="0">
      <selection activeCell="R3" sqref="R3"/>
    </sheetView>
  </sheetViews>
  <sheetFormatPr defaultRowHeight="12.75" x14ac:dyDescent="0.2"/>
  <cols>
    <col min="1" max="1" width="2.85546875" style="29" customWidth="1"/>
    <col min="2" max="2" width="3" style="29" customWidth="1"/>
    <col min="3" max="3" width="3.7109375" style="29" customWidth="1"/>
    <col min="4" max="4" width="2.42578125" style="29" customWidth="1"/>
    <col min="5" max="6" width="4.140625" style="29" customWidth="1"/>
    <col min="7" max="7" width="3.28515625" style="29" customWidth="1"/>
    <col min="8" max="8" width="2.7109375" style="29" customWidth="1"/>
    <col min="9" max="9" width="4" style="29" customWidth="1"/>
    <col min="10" max="10" width="2.7109375" style="29" customWidth="1"/>
    <col min="11" max="11" width="3.28515625" style="29" customWidth="1"/>
    <col min="12" max="12" width="8.42578125" style="29" customWidth="1"/>
    <col min="13" max="13" width="3.42578125" style="29" customWidth="1"/>
    <col min="14" max="14" width="8.42578125" style="29" customWidth="1"/>
    <col min="15" max="15" width="4.42578125" style="59" customWidth="1"/>
    <col min="16" max="16" width="10.7109375" style="29" customWidth="1"/>
    <col min="17" max="17" width="5.5703125" style="29" customWidth="1"/>
    <col min="18" max="18" width="43.85546875" style="29" customWidth="1"/>
    <col min="19" max="20" width="9.140625" style="29"/>
    <col min="21" max="22" width="15" style="29" customWidth="1"/>
    <col min="23" max="16384" width="9.140625" style="29"/>
  </cols>
  <sheetData>
    <row r="1" spans="1:30" ht="15.75" x14ac:dyDescent="0.25">
      <c r="A1" s="1"/>
      <c r="B1" s="1"/>
      <c r="C1" s="1"/>
      <c r="D1" s="1"/>
      <c r="E1" s="1"/>
      <c r="F1" s="1"/>
      <c r="G1" s="1"/>
      <c r="H1" s="1"/>
      <c r="I1" s="1"/>
      <c r="J1" s="438"/>
      <c r="K1" s="438"/>
      <c r="L1" s="438"/>
      <c r="M1" s="438"/>
      <c r="N1" s="438"/>
      <c r="O1" s="438"/>
      <c r="P1" s="438"/>
      <c r="Q1" s="1"/>
      <c r="R1" s="28"/>
    </row>
    <row r="2" spans="1:30" ht="18" customHeight="1" x14ac:dyDescent="0.25">
      <c r="A2" s="478" t="s">
        <v>34</v>
      </c>
      <c r="B2" s="478"/>
      <c r="C2" s="478"/>
      <c r="D2" s="478"/>
      <c r="E2" s="478"/>
      <c r="F2" s="478"/>
      <c r="G2" s="478"/>
      <c r="H2" s="478"/>
      <c r="I2" s="478"/>
      <c r="J2" s="478"/>
      <c r="K2" s="478"/>
      <c r="L2" s="478"/>
      <c r="M2" s="478"/>
      <c r="N2" s="478"/>
      <c r="O2" s="478"/>
      <c r="P2" s="478"/>
      <c r="Q2" s="478"/>
      <c r="R2" s="478"/>
      <c r="S2" s="30"/>
    </row>
    <row r="3" spans="1:30" ht="21.75" customHeight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1"/>
      <c r="M3" s="30"/>
      <c r="N3" s="30"/>
      <c r="O3" s="32"/>
      <c r="P3" s="30"/>
      <c r="Q3" s="30"/>
      <c r="R3" s="30"/>
      <c r="S3" s="30"/>
    </row>
    <row r="4" spans="1:30" ht="17.100000000000001" customHeight="1" x14ac:dyDescent="0.25">
      <c r="A4" s="30" t="s">
        <v>35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33"/>
      <c r="P4" s="1"/>
      <c r="Q4" s="1"/>
      <c r="R4" s="1"/>
      <c r="S4" s="30"/>
    </row>
    <row r="5" spans="1:30" ht="24.95" customHeight="1" x14ac:dyDescent="0.25">
      <c r="A5" s="15" t="s">
        <v>36</v>
      </c>
      <c r="B5" s="1"/>
      <c r="C5" s="33"/>
      <c r="D5" s="1" t="s">
        <v>2</v>
      </c>
      <c r="E5" s="1" t="str">
        <f>perhit!G8</f>
        <v>Ir. Suryanto A., M.M</v>
      </c>
      <c r="F5" s="14"/>
      <c r="G5" s="1"/>
      <c r="H5" s="1"/>
      <c r="I5" s="1"/>
      <c r="J5" s="1"/>
      <c r="K5" s="1"/>
      <c r="L5" s="1"/>
      <c r="M5" s="1"/>
      <c r="N5" s="7"/>
      <c r="O5" s="479"/>
      <c r="P5" s="479"/>
      <c r="Q5" s="479"/>
      <c r="R5" s="1"/>
      <c r="S5" s="30"/>
    </row>
    <row r="6" spans="1:30" ht="20.100000000000001" customHeight="1" x14ac:dyDescent="0.25">
      <c r="A6" s="468" t="str">
        <f>U6</f>
        <v>NIP. 195806081986031005</v>
      </c>
      <c r="B6" s="468"/>
      <c r="C6" s="468"/>
      <c r="D6" s="468"/>
      <c r="E6" s="468"/>
      <c r="F6" s="468"/>
      <c r="G6" s="468"/>
      <c r="H6" s="468"/>
      <c r="I6" s="468"/>
      <c r="J6" s="468"/>
      <c r="K6" s="1"/>
      <c r="L6" s="1"/>
      <c r="M6" s="1"/>
      <c r="N6" s="7"/>
      <c r="O6" s="479"/>
      <c r="P6" s="479"/>
      <c r="Q6" s="479"/>
      <c r="R6" s="1"/>
      <c r="S6" s="30"/>
      <c r="U6" s="468" t="str">
        <f>Kwitansi!Q22</f>
        <v>NIP. 195806081986031005</v>
      </c>
      <c r="V6" s="468"/>
      <c r="W6" s="468"/>
      <c r="X6" s="468"/>
      <c r="Y6" s="468"/>
      <c r="Z6" s="468"/>
      <c r="AA6" s="468"/>
      <c r="AB6" s="468"/>
      <c r="AC6" s="468"/>
      <c r="AD6" s="468"/>
    </row>
    <row r="7" spans="1:30" ht="17.100000000000001" customHeight="1" x14ac:dyDescent="0.25">
      <c r="A7" s="1" t="s">
        <v>60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N7" s="480" t="s">
        <v>61</v>
      </c>
      <c r="O7" s="480"/>
      <c r="P7" s="445" t="str">
        <f>VLOOKUP('hal1'!N8,Data!A1:M601,9,FALSE)</f>
        <v>13 Januari 2017</v>
      </c>
      <c r="Q7" s="445"/>
      <c r="R7" s="445"/>
      <c r="S7" s="30"/>
    </row>
    <row r="8" spans="1:30" ht="17.100000000000001" customHeight="1" x14ac:dyDescent="0.25">
      <c r="A8" s="15" t="s">
        <v>37</v>
      </c>
      <c r="B8" s="15"/>
      <c r="C8" s="15"/>
      <c r="D8" s="15" t="str">
        <f>perhit!I2</f>
        <v xml:space="preserve"> : 038/SPD/STIS/2017</v>
      </c>
      <c r="E8" s="15"/>
      <c r="F8" s="15"/>
      <c r="G8" s="15"/>
      <c r="H8" s="15"/>
      <c r="J8" s="15" t="s">
        <v>38</v>
      </c>
      <c r="K8" s="15"/>
      <c r="L8" s="15"/>
      <c r="M8" s="15"/>
      <c r="N8" s="15"/>
      <c r="O8" s="15"/>
      <c r="P8" s="15"/>
      <c r="Q8" s="15"/>
      <c r="R8" s="15"/>
      <c r="S8" s="30"/>
    </row>
    <row r="9" spans="1:30" ht="17.100000000000001" customHeight="1" x14ac:dyDescent="0.25">
      <c r="A9" s="1"/>
      <c r="B9" s="1"/>
      <c r="C9" s="24"/>
      <c r="D9" s="1"/>
      <c r="E9" s="1"/>
      <c r="F9" s="1"/>
      <c r="G9" s="1"/>
      <c r="H9" s="1"/>
      <c r="I9" s="1"/>
      <c r="J9" s="1"/>
      <c r="K9" s="1"/>
      <c r="L9" s="1"/>
      <c r="M9" s="1"/>
      <c r="N9" s="7"/>
      <c r="O9" s="479"/>
      <c r="P9" s="479"/>
      <c r="Q9" s="479"/>
      <c r="R9" s="1"/>
      <c r="S9" s="30"/>
    </row>
    <row r="10" spans="1:30" ht="17.100000000000001" customHeight="1" x14ac:dyDescent="0.25">
      <c r="A10" s="1"/>
      <c r="B10" s="3" t="s">
        <v>39</v>
      </c>
      <c r="C10" s="15" t="s">
        <v>40</v>
      </c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"/>
      <c r="S10" s="36"/>
    </row>
    <row r="11" spans="1:30" ht="17.100000000000001" customHeight="1" x14ac:dyDescent="0.25">
      <c r="A11" s="14"/>
      <c r="B11" s="1"/>
      <c r="C11" s="1"/>
      <c r="D11" s="34"/>
      <c r="E11" s="34"/>
      <c r="F11" s="37"/>
      <c r="G11" s="1"/>
      <c r="H11" s="1"/>
      <c r="I11" s="1"/>
      <c r="J11" s="1"/>
      <c r="K11" s="1"/>
      <c r="L11" s="1"/>
      <c r="M11" s="1"/>
      <c r="N11" s="1"/>
      <c r="O11" s="38"/>
      <c r="P11" s="471"/>
      <c r="Q11" s="471"/>
      <c r="R11" s="1"/>
    </row>
    <row r="12" spans="1:30" s="39" customFormat="1" ht="24.75" customHeight="1" x14ac:dyDescent="0.25">
      <c r="A12" s="472" t="s">
        <v>41</v>
      </c>
      <c r="B12" s="473"/>
      <c r="C12" s="474"/>
      <c r="D12" s="472" t="s">
        <v>42</v>
      </c>
      <c r="E12" s="473"/>
      <c r="F12" s="473"/>
      <c r="G12" s="473"/>
      <c r="H12" s="473"/>
      <c r="I12" s="473"/>
      <c r="J12" s="473"/>
      <c r="K12" s="473"/>
      <c r="L12" s="473"/>
      <c r="M12" s="473"/>
      <c r="N12" s="474"/>
      <c r="O12" s="475" t="s">
        <v>6</v>
      </c>
      <c r="P12" s="476"/>
      <c r="Q12" s="476"/>
      <c r="R12" s="68" t="s">
        <v>7</v>
      </c>
    </row>
    <row r="13" spans="1:30" s="40" customFormat="1" ht="17.100000000000001" customHeight="1" x14ac:dyDescent="0.25">
      <c r="A13" s="469" t="s">
        <v>9</v>
      </c>
      <c r="B13" s="470"/>
      <c r="C13" s="477"/>
      <c r="D13" s="469" t="s">
        <v>10</v>
      </c>
      <c r="E13" s="470"/>
      <c r="F13" s="470"/>
      <c r="G13" s="470"/>
      <c r="H13" s="470"/>
      <c r="I13" s="470"/>
      <c r="J13" s="470"/>
      <c r="K13" s="470"/>
      <c r="L13" s="470"/>
      <c r="M13" s="470"/>
      <c r="N13" s="477"/>
      <c r="O13" s="469" t="s">
        <v>11</v>
      </c>
      <c r="P13" s="470"/>
      <c r="Q13" s="470"/>
      <c r="R13" s="69" t="s">
        <v>12</v>
      </c>
      <c r="S13" s="66"/>
      <c r="T13" s="66"/>
      <c r="U13" s="67"/>
    </row>
    <row r="14" spans="1:30" ht="23.25" customHeight="1" x14ac:dyDescent="0.25">
      <c r="A14" s="484">
        <v>1</v>
      </c>
      <c r="B14" s="438"/>
      <c r="C14" s="485"/>
      <c r="D14" s="1" t="s">
        <v>840</v>
      </c>
      <c r="E14" s="34"/>
      <c r="F14" s="37"/>
      <c r="G14" s="1"/>
      <c r="H14" s="1"/>
      <c r="I14" s="1"/>
      <c r="J14" s="1"/>
      <c r="K14" s="1"/>
      <c r="L14" s="1"/>
      <c r="M14" s="1"/>
      <c r="N14" s="41"/>
      <c r="O14" s="42" t="s">
        <v>43</v>
      </c>
      <c r="P14" s="165">
        <v>150000</v>
      </c>
      <c r="Q14" s="41"/>
      <c r="R14" s="311"/>
    </row>
    <row r="15" spans="1:30" ht="23.25" customHeight="1" x14ac:dyDescent="0.25">
      <c r="A15" s="377"/>
      <c r="B15" s="1"/>
      <c r="C15" s="1"/>
      <c r="D15" s="377"/>
      <c r="E15" s="1"/>
      <c r="F15" s="1"/>
      <c r="G15" s="1"/>
      <c r="H15" s="1"/>
      <c r="I15" s="1"/>
      <c r="J15" s="1"/>
      <c r="K15" s="1"/>
      <c r="L15" s="1"/>
      <c r="M15" s="1"/>
      <c r="N15" s="41"/>
      <c r="O15" s="401"/>
      <c r="P15" s="1"/>
      <c r="Q15" s="41"/>
      <c r="R15" s="313"/>
    </row>
    <row r="16" spans="1:30" ht="13.5" customHeight="1" x14ac:dyDescent="0.25">
      <c r="A16" s="244"/>
      <c r="B16" s="243"/>
      <c r="C16" s="245"/>
      <c r="D16" s="1"/>
      <c r="E16" s="34"/>
      <c r="F16" s="37"/>
      <c r="G16" s="1"/>
      <c r="H16" s="1"/>
      <c r="I16" s="1"/>
      <c r="J16" s="1"/>
      <c r="K16" s="1"/>
      <c r="L16" s="1"/>
      <c r="M16" s="1"/>
      <c r="N16" s="41"/>
      <c r="O16" s="246"/>
      <c r="P16" s="165"/>
      <c r="Q16" s="41"/>
      <c r="R16" s="60"/>
    </row>
    <row r="17" spans="1:21" s="39" customFormat="1" ht="21.75" customHeight="1" x14ac:dyDescent="0.25">
      <c r="A17" s="46"/>
      <c r="B17" s="44"/>
      <c r="C17" s="45"/>
      <c r="D17" s="472" t="s">
        <v>6</v>
      </c>
      <c r="E17" s="473"/>
      <c r="F17" s="473"/>
      <c r="G17" s="473"/>
      <c r="H17" s="473"/>
      <c r="I17" s="473"/>
      <c r="J17" s="473"/>
      <c r="K17" s="473"/>
      <c r="L17" s="473"/>
      <c r="M17" s="473"/>
      <c r="N17" s="474"/>
      <c r="O17" s="43" t="s">
        <v>44</v>
      </c>
      <c r="P17" s="476">
        <f>SUM(P14:Q15)</f>
        <v>150000</v>
      </c>
      <c r="Q17" s="486"/>
      <c r="R17" s="70"/>
      <c r="S17" s="47"/>
    </row>
    <row r="18" spans="1:21" s="39" customFormat="1" ht="21.75" customHeight="1" x14ac:dyDescent="0.25">
      <c r="A18" s="71"/>
      <c r="B18" s="49"/>
      <c r="C18" s="48"/>
      <c r="D18" s="49"/>
      <c r="E18" s="49" t="s">
        <v>19</v>
      </c>
      <c r="F18" s="49"/>
      <c r="G18" s="49"/>
      <c r="H18" s="48" t="e">
        <f ca="1">PROPER([1]!terbilang(P17)&amp;" rupiah")</f>
        <v>#NAME?</v>
      </c>
      <c r="I18" s="49"/>
      <c r="J18" s="49"/>
      <c r="K18" s="49"/>
      <c r="L18" s="49"/>
      <c r="M18" s="49"/>
      <c r="N18" s="49"/>
      <c r="O18" s="48"/>
      <c r="P18" s="50"/>
      <c r="Q18" s="50"/>
      <c r="R18" s="72"/>
      <c r="S18" s="47"/>
    </row>
    <row r="19" spans="1:21" ht="17.100000000000001" customHeight="1" x14ac:dyDescent="0.25">
      <c r="A19" s="14"/>
      <c r="B19" s="1"/>
      <c r="C19" s="1"/>
      <c r="D19" s="1"/>
      <c r="E19" s="1"/>
      <c r="F19" s="14"/>
      <c r="G19" s="51"/>
      <c r="H19" s="3"/>
      <c r="I19" s="14"/>
      <c r="J19" s="14"/>
      <c r="K19" s="14"/>
      <c r="L19" s="7"/>
      <c r="M19" s="487"/>
      <c r="N19" s="487"/>
      <c r="O19" s="7"/>
      <c r="P19" s="488"/>
      <c r="Q19" s="488"/>
      <c r="R19" s="1"/>
      <c r="S19" s="36"/>
    </row>
    <row r="20" spans="1:21" ht="16.5" customHeight="1" x14ac:dyDescent="0.25">
      <c r="A20" s="14"/>
      <c r="B20" s="1" t="s">
        <v>45</v>
      </c>
      <c r="C20" s="1" t="s">
        <v>46</v>
      </c>
      <c r="D20" s="1"/>
      <c r="E20" s="1"/>
      <c r="F20" s="1"/>
      <c r="G20" s="1"/>
      <c r="H20" s="1"/>
      <c r="I20" s="1"/>
      <c r="J20" s="1"/>
      <c r="K20" s="1"/>
      <c r="L20" s="52"/>
      <c r="M20" s="52"/>
      <c r="N20" s="53"/>
      <c r="O20" s="7"/>
      <c r="P20" s="35"/>
      <c r="Q20" s="35"/>
      <c r="R20" s="1"/>
      <c r="S20" s="36"/>
    </row>
    <row r="21" spans="1:21" ht="19.5" customHeight="1" x14ac:dyDescent="0.25">
      <c r="A21" s="14"/>
      <c r="B21" s="1"/>
      <c r="C21" s="1" t="s">
        <v>47</v>
      </c>
      <c r="D21" s="1"/>
      <c r="E21" s="1"/>
      <c r="F21" s="14"/>
      <c r="G21" s="1"/>
      <c r="H21" s="51"/>
      <c r="I21" s="1"/>
      <c r="J21" s="1"/>
      <c r="K21" s="1"/>
      <c r="L21" s="7"/>
      <c r="M21" s="52"/>
      <c r="N21" s="52"/>
      <c r="O21" s="7"/>
      <c r="P21" s="35"/>
      <c r="Q21" s="35"/>
      <c r="R21" s="1"/>
      <c r="S21" s="36"/>
    </row>
    <row r="22" spans="1:21" ht="17.100000000000001" customHeight="1" x14ac:dyDescent="0.25">
      <c r="A22" s="14"/>
      <c r="B22" s="1"/>
      <c r="C22" s="1"/>
      <c r="D22" s="1"/>
      <c r="E22" s="1"/>
      <c r="F22" s="1"/>
      <c r="G22" s="1"/>
      <c r="H22" s="1"/>
      <c r="I22" s="1"/>
      <c r="J22" s="1"/>
      <c r="K22" s="1"/>
      <c r="L22" s="53"/>
      <c r="M22" s="53"/>
      <c r="N22" s="53"/>
      <c r="O22" s="7"/>
      <c r="P22" s="479"/>
      <c r="Q22" s="479"/>
      <c r="R22" s="1"/>
      <c r="S22" s="36"/>
    </row>
    <row r="23" spans="1:21" ht="17.100000000000001" customHeight="1" x14ac:dyDescent="0.25">
      <c r="A23" s="1"/>
      <c r="B23" s="14"/>
      <c r="C23" s="1" t="s">
        <v>48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7"/>
      <c r="P23" s="35"/>
      <c r="Q23" s="35"/>
      <c r="R23" s="1"/>
      <c r="S23" s="36"/>
    </row>
    <row r="24" spans="1:21" ht="17.100000000000001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7"/>
      <c r="P24" s="479"/>
      <c r="Q24" s="479"/>
      <c r="R24" s="1"/>
      <c r="S24" s="30"/>
    </row>
    <row r="25" spans="1:21" ht="16.5" customHeight="1" x14ac:dyDescent="0.25">
      <c r="A25" s="1"/>
      <c r="B25" s="3"/>
      <c r="C25" s="3" t="s">
        <v>49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54"/>
      <c r="O25" s="3"/>
      <c r="P25" s="3"/>
      <c r="Q25" s="4"/>
      <c r="R25" s="170" t="str">
        <f>Kwitansi!Q15</f>
        <v>Jakarta, 25 Januari 2017</v>
      </c>
      <c r="S25" s="30"/>
    </row>
    <row r="26" spans="1:21" ht="17.100000000000001" customHeight="1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54"/>
      <c r="O26" s="3"/>
      <c r="P26" s="3"/>
      <c r="Q26" s="3" t="s">
        <v>50</v>
      </c>
      <c r="S26" s="30"/>
    </row>
    <row r="27" spans="1:21" ht="16.5" customHeight="1" x14ac:dyDescent="0.25">
      <c r="A27" s="1"/>
      <c r="B27" s="3"/>
      <c r="C27" s="3" t="s">
        <v>26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54"/>
      <c r="O27" s="3"/>
      <c r="P27" s="3"/>
      <c r="Q27" s="3" t="s">
        <v>51</v>
      </c>
      <c r="S27" s="30"/>
    </row>
    <row r="28" spans="1:21" ht="13.5" customHeight="1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S28" s="30"/>
    </row>
    <row r="29" spans="1:21" ht="17.100000000000001" customHeight="1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S29" s="30"/>
    </row>
    <row r="30" spans="1:21" ht="17.100000000000001" customHeight="1" x14ac:dyDescent="0.25">
      <c r="A30" s="1"/>
      <c r="B30" s="21"/>
      <c r="C30" s="21"/>
      <c r="D30" s="21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S30" s="30"/>
    </row>
    <row r="31" spans="1:21" ht="17.100000000000001" customHeight="1" x14ac:dyDescent="0.25">
      <c r="A31" s="1"/>
      <c r="B31" s="3"/>
      <c r="C31" s="55" t="s">
        <v>65</v>
      </c>
      <c r="D31" s="55"/>
      <c r="E31" s="55"/>
      <c r="F31" s="55"/>
      <c r="G31" s="55"/>
      <c r="H31" s="55"/>
      <c r="I31" s="55"/>
      <c r="J31" s="55"/>
      <c r="K31" s="55"/>
      <c r="L31" s="3"/>
      <c r="M31" s="3"/>
      <c r="N31" s="55"/>
      <c r="O31" s="3"/>
      <c r="P31" s="3"/>
      <c r="Q31" s="55" t="str">
        <f>E5</f>
        <v>Ir. Suryanto A., M.M</v>
      </c>
      <c r="S31" s="30"/>
    </row>
    <row r="32" spans="1:21" ht="17.25" customHeight="1" x14ac:dyDescent="0.25">
      <c r="A32" s="1"/>
      <c r="B32" s="3"/>
      <c r="C32" s="65" t="s">
        <v>66</v>
      </c>
      <c r="D32" s="65"/>
      <c r="E32" s="65"/>
      <c r="F32" s="65"/>
      <c r="G32" s="65"/>
      <c r="H32" s="65"/>
      <c r="I32" s="65"/>
      <c r="J32" s="56"/>
      <c r="K32" s="56"/>
      <c r="L32" s="3"/>
      <c r="M32" s="3"/>
      <c r="N32" s="3"/>
      <c r="O32" s="3"/>
      <c r="P32" s="3"/>
      <c r="Q32" s="482" t="str">
        <f>Kwitansi!Q22</f>
        <v>NIP. 195806081986031005</v>
      </c>
      <c r="R32" s="483"/>
      <c r="S32" s="30"/>
      <c r="T32" s="482" t="e">
        <f>Kwitansi!T22</f>
        <v>#N/A</v>
      </c>
      <c r="U32" s="483"/>
    </row>
    <row r="33" spans="1:19" ht="17.100000000000001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5"/>
      <c r="K33" s="15"/>
      <c r="L33" s="15"/>
      <c r="M33" s="15"/>
      <c r="N33" s="15"/>
      <c r="O33" s="15"/>
      <c r="P33" s="15"/>
      <c r="Q33" s="14"/>
      <c r="R33" s="14"/>
      <c r="S33" s="30"/>
    </row>
    <row r="34" spans="1:19" ht="17.100000000000001" customHeight="1" x14ac:dyDescent="0.25">
      <c r="A34" s="15"/>
      <c r="B34" s="15"/>
      <c r="C34" s="15"/>
      <c r="D34" s="15"/>
      <c r="E34" s="15"/>
      <c r="F34" s="15"/>
      <c r="G34" s="15"/>
      <c r="H34" s="1"/>
      <c r="I34" s="1"/>
      <c r="J34" s="15"/>
      <c r="K34" s="15"/>
      <c r="L34" s="15"/>
      <c r="M34" s="15"/>
      <c r="N34" s="15"/>
      <c r="O34" s="15"/>
      <c r="P34" s="15"/>
      <c r="Q34" s="14"/>
      <c r="R34" s="14"/>
      <c r="S34" s="30"/>
    </row>
    <row r="35" spans="1:19" ht="17.100000000000001" customHeight="1" x14ac:dyDescent="0.25">
      <c r="A35" s="484">
        <v>1</v>
      </c>
      <c r="B35" s="438"/>
      <c r="C35" s="485"/>
      <c r="D35" s="1" t="s">
        <v>265</v>
      </c>
      <c r="E35" s="34"/>
      <c r="F35" s="37"/>
      <c r="G35" s="1"/>
      <c r="H35" s="1"/>
      <c r="I35" s="1"/>
      <c r="J35" s="1"/>
      <c r="K35" s="1"/>
      <c r="L35" s="1"/>
      <c r="M35" s="1"/>
      <c r="N35" s="41"/>
      <c r="O35" s="42" t="s">
        <v>43</v>
      </c>
      <c r="P35" s="165">
        <v>340000</v>
      </c>
      <c r="Q35" s="1"/>
      <c r="R35" s="1"/>
      <c r="S35" s="30"/>
    </row>
    <row r="36" spans="1:19" ht="17.100000000000001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33"/>
      <c r="P36" s="1"/>
      <c r="Q36" s="1"/>
      <c r="R36" s="1"/>
      <c r="S36" s="30"/>
    </row>
    <row r="37" spans="1:19" ht="17.100000000000001" customHeight="1" x14ac:dyDescent="0.25">
      <c r="A37" s="489">
        <v>2</v>
      </c>
      <c r="B37" s="438"/>
      <c r="C37" s="485"/>
      <c r="D37" s="1" t="s">
        <v>266</v>
      </c>
      <c r="E37" s="34"/>
      <c r="F37" s="37"/>
      <c r="G37" s="1"/>
      <c r="H37" s="1"/>
      <c r="I37" s="306"/>
      <c r="J37" s="1"/>
      <c r="K37" s="26"/>
      <c r="L37" s="309"/>
      <c r="M37" s="307"/>
      <c r="N37" s="308"/>
      <c r="O37" s="42" t="s">
        <v>44</v>
      </c>
      <c r="P37" s="165">
        <v>296000</v>
      </c>
      <c r="R37" s="1"/>
      <c r="S37" s="30"/>
    </row>
    <row r="38" spans="1:19" ht="17.100000000000001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33"/>
      <c r="P38" s="1"/>
      <c r="Q38" s="1"/>
      <c r="R38" s="1"/>
      <c r="S38" s="30"/>
    </row>
    <row r="39" spans="1:19" ht="17.100000000000001" customHeight="1" x14ac:dyDescent="0.25">
      <c r="A39" s="489">
        <v>3</v>
      </c>
      <c r="B39" s="438"/>
      <c r="C39" s="485"/>
      <c r="D39" s="1" t="s">
        <v>841</v>
      </c>
      <c r="E39" s="34"/>
      <c r="F39" s="37"/>
      <c r="G39" s="1"/>
      <c r="H39" s="1">
        <v>1</v>
      </c>
      <c r="I39" s="1" t="s">
        <v>17</v>
      </c>
      <c r="J39" s="1" t="s">
        <v>63</v>
      </c>
      <c r="K39" s="481">
        <v>800000</v>
      </c>
      <c r="L39" s="481"/>
      <c r="M39" s="393" t="s">
        <v>842</v>
      </c>
      <c r="N39" s="403">
        <v>0.3</v>
      </c>
      <c r="O39" s="42" t="s">
        <v>43</v>
      </c>
      <c r="P39" s="165">
        <f>H39*K39*N39</f>
        <v>240000</v>
      </c>
      <c r="Q39" s="41"/>
      <c r="R39" s="27"/>
      <c r="S39" s="30"/>
    </row>
    <row r="40" spans="1:19" ht="17.100000000000001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5"/>
      <c r="K40" s="15"/>
      <c r="L40" s="15"/>
      <c r="M40" s="15"/>
      <c r="N40" s="15"/>
      <c r="O40" s="15"/>
      <c r="P40" s="15"/>
      <c r="Q40" s="1"/>
      <c r="R40" s="51"/>
      <c r="S40" s="30"/>
    </row>
    <row r="41" spans="1:19" ht="17.100000000000001" customHeight="1" x14ac:dyDescent="0.25">
      <c r="A41" s="58"/>
      <c r="B41" s="58"/>
      <c r="C41" s="58"/>
      <c r="D41" s="58"/>
      <c r="E41" s="58"/>
      <c r="F41" s="58"/>
      <c r="G41" s="58"/>
      <c r="H41" s="58"/>
      <c r="I41" s="22"/>
      <c r="J41" s="22"/>
      <c r="K41" s="1"/>
      <c r="L41" s="1"/>
      <c r="M41" s="1"/>
      <c r="N41" s="1"/>
      <c r="O41" s="33"/>
      <c r="P41" s="1"/>
      <c r="Q41" s="1"/>
      <c r="R41" s="1"/>
      <c r="S41" s="30"/>
    </row>
    <row r="42" spans="1:19" ht="17.100000000000001" customHeight="1" x14ac:dyDescent="0.25">
      <c r="A42" s="58"/>
      <c r="B42" s="58"/>
      <c r="C42" s="58"/>
      <c r="D42" s="58"/>
      <c r="E42" s="58"/>
      <c r="F42" s="58"/>
      <c r="G42" s="1"/>
      <c r="H42" s="1"/>
      <c r="I42" s="1"/>
      <c r="J42" s="1"/>
      <c r="K42" s="1"/>
      <c r="L42" s="1"/>
      <c r="M42" s="1"/>
      <c r="N42" s="1"/>
      <c r="O42" s="33"/>
      <c r="P42" s="1"/>
      <c r="Q42" s="1"/>
      <c r="R42" s="1"/>
      <c r="S42" s="30"/>
    </row>
    <row r="43" spans="1:19" ht="14.2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33"/>
      <c r="P43" s="1"/>
      <c r="Q43" s="1"/>
      <c r="R43" s="1"/>
      <c r="S43" s="30"/>
    </row>
    <row r="44" spans="1:19" ht="17.100000000000001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438"/>
      <c r="L44" s="438"/>
      <c r="M44" s="438"/>
      <c r="N44" s="438"/>
      <c r="O44" s="33"/>
      <c r="P44" s="1"/>
      <c r="Q44" s="1"/>
      <c r="R44" s="1"/>
      <c r="S44" s="30"/>
    </row>
    <row r="45" spans="1:19" ht="17.100000000000001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33"/>
      <c r="P45" s="1"/>
      <c r="Q45" s="1"/>
      <c r="R45" s="1"/>
      <c r="S45" s="30"/>
    </row>
    <row r="46" spans="1:19" ht="21.95" customHeight="1" x14ac:dyDescent="0.25">
      <c r="A46" s="1"/>
      <c r="B46" s="1"/>
      <c r="C46" s="1"/>
      <c r="D46" s="1"/>
      <c r="E46" s="1"/>
      <c r="F46" s="1"/>
      <c r="G46" s="14"/>
      <c r="H46" s="1"/>
      <c r="I46" s="1"/>
      <c r="J46" s="1"/>
      <c r="K46" s="1"/>
      <c r="L46" s="1"/>
      <c r="M46" s="1"/>
      <c r="N46" s="1"/>
      <c r="O46" s="33"/>
      <c r="P46" s="1"/>
      <c r="Q46" s="1"/>
      <c r="R46" s="1"/>
      <c r="S46" s="30"/>
    </row>
    <row r="47" spans="1:19" ht="15" customHeight="1" x14ac:dyDescent="0.25">
      <c r="S47" s="30"/>
    </row>
    <row r="48" spans="1:19" ht="17.100000000000001" customHeight="1" x14ac:dyDescent="0.25">
      <c r="S48" s="30"/>
    </row>
    <row r="49" spans="19:19" ht="17.100000000000001" customHeight="1" x14ac:dyDescent="0.25">
      <c r="S49" s="30"/>
    </row>
    <row r="50" spans="19:19" ht="17.100000000000001" customHeight="1" x14ac:dyDescent="0.25">
      <c r="S50" s="30"/>
    </row>
  </sheetData>
  <mergeCells count="30">
    <mergeCell ref="K39:L39"/>
    <mergeCell ref="T32:U32"/>
    <mergeCell ref="K44:N44"/>
    <mergeCell ref="A14:C14"/>
    <mergeCell ref="D17:N17"/>
    <mergeCell ref="P17:Q17"/>
    <mergeCell ref="M19:N19"/>
    <mergeCell ref="P19:Q19"/>
    <mergeCell ref="Q32:R32"/>
    <mergeCell ref="P22:Q22"/>
    <mergeCell ref="P24:Q24"/>
    <mergeCell ref="A35:C35"/>
    <mergeCell ref="A37:C37"/>
    <mergeCell ref="A39:C39"/>
    <mergeCell ref="J1:P1"/>
    <mergeCell ref="A2:R2"/>
    <mergeCell ref="O5:Q5"/>
    <mergeCell ref="O6:Q6"/>
    <mergeCell ref="O9:Q9"/>
    <mergeCell ref="A6:J6"/>
    <mergeCell ref="N7:O7"/>
    <mergeCell ref="P7:R7"/>
    <mergeCell ref="U6:AD6"/>
    <mergeCell ref="O13:Q13"/>
    <mergeCell ref="P11:Q11"/>
    <mergeCell ref="A12:C12"/>
    <mergeCell ref="D12:N12"/>
    <mergeCell ref="O12:Q12"/>
    <mergeCell ref="A13:C13"/>
    <mergeCell ref="D13:N13"/>
  </mergeCells>
  <printOptions horizontalCentered="1"/>
  <pageMargins left="0.35433070866141736" right="0.31496062992125984" top="0.51181102362204722" bottom="0.51181102362204722" header="0.51181102362204722" footer="0.51181102362204722"/>
  <pageSetup scale="75" firstPageNumber="0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zoomScaleNormal="100" workbookViewId="0">
      <pane xSplit="3" topLeftCell="D1" activePane="topRight" state="frozen"/>
      <selection activeCell="A58" sqref="A58"/>
      <selection pane="topRight" activeCell="B3" sqref="B3"/>
    </sheetView>
  </sheetViews>
  <sheetFormatPr defaultRowHeight="15" x14ac:dyDescent="0.25"/>
  <cols>
    <col min="2" max="2" width="21" customWidth="1"/>
    <col min="3" max="3" width="28" customWidth="1"/>
    <col min="4" max="4" width="23.5703125" customWidth="1"/>
    <col min="5" max="5" width="38" customWidth="1"/>
    <col min="6" max="6" width="81.42578125" customWidth="1"/>
    <col min="7" max="7" width="20.28515625" customWidth="1"/>
    <col min="8" max="8" width="9.140625" customWidth="1"/>
    <col min="9" max="9" width="17.85546875" customWidth="1"/>
    <col min="10" max="10" width="17.42578125" customWidth="1"/>
    <col min="11" max="12" width="18.7109375" customWidth="1"/>
    <col min="13" max="13" width="18.5703125" customWidth="1"/>
  </cols>
  <sheetData>
    <row r="1" spans="1:13" x14ac:dyDescent="0.25">
      <c r="A1" t="s">
        <v>175</v>
      </c>
      <c r="B1" t="s">
        <v>73</v>
      </c>
      <c r="C1" t="s">
        <v>36</v>
      </c>
      <c r="D1" t="s">
        <v>174</v>
      </c>
      <c r="E1" t="s">
        <v>77</v>
      </c>
      <c r="F1" t="s">
        <v>169</v>
      </c>
      <c r="G1" t="s">
        <v>167</v>
      </c>
      <c r="H1" t="s">
        <v>96</v>
      </c>
      <c r="I1" t="s">
        <v>173</v>
      </c>
      <c r="J1" t="s">
        <v>168</v>
      </c>
      <c r="K1" t="s">
        <v>170</v>
      </c>
      <c r="L1" t="s">
        <v>171</v>
      </c>
      <c r="M1" t="s">
        <v>172</v>
      </c>
    </row>
    <row r="2" spans="1:13" x14ac:dyDescent="0.25">
      <c r="A2">
        <v>1</v>
      </c>
      <c r="B2" t="s">
        <v>856</v>
      </c>
      <c r="C2" t="s">
        <v>288</v>
      </c>
      <c r="D2" t="s">
        <v>200</v>
      </c>
      <c r="E2" t="s">
        <v>289</v>
      </c>
      <c r="F2" s="267" t="s">
        <v>857</v>
      </c>
      <c r="G2" s="267" t="s">
        <v>858</v>
      </c>
      <c r="H2" s="317">
        <v>1</v>
      </c>
      <c r="I2" s="180" t="s">
        <v>855</v>
      </c>
      <c r="J2" s="267" t="s">
        <v>180</v>
      </c>
      <c r="K2" s="267" t="s">
        <v>217</v>
      </c>
      <c r="L2" s="180" t="s">
        <v>859</v>
      </c>
      <c r="M2" s="180" t="s">
        <v>859</v>
      </c>
    </row>
    <row r="3" spans="1:13" x14ac:dyDescent="0.25">
      <c r="A3">
        <v>2</v>
      </c>
      <c r="B3" t="s">
        <v>860</v>
      </c>
      <c r="C3" s="176" t="s">
        <v>306</v>
      </c>
      <c r="D3" t="s">
        <v>220</v>
      </c>
      <c r="E3" t="s">
        <v>221</v>
      </c>
      <c r="F3" s="267" t="s">
        <v>239</v>
      </c>
      <c r="G3" s="267" t="s">
        <v>867</v>
      </c>
      <c r="H3" s="317">
        <v>3</v>
      </c>
      <c r="I3" s="180" t="s">
        <v>859</v>
      </c>
      <c r="J3" s="267" t="s">
        <v>180</v>
      </c>
      <c r="K3" s="267" t="s">
        <v>177</v>
      </c>
      <c r="L3" s="180" t="s">
        <v>865</v>
      </c>
      <c r="M3" s="180" t="s">
        <v>866</v>
      </c>
    </row>
    <row r="4" spans="1:13" x14ac:dyDescent="0.25">
      <c r="A4">
        <v>3</v>
      </c>
      <c r="B4" t="s">
        <v>861</v>
      </c>
      <c r="C4" t="s">
        <v>370</v>
      </c>
      <c r="D4" s="177" t="s">
        <v>371</v>
      </c>
      <c r="E4" s="177" t="s">
        <v>277</v>
      </c>
      <c r="F4" s="267" t="s">
        <v>239</v>
      </c>
      <c r="G4" s="267" t="s">
        <v>867</v>
      </c>
      <c r="H4" s="317">
        <v>3</v>
      </c>
      <c r="I4" s="180" t="s">
        <v>859</v>
      </c>
      <c r="J4" s="267" t="s">
        <v>180</v>
      </c>
      <c r="K4" s="267" t="s">
        <v>177</v>
      </c>
      <c r="L4" s="180" t="s">
        <v>865</v>
      </c>
      <c r="M4" s="180" t="s">
        <v>866</v>
      </c>
    </row>
    <row r="5" spans="1:13" x14ac:dyDescent="0.25">
      <c r="A5">
        <v>4</v>
      </c>
      <c r="B5" t="s">
        <v>862</v>
      </c>
      <c r="C5" t="s">
        <v>292</v>
      </c>
      <c r="D5" t="s">
        <v>208</v>
      </c>
      <c r="E5" s="176" t="s">
        <v>286</v>
      </c>
      <c r="F5" s="267" t="s">
        <v>239</v>
      </c>
      <c r="G5" s="267" t="s">
        <v>867</v>
      </c>
      <c r="H5" s="317">
        <v>3</v>
      </c>
      <c r="I5" s="180" t="s">
        <v>859</v>
      </c>
      <c r="J5" s="267" t="s">
        <v>180</v>
      </c>
      <c r="K5" s="267" t="s">
        <v>177</v>
      </c>
      <c r="L5" s="180" t="s">
        <v>865</v>
      </c>
      <c r="M5" s="180" t="s">
        <v>866</v>
      </c>
    </row>
    <row r="6" spans="1:13" x14ac:dyDescent="0.25">
      <c r="A6">
        <v>5</v>
      </c>
      <c r="B6" t="s">
        <v>863</v>
      </c>
      <c r="C6" s="176" t="s">
        <v>299</v>
      </c>
      <c r="D6" s="176" t="s">
        <v>298</v>
      </c>
      <c r="E6" s="176" t="s">
        <v>238</v>
      </c>
      <c r="F6" s="267" t="s">
        <v>239</v>
      </c>
      <c r="G6" s="267" t="s">
        <v>868</v>
      </c>
      <c r="H6" s="317">
        <v>3</v>
      </c>
      <c r="I6" s="180" t="s">
        <v>859</v>
      </c>
      <c r="J6" s="267" t="s">
        <v>180</v>
      </c>
      <c r="K6" s="267" t="s">
        <v>177</v>
      </c>
      <c r="L6" s="180" t="s">
        <v>865</v>
      </c>
      <c r="M6" s="180" t="s">
        <v>866</v>
      </c>
    </row>
    <row r="7" spans="1:13" x14ac:dyDescent="0.25">
      <c r="A7">
        <v>6</v>
      </c>
      <c r="B7" t="s">
        <v>864</v>
      </c>
      <c r="C7" s="176" t="s">
        <v>497</v>
      </c>
      <c r="D7" t="s">
        <v>211</v>
      </c>
      <c r="E7" t="s">
        <v>498</v>
      </c>
      <c r="F7" s="267" t="s">
        <v>239</v>
      </c>
      <c r="G7" s="267" t="s">
        <v>868</v>
      </c>
      <c r="H7" s="317">
        <v>3</v>
      </c>
      <c r="I7" s="180" t="s">
        <v>859</v>
      </c>
      <c r="J7" s="267" t="s">
        <v>71</v>
      </c>
      <c r="K7" s="267" t="s">
        <v>177</v>
      </c>
      <c r="L7" s="180" t="s">
        <v>865</v>
      </c>
      <c r="M7" s="180" t="s">
        <v>866</v>
      </c>
    </row>
    <row r="8" spans="1:13" x14ac:dyDescent="0.25">
      <c r="A8">
        <v>7</v>
      </c>
      <c r="B8" t="s">
        <v>902</v>
      </c>
      <c r="C8" t="s">
        <v>290</v>
      </c>
      <c r="D8" s="176" t="s">
        <v>291</v>
      </c>
      <c r="E8" s="176" t="s">
        <v>185</v>
      </c>
      <c r="F8" s="267" t="s">
        <v>905</v>
      </c>
      <c r="G8" s="267" t="s">
        <v>189</v>
      </c>
      <c r="H8" s="317">
        <v>3</v>
      </c>
      <c r="I8" s="180" t="s">
        <v>906</v>
      </c>
      <c r="J8" s="267" t="s">
        <v>71</v>
      </c>
      <c r="K8" s="267" t="s">
        <v>177</v>
      </c>
      <c r="L8" s="180" t="s">
        <v>907</v>
      </c>
      <c r="M8" s="180" t="s">
        <v>908</v>
      </c>
    </row>
    <row r="9" spans="1:13" x14ac:dyDescent="0.25">
      <c r="A9">
        <v>8</v>
      </c>
      <c r="B9" t="s">
        <v>903</v>
      </c>
      <c r="C9" t="s">
        <v>370</v>
      </c>
      <c r="D9" s="177" t="s">
        <v>371</v>
      </c>
      <c r="E9" s="177" t="s">
        <v>228</v>
      </c>
      <c r="F9" s="267" t="s">
        <v>905</v>
      </c>
      <c r="G9" s="267" t="s">
        <v>189</v>
      </c>
      <c r="H9" s="317">
        <v>3</v>
      </c>
      <c r="I9" s="180" t="s">
        <v>906</v>
      </c>
      <c r="J9" s="267" t="s">
        <v>180</v>
      </c>
      <c r="K9" s="267" t="s">
        <v>177</v>
      </c>
      <c r="L9" s="180" t="s">
        <v>907</v>
      </c>
      <c r="M9" s="180" t="s">
        <v>908</v>
      </c>
    </row>
    <row r="10" spans="1:13" x14ac:dyDescent="0.25">
      <c r="A10">
        <v>9</v>
      </c>
      <c r="B10" t="s">
        <v>904</v>
      </c>
      <c r="C10" s="176" t="s">
        <v>406</v>
      </c>
      <c r="D10" t="s">
        <v>207</v>
      </c>
      <c r="E10" t="s">
        <v>228</v>
      </c>
      <c r="F10" s="267" t="s">
        <v>905</v>
      </c>
      <c r="G10" s="267" t="s">
        <v>189</v>
      </c>
      <c r="H10" s="317">
        <v>3</v>
      </c>
      <c r="I10" s="180" t="s">
        <v>906</v>
      </c>
      <c r="J10" s="267" t="s">
        <v>71</v>
      </c>
      <c r="K10" s="267" t="s">
        <v>177</v>
      </c>
      <c r="L10" s="180" t="s">
        <v>907</v>
      </c>
      <c r="M10" s="180" t="s">
        <v>908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42"/>
  <sheetViews>
    <sheetView view="pageBreakPreview" zoomScaleNormal="100" zoomScaleSheetLayoutView="100" workbookViewId="0">
      <pane xSplit="3" topLeftCell="E1" activePane="topRight" state="frozen"/>
      <selection activeCell="A58" sqref="A58"/>
      <selection pane="topRight" activeCell="M6" sqref="M6"/>
    </sheetView>
  </sheetViews>
  <sheetFormatPr defaultRowHeight="15" x14ac:dyDescent="0.25"/>
  <cols>
    <col min="2" max="2" width="21" customWidth="1"/>
    <col min="3" max="3" width="28" customWidth="1"/>
    <col min="4" max="4" width="23.5703125" hidden="1" customWidth="1"/>
    <col min="5" max="5" width="38" customWidth="1"/>
    <col min="6" max="6" width="81.42578125" hidden="1" customWidth="1"/>
    <col min="7" max="7" width="20.28515625" hidden="1" customWidth="1"/>
    <col min="8" max="8" width="9.140625" customWidth="1"/>
    <col min="9" max="9" width="17.85546875" hidden="1" customWidth="1"/>
    <col min="10" max="10" width="17.42578125" hidden="1" customWidth="1"/>
    <col min="11" max="11" width="18.7109375" hidden="1" customWidth="1"/>
    <col min="12" max="12" width="18.7109375" customWidth="1"/>
    <col min="13" max="13" width="18.5703125" customWidth="1"/>
  </cols>
  <sheetData>
    <row r="2" spans="1:13" x14ac:dyDescent="0.25">
      <c r="B2" t="s">
        <v>478</v>
      </c>
    </row>
    <row r="5" spans="1:13" x14ac:dyDescent="0.25">
      <c r="A5" s="263" t="s">
        <v>4</v>
      </c>
      <c r="B5" s="263" t="s">
        <v>474</v>
      </c>
      <c r="C5" s="263" t="s">
        <v>475</v>
      </c>
      <c r="D5" s="263" t="s">
        <v>174</v>
      </c>
      <c r="E5" s="263" t="s">
        <v>77</v>
      </c>
      <c r="F5" s="263" t="s">
        <v>169</v>
      </c>
      <c r="G5" s="263" t="s">
        <v>167</v>
      </c>
      <c r="H5" s="263" t="s">
        <v>215</v>
      </c>
      <c r="I5" s="263" t="s">
        <v>173</v>
      </c>
      <c r="J5" s="263" t="s">
        <v>168</v>
      </c>
      <c r="K5" s="263" t="s">
        <v>170</v>
      </c>
      <c r="L5" s="263" t="s">
        <v>476</v>
      </c>
      <c r="M5" s="263" t="s">
        <v>477</v>
      </c>
    </row>
    <row r="6" spans="1:13" x14ac:dyDescent="0.25">
      <c r="A6" s="254">
        <v>1</v>
      </c>
      <c r="B6" s="254" t="s">
        <v>389</v>
      </c>
      <c r="C6" s="279" t="s">
        <v>304</v>
      </c>
      <c r="D6" s="256" t="s">
        <v>98</v>
      </c>
      <c r="E6" s="256" t="s">
        <v>236</v>
      </c>
      <c r="F6" s="256" t="s">
        <v>244</v>
      </c>
      <c r="G6" s="257" t="s">
        <v>364</v>
      </c>
      <c r="H6" s="254">
        <v>2</v>
      </c>
      <c r="I6" s="258">
        <v>42627</v>
      </c>
      <c r="J6" s="254" t="s">
        <v>180</v>
      </c>
      <c r="K6" s="254" t="s">
        <v>217</v>
      </c>
      <c r="L6" s="281">
        <v>42627</v>
      </c>
      <c r="M6" s="258">
        <v>42628</v>
      </c>
    </row>
    <row r="7" spans="1:13" x14ac:dyDescent="0.25">
      <c r="A7" s="254">
        <v>2</v>
      </c>
      <c r="B7" s="254" t="s">
        <v>390</v>
      </c>
      <c r="C7" s="279" t="s">
        <v>241</v>
      </c>
      <c r="D7" s="254" t="s">
        <v>242</v>
      </c>
      <c r="E7" s="254" t="s">
        <v>243</v>
      </c>
      <c r="F7" s="256" t="s">
        <v>244</v>
      </c>
      <c r="G7" s="257" t="s">
        <v>364</v>
      </c>
      <c r="H7" s="254">
        <v>2</v>
      </c>
      <c r="I7" s="258">
        <v>42627</v>
      </c>
      <c r="J7" s="254" t="s">
        <v>180</v>
      </c>
      <c r="K7" s="254" t="s">
        <v>217</v>
      </c>
      <c r="L7" s="281">
        <v>42630</v>
      </c>
      <c r="M7" s="258">
        <v>42631</v>
      </c>
    </row>
    <row r="8" spans="1:13" x14ac:dyDescent="0.25">
      <c r="A8" s="254">
        <v>3</v>
      </c>
      <c r="B8" s="254" t="s">
        <v>391</v>
      </c>
      <c r="C8" s="279" t="s">
        <v>305</v>
      </c>
      <c r="D8" s="254" t="s">
        <v>235</v>
      </c>
      <c r="E8" s="254" t="s">
        <v>237</v>
      </c>
      <c r="F8" s="256" t="s">
        <v>244</v>
      </c>
      <c r="G8" s="257" t="s">
        <v>364</v>
      </c>
      <c r="H8" s="254">
        <v>1</v>
      </c>
      <c r="I8" s="258">
        <v>42627</v>
      </c>
      <c r="J8" s="254" t="s">
        <v>180</v>
      </c>
      <c r="K8" s="254" t="s">
        <v>217</v>
      </c>
      <c r="L8" s="281">
        <v>42631</v>
      </c>
      <c r="M8" s="258">
        <v>42631</v>
      </c>
    </row>
    <row r="9" spans="1:13" x14ac:dyDescent="0.25">
      <c r="A9" s="254">
        <v>4</v>
      </c>
      <c r="B9" s="254" t="s">
        <v>413</v>
      </c>
      <c r="C9" s="279" t="s">
        <v>392</v>
      </c>
      <c r="D9" s="254" t="s">
        <v>140</v>
      </c>
      <c r="E9" s="254" t="s">
        <v>26</v>
      </c>
      <c r="F9" s="256" t="s">
        <v>244</v>
      </c>
      <c r="G9" s="257" t="s">
        <v>364</v>
      </c>
      <c r="H9" s="254">
        <v>2</v>
      </c>
      <c r="I9" s="258">
        <v>42627</v>
      </c>
      <c r="J9" s="254" t="s">
        <v>180</v>
      </c>
      <c r="K9" s="254" t="s">
        <v>217</v>
      </c>
      <c r="L9" s="281">
        <v>42629</v>
      </c>
      <c r="M9" s="258">
        <v>42630</v>
      </c>
    </row>
    <row r="10" spans="1:13" x14ac:dyDescent="0.25">
      <c r="A10" s="254">
        <v>5</v>
      </c>
      <c r="B10" s="254" t="s">
        <v>414</v>
      </c>
      <c r="C10" s="279" t="s">
        <v>393</v>
      </c>
      <c r="D10" s="254" t="s">
        <v>226</v>
      </c>
      <c r="E10" s="254" t="s">
        <v>394</v>
      </c>
      <c r="F10" s="256" t="s">
        <v>244</v>
      </c>
      <c r="G10" s="257" t="s">
        <v>364</v>
      </c>
      <c r="H10" s="254">
        <v>2</v>
      </c>
      <c r="I10" s="258">
        <v>42627</v>
      </c>
      <c r="J10" s="254" t="s">
        <v>180</v>
      </c>
      <c r="K10" s="254" t="s">
        <v>217</v>
      </c>
      <c r="L10" s="281">
        <v>42630</v>
      </c>
      <c r="M10" s="258">
        <v>42631</v>
      </c>
    </row>
    <row r="11" spans="1:13" x14ac:dyDescent="0.25">
      <c r="A11" s="254">
        <v>6</v>
      </c>
      <c r="B11" s="254" t="s">
        <v>415</v>
      </c>
      <c r="C11" s="280" t="s">
        <v>257</v>
      </c>
      <c r="D11" s="254" t="s">
        <v>181</v>
      </c>
      <c r="E11" s="254" t="s">
        <v>395</v>
      </c>
      <c r="F11" s="256" t="s">
        <v>244</v>
      </c>
      <c r="G11" s="257" t="s">
        <v>364</v>
      </c>
      <c r="H11" s="254">
        <v>2</v>
      </c>
      <c r="I11" s="258">
        <v>42627</v>
      </c>
      <c r="J11" s="254" t="s">
        <v>71</v>
      </c>
      <c r="K11" s="254" t="s">
        <v>217</v>
      </c>
      <c r="L11" s="281">
        <v>42630</v>
      </c>
      <c r="M11" s="258">
        <v>42631</v>
      </c>
    </row>
    <row r="12" spans="1:13" x14ac:dyDescent="0.25">
      <c r="A12" s="254">
        <v>7</v>
      </c>
      <c r="B12" s="254" t="s">
        <v>416</v>
      </c>
      <c r="C12" s="280" t="s">
        <v>253</v>
      </c>
      <c r="D12" s="254" t="s">
        <v>178</v>
      </c>
      <c r="E12" s="254" t="s">
        <v>179</v>
      </c>
      <c r="F12" s="256" t="s">
        <v>244</v>
      </c>
      <c r="G12" s="257" t="s">
        <v>364</v>
      </c>
      <c r="H12" s="254">
        <v>2</v>
      </c>
      <c r="I12" s="258">
        <v>42627</v>
      </c>
      <c r="J12" s="254" t="s">
        <v>180</v>
      </c>
      <c r="K12" s="254" t="s">
        <v>217</v>
      </c>
      <c r="L12" s="281">
        <v>42627</v>
      </c>
      <c r="M12" s="258">
        <v>42628</v>
      </c>
    </row>
    <row r="13" spans="1:13" x14ac:dyDescent="0.25">
      <c r="A13" s="254">
        <v>8</v>
      </c>
      <c r="B13" s="254" t="s">
        <v>417</v>
      </c>
      <c r="C13" s="279" t="s">
        <v>396</v>
      </c>
      <c r="D13" s="254" t="s">
        <v>227</v>
      </c>
      <c r="E13" s="254" t="s">
        <v>230</v>
      </c>
      <c r="F13" s="256" t="s">
        <v>244</v>
      </c>
      <c r="G13" s="257" t="s">
        <v>364</v>
      </c>
      <c r="H13" s="254">
        <v>2</v>
      </c>
      <c r="I13" s="258">
        <v>42627</v>
      </c>
      <c r="J13" s="254" t="s">
        <v>71</v>
      </c>
      <c r="K13" s="254" t="s">
        <v>217</v>
      </c>
      <c r="L13" s="281">
        <v>42627</v>
      </c>
      <c r="M13" s="258">
        <v>42628</v>
      </c>
    </row>
    <row r="14" spans="1:13" x14ac:dyDescent="0.25">
      <c r="A14" s="254">
        <v>9</v>
      </c>
      <c r="B14" s="254" t="s">
        <v>418</v>
      </c>
      <c r="C14" s="279" t="s">
        <v>397</v>
      </c>
      <c r="D14" s="254" t="s">
        <v>200</v>
      </c>
      <c r="E14" s="254" t="s">
        <v>289</v>
      </c>
      <c r="F14" s="256" t="s">
        <v>244</v>
      </c>
      <c r="G14" s="257" t="s">
        <v>364</v>
      </c>
      <c r="H14" s="254">
        <v>2</v>
      </c>
      <c r="I14" s="258">
        <v>42627</v>
      </c>
      <c r="J14" s="254" t="s">
        <v>180</v>
      </c>
      <c r="K14" s="254" t="s">
        <v>217</v>
      </c>
      <c r="L14" s="281">
        <v>42630</v>
      </c>
      <c r="M14" s="258">
        <v>42631</v>
      </c>
    </row>
    <row r="15" spans="1:13" x14ac:dyDescent="0.25">
      <c r="A15" s="254">
        <v>10</v>
      </c>
      <c r="B15" s="254" t="s">
        <v>419</v>
      </c>
      <c r="C15" s="279" t="s">
        <v>377</v>
      </c>
      <c r="D15" s="254" t="s">
        <v>199</v>
      </c>
      <c r="E15" s="260" t="s">
        <v>228</v>
      </c>
      <c r="F15" s="256" t="s">
        <v>244</v>
      </c>
      <c r="G15" s="257" t="s">
        <v>364</v>
      </c>
      <c r="H15" s="254">
        <v>2</v>
      </c>
      <c r="I15" s="258">
        <v>42627</v>
      </c>
      <c r="J15" s="254" t="s">
        <v>71</v>
      </c>
      <c r="K15" s="254" t="s">
        <v>217</v>
      </c>
      <c r="L15" s="281">
        <v>42630</v>
      </c>
      <c r="M15" s="258">
        <v>42631</v>
      </c>
    </row>
    <row r="16" spans="1:13" x14ac:dyDescent="0.25">
      <c r="A16" s="254">
        <v>11</v>
      </c>
      <c r="B16" s="254" t="s">
        <v>420</v>
      </c>
      <c r="C16" s="279" t="s">
        <v>372</v>
      </c>
      <c r="D16" s="260" t="s">
        <v>373</v>
      </c>
      <c r="E16" s="260" t="s">
        <v>228</v>
      </c>
      <c r="F16" s="256" t="s">
        <v>244</v>
      </c>
      <c r="G16" s="257" t="s">
        <v>364</v>
      </c>
      <c r="H16" s="254">
        <v>2</v>
      </c>
      <c r="I16" s="258">
        <v>42627</v>
      </c>
      <c r="J16" s="254" t="s">
        <v>71</v>
      </c>
      <c r="K16" s="254" t="s">
        <v>217</v>
      </c>
      <c r="L16" s="281">
        <v>42632</v>
      </c>
      <c r="M16" s="258">
        <v>42633</v>
      </c>
    </row>
    <row r="17" spans="1:13" x14ac:dyDescent="0.25">
      <c r="A17" s="254">
        <v>12</v>
      </c>
      <c r="B17" s="254" t="s">
        <v>421</v>
      </c>
      <c r="C17" s="279" t="s">
        <v>367</v>
      </c>
      <c r="D17" s="254" t="s">
        <v>229</v>
      </c>
      <c r="E17" s="254" t="s">
        <v>228</v>
      </c>
      <c r="F17" s="256" t="s">
        <v>244</v>
      </c>
      <c r="G17" s="257" t="s">
        <v>364</v>
      </c>
      <c r="H17" s="254">
        <v>2</v>
      </c>
      <c r="I17" s="258">
        <v>42627</v>
      </c>
      <c r="J17" s="254" t="s">
        <v>71</v>
      </c>
      <c r="K17" s="254" t="s">
        <v>217</v>
      </c>
      <c r="L17" s="281">
        <v>42632</v>
      </c>
      <c r="M17" s="258">
        <v>42633</v>
      </c>
    </row>
    <row r="18" spans="1:13" x14ac:dyDescent="0.25">
      <c r="A18" s="254">
        <v>13</v>
      </c>
      <c r="B18" s="254" t="s">
        <v>422</v>
      </c>
      <c r="C18" s="283" t="s">
        <v>251</v>
      </c>
      <c r="D18" s="254" t="s">
        <v>255</v>
      </c>
      <c r="E18" s="254" t="s">
        <v>228</v>
      </c>
      <c r="F18" s="256" t="s">
        <v>244</v>
      </c>
      <c r="G18" s="257" t="s">
        <v>364</v>
      </c>
      <c r="H18" s="254">
        <v>2</v>
      </c>
      <c r="I18" s="258">
        <v>42627</v>
      </c>
      <c r="J18" s="254" t="s">
        <v>71</v>
      </c>
      <c r="K18" s="254" t="s">
        <v>217</v>
      </c>
      <c r="L18" s="281">
        <v>42632</v>
      </c>
      <c r="M18" s="258">
        <v>42633</v>
      </c>
    </row>
    <row r="19" spans="1:13" x14ac:dyDescent="0.25">
      <c r="A19" s="254">
        <v>14</v>
      </c>
      <c r="B19" s="254" t="s">
        <v>423</v>
      </c>
      <c r="C19" s="279" t="s">
        <v>398</v>
      </c>
      <c r="D19" s="254" t="s">
        <v>186</v>
      </c>
      <c r="E19" s="260" t="s">
        <v>228</v>
      </c>
      <c r="F19" s="256" t="s">
        <v>244</v>
      </c>
      <c r="G19" s="257" t="s">
        <v>364</v>
      </c>
      <c r="H19" s="254">
        <v>2</v>
      </c>
      <c r="I19" s="258">
        <v>42627</v>
      </c>
      <c r="J19" s="254" t="s">
        <v>71</v>
      </c>
      <c r="K19" s="254" t="s">
        <v>217</v>
      </c>
      <c r="L19" s="281">
        <v>42630</v>
      </c>
      <c r="M19" s="258">
        <v>42631</v>
      </c>
    </row>
    <row r="20" spans="1:13" x14ac:dyDescent="0.25">
      <c r="A20" s="254">
        <v>15</v>
      </c>
      <c r="B20" s="254" t="s">
        <v>424</v>
      </c>
      <c r="C20" s="279" t="s">
        <v>399</v>
      </c>
      <c r="D20" s="254" t="s">
        <v>193</v>
      </c>
      <c r="E20" s="254" t="s">
        <v>228</v>
      </c>
      <c r="F20" s="256" t="s">
        <v>244</v>
      </c>
      <c r="G20" s="257" t="s">
        <v>364</v>
      </c>
      <c r="H20" s="254">
        <v>2</v>
      </c>
      <c r="I20" s="258">
        <v>42627</v>
      </c>
      <c r="J20" s="254" t="s">
        <v>180</v>
      </c>
      <c r="K20" s="254" t="s">
        <v>217</v>
      </c>
      <c r="L20" s="281">
        <v>42630</v>
      </c>
      <c r="M20" s="258">
        <v>42631</v>
      </c>
    </row>
    <row r="21" spans="1:13" x14ac:dyDescent="0.25">
      <c r="A21" s="254">
        <v>16</v>
      </c>
      <c r="B21" s="254" t="s">
        <v>426</v>
      </c>
      <c r="C21" s="280" t="s">
        <v>254</v>
      </c>
      <c r="D21" s="254" t="s">
        <v>190</v>
      </c>
      <c r="E21" s="254" t="s">
        <v>228</v>
      </c>
      <c r="F21" s="256" t="s">
        <v>244</v>
      </c>
      <c r="G21" s="257" t="s">
        <v>364</v>
      </c>
      <c r="H21" s="254">
        <v>2</v>
      </c>
      <c r="I21" s="258">
        <v>42627</v>
      </c>
      <c r="J21" s="254" t="s">
        <v>71</v>
      </c>
      <c r="K21" s="254" t="s">
        <v>217</v>
      </c>
      <c r="L21" s="281">
        <v>42631</v>
      </c>
      <c r="M21" s="258">
        <v>42632</v>
      </c>
    </row>
    <row r="22" spans="1:13" x14ac:dyDescent="0.25">
      <c r="A22" s="254">
        <v>17</v>
      </c>
      <c r="B22" s="254" t="s">
        <v>428</v>
      </c>
      <c r="C22" s="279" t="s">
        <v>273</v>
      </c>
      <c r="D22" s="254" t="s">
        <v>195</v>
      </c>
      <c r="E22" s="260" t="s">
        <v>228</v>
      </c>
      <c r="F22" s="256" t="s">
        <v>244</v>
      </c>
      <c r="G22" s="257" t="s">
        <v>364</v>
      </c>
      <c r="H22" s="254">
        <v>2</v>
      </c>
      <c r="I22" s="258">
        <v>42627</v>
      </c>
      <c r="J22" s="254" t="s">
        <v>71</v>
      </c>
      <c r="K22" s="254" t="s">
        <v>217</v>
      </c>
      <c r="L22" s="281">
        <v>42630</v>
      </c>
      <c r="M22" s="258">
        <v>42631</v>
      </c>
    </row>
    <row r="23" spans="1:13" x14ac:dyDescent="0.25">
      <c r="A23" s="254">
        <v>18</v>
      </c>
      <c r="B23" s="254" t="s">
        <v>429</v>
      </c>
      <c r="C23" s="279" t="s">
        <v>272</v>
      </c>
      <c r="D23" s="254" t="s">
        <v>188</v>
      </c>
      <c r="E23" s="260" t="s">
        <v>228</v>
      </c>
      <c r="F23" s="256" t="s">
        <v>244</v>
      </c>
      <c r="G23" s="257" t="s">
        <v>364</v>
      </c>
      <c r="H23" s="254">
        <v>2</v>
      </c>
      <c r="I23" s="258">
        <v>42627</v>
      </c>
      <c r="J23" s="254" t="s">
        <v>71</v>
      </c>
      <c r="K23" s="254" t="s">
        <v>217</v>
      </c>
      <c r="L23" s="281">
        <v>42630</v>
      </c>
      <c r="M23" s="258">
        <v>42631</v>
      </c>
    </row>
    <row r="24" spans="1:13" x14ac:dyDescent="0.25">
      <c r="A24" s="254">
        <v>19</v>
      </c>
      <c r="B24" s="254" t="s">
        <v>430</v>
      </c>
      <c r="C24" s="279" t="s">
        <v>400</v>
      </c>
      <c r="D24" s="254" t="s">
        <v>401</v>
      </c>
      <c r="E24" s="260" t="s">
        <v>228</v>
      </c>
      <c r="F24" s="256" t="s">
        <v>244</v>
      </c>
      <c r="G24" s="257" t="s">
        <v>364</v>
      </c>
      <c r="H24" s="254">
        <v>2</v>
      </c>
      <c r="I24" s="258">
        <v>42627</v>
      </c>
      <c r="J24" s="254" t="s">
        <v>71</v>
      </c>
      <c r="K24" s="254" t="s">
        <v>217</v>
      </c>
      <c r="L24" s="281">
        <v>42631</v>
      </c>
      <c r="M24" s="258">
        <v>42632</v>
      </c>
    </row>
    <row r="25" spans="1:13" x14ac:dyDescent="0.25">
      <c r="A25" s="254">
        <v>20</v>
      </c>
      <c r="B25" s="254" t="s">
        <v>431</v>
      </c>
      <c r="C25" s="279" t="s">
        <v>402</v>
      </c>
      <c r="D25" s="254" t="s">
        <v>205</v>
      </c>
      <c r="E25" s="260" t="s">
        <v>228</v>
      </c>
      <c r="F25" s="256" t="s">
        <v>244</v>
      </c>
      <c r="G25" s="257" t="s">
        <v>364</v>
      </c>
      <c r="H25" s="254">
        <v>2</v>
      </c>
      <c r="I25" s="258">
        <v>42627</v>
      </c>
      <c r="J25" s="254" t="s">
        <v>71</v>
      </c>
      <c r="K25" s="254" t="s">
        <v>217</v>
      </c>
      <c r="L25" s="281">
        <v>42632</v>
      </c>
      <c r="M25" s="258">
        <v>42633</v>
      </c>
    </row>
    <row r="26" spans="1:13" x14ac:dyDescent="0.25">
      <c r="A26" s="254">
        <v>21</v>
      </c>
      <c r="B26" s="254" t="s">
        <v>432</v>
      </c>
      <c r="C26" s="279" t="s">
        <v>375</v>
      </c>
      <c r="D26" s="254" t="s">
        <v>376</v>
      </c>
      <c r="E26" s="254" t="s">
        <v>228</v>
      </c>
      <c r="F26" s="256" t="s">
        <v>244</v>
      </c>
      <c r="G26" s="257" t="s">
        <v>364</v>
      </c>
      <c r="H26" s="254">
        <v>2</v>
      </c>
      <c r="I26" s="258">
        <v>42627</v>
      </c>
      <c r="J26" s="254" t="s">
        <v>71</v>
      </c>
      <c r="K26" s="254" t="s">
        <v>217</v>
      </c>
      <c r="L26" s="281">
        <v>42631</v>
      </c>
      <c r="M26" s="258">
        <v>42632</v>
      </c>
    </row>
    <row r="27" spans="1:13" x14ac:dyDescent="0.25">
      <c r="A27" s="254">
        <v>22</v>
      </c>
      <c r="B27" s="254" t="s">
        <v>433</v>
      </c>
      <c r="C27" s="280" t="s">
        <v>249</v>
      </c>
      <c r="D27" s="254" t="s">
        <v>187</v>
      </c>
      <c r="E27" s="254" t="s">
        <v>228</v>
      </c>
      <c r="F27" s="256" t="s">
        <v>244</v>
      </c>
      <c r="G27" s="257" t="s">
        <v>364</v>
      </c>
      <c r="H27" s="254">
        <v>2</v>
      </c>
      <c r="I27" s="258">
        <v>42627</v>
      </c>
      <c r="J27" s="254" t="s">
        <v>71</v>
      </c>
      <c r="K27" s="254" t="s">
        <v>217</v>
      </c>
      <c r="L27" s="281">
        <v>42632</v>
      </c>
      <c r="M27" s="258">
        <v>42633</v>
      </c>
    </row>
    <row r="28" spans="1:13" x14ac:dyDescent="0.25">
      <c r="A28" s="254">
        <v>23</v>
      </c>
      <c r="B28" s="254" t="s">
        <v>434</v>
      </c>
      <c r="C28" s="279" t="s">
        <v>403</v>
      </c>
      <c r="D28" s="260" t="s">
        <v>297</v>
      </c>
      <c r="E28" s="260" t="s">
        <v>228</v>
      </c>
      <c r="F28" s="256" t="s">
        <v>244</v>
      </c>
      <c r="G28" s="257" t="s">
        <v>364</v>
      </c>
      <c r="H28" s="254">
        <v>2</v>
      </c>
      <c r="I28" s="258">
        <v>42627</v>
      </c>
      <c r="J28" s="254" t="s">
        <v>71</v>
      </c>
      <c r="K28" s="254" t="s">
        <v>217</v>
      </c>
      <c r="L28" s="281">
        <v>42631</v>
      </c>
      <c r="M28" s="258">
        <v>42632</v>
      </c>
    </row>
    <row r="29" spans="1:13" x14ac:dyDescent="0.25">
      <c r="A29" s="254">
        <v>24</v>
      </c>
      <c r="B29" s="254" t="s">
        <v>436</v>
      </c>
      <c r="C29" s="279" t="s">
        <v>370</v>
      </c>
      <c r="D29" s="260" t="s">
        <v>371</v>
      </c>
      <c r="E29" s="260" t="s">
        <v>228</v>
      </c>
      <c r="F29" s="256" t="s">
        <v>244</v>
      </c>
      <c r="G29" s="257" t="s">
        <v>364</v>
      </c>
      <c r="H29" s="254">
        <v>2</v>
      </c>
      <c r="I29" s="258">
        <v>42627</v>
      </c>
      <c r="J29" s="254" t="s">
        <v>180</v>
      </c>
      <c r="K29" s="254" t="s">
        <v>217</v>
      </c>
      <c r="L29" s="281">
        <v>42632</v>
      </c>
      <c r="M29" s="258">
        <v>42633</v>
      </c>
    </row>
    <row r="30" spans="1:13" x14ac:dyDescent="0.25">
      <c r="A30" s="254">
        <v>25</v>
      </c>
      <c r="B30" s="254" t="s">
        <v>437</v>
      </c>
      <c r="C30" s="279" t="s">
        <v>300</v>
      </c>
      <c r="D30" s="260" t="s">
        <v>301</v>
      </c>
      <c r="E30" s="260" t="s">
        <v>228</v>
      </c>
      <c r="F30" s="256" t="s">
        <v>244</v>
      </c>
      <c r="G30" s="257" t="s">
        <v>364</v>
      </c>
      <c r="H30" s="254">
        <v>2</v>
      </c>
      <c r="I30" s="258">
        <v>42627</v>
      </c>
      <c r="J30" s="254" t="s">
        <v>180</v>
      </c>
      <c r="K30" s="254" t="s">
        <v>217</v>
      </c>
      <c r="L30" s="281">
        <v>42632</v>
      </c>
      <c r="M30" s="258">
        <v>42633</v>
      </c>
    </row>
    <row r="31" spans="1:13" x14ac:dyDescent="0.25">
      <c r="A31" s="254">
        <v>26</v>
      </c>
      <c r="B31" s="254" t="s">
        <v>438</v>
      </c>
      <c r="C31" s="279" t="s">
        <v>282</v>
      </c>
      <c r="D31" s="260" t="s">
        <v>283</v>
      </c>
      <c r="E31" s="260" t="s">
        <v>228</v>
      </c>
      <c r="F31" s="256" t="s">
        <v>244</v>
      </c>
      <c r="G31" s="257" t="s">
        <v>364</v>
      </c>
      <c r="H31" s="254">
        <v>2</v>
      </c>
      <c r="I31" s="258">
        <v>42627</v>
      </c>
      <c r="J31" s="254" t="s">
        <v>71</v>
      </c>
      <c r="K31" s="254" t="s">
        <v>217</v>
      </c>
      <c r="L31" s="281">
        <v>42630</v>
      </c>
      <c r="M31" s="258">
        <v>42631</v>
      </c>
    </row>
    <row r="32" spans="1:13" x14ac:dyDescent="0.25">
      <c r="A32" s="254">
        <v>27</v>
      </c>
      <c r="B32" s="254" t="s">
        <v>439</v>
      </c>
      <c r="C32" s="279" t="s">
        <v>279</v>
      </c>
      <c r="D32" s="254" t="s">
        <v>278</v>
      </c>
      <c r="E32" s="260" t="s">
        <v>228</v>
      </c>
      <c r="F32" s="256" t="s">
        <v>244</v>
      </c>
      <c r="G32" s="257" t="s">
        <v>364</v>
      </c>
      <c r="H32" s="254">
        <v>2</v>
      </c>
      <c r="I32" s="258">
        <v>42627</v>
      </c>
      <c r="J32" s="254" t="s">
        <v>71</v>
      </c>
      <c r="K32" s="254" t="s">
        <v>217</v>
      </c>
      <c r="L32" s="281">
        <v>42630</v>
      </c>
      <c r="M32" s="258">
        <v>42631</v>
      </c>
    </row>
    <row r="33" spans="1:13" x14ac:dyDescent="0.25">
      <c r="A33" s="254">
        <v>28</v>
      </c>
      <c r="B33" s="254" t="s">
        <v>440</v>
      </c>
      <c r="C33" s="279" t="s">
        <v>294</v>
      </c>
      <c r="D33" s="260" t="s">
        <v>295</v>
      </c>
      <c r="E33" s="260" t="s">
        <v>228</v>
      </c>
      <c r="F33" s="256" t="s">
        <v>244</v>
      </c>
      <c r="G33" s="257" t="s">
        <v>364</v>
      </c>
      <c r="H33" s="254">
        <v>2</v>
      </c>
      <c r="I33" s="258">
        <v>42627</v>
      </c>
      <c r="J33" s="254" t="s">
        <v>71</v>
      </c>
      <c r="K33" s="254" t="s">
        <v>217</v>
      </c>
      <c r="L33" s="281">
        <v>42628</v>
      </c>
      <c r="M33" s="258">
        <v>42629</v>
      </c>
    </row>
    <row r="34" spans="1:13" x14ac:dyDescent="0.25">
      <c r="A34" s="254">
        <v>29</v>
      </c>
      <c r="B34" s="254" t="s">
        <v>441</v>
      </c>
      <c r="C34" s="279" t="s">
        <v>280</v>
      </c>
      <c r="D34" s="260" t="s">
        <v>281</v>
      </c>
      <c r="E34" s="260" t="s">
        <v>228</v>
      </c>
      <c r="F34" s="256" t="s">
        <v>244</v>
      </c>
      <c r="G34" s="257" t="s">
        <v>364</v>
      </c>
      <c r="H34" s="254">
        <v>2</v>
      </c>
      <c r="I34" s="258">
        <v>42627</v>
      </c>
      <c r="J34" s="254" t="s">
        <v>71</v>
      </c>
      <c r="K34" s="254" t="s">
        <v>217</v>
      </c>
      <c r="L34" s="281">
        <v>42628</v>
      </c>
      <c r="M34" s="258">
        <v>42629</v>
      </c>
    </row>
    <row r="35" spans="1:13" x14ac:dyDescent="0.25">
      <c r="A35" s="254">
        <v>30</v>
      </c>
      <c r="B35" s="254" t="s">
        <v>442</v>
      </c>
      <c r="C35" s="279" t="s">
        <v>406</v>
      </c>
      <c r="D35" s="254" t="s">
        <v>207</v>
      </c>
      <c r="E35" s="254" t="s">
        <v>228</v>
      </c>
      <c r="F35" s="256" t="s">
        <v>244</v>
      </c>
      <c r="G35" s="257" t="s">
        <v>364</v>
      </c>
      <c r="H35" s="254">
        <v>2</v>
      </c>
      <c r="I35" s="258">
        <v>42627</v>
      </c>
      <c r="J35" s="254" t="s">
        <v>71</v>
      </c>
      <c r="K35" s="254" t="s">
        <v>217</v>
      </c>
      <c r="L35" s="281">
        <v>42632</v>
      </c>
      <c r="M35" s="258">
        <v>42633</v>
      </c>
    </row>
    <row r="36" spans="1:13" x14ac:dyDescent="0.25">
      <c r="A36" s="254">
        <v>31</v>
      </c>
      <c r="B36" s="254" t="s">
        <v>443</v>
      </c>
      <c r="C36" s="279" t="s">
        <v>274</v>
      </c>
      <c r="D36" s="254" t="s">
        <v>379</v>
      </c>
      <c r="E36" s="260" t="s">
        <v>228</v>
      </c>
      <c r="F36" s="256" t="s">
        <v>244</v>
      </c>
      <c r="G36" s="257" t="s">
        <v>364</v>
      </c>
      <c r="H36" s="254">
        <v>2</v>
      </c>
      <c r="I36" s="258">
        <v>42627</v>
      </c>
      <c r="J36" s="254" t="s">
        <v>71</v>
      </c>
      <c r="K36" s="254" t="s">
        <v>217</v>
      </c>
      <c r="L36" s="281">
        <v>42629</v>
      </c>
      <c r="M36" s="258">
        <v>42630</v>
      </c>
    </row>
    <row r="37" spans="1:13" x14ac:dyDescent="0.25">
      <c r="A37" s="254">
        <v>32</v>
      </c>
      <c r="B37" s="254" t="s">
        <v>445</v>
      </c>
      <c r="C37" s="279" t="s">
        <v>407</v>
      </c>
      <c r="D37" s="254" t="s">
        <v>408</v>
      </c>
      <c r="E37" s="254" t="s">
        <v>228</v>
      </c>
      <c r="F37" s="256" t="s">
        <v>244</v>
      </c>
      <c r="G37" s="257" t="s">
        <v>364</v>
      </c>
      <c r="H37" s="254">
        <v>2</v>
      </c>
      <c r="I37" s="258">
        <v>42627</v>
      </c>
      <c r="J37" s="254" t="s">
        <v>71</v>
      </c>
      <c r="K37" s="254" t="s">
        <v>217</v>
      </c>
      <c r="L37" s="281">
        <v>42632</v>
      </c>
      <c r="M37" s="258">
        <v>42633</v>
      </c>
    </row>
    <row r="38" spans="1:13" x14ac:dyDescent="0.25">
      <c r="A38" s="254">
        <v>33</v>
      </c>
      <c r="B38" s="254" t="s">
        <v>446</v>
      </c>
      <c r="C38" s="279" t="s">
        <v>410</v>
      </c>
      <c r="D38" s="254" t="s">
        <v>409</v>
      </c>
      <c r="E38" s="254" t="s">
        <v>412</v>
      </c>
      <c r="F38" s="256" t="s">
        <v>244</v>
      </c>
      <c r="G38" s="257" t="s">
        <v>364</v>
      </c>
      <c r="H38" s="254">
        <v>2</v>
      </c>
      <c r="I38" s="258">
        <v>42627</v>
      </c>
      <c r="J38" s="254" t="s">
        <v>71</v>
      </c>
      <c r="K38" s="254" t="s">
        <v>217</v>
      </c>
      <c r="L38" s="281">
        <v>42629</v>
      </c>
      <c r="M38" s="258">
        <v>42630</v>
      </c>
    </row>
    <row r="39" spans="1:13" x14ac:dyDescent="0.25">
      <c r="A39" s="254">
        <v>34</v>
      </c>
      <c r="B39" s="254" t="s">
        <v>447</v>
      </c>
      <c r="C39" s="279" t="s">
        <v>411</v>
      </c>
      <c r="D39" s="254" t="s">
        <v>197</v>
      </c>
      <c r="E39" s="254" t="s">
        <v>412</v>
      </c>
      <c r="F39" s="256" t="s">
        <v>244</v>
      </c>
      <c r="G39" s="257" t="s">
        <v>364</v>
      </c>
      <c r="H39" s="254">
        <v>2</v>
      </c>
      <c r="I39" s="258">
        <v>42627</v>
      </c>
      <c r="J39" s="254" t="s">
        <v>71</v>
      </c>
      <c r="K39" s="254" t="s">
        <v>217</v>
      </c>
      <c r="L39" s="281">
        <v>42630</v>
      </c>
      <c r="M39" s="258">
        <v>42631</v>
      </c>
    </row>
    <row r="40" spans="1:13" x14ac:dyDescent="0.25">
      <c r="A40" s="254">
        <v>35</v>
      </c>
      <c r="B40" s="254" t="s">
        <v>448</v>
      </c>
      <c r="C40" s="279" t="s">
        <v>304</v>
      </c>
      <c r="D40" s="256" t="s">
        <v>98</v>
      </c>
      <c r="E40" s="256" t="s">
        <v>236</v>
      </c>
      <c r="F40" s="256" t="s">
        <v>244</v>
      </c>
      <c r="G40" s="257" t="s">
        <v>364</v>
      </c>
      <c r="H40" s="254">
        <v>1</v>
      </c>
      <c r="I40" s="258">
        <v>42627</v>
      </c>
      <c r="J40" s="254" t="s">
        <v>180</v>
      </c>
      <c r="K40" s="254" t="s">
        <v>217</v>
      </c>
      <c r="L40" s="281">
        <v>42633</v>
      </c>
      <c r="M40" s="258">
        <v>42633</v>
      </c>
    </row>
    <row r="41" spans="1:13" x14ac:dyDescent="0.25">
      <c r="A41" s="254">
        <v>36</v>
      </c>
      <c r="B41" s="254" t="s">
        <v>449</v>
      </c>
      <c r="C41" s="279" t="s">
        <v>241</v>
      </c>
      <c r="D41" s="254" t="s">
        <v>242</v>
      </c>
      <c r="E41" s="254" t="s">
        <v>243</v>
      </c>
      <c r="F41" s="256" t="s">
        <v>244</v>
      </c>
      <c r="G41" s="257" t="s">
        <v>364</v>
      </c>
      <c r="H41" s="254">
        <v>1</v>
      </c>
      <c r="I41" s="258">
        <v>42627</v>
      </c>
      <c r="J41" s="254" t="s">
        <v>180</v>
      </c>
      <c r="K41" s="254" t="s">
        <v>217</v>
      </c>
      <c r="L41" s="281">
        <v>42633</v>
      </c>
      <c r="M41" s="258">
        <v>42633</v>
      </c>
    </row>
    <row r="42" spans="1:13" x14ac:dyDescent="0.25">
      <c r="A42" s="254">
        <v>37</v>
      </c>
      <c r="B42" s="254" t="s">
        <v>450</v>
      </c>
      <c r="C42" s="279" t="s">
        <v>305</v>
      </c>
      <c r="D42" s="254" t="s">
        <v>235</v>
      </c>
      <c r="E42" s="254" t="s">
        <v>237</v>
      </c>
      <c r="F42" s="256" t="s">
        <v>244</v>
      </c>
      <c r="G42" s="257" t="s">
        <v>364</v>
      </c>
      <c r="H42" s="254">
        <v>1</v>
      </c>
      <c r="I42" s="258">
        <v>42627</v>
      </c>
      <c r="J42" s="254" t="s">
        <v>180</v>
      </c>
      <c r="K42" s="254" t="s">
        <v>217</v>
      </c>
      <c r="L42" s="281">
        <v>42633</v>
      </c>
      <c r="M42" s="258">
        <v>42633</v>
      </c>
    </row>
    <row r="43" spans="1:13" x14ac:dyDescent="0.25">
      <c r="A43" s="254">
        <v>38</v>
      </c>
      <c r="B43" s="254" t="s">
        <v>451</v>
      </c>
      <c r="C43" s="279" t="s">
        <v>452</v>
      </c>
      <c r="D43" s="254" t="s">
        <v>456</v>
      </c>
      <c r="E43" s="262" t="s">
        <v>457</v>
      </c>
      <c r="F43" s="256" t="s">
        <v>244</v>
      </c>
      <c r="G43" s="257" t="s">
        <v>364</v>
      </c>
      <c r="H43" s="254">
        <v>2</v>
      </c>
      <c r="I43" s="258">
        <v>42627</v>
      </c>
      <c r="J43" s="254" t="s">
        <v>71</v>
      </c>
      <c r="K43" s="254" t="s">
        <v>217</v>
      </c>
      <c r="L43" s="281">
        <v>42629</v>
      </c>
      <c r="M43" s="258">
        <v>42630</v>
      </c>
    </row>
    <row r="44" spans="1:13" x14ac:dyDescent="0.25">
      <c r="A44" s="254">
        <v>39</v>
      </c>
      <c r="B44" s="254" t="s">
        <v>453</v>
      </c>
      <c r="C44" s="279" t="s">
        <v>455</v>
      </c>
      <c r="D44" s="254" t="s">
        <v>454</v>
      </c>
      <c r="E44" s="262" t="s">
        <v>457</v>
      </c>
      <c r="F44" s="256" t="s">
        <v>244</v>
      </c>
      <c r="G44" s="257" t="s">
        <v>364</v>
      </c>
      <c r="H44" s="254">
        <v>2</v>
      </c>
      <c r="I44" s="258">
        <v>42627</v>
      </c>
      <c r="J44" s="254" t="s">
        <v>180</v>
      </c>
      <c r="K44" s="254" t="s">
        <v>217</v>
      </c>
      <c r="L44" s="281">
        <v>42630</v>
      </c>
      <c r="M44" s="258">
        <v>42631</v>
      </c>
    </row>
    <row r="45" spans="1:13" x14ac:dyDescent="0.25">
      <c r="A45" s="254">
        <v>40</v>
      </c>
      <c r="B45" s="254" t="s">
        <v>463</v>
      </c>
      <c r="C45" s="279" t="s">
        <v>458</v>
      </c>
      <c r="D45" s="254" t="s">
        <v>459</v>
      </c>
      <c r="E45" s="262" t="s">
        <v>460</v>
      </c>
      <c r="F45" s="256" t="s">
        <v>244</v>
      </c>
      <c r="G45" s="257" t="s">
        <v>364</v>
      </c>
      <c r="H45" s="254">
        <v>2</v>
      </c>
      <c r="I45" s="258">
        <v>42627</v>
      </c>
      <c r="J45" s="254" t="s">
        <v>71</v>
      </c>
      <c r="K45" s="254" t="s">
        <v>217</v>
      </c>
      <c r="L45" s="281">
        <v>42630</v>
      </c>
      <c r="M45" s="258">
        <v>42631</v>
      </c>
    </row>
    <row r="46" spans="1:13" x14ac:dyDescent="0.25">
      <c r="A46" s="254">
        <v>41</v>
      </c>
      <c r="B46" s="254" t="s">
        <v>464</v>
      </c>
      <c r="C46" s="279" t="s">
        <v>233</v>
      </c>
      <c r="D46" s="254" t="s">
        <v>56</v>
      </c>
      <c r="E46" s="262" t="s">
        <v>461</v>
      </c>
      <c r="F46" s="256" t="s">
        <v>244</v>
      </c>
      <c r="G46" s="257" t="s">
        <v>364</v>
      </c>
      <c r="H46" s="254">
        <v>2</v>
      </c>
      <c r="I46" s="258">
        <v>42627</v>
      </c>
      <c r="J46" s="254" t="s">
        <v>56</v>
      </c>
      <c r="K46" s="254" t="s">
        <v>217</v>
      </c>
      <c r="L46" s="281">
        <v>42630</v>
      </c>
      <c r="M46" s="258">
        <v>42631</v>
      </c>
    </row>
    <row r="47" spans="1:13" x14ac:dyDescent="0.25">
      <c r="A47" s="254">
        <v>42</v>
      </c>
      <c r="B47" s="254" t="s">
        <v>465</v>
      </c>
      <c r="C47" s="279" t="s">
        <v>462</v>
      </c>
      <c r="D47" s="254" t="s">
        <v>56</v>
      </c>
      <c r="E47" s="262" t="s">
        <v>287</v>
      </c>
      <c r="F47" s="256" t="s">
        <v>244</v>
      </c>
      <c r="G47" s="257" t="s">
        <v>364</v>
      </c>
      <c r="H47" s="254">
        <v>2</v>
      </c>
      <c r="I47" s="258">
        <v>42627</v>
      </c>
      <c r="J47" s="254" t="s">
        <v>56</v>
      </c>
      <c r="K47" s="254" t="s">
        <v>217</v>
      </c>
      <c r="L47" s="281">
        <v>42631</v>
      </c>
      <c r="M47" s="258">
        <v>42632</v>
      </c>
    </row>
    <row r="48" spans="1:13" x14ac:dyDescent="0.25">
      <c r="A48" s="254">
        <v>43</v>
      </c>
      <c r="B48" s="254" t="s">
        <v>466</v>
      </c>
      <c r="C48" s="279" t="s">
        <v>219</v>
      </c>
      <c r="D48" s="254" t="s">
        <v>220</v>
      </c>
      <c r="E48" s="254" t="s">
        <v>221</v>
      </c>
      <c r="F48" s="256" t="s">
        <v>244</v>
      </c>
      <c r="G48" s="257" t="s">
        <v>364</v>
      </c>
      <c r="H48" s="254">
        <v>2</v>
      </c>
      <c r="I48" s="258">
        <v>42627</v>
      </c>
      <c r="J48" s="254" t="s">
        <v>180</v>
      </c>
      <c r="K48" s="254" t="s">
        <v>217</v>
      </c>
      <c r="L48" s="281">
        <v>42630</v>
      </c>
      <c r="M48" s="258">
        <v>42631</v>
      </c>
    </row>
    <row r="49" spans="1:13" x14ac:dyDescent="0.25">
      <c r="A49" s="254">
        <v>44</v>
      </c>
      <c r="B49" s="254" t="s">
        <v>467</v>
      </c>
      <c r="C49" s="279" t="s">
        <v>353</v>
      </c>
      <c r="D49" s="254" t="s">
        <v>56</v>
      </c>
      <c r="E49" s="254" t="s">
        <v>354</v>
      </c>
      <c r="F49" s="256" t="s">
        <v>244</v>
      </c>
      <c r="G49" s="257" t="s">
        <v>364</v>
      </c>
      <c r="H49" s="254">
        <v>1</v>
      </c>
      <c r="I49" s="258">
        <v>42627</v>
      </c>
      <c r="J49" s="254" t="s">
        <v>56</v>
      </c>
      <c r="K49" s="254" t="s">
        <v>217</v>
      </c>
      <c r="L49" s="281">
        <v>42630</v>
      </c>
      <c r="M49" s="258">
        <v>42630</v>
      </c>
    </row>
    <row r="50" spans="1:13" x14ac:dyDescent="0.25">
      <c r="A50" s="254">
        <v>45</v>
      </c>
      <c r="B50" s="254" t="s">
        <v>468</v>
      </c>
      <c r="C50" s="279" t="s">
        <v>471</v>
      </c>
      <c r="D50" s="254" t="s">
        <v>472</v>
      </c>
      <c r="E50" s="254" t="s">
        <v>228</v>
      </c>
      <c r="F50" s="256" t="s">
        <v>244</v>
      </c>
      <c r="G50" s="257" t="s">
        <v>364</v>
      </c>
      <c r="H50" s="254">
        <v>1</v>
      </c>
      <c r="I50" s="258">
        <v>42627</v>
      </c>
      <c r="J50" s="254" t="s">
        <v>180</v>
      </c>
      <c r="K50" s="254" t="s">
        <v>217</v>
      </c>
      <c r="L50" s="281">
        <v>42630</v>
      </c>
      <c r="M50" s="258">
        <v>42630</v>
      </c>
    </row>
    <row r="51" spans="1:13" x14ac:dyDescent="0.25">
      <c r="A51" s="254">
        <v>46</v>
      </c>
      <c r="B51" s="254" t="s">
        <v>469</v>
      </c>
      <c r="C51" s="279" t="s">
        <v>349</v>
      </c>
      <c r="D51" s="254" t="s">
        <v>56</v>
      </c>
      <c r="E51" s="254" t="s">
        <v>354</v>
      </c>
      <c r="F51" s="256" t="s">
        <v>244</v>
      </c>
      <c r="G51" s="257" t="s">
        <v>364</v>
      </c>
      <c r="H51" s="254">
        <v>1</v>
      </c>
      <c r="I51" s="258">
        <v>42627</v>
      </c>
      <c r="J51" s="254" t="s">
        <v>56</v>
      </c>
      <c r="K51" s="254" t="s">
        <v>217</v>
      </c>
      <c r="L51" s="281">
        <v>42631</v>
      </c>
      <c r="M51" s="258">
        <v>42631</v>
      </c>
    </row>
    <row r="52" spans="1:13" x14ac:dyDescent="0.25">
      <c r="A52" s="254">
        <v>47</v>
      </c>
      <c r="B52" s="254" t="s">
        <v>470</v>
      </c>
      <c r="C52" s="255" t="s">
        <v>473</v>
      </c>
      <c r="D52" s="254" t="s">
        <v>56</v>
      </c>
      <c r="E52" s="254" t="s">
        <v>354</v>
      </c>
      <c r="F52" s="256" t="s">
        <v>244</v>
      </c>
      <c r="G52" s="257" t="s">
        <v>364</v>
      </c>
      <c r="H52" s="254">
        <v>1</v>
      </c>
      <c r="I52" s="258">
        <v>42627</v>
      </c>
      <c r="J52" s="254" t="s">
        <v>56</v>
      </c>
      <c r="K52" s="254" t="s">
        <v>217</v>
      </c>
      <c r="L52" s="258">
        <v>42627</v>
      </c>
      <c r="M52" s="258">
        <v>42627</v>
      </c>
    </row>
    <row r="53" spans="1:13" hidden="1" x14ac:dyDescent="0.25">
      <c r="A53" s="254">
        <v>48</v>
      </c>
      <c r="B53" s="254" t="s">
        <v>425</v>
      </c>
      <c r="C53" s="255" t="s">
        <v>268</v>
      </c>
      <c r="D53" s="254" t="s">
        <v>378</v>
      </c>
      <c r="E53" s="260" t="s">
        <v>228</v>
      </c>
      <c r="F53" s="256" t="s">
        <v>244</v>
      </c>
      <c r="G53" s="257" t="s">
        <v>364</v>
      </c>
      <c r="H53" s="254">
        <v>2</v>
      </c>
      <c r="I53" s="258">
        <v>42627</v>
      </c>
      <c r="J53" s="254" t="s">
        <v>71</v>
      </c>
      <c r="K53" s="254" t="s">
        <v>217</v>
      </c>
      <c r="L53" s="258">
        <v>42632</v>
      </c>
      <c r="M53" s="258">
        <v>42633</v>
      </c>
    </row>
    <row r="54" spans="1:13" hidden="1" x14ac:dyDescent="0.25">
      <c r="A54" s="254">
        <v>49</v>
      </c>
      <c r="B54" s="254" t="s">
        <v>427</v>
      </c>
      <c r="C54" s="255" t="s">
        <v>271</v>
      </c>
      <c r="D54" s="254" t="s">
        <v>276</v>
      </c>
      <c r="E54" s="260" t="s">
        <v>228</v>
      </c>
      <c r="F54" s="256" t="s">
        <v>244</v>
      </c>
      <c r="G54" s="257" t="s">
        <v>364</v>
      </c>
      <c r="H54" s="254">
        <v>2</v>
      </c>
      <c r="I54" s="258">
        <v>42627</v>
      </c>
      <c r="J54" s="254" t="s">
        <v>71</v>
      </c>
      <c r="K54" s="254" t="s">
        <v>217</v>
      </c>
      <c r="L54" s="258">
        <v>42631</v>
      </c>
      <c r="M54" s="258">
        <v>42632</v>
      </c>
    </row>
    <row r="55" spans="1:13" hidden="1" x14ac:dyDescent="0.25">
      <c r="A55" s="254">
        <v>50</v>
      </c>
      <c r="B55" s="254" t="s">
        <v>435</v>
      </c>
      <c r="C55" s="255" t="s">
        <v>404</v>
      </c>
      <c r="D55" s="260" t="s">
        <v>405</v>
      </c>
      <c r="E55" s="260" t="s">
        <v>228</v>
      </c>
      <c r="F55" s="256" t="s">
        <v>244</v>
      </c>
      <c r="G55" s="257" t="s">
        <v>364</v>
      </c>
      <c r="H55" s="254">
        <v>2</v>
      </c>
      <c r="I55" s="258">
        <v>42627</v>
      </c>
      <c r="J55" s="254" t="s">
        <v>71</v>
      </c>
      <c r="K55" s="254" t="s">
        <v>217</v>
      </c>
      <c r="L55" s="258">
        <v>42631</v>
      </c>
      <c r="M55" s="258">
        <v>42632</v>
      </c>
    </row>
    <row r="56" spans="1:13" hidden="1" x14ac:dyDescent="0.25">
      <c r="A56" s="254">
        <v>51</v>
      </c>
      <c r="B56" s="254" t="s">
        <v>444</v>
      </c>
      <c r="C56" s="255" t="s">
        <v>358</v>
      </c>
      <c r="D56" s="254" t="s">
        <v>284</v>
      </c>
      <c r="E56" s="254" t="s">
        <v>359</v>
      </c>
      <c r="F56" s="256" t="s">
        <v>244</v>
      </c>
      <c r="G56" s="257" t="s">
        <v>364</v>
      </c>
      <c r="H56" s="254">
        <v>2</v>
      </c>
      <c r="I56" s="258">
        <v>42627</v>
      </c>
      <c r="J56" s="254" t="s">
        <v>71</v>
      </c>
      <c r="K56" s="254" t="s">
        <v>217</v>
      </c>
      <c r="L56" s="258">
        <v>42631</v>
      </c>
      <c r="M56" s="258">
        <v>42632</v>
      </c>
    </row>
    <row r="58" spans="1:13" x14ac:dyDescent="0.25">
      <c r="L58" t="s">
        <v>479</v>
      </c>
    </row>
    <row r="60" spans="1:13" x14ac:dyDescent="0.25">
      <c r="L60" s="265" t="s">
        <v>480</v>
      </c>
    </row>
    <row r="65" spans="1:13" x14ac:dyDescent="0.25">
      <c r="L65" s="266" t="s">
        <v>233</v>
      </c>
    </row>
    <row r="68" spans="1:13" x14ac:dyDescent="0.25">
      <c r="B68" t="s">
        <v>478</v>
      </c>
    </row>
    <row r="71" spans="1:13" x14ac:dyDescent="0.25">
      <c r="A71" s="263" t="s">
        <v>4</v>
      </c>
      <c r="B71" s="263" t="s">
        <v>474</v>
      </c>
      <c r="C71" s="263" t="s">
        <v>475</v>
      </c>
      <c r="D71" s="263" t="s">
        <v>174</v>
      </c>
      <c r="E71" s="263" t="s">
        <v>77</v>
      </c>
      <c r="F71" s="263" t="s">
        <v>169</v>
      </c>
      <c r="G71" s="263" t="s">
        <v>167</v>
      </c>
      <c r="H71" s="263" t="s">
        <v>215</v>
      </c>
      <c r="I71" s="263" t="s">
        <v>173</v>
      </c>
      <c r="J71" s="263" t="s">
        <v>168</v>
      </c>
      <c r="K71" s="263" t="s">
        <v>170</v>
      </c>
      <c r="L71" s="263" t="s">
        <v>476</v>
      </c>
      <c r="M71" s="263" t="s">
        <v>477</v>
      </c>
    </row>
    <row r="72" spans="1:13" x14ac:dyDescent="0.25">
      <c r="A72" s="254">
        <v>1</v>
      </c>
      <c r="B72" s="254" t="s">
        <v>389</v>
      </c>
      <c r="C72" s="255" t="s">
        <v>304</v>
      </c>
      <c r="D72" s="256" t="s">
        <v>98</v>
      </c>
      <c r="E72" s="256" t="s">
        <v>236</v>
      </c>
      <c r="F72" s="256" t="s">
        <v>244</v>
      </c>
      <c r="G72" s="257" t="s">
        <v>364</v>
      </c>
      <c r="H72" s="254">
        <v>2</v>
      </c>
      <c r="I72" s="258">
        <v>42627</v>
      </c>
      <c r="J72" s="254" t="s">
        <v>180</v>
      </c>
      <c r="K72" s="254" t="s">
        <v>217</v>
      </c>
      <c r="L72" s="258">
        <v>42627</v>
      </c>
      <c r="M72" s="258">
        <v>42628</v>
      </c>
    </row>
    <row r="73" spans="1:13" x14ac:dyDescent="0.25">
      <c r="A73" s="254">
        <v>2</v>
      </c>
      <c r="B73" s="254" t="s">
        <v>416</v>
      </c>
      <c r="C73" s="259" t="s">
        <v>253</v>
      </c>
      <c r="D73" s="254" t="s">
        <v>178</v>
      </c>
      <c r="E73" s="254" t="s">
        <v>179</v>
      </c>
      <c r="F73" s="256" t="s">
        <v>244</v>
      </c>
      <c r="G73" s="257" t="s">
        <v>364</v>
      </c>
      <c r="H73" s="254">
        <v>2</v>
      </c>
      <c r="I73" s="258">
        <v>42627</v>
      </c>
      <c r="J73" s="254" t="s">
        <v>180</v>
      </c>
      <c r="K73" s="254" t="s">
        <v>217</v>
      </c>
      <c r="L73" s="258">
        <v>42627</v>
      </c>
      <c r="M73" s="258">
        <v>42628</v>
      </c>
    </row>
    <row r="74" spans="1:13" x14ac:dyDescent="0.25">
      <c r="A74" s="254">
        <v>3</v>
      </c>
      <c r="B74" s="254" t="s">
        <v>417</v>
      </c>
      <c r="C74" s="255" t="s">
        <v>396</v>
      </c>
      <c r="D74" s="254" t="s">
        <v>227</v>
      </c>
      <c r="E74" s="254" t="s">
        <v>230</v>
      </c>
      <c r="F74" s="256" t="s">
        <v>244</v>
      </c>
      <c r="G74" s="257" t="s">
        <v>364</v>
      </c>
      <c r="H74" s="254">
        <v>2</v>
      </c>
      <c r="I74" s="258">
        <v>42627</v>
      </c>
      <c r="J74" s="254" t="s">
        <v>71</v>
      </c>
      <c r="K74" s="254" t="s">
        <v>217</v>
      </c>
      <c r="L74" s="258">
        <v>42627</v>
      </c>
      <c r="M74" s="258">
        <v>42628</v>
      </c>
    </row>
    <row r="75" spans="1:13" x14ac:dyDescent="0.25">
      <c r="A75" s="175"/>
      <c r="B75" s="175"/>
      <c r="C75" s="177"/>
      <c r="D75" s="175"/>
      <c r="E75" s="175"/>
      <c r="F75" s="276"/>
      <c r="G75" s="277"/>
      <c r="H75" s="175"/>
      <c r="I75" s="278"/>
      <c r="J75" s="175"/>
      <c r="K75" s="175"/>
      <c r="L75" s="278"/>
      <c r="M75" s="278"/>
    </row>
    <row r="76" spans="1:13" x14ac:dyDescent="0.25">
      <c r="L76" t="s">
        <v>479</v>
      </c>
    </row>
    <row r="78" spans="1:13" x14ac:dyDescent="0.25">
      <c r="L78" s="265" t="s">
        <v>480</v>
      </c>
    </row>
    <row r="83" spans="1:13" x14ac:dyDescent="0.25">
      <c r="L83" s="266" t="s">
        <v>233</v>
      </c>
    </row>
    <row r="84" spans="1:13" x14ac:dyDescent="0.25">
      <c r="L84" s="266"/>
    </row>
    <row r="85" spans="1:13" x14ac:dyDescent="0.25">
      <c r="L85" s="266"/>
    </row>
    <row r="86" spans="1:13" x14ac:dyDescent="0.25">
      <c r="B86" t="s">
        <v>485</v>
      </c>
    </row>
    <row r="89" spans="1:13" x14ac:dyDescent="0.25">
      <c r="A89" s="263" t="s">
        <v>4</v>
      </c>
      <c r="B89" s="263" t="s">
        <v>474</v>
      </c>
      <c r="C89" s="263" t="s">
        <v>475</v>
      </c>
      <c r="D89" s="263" t="s">
        <v>174</v>
      </c>
      <c r="E89" s="263" t="s">
        <v>77</v>
      </c>
      <c r="F89" s="263" t="s">
        <v>169</v>
      </c>
      <c r="G89" s="263" t="s">
        <v>167</v>
      </c>
      <c r="H89" s="263" t="s">
        <v>215</v>
      </c>
      <c r="I89" s="263" t="s">
        <v>173</v>
      </c>
      <c r="J89" s="263" t="s">
        <v>168</v>
      </c>
      <c r="K89" s="263" t="s">
        <v>170</v>
      </c>
      <c r="L89" s="263" t="s">
        <v>476</v>
      </c>
      <c r="M89" s="263" t="s">
        <v>477</v>
      </c>
    </row>
    <row r="90" spans="1:13" x14ac:dyDescent="0.25">
      <c r="A90" s="254">
        <v>1</v>
      </c>
      <c r="B90" s="254" t="s">
        <v>413</v>
      </c>
      <c r="C90" s="255" t="s">
        <v>392</v>
      </c>
      <c r="D90" s="254" t="s">
        <v>140</v>
      </c>
      <c r="E90" s="254" t="s">
        <v>26</v>
      </c>
      <c r="F90" s="256" t="s">
        <v>244</v>
      </c>
      <c r="G90" s="257" t="s">
        <v>364</v>
      </c>
      <c r="H90" s="254">
        <v>2</v>
      </c>
      <c r="I90" s="258">
        <v>42627</v>
      </c>
      <c r="J90" s="254" t="s">
        <v>180</v>
      </c>
      <c r="K90" s="254" t="s">
        <v>217</v>
      </c>
      <c r="L90" s="258">
        <v>42629</v>
      </c>
      <c r="M90" s="258">
        <v>42630</v>
      </c>
    </row>
    <row r="91" spans="1:13" x14ac:dyDescent="0.25">
      <c r="A91" s="254">
        <v>2</v>
      </c>
      <c r="B91" s="254" t="s">
        <v>446</v>
      </c>
      <c r="C91" s="255" t="s">
        <v>410</v>
      </c>
      <c r="D91" s="254" t="s">
        <v>409</v>
      </c>
      <c r="E91" s="254" t="s">
        <v>412</v>
      </c>
      <c r="F91" s="256" t="s">
        <v>244</v>
      </c>
      <c r="G91" s="257" t="s">
        <v>364</v>
      </c>
      <c r="H91" s="254">
        <v>2</v>
      </c>
      <c r="I91" s="258">
        <v>42627</v>
      </c>
      <c r="J91" s="254" t="s">
        <v>71</v>
      </c>
      <c r="K91" s="254" t="s">
        <v>217</v>
      </c>
      <c r="L91" s="258">
        <v>42629</v>
      </c>
      <c r="M91" s="258">
        <v>42630</v>
      </c>
    </row>
    <row r="92" spans="1:13" x14ac:dyDescent="0.25">
      <c r="A92" s="254">
        <v>3</v>
      </c>
      <c r="B92" s="254" t="s">
        <v>443</v>
      </c>
      <c r="C92" s="255" t="s">
        <v>274</v>
      </c>
      <c r="D92" s="254" t="s">
        <v>379</v>
      </c>
      <c r="E92" s="260" t="s">
        <v>228</v>
      </c>
      <c r="F92" s="256" t="s">
        <v>244</v>
      </c>
      <c r="G92" s="257" t="s">
        <v>364</v>
      </c>
      <c r="H92" s="254">
        <v>2</v>
      </c>
      <c r="I92" s="258">
        <v>42627</v>
      </c>
      <c r="J92" s="254" t="s">
        <v>71</v>
      </c>
      <c r="K92" s="254" t="s">
        <v>217</v>
      </c>
      <c r="L92" s="282">
        <v>42629</v>
      </c>
      <c r="M92" s="258">
        <v>42630</v>
      </c>
    </row>
    <row r="93" spans="1:13" x14ac:dyDescent="0.25">
      <c r="A93" s="254">
        <v>4</v>
      </c>
      <c r="B93" s="254" t="s">
        <v>451</v>
      </c>
      <c r="C93" s="255" t="s">
        <v>452</v>
      </c>
      <c r="D93" s="254" t="s">
        <v>456</v>
      </c>
      <c r="E93" s="262" t="s">
        <v>457</v>
      </c>
      <c r="F93" s="256" t="s">
        <v>244</v>
      </c>
      <c r="G93" s="257" t="s">
        <v>364</v>
      </c>
      <c r="H93" s="254">
        <v>2</v>
      </c>
      <c r="I93" s="258">
        <v>42627</v>
      </c>
      <c r="J93" s="254" t="s">
        <v>71</v>
      </c>
      <c r="K93" s="254" t="s">
        <v>217</v>
      </c>
      <c r="L93" s="258">
        <v>42629</v>
      </c>
      <c r="M93" s="258">
        <v>42630</v>
      </c>
    </row>
    <row r="95" spans="1:13" x14ac:dyDescent="0.25">
      <c r="L95" t="s">
        <v>479</v>
      </c>
    </row>
    <row r="97" spans="1:13" x14ac:dyDescent="0.25">
      <c r="L97" s="265" t="s">
        <v>480</v>
      </c>
    </row>
    <row r="102" spans="1:13" x14ac:dyDescent="0.25">
      <c r="L102" s="266" t="s">
        <v>233</v>
      </c>
    </row>
    <row r="103" spans="1:13" x14ac:dyDescent="0.25">
      <c r="L103" s="266"/>
    </row>
    <row r="105" spans="1:13" x14ac:dyDescent="0.25">
      <c r="B105" t="s">
        <v>486</v>
      </c>
    </row>
    <row r="108" spans="1:13" x14ac:dyDescent="0.25">
      <c r="A108" s="263" t="s">
        <v>4</v>
      </c>
      <c r="B108" s="263" t="s">
        <v>474</v>
      </c>
      <c r="C108" s="263" t="s">
        <v>475</v>
      </c>
      <c r="D108" s="263" t="s">
        <v>174</v>
      </c>
      <c r="E108" s="263" t="s">
        <v>77</v>
      </c>
      <c r="F108" s="263" t="s">
        <v>169</v>
      </c>
      <c r="G108" s="263" t="s">
        <v>167</v>
      </c>
      <c r="H108" s="263" t="s">
        <v>215</v>
      </c>
      <c r="I108" s="263" t="s">
        <v>173</v>
      </c>
      <c r="J108" s="263" t="s">
        <v>168</v>
      </c>
      <c r="K108" s="263" t="s">
        <v>170</v>
      </c>
      <c r="L108" s="263" t="s">
        <v>476</v>
      </c>
      <c r="M108" s="263" t="s">
        <v>477</v>
      </c>
    </row>
    <row r="109" spans="1:13" x14ac:dyDescent="0.25">
      <c r="A109" s="254">
        <v>1</v>
      </c>
      <c r="B109" s="254" t="s">
        <v>390</v>
      </c>
      <c r="C109" s="255" t="s">
        <v>241</v>
      </c>
      <c r="D109" s="254" t="s">
        <v>242</v>
      </c>
      <c r="E109" s="254" t="s">
        <v>243</v>
      </c>
      <c r="F109" s="256" t="s">
        <v>244</v>
      </c>
      <c r="G109" s="257" t="s">
        <v>364</v>
      </c>
      <c r="H109" s="254">
        <v>2</v>
      </c>
      <c r="I109" s="258">
        <v>42627</v>
      </c>
      <c r="J109" s="254" t="s">
        <v>180</v>
      </c>
      <c r="K109" s="254" t="s">
        <v>217</v>
      </c>
      <c r="L109" s="258">
        <v>42630</v>
      </c>
      <c r="M109" s="258">
        <v>42631</v>
      </c>
    </row>
    <row r="110" spans="1:13" x14ac:dyDescent="0.25">
      <c r="A110" s="254">
        <v>2</v>
      </c>
      <c r="B110" s="254" t="s">
        <v>414</v>
      </c>
      <c r="C110" s="255" t="s">
        <v>393</v>
      </c>
      <c r="D110" s="254" t="s">
        <v>226</v>
      </c>
      <c r="E110" s="254" t="s">
        <v>394</v>
      </c>
      <c r="F110" s="256" t="s">
        <v>244</v>
      </c>
      <c r="G110" s="257" t="s">
        <v>364</v>
      </c>
      <c r="H110" s="254">
        <v>2</v>
      </c>
      <c r="I110" s="258">
        <v>42627</v>
      </c>
      <c r="J110" s="254" t="s">
        <v>180</v>
      </c>
      <c r="K110" s="254" t="s">
        <v>217</v>
      </c>
      <c r="L110" s="258">
        <v>42630</v>
      </c>
      <c r="M110" s="258">
        <v>42631</v>
      </c>
    </row>
    <row r="111" spans="1:13" x14ac:dyDescent="0.25">
      <c r="A111" s="254">
        <v>3</v>
      </c>
      <c r="B111" s="254" t="s">
        <v>415</v>
      </c>
      <c r="C111" s="259" t="s">
        <v>257</v>
      </c>
      <c r="D111" s="254" t="s">
        <v>181</v>
      </c>
      <c r="E111" s="254" t="s">
        <v>395</v>
      </c>
      <c r="F111" s="256" t="s">
        <v>244</v>
      </c>
      <c r="G111" s="257" t="s">
        <v>364</v>
      </c>
      <c r="H111" s="254">
        <v>2</v>
      </c>
      <c r="I111" s="258">
        <v>42627</v>
      </c>
      <c r="J111" s="254" t="s">
        <v>71</v>
      </c>
      <c r="K111" s="254" t="s">
        <v>217</v>
      </c>
      <c r="L111" s="258">
        <v>42630</v>
      </c>
      <c r="M111" s="258">
        <v>42631</v>
      </c>
    </row>
    <row r="112" spans="1:13" x14ac:dyDescent="0.25">
      <c r="A112" s="254">
        <v>4</v>
      </c>
      <c r="B112" s="254" t="s">
        <v>419</v>
      </c>
      <c r="C112" s="255" t="s">
        <v>377</v>
      </c>
      <c r="D112" s="254" t="s">
        <v>199</v>
      </c>
      <c r="E112" s="260" t="s">
        <v>228</v>
      </c>
      <c r="F112" s="256" t="s">
        <v>244</v>
      </c>
      <c r="G112" s="257" t="s">
        <v>364</v>
      </c>
      <c r="H112" s="254">
        <v>2</v>
      </c>
      <c r="I112" s="258">
        <v>42627</v>
      </c>
      <c r="J112" s="254" t="s">
        <v>71</v>
      </c>
      <c r="K112" s="254" t="s">
        <v>217</v>
      </c>
      <c r="L112" s="258">
        <v>42630</v>
      </c>
      <c r="M112" s="258">
        <v>42631</v>
      </c>
    </row>
    <row r="113" spans="1:13" x14ac:dyDescent="0.25">
      <c r="A113" s="254">
        <v>5</v>
      </c>
      <c r="B113" s="254" t="s">
        <v>423</v>
      </c>
      <c r="C113" s="255" t="s">
        <v>398</v>
      </c>
      <c r="D113" s="254" t="s">
        <v>186</v>
      </c>
      <c r="E113" s="260" t="s">
        <v>228</v>
      </c>
      <c r="F113" s="256" t="s">
        <v>244</v>
      </c>
      <c r="G113" s="257" t="s">
        <v>364</v>
      </c>
      <c r="H113" s="254">
        <v>2</v>
      </c>
      <c r="I113" s="258">
        <v>42627</v>
      </c>
      <c r="J113" s="254" t="s">
        <v>71</v>
      </c>
      <c r="K113" s="254" t="s">
        <v>217</v>
      </c>
      <c r="L113" s="258">
        <v>42630</v>
      </c>
      <c r="M113" s="258">
        <v>42631</v>
      </c>
    </row>
    <row r="114" spans="1:13" x14ac:dyDescent="0.25">
      <c r="A114" s="254">
        <v>6</v>
      </c>
      <c r="B114" s="254" t="s">
        <v>424</v>
      </c>
      <c r="C114" s="255" t="s">
        <v>399</v>
      </c>
      <c r="D114" s="254" t="s">
        <v>193</v>
      </c>
      <c r="E114" s="254" t="s">
        <v>228</v>
      </c>
      <c r="F114" s="256" t="s">
        <v>244</v>
      </c>
      <c r="G114" s="257" t="s">
        <v>364</v>
      </c>
      <c r="H114" s="254">
        <v>2</v>
      </c>
      <c r="I114" s="258">
        <v>42627</v>
      </c>
      <c r="J114" s="254" t="s">
        <v>180</v>
      </c>
      <c r="K114" s="254" t="s">
        <v>217</v>
      </c>
      <c r="L114" s="258">
        <v>42630</v>
      </c>
      <c r="M114" s="258">
        <v>42631</v>
      </c>
    </row>
    <row r="115" spans="1:13" x14ac:dyDescent="0.25">
      <c r="A115" s="254">
        <v>7</v>
      </c>
      <c r="B115" s="254" t="s">
        <v>428</v>
      </c>
      <c r="C115" s="255" t="s">
        <v>273</v>
      </c>
      <c r="D115" s="254" t="s">
        <v>195</v>
      </c>
      <c r="E115" s="260" t="s">
        <v>228</v>
      </c>
      <c r="F115" s="256" t="s">
        <v>244</v>
      </c>
      <c r="G115" s="257" t="s">
        <v>364</v>
      </c>
      <c r="H115" s="254">
        <v>2</v>
      </c>
      <c r="I115" s="258">
        <v>42627</v>
      </c>
      <c r="J115" s="254" t="s">
        <v>71</v>
      </c>
      <c r="K115" s="254" t="s">
        <v>217</v>
      </c>
      <c r="L115" s="258">
        <v>42630</v>
      </c>
      <c r="M115" s="258">
        <v>42631</v>
      </c>
    </row>
    <row r="116" spans="1:13" x14ac:dyDescent="0.25">
      <c r="A116" s="254">
        <v>8</v>
      </c>
      <c r="B116" s="254" t="s">
        <v>429</v>
      </c>
      <c r="C116" s="255" t="s">
        <v>272</v>
      </c>
      <c r="D116" s="254" t="s">
        <v>188</v>
      </c>
      <c r="E116" s="260" t="s">
        <v>228</v>
      </c>
      <c r="F116" s="256" t="s">
        <v>244</v>
      </c>
      <c r="G116" s="257" t="s">
        <v>364</v>
      </c>
      <c r="H116" s="254">
        <v>2</v>
      </c>
      <c r="I116" s="258">
        <v>42627</v>
      </c>
      <c r="J116" s="254" t="s">
        <v>71</v>
      </c>
      <c r="K116" s="254" t="s">
        <v>217</v>
      </c>
      <c r="L116" s="258">
        <v>42630</v>
      </c>
      <c r="M116" s="258">
        <v>42631</v>
      </c>
    </row>
    <row r="117" spans="1:13" x14ac:dyDescent="0.25">
      <c r="A117" s="254">
        <v>9</v>
      </c>
      <c r="B117" s="254" t="s">
        <v>438</v>
      </c>
      <c r="C117" s="255" t="s">
        <v>282</v>
      </c>
      <c r="D117" s="260" t="s">
        <v>283</v>
      </c>
      <c r="E117" s="260" t="s">
        <v>228</v>
      </c>
      <c r="F117" s="256" t="s">
        <v>244</v>
      </c>
      <c r="G117" s="257" t="s">
        <v>364</v>
      </c>
      <c r="H117" s="254">
        <v>2</v>
      </c>
      <c r="I117" s="258">
        <v>42627</v>
      </c>
      <c r="J117" s="254" t="s">
        <v>71</v>
      </c>
      <c r="K117" s="254" t="s">
        <v>217</v>
      </c>
      <c r="L117" s="258">
        <v>42630</v>
      </c>
      <c r="M117" s="258">
        <v>42631</v>
      </c>
    </row>
    <row r="118" spans="1:13" x14ac:dyDescent="0.25">
      <c r="A118" s="254">
        <v>10</v>
      </c>
      <c r="B118" s="254" t="s">
        <v>439</v>
      </c>
      <c r="C118" s="255" t="s">
        <v>279</v>
      </c>
      <c r="D118" s="254" t="s">
        <v>278</v>
      </c>
      <c r="E118" s="260" t="s">
        <v>228</v>
      </c>
      <c r="F118" s="256" t="s">
        <v>244</v>
      </c>
      <c r="G118" s="257" t="s">
        <v>364</v>
      </c>
      <c r="H118" s="254">
        <v>2</v>
      </c>
      <c r="I118" s="258">
        <v>42627</v>
      </c>
      <c r="J118" s="254" t="s">
        <v>71</v>
      </c>
      <c r="K118" s="254" t="s">
        <v>217</v>
      </c>
      <c r="L118" s="258">
        <v>42630</v>
      </c>
      <c r="M118" s="258">
        <v>42631</v>
      </c>
    </row>
    <row r="119" spans="1:13" x14ac:dyDescent="0.25">
      <c r="A119" s="254">
        <v>11</v>
      </c>
      <c r="B119" s="254" t="s">
        <v>447</v>
      </c>
      <c r="C119" s="255" t="s">
        <v>411</v>
      </c>
      <c r="D119" s="254" t="s">
        <v>197</v>
      </c>
      <c r="E119" s="254" t="s">
        <v>412</v>
      </c>
      <c r="F119" s="256" t="s">
        <v>244</v>
      </c>
      <c r="G119" s="257" t="s">
        <v>364</v>
      </c>
      <c r="H119" s="254">
        <v>2</v>
      </c>
      <c r="I119" s="258">
        <v>42627</v>
      </c>
      <c r="J119" s="254" t="s">
        <v>71</v>
      </c>
      <c r="K119" s="254" t="s">
        <v>217</v>
      </c>
      <c r="L119" s="258">
        <v>42630</v>
      </c>
      <c r="M119" s="258">
        <v>42631</v>
      </c>
    </row>
    <row r="120" spans="1:13" x14ac:dyDescent="0.25">
      <c r="A120" s="254">
        <v>12</v>
      </c>
      <c r="B120" s="254" t="s">
        <v>463</v>
      </c>
      <c r="C120" s="255" t="s">
        <v>458</v>
      </c>
      <c r="D120" s="254" t="s">
        <v>459</v>
      </c>
      <c r="E120" s="262" t="s">
        <v>460</v>
      </c>
      <c r="F120" s="256" t="s">
        <v>244</v>
      </c>
      <c r="G120" s="257" t="s">
        <v>364</v>
      </c>
      <c r="H120" s="254">
        <v>2</v>
      </c>
      <c r="I120" s="258">
        <v>42627</v>
      </c>
      <c r="J120" s="254" t="s">
        <v>71</v>
      </c>
      <c r="K120" s="254" t="s">
        <v>217</v>
      </c>
      <c r="L120" s="258">
        <v>42630</v>
      </c>
      <c r="M120" s="258">
        <v>42631</v>
      </c>
    </row>
    <row r="121" spans="1:13" x14ac:dyDescent="0.25">
      <c r="A121" s="254">
        <v>13</v>
      </c>
      <c r="B121" s="254" t="s">
        <v>464</v>
      </c>
      <c r="C121" s="255" t="s">
        <v>233</v>
      </c>
      <c r="D121" s="254" t="s">
        <v>56</v>
      </c>
      <c r="E121" s="262" t="s">
        <v>461</v>
      </c>
      <c r="F121" s="256" t="s">
        <v>244</v>
      </c>
      <c r="G121" s="257" t="s">
        <v>364</v>
      </c>
      <c r="H121" s="254">
        <v>2</v>
      </c>
      <c r="I121" s="258">
        <v>42627</v>
      </c>
      <c r="J121" s="254" t="s">
        <v>56</v>
      </c>
      <c r="K121" s="254" t="s">
        <v>217</v>
      </c>
      <c r="L121" s="258">
        <v>42630</v>
      </c>
      <c r="M121" s="258">
        <v>42631</v>
      </c>
    </row>
    <row r="122" spans="1:13" x14ac:dyDescent="0.25">
      <c r="A122" s="254">
        <v>14</v>
      </c>
      <c r="B122" s="254" t="s">
        <v>466</v>
      </c>
      <c r="C122" s="255" t="s">
        <v>219</v>
      </c>
      <c r="D122" s="254" t="s">
        <v>220</v>
      </c>
      <c r="E122" s="254" t="s">
        <v>221</v>
      </c>
      <c r="F122" s="256" t="s">
        <v>244</v>
      </c>
      <c r="G122" s="257" t="s">
        <v>364</v>
      </c>
      <c r="H122" s="254">
        <v>2</v>
      </c>
      <c r="I122" s="258">
        <v>42627</v>
      </c>
      <c r="J122" s="254" t="s">
        <v>180</v>
      </c>
      <c r="K122" s="254" t="s">
        <v>217</v>
      </c>
      <c r="L122" s="258">
        <v>42630</v>
      </c>
      <c r="M122" s="258">
        <v>42631</v>
      </c>
    </row>
    <row r="123" spans="1:13" x14ac:dyDescent="0.25">
      <c r="A123" s="254">
        <v>15</v>
      </c>
      <c r="B123" s="254" t="s">
        <v>453</v>
      </c>
      <c r="C123" s="255" t="s">
        <v>455</v>
      </c>
      <c r="D123" s="254" t="s">
        <v>454</v>
      </c>
      <c r="E123" s="262" t="s">
        <v>457</v>
      </c>
      <c r="F123" s="256" t="s">
        <v>244</v>
      </c>
      <c r="G123" s="257" t="s">
        <v>364</v>
      </c>
      <c r="H123" s="254">
        <v>2</v>
      </c>
      <c r="I123" s="258">
        <v>42627</v>
      </c>
      <c r="J123" s="254" t="s">
        <v>180</v>
      </c>
      <c r="K123" s="254" t="s">
        <v>217</v>
      </c>
      <c r="L123" s="258">
        <v>42630</v>
      </c>
      <c r="M123" s="258">
        <v>42631</v>
      </c>
    </row>
    <row r="124" spans="1:13" x14ac:dyDescent="0.25">
      <c r="A124" s="254">
        <v>16</v>
      </c>
      <c r="B124" s="254" t="s">
        <v>496</v>
      </c>
      <c r="C124" s="255" t="s">
        <v>497</v>
      </c>
      <c r="D124" s="254" t="s">
        <v>227</v>
      </c>
      <c r="E124" s="254" t="s">
        <v>499</v>
      </c>
      <c r="F124" s="256" t="s">
        <v>244</v>
      </c>
      <c r="G124" s="257" t="s">
        <v>364</v>
      </c>
      <c r="H124" s="254">
        <v>2</v>
      </c>
      <c r="I124" s="258">
        <v>42627</v>
      </c>
      <c r="J124" s="254" t="s">
        <v>71</v>
      </c>
      <c r="K124" s="254" t="s">
        <v>217</v>
      </c>
      <c r="L124" s="258">
        <v>42630</v>
      </c>
      <c r="M124" s="258">
        <v>42631</v>
      </c>
    </row>
    <row r="125" spans="1:13" x14ac:dyDescent="0.25">
      <c r="A125" s="254">
        <v>17</v>
      </c>
      <c r="B125" s="254" t="s">
        <v>467</v>
      </c>
      <c r="C125" s="255" t="s">
        <v>353</v>
      </c>
      <c r="D125" s="254" t="s">
        <v>227</v>
      </c>
      <c r="E125" s="254" t="s">
        <v>354</v>
      </c>
      <c r="F125" s="256" t="s">
        <v>244</v>
      </c>
      <c r="G125" s="257" t="s">
        <v>364</v>
      </c>
      <c r="H125" s="254">
        <v>2</v>
      </c>
      <c r="I125" s="258">
        <v>42627</v>
      </c>
      <c r="J125" s="254" t="s">
        <v>71</v>
      </c>
      <c r="K125" s="254" t="s">
        <v>217</v>
      </c>
      <c r="L125" s="258">
        <v>42630</v>
      </c>
      <c r="M125" s="258">
        <v>42631</v>
      </c>
    </row>
    <row r="127" spans="1:13" x14ac:dyDescent="0.25">
      <c r="L127" t="s">
        <v>479</v>
      </c>
    </row>
    <row r="129" spans="1:13" x14ac:dyDescent="0.25">
      <c r="L129" s="265" t="s">
        <v>480</v>
      </c>
    </row>
    <row r="134" spans="1:13" x14ac:dyDescent="0.25">
      <c r="L134" s="266" t="s">
        <v>233</v>
      </c>
    </row>
    <row r="136" spans="1:13" x14ac:dyDescent="0.25">
      <c r="B136" t="s">
        <v>487</v>
      </c>
    </row>
    <row r="139" spans="1:13" x14ac:dyDescent="0.25">
      <c r="A139" s="263" t="s">
        <v>4</v>
      </c>
      <c r="B139" s="263" t="s">
        <v>474</v>
      </c>
      <c r="C139" s="263" t="s">
        <v>475</v>
      </c>
      <c r="D139" s="263" t="s">
        <v>174</v>
      </c>
      <c r="E139" s="263" t="s">
        <v>77</v>
      </c>
      <c r="F139" s="263" t="s">
        <v>169</v>
      </c>
      <c r="G139" s="263" t="s">
        <v>167</v>
      </c>
      <c r="H139" s="263" t="s">
        <v>215</v>
      </c>
      <c r="I139" s="263" t="s">
        <v>173</v>
      </c>
      <c r="J139" s="263" t="s">
        <v>168</v>
      </c>
      <c r="K139" s="263" t="s">
        <v>170</v>
      </c>
      <c r="L139" s="263" t="s">
        <v>476</v>
      </c>
      <c r="M139" s="263" t="s">
        <v>477</v>
      </c>
    </row>
    <row r="140" spans="1:13" x14ac:dyDescent="0.25">
      <c r="A140" s="254">
        <v>1</v>
      </c>
      <c r="B140" s="254" t="s">
        <v>426</v>
      </c>
      <c r="C140" s="259" t="s">
        <v>254</v>
      </c>
      <c r="D140" s="254" t="s">
        <v>190</v>
      </c>
      <c r="E140" s="254" t="s">
        <v>228</v>
      </c>
      <c r="F140" s="256" t="s">
        <v>244</v>
      </c>
      <c r="G140" s="257" t="s">
        <v>364</v>
      </c>
      <c r="H140" s="254">
        <v>2</v>
      </c>
      <c r="I140" s="258">
        <v>42627</v>
      </c>
      <c r="J140" s="254" t="s">
        <v>71</v>
      </c>
      <c r="K140" s="254" t="s">
        <v>217</v>
      </c>
      <c r="L140" s="258">
        <v>42631</v>
      </c>
      <c r="M140" s="258">
        <v>42632</v>
      </c>
    </row>
    <row r="141" spans="1:13" x14ac:dyDescent="0.25">
      <c r="A141" s="254">
        <v>2</v>
      </c>
      <c r="B141" s="254" t="s">
        <v>430</v>
      </c>
      <c r="C141" s="255" t="s">
        <v>400</v>
      </c>
      <c r="D141" s="254" t="s">
        <v>401</v>
      </c>
      <c r="E141" s="260" t="s">
        <v>228</v>
      </c>
      <c r="F141" s="256" t="s">
        <v>244</v>
      </c>
      <c r="G141" s="257" t="s">
        <v>364</v>
      </c>
      <c r="H141" s="254">
        <v>2</v>
      </c>
      <c r="I141" s="258">
        <v>42627</v>
      </c>
      <c r="J141" s="254" t="s">
        <v>71</v>
      </c>
      <c r="K141" s="254" t="s">
        <v>217</v>
      </c>
      <c r="L141" s="258">
        <v>42631</v>
      </c>
      <c r="M141" s="258">
        <v>42632</v>
      </c>
    </row>
    <row r="142" spans="1:13" x14ac:dyDescent="0.25">
      <c r="A142" s="254">
        <v>3</v>
      </c>
      <c r="B142" s="254" t="s">
        <v>432</v>
      </c>
      <c r="C142" s="255" t="s">
        <v>375</v>
      </c>
      <c r="D142" s="254" t="s">
        <v>376</v>
      </c>
      <c r="E142" s="254" t="s">
        <v>228</v>
      </c>
      <c r="F142" s="256" t="s">
        <v>244</v>
      </c>
      <c r="G142" s="257" t="s">
        <v>364</v>
      </c>
      <c r="H142" s="254">
        <v>2</v>
      </c>
      <c r="I142" s="258">
        <v>42627</v>
      </c>
      <c r="J142" s="254" t="s">
        <v>71</v>
      </c>
      <c r="K142" s="254" t="s">
        <v>217</v>
      </c>
      <c r="L142" s="258">
        <v>42631</v>
      </c>
      <c r="M142" s="258">
        <v>42632</v>
      </c>
    </row>
    <row r="143" spans="1:13" x14ac:dyDescent="0.25">
      <c r="A143" s="254">
        <v>4</v>
      </c>
      <c r="B143" s="254" t="s">
        <v>434</v>
      </c>
      <c r="C143" s="255" t="s">
        <v>403</v>
      </c>
      <c r="D143" s="260" t="s">
        <v>297</v>
      </c>
      <c r="E143" s="260" t="s">
        <v>228</v>
      </c>
      <c r="F143" s="256" t="s">
        <v>244</v>
      </c>
      <c r="G143" s="257" t="s">
        <v>364</v>
      </c>
      <c r="H143" s="254">
        <v>2</v>
      </c>
      <c r="I143" s="258">
        <v>42627</v>
      </c>
      <c r="J143" s="254" t="s">
        <v>71</v>
      </c>
      <c r="K143" s="254" t="s">
        <v>217</v>
      </c>
      <c r="L143" s="258">
        <v>42631</v>
      </c>
      <c r="M143" s="258">
        <v>42632</v>
      </c>
    </row>
    <row r="144" spans="1:13" x14ac:dyDescent="0.25">
      <c r="A144" s="254">
        <v>5</v>
      </c>
      <c r="B144" s="254" t="s">
        <v>465</v>
      </c>
      <c r="C144" s="255" t="s">
        <v>462</v>
      </c>
      <c r="D144" s="254" t="s">
        <v>56</v>
      </c>
      <c r="E144" s="262" t="s">
        <v>287</v>
      </c>
      <c r="F144" s="256" t="s">
        <v>244</v>
      </c>
      <c r="G144" s="257" t="s">
        <v>364</v>
      </c>
      <c r="H144" s="254">
        <v>2</v>
      </c>
      <c r="I144" s="258">
        <v>42627</v>
      </c>
      <c r="J144" s="254" t="s">
        <v>56</v>
      </c>
      <c r="K144" s="254" t="s">
        <v>217</v>
      </c>
      <c r="L144" s="258">
        <v>42631</v>
      </c>
      <c r="M144" s="258">
        <v>42632</v>
      </c>
    </row>
    <row r="146" spans="1:13" x14ac:dyDescent="0.25">
      <c r="L146" t="s">
        <v>479</v>
      </c>
    </row>
    <row r="148" spans="1:13" x14ac:dyDescent="0.25">
      <c r="L148" s="265" t="s">
        <v>480</v>
      </c>
    </row>
    <row r="153" spans="1:13" x14ac:dyDescent="0.25">
      <c r="L153" s="266" t="s">
        <v>233</v>
      </c>
    </row>
    <row r="155" spans="1:13" x14ac:dyDescent="0.25">
      <c r="B155" t="s">
        <v>488</v>
      </c>
    </row>
    <row r="158" spans="1:13" x14ac:dyDescent="0.25">
      <c r="A158" s="263" t="s">
        <v>4</v>
      </c>
      <c r="B158" s="263" t="s">
        <v>474</v>
      </c>
      <c r="C158" s="263" t="s">
        <v>475</v>
      </c>
      <c r="D158" s="263" t="s">
        <v>174</v>
      </c>
      <c r="E158" s="263" t="s">
        <v>77</v>
      </c>
      <c r="F158" s="263" t="s">
        <v>169</v>
      </c>
      <c r="G158" s="263" t="s">
        <v>167</v>
      </c>
      <c r="H158" s="263" t="s">
        <v>215</v>
      </c>
      <c r="I158" s="263" t="s">
        <v>173</v>
      </c>
      <c r="J158" s="263" t="s">
        <v>168</v>
      </c>
      <c r="K158" s="263" t="s">
        <v>170</v>
      </c>
      <c r="L158" s="263" t="s">
        <v>476</v>
      </c>
      <c r="M158" s="263" t="s">
        <v>477</v>
      </c>
    </row>
    <row r="159" spans="1:13" x14ac:dyDescent="0.25">
      <c r="A159" s="254">
        <v>1</v>
      </c>
      <c r="B159" s="254" t="s">
        <v>420</v>
      </c>
      <c r="C159" s="255" t="s">
        <v>372</v>
      </c>
      <c r="D159" s="260" t="s">
        <v>373</v>
      </c>
      <c r="E159" s="260" t="s">
        <v>228</v>
      </c>
      <c r="F159" s="256" t="s">
        <v>244</v>
      </c>
      <c r="G159" s="257" t="s">
        <v>364</v>
      </c>
      <c r="H159" s="254">
        <v>2</v>
      </c>
      <c r="I159" s="258">
        <v>42627</v>
      </c>
      <c r="J159" s="254" t="s">
        <v>71</v>
      </c>
      <c r="K159" s="254" t="s">
        <v>217</v>
      </c>
      <c r="L159" s="258">
        <v>42632</v>
      </c>
      <c r="M159" s="258">
        <v>42633</v>
      </c>
    </row>
    <row r="160" spans="1:13" x14ac:dyDescent="0.25">
      <c r="A160" s="254">
        <v>2</v>
      </c>
      <c r="B160" s="254" t="s">
        <v>421</v>
      </c>
      <c r="C160" s="255" t="s">
        <v>367</v>
      </c>
      <c r="D160" s="254" t="s">
        <v>229</v>
      </c>
      <c r="E160" s="254" t="s">
        <v>228</v>
      </c>
      <c r="F160" s="256" t="s">
        <v>244</v>
      </c>
      <c r="G160" s="257" t="s">
        <v>364</v>
      </c>
      <c r="H160" s="254">
        <v>2</v>
      </c>
      <c r="I160" s="258">
        <v>42627</v>
      </c>
      <c r="J160" s="254" t="s">
        <v>71</v>
      </c>
      <c r="K160" s="254" t="s">
        <v>217</v>
      </c>
      <c r="L160" s="258">
        <v>42632</v>
      </c>
      <c r="M160" s="258">
        <v>42633</v>
      </c>
    </row>
    <row r="161" spans="1:13" x14ac:dyDescent="0.25">
      <c r="A161" s="254">
        <v>3</v>
      </c>
      <c r="B161" s="254" t="s">
        <v>422</v>
      </c>
      <c r="C161" s="261" t="s">
        <v>251</v>
      </c>
      <c r="D161" s="254" t="s">
        <v>255</v>
      </c>
      <c r="E161" s="254" t="s">
        <v>228</v>
      </c>
      <c r="F161" s="256" t="s">
        <v>244</v>
      </c>
      <c r="G161" s="257" t="s">
        <v>364</v>
      </c>
      <c r="H161" s="254">
        <v>2</v>
      </c>
      <c r="I161" s="258">
        <v>42627</v>
      </c>
      <c r="J161" s="254" t="s">
        <v>71</v>
      </c>
      <c r="K161" s="254" t="s">
        <v>217</v>
      </c>
      <c r="L161" s="258">
        <v>42632</v>
      </c>
      <c r="M161" s="258">
        <v>42633</v>
      </c>
    </row>
    <row r="162" spans="1:13" x14ac:dyDescent="0.25">
      <c r="A162" s="254">
        <v>4</v>
      </c>
      <c r="B162" s="254" t="s">
        <v>431</v>
      </c>
      <c r="C162" s="255" t="s">
        <v>402</v>
      </c>
      <c r="D162" s="254" t="s">
        <v>205</v>
      </c>
      <c r="E162" s="260" t="s">
        <v>228</v>
      </c>
      <c r="F162" s="256" t="s">
        <v>244</v>
      </c>
      <c r="G162" s="257" t="s">
        <v>364</v>
      </c>
      <c r="H162" s="254">
        <v>2</v>
      </c>
      <c r="I162" s="258">
        <v>42627</v>
      </c>
      <c r="J162" s="254" t="s">
        <v>71</v>
      </c>
      <c r="K162" s="254" t="s">
        <v>217</v>
      </c>
      <c r="L162" s="258">
        <v>42632</v>
      </c>
      <c r="M162" s="258">
        <v>42633</v>
      </c>
    </row>
    <row r="163" spans="1:13" x14ac:dyDescent="0.25">
      <c r="A163" s="254">
        <v>5</v>
      </c>
      <c r="B163" s="254" t="s">
        <v>433</v>
      </c>
      <c r="C163" s="259" t="s">
        <v>249</v>
      </c>
      <c r="D163" s="254" t="s">
        <v>187</v>
      </c>
      <c r="E163" s="254" t="s">
        <v>228</v>
      </c>
      <c r="F163" s="256" t="s">
        <v>244</v>
      </c>
      <c r="G163" s="257" t="s">
        <v>364</v>
      </c>
      <c r="H163" s="254">
        <v>2</v>
      </c>
      <c r="I163" s="258">
        <v>42627</v>
      </c>
      <c r="J163" s="254" t="s">
        <v>71</v>
      </c>
      <c r="K163" s="254" t="s">
        <v>217</v>
      </c>
      <c r="L163" s="258">
        <v>42632</v>
      </c>
      <c r="M163" s="258">
        <v>42633</v>
      </c>
    </row>
    <row r="164" spans="1:13" x14ac:dyDescent="0.25">
      <c r="A164" s="254">
        <v>6</v>
      </c>
      <c r="B164" s="254" t="s">
        <v>436</v>
      </c>
      <c r="C164" s="255" t="s">
        <v>370</v>
      </c>
      <c r="D164" s="260" t="s">
        <v>371</v>
      </c>
      <c r="E164" s="260" t="s">
        <v>228</v>
      </c>
      <c r="F164" s="256" t="s">
        <v>244</v>
      </c>
      <c r="G164" s="257" t="s">
        <v>364</v>
      </c>
      <c r="H164" s="254">
        <v>2</v>
      </c>
      <c r="I164" s="258">
        <v>42627</v>
      </c>
      <c r="J164" s="254" t="s">
        <v>180</v>
      </c>
      <c r="K164" s="254" t="s">
        <v>217</v>
      </c>
      <c r="L164" s="258">
        <v>42632</v>
      </c>
      <c r="M164" s="258">
        <v>42633</v>
      </c>
    </row>
    <row r="165" spans="1:13" x14ac:dyDescent="0.25">
      <c r="A165" s="254">
        <v>7</v>
      </c>
      <c r="B165" s="254" t="s">
        <v>437</v>
      </c>
      <c r="C165" s="255" t="s">
        <v>300</v>
      </c>
      <c r="D165" s="260" t="s">
        <v>301</v>
      </c>
      <c r="E165" s="260" t="s">
        <v>228</v>
      </c>
      <c r="F165" s="256" t="s">
        <v>244</v>
      </c>
      <c r="G165" s="257" t="s">
        <v>364</v>
      </c>
      <c r="H165" s="254">
        <v>2</v>
      </c>
      <c r="I165" s="258">
        <v>42627</v>
      </c>
      <c r="J165" s="254" t="s">
        <v>180</v>
      </c>
      <c r="K165" s="254" t="s">
        <v>217</v>
      </c>
      <c r="L165" s="258">
        <v>42632</v>
      </c>
      <c r="M165" s="258">
        <v>42633</v>
      </c>
    </row>
    <row r="166" spans="1:13" x14ac:dyDescent="0.25">
      <c r="A166" s="254">
        <v>8</v>
      </c>
      <c r="B166" s="254" t="s">
        <v>442</v>
      </c>
      <c r="C166" s="255" t="s">
        <v>406</v>
      </c>
      <c r="D166" s="254" t="s">
        <v>207</v>
      </c>
      <c r="E166" s="254" t="s">
        <v>228</v>
      </c>
      <c r="F166" s="256" t="s">
        <v>244</v>
      </c>
      <c r="G166" s="257" t="s">
        <v>364</v>
      </c>
      <c r="H166" s="254">
        <v>2</v>
      </c>
      <c r="I166" s="258">
        <v>42627</v>
      </c>
      <c r="J166" s="254" t="s">
        <v>71</v>
      </c>
      <c r="K166" s="254" t="s">
        <v>217</v>
      </c>
      <c r="L166" s="258">
        <v>42632</v>
      </c>
      <c r="M166" s="258">
        <v>42633</v>
      </c>
    </row>
    <row r="167" spans="1:13" x14ac:dyDescent="0.25">
      <c r="A167" s="254">
        <v>9</v>
      </c>
      <c r="B167" s="254" t="s">
        <v>445</v>
      </c>
      <c r="C167" s="255" t="s">
        <v>407</v>
      </c>
      <c r="D167" s="254" t="s">
        <v>408</v>
      </c>
      <c r="E167" s="254" t="s">
        <v>228</v>
      </c>
      <c r="F167" s="256" t="s">
        <v>244</v>
      </c>
      <c r="G167" s="257" t="s">
        <v>364</v>
      </c>
      <c r="H167" s="254">
        <v>2</v>
      </c>
      <c r="I167" s="258">
        <v>42627</v>
      </c>
      <c r="J167" s="254" t="s">
        <v>71</v>
      </c>
      <c r="K167" s="254" t="s">
        <v>217</v>
      </c>
      <c r="L167" s="282">
        <v>42632</v>
      </c>
      <c r="M167" s="258">
        <v>42633</v>
      </c>
    </row>
    <row r="169" spans="1:13" x14ac:dyDescent="0.25">
      <c r="L169" t="s">
        <v>479</v>
      </c>
    </row>
    <row r="171" spans="1:13" x14ac:dyDescent="0.25">
      <c r="L171" s="265" t="s">
        <v>480</v>
      </c>
    </row>
    <row r="176" spans="1:13" x14ac:dyDescent="0.25">
      <c r="L176" s="266" t="s">
        <v>233</v>
      </c>
    </row>
    <row r="178" spans="1:13" x14ac:dyDescent="0.25">
      <c r="B178" t="s">
        <v>489</v>
      </c>
    </row>
    <row r="181" spans="1:13" x14ac:dyDescent="0.25">
      <c r="A181" s="263" t="s">
        <v>4</v>
      </c>
      <c r="B181" s="263" t="s">
        <v>474</v>
      </c>
      <c r="C181" s="263" t="s">
        <v>475</v>
      </c>
      <c r="D181" s="263" t="s">
        <v>174</v>
      </c>
      <c r="E181" s="263" t="s">
        <v>77</v>
      </c>
      <c r="F181" s="263" t="s">
        <v>169</v>
      </c>
      <c r="G181" s="263" t="s">
        <v>167</v>
      </c>
      <c r="H181" s="263" t="s">
        <v>215</v>
      </c>
      <c r="I181" s="263" t="s">
        <v>173</v>
      </c>
      <c r="J181" s="263" t="s">
        <v>168</v>
      </c>
      <c r="K181" s="263" t="s">
        <v>170</v>
      </c>
      <c r="L181" s="263" t="s">
        <v>476</v>
      </c>
      <c r="M181" s="263" t="s">
        <v>477</v>
      </c>
    </row>
    <row r="182" spans="1:13" x14ac:dyDescent="0.25">
      <c r="A182" s="254">
        <v>1</v>
      </c>
      <c r="B182" s="254" t="s">
        <v>440</v>
      </c>
      <c r="C182" s="255" t="s">
        <v>294</v>
      </c>
      <c r="D182" s="260" t="s">
        <v>295</v>
      </c>
      <c r="E182" s="260" t="s">
        <v>228</v>
      </c>
      <c r="F182" s="256" t="s">
        <v>244</v>
      </c>
      <c r="G182" s="257" t="s">
        <v>364</v>
      </c>
      <c r="H182" s="254">
        <v>2</v>
      </c>
      <c r="I182" s="258">
        <v>42627</v>
      </c>
      <c r="J182" s="254" t="s">
        <v>71</v>
      </c>
      <c r="K182" s="254" t="s">
        <v>217</v>
      </c>
      <c r="L182" s="258">
        <v>42628</v>
      </c>
      <c r="M182" s="258">
        <v>42629</v>
      </c>
    </row>
    <row r="183" spans="1:13" x14ac:dyDescent="0.25">
      <c r="A183" s="254">
        <v>2</v>
      </c>
      <c r="B183" s="254" t="s">
        <v>441</v>
      </c>
      <c r="C183" s="255" t="s">
        <v>280</v>
      </c>
      <c r="D183" s="260" t="s">
        <v>281</v>
      </c>
      <c r="E183" s="260" t="s">
        <v>228</v>
      </c>
      <c r="F183" s="256" t="s">
        <v>244</v>
      </c>
      <c r="G183" s="257" t="s">
        <v>364</v>
      </c>
      <c r="H183" s="254">
        <v>2</v>
      </c>
      <c r="I183" s="258">
        <v>42627</v>
      </c>
      <c r="J183" s="254" t="s">
        <v>71</v>
      </c>
      <c r="K183" s="254" t="s">
        <v>217</v>
      </c>
      <c r="L183" s="258">
        <v>42628</v>
      </c>
      <c r="M183" s="258">
        <v>42629</v>
      </c>
    </row>
    <row r="185" spans="1:13" x14ac:dyDescent="0.25">
      <c r="L185" t="s">
        <v>479</v>
      </c>
    </row>
    <row r="187" spans="1:13" x14ac:dyDescent="0.25">
      <c r="L187" s="265" t="s">
        <v>480</v>
      </c>
    </row>
    <row r="192" spans="1:13" x14ac:dyDescent="0.25">
      <c r="L192" s="266" t="s">
        <v>233</v>
      </c>
    </row>
    <row r="194" spans="1:13" x14ac:dyDescent="0.25">
      <c r="B194" t="s">
        <v>492</v>
      </c>
    </row>
    <row r="197" spans="1:13" x14ac:dyDescent="0.25">
      <c r="A197" s="263" t="s">
        <v>4</v>
      </c>
      <c r="B197" s="263" t="s">
        <v>474</v>
      </c>
      <c r="C197" s="263" t="s">
        <v>475</v>
      </c>
      <c r="D197" s="263" t="s">
        <v>174</v>
      </c>
      <c r="E197" s="263" t="s">
        <v>77</v>
      </c>
      <c r="F197" s="263" t="s">
        <v>169</v>
      </c>
      <c r="G197" s="263" t="s">
        <v>167</v>
      </c>
      <c r="H197" s="263" t="s">
        <v>215</v>
      </c>
      <c r="I197" s="263" t="s">
        <v>173</v>
      </c>
      <c r="J197" s="263" t="s">
        <v>168</v>
      </c>
      <c r="K197" s="263" t="s">
        <v>170</v>
      </c>
      <c r="L197" s="263" t="s">
        <v>476</v>
      </c>
      <c r="M197" s="263" t="s">
        <v>477</v>
      </c>
    </row>
    <row r="198" spans="1:13" x14ac:dyDescent="0.25">
      <c r="A198" s="254">
        <v>1</v>
      </c>
      <c r="B198" s="254" t="s">
        <v>448</v>
      </c>
      <c r="C198" s="255" t="s">
        <v>304</v>
      </c>
      <c r="D198" s="256" t="s">
        <v>98</v>
      </c>
      <c r="E198" s="256" t="s">
        <v>236</v>
      </c>
      <c r="F198" s="256" t="s">
        <v>244</v>
      </c>
      <c r="G198" s="257" t="s">
        <v>364</v>
      </c>
      <c r="H198" s="254">
        <v>1</v>
      </c>
      <c r="I198" s="258">
        <v>42627</v>
      </c>
      <c r="J198" s="254" t="s">
        <v>180</v>
      </c>
      <c r="K198" s="254" t="s">
        <v>217</v>
      </c>
      <c r="L198" s="258">
        <v>42633</v>
      </c>
      <c r="M198" s="258">
        <v>42633</v>
      </c>
    </row>
    <row r="199" spans="1:13" x14ac:dyDescent="0.25">
      <c r="A199" s="254">
        <v>2</v>
      </c>
      <c r="B199" s="254" t="s">
        <v>449</v>
      </c>
      <c r="C199" s="255" t="s">
        <v>241</v>
      </c>
      <c r="D199" s="254" t="s">
        <v>242</v>
      </c>
      <c r="E199" s="254" t="s">
        <v>243</v>
      </c>
      <c r="F199" s="256" t="s">
        <v>244</v>
      </c>
      <c r="G199" s="257" t="s">
        <v>364</v>
      </c>
      <c r="H199" s="254">
        <v>1</v>
      </c>
      <c r="I199" s="258">
        <v>42627</v>
      </c>
      <c r="J199" s="254" t="s">
        <v>180</v>
      </c>
      <c r="K199" s="254" t="s">
        <v>217</v>
      </c>
      <c r="L199" s="258">
        <v>42633</v>
      </c>
      <c r="M199" s="258">
        <v>42633</v>
      </c>
    </row>
    <row r="200" spans="1:13" x14ac:dyDescent="0.25">
      <c r="A200" s="254">
        <v>3</v>
      </c>
      <c r="B200" s="254" t="s">
        <v>450</v>
      </c>
      <c r="C200" s="255" t="s">
        <v>305</v>
      </c>
      <c r="D200" s="254" t="s">
        <v>235</v>
      </c>
      <c r="E200" s="254" t="s">
        <v>237</v>
      </c>
      <c r="F200" s="256" t="s">
        <v>244</v>
      </c>
      <c r="G200" s="257" t="s">
        <v>364</v>
      </c>
      <c r="H200" s="254">
        <v>1</v>
      </c>
      <c r="I200" s="258">
        <v>42627</v>
      </c>
      <c r="J200" s="254" t="s">
        <v>180</v>
      </c>
      <c r="K200" s="254" t="s">
        <v>217</v>
      </c>
      <c r="L200" s="258">
        <v>42633</v>
      </c>
      <c r="M200" s="258">
        <v>42633</v>
      </c>
    </row>
    <row r="201" spans="1:13" x14ac:dyDescent="0.25">
      <c r="A201" s="254">
        <v>4</v>
      </c>
      <c r="B201" s="254" t="s">
        <v>418</v>
      </c>
      <c r="C201" s="255" t="s">
        <v>397</v>
      </c>
      <c r="D201" s="254" t="s">
        <v>200</v>
      </c>
      <c r="E201" s="254" t="s">
        <v>289</v>
      </c>
      <c r="F201" s="256" t="s">
        <v>244</v>
      </c>
      <c r="G201" s="257" t="s">
        <v>364</v>
      </c>
      <c r="H201" s="254">
        <v>1</v>
      </c>
      <c r="I201" s="258">
        <v>42627</v>
      </c>
      <c r="J201" s="254" t="s">
        <v>180</v>
      </c>
      <c r="K201" s="254" t="s">
        <v>217</v>
      </c>
      <c r="L201" s="258">
        <v>42633</v>
      </c>
      <c r="M201" s="258">
        <v>42633</v>
      </c>
    </row>
    <row r="203" spans="1:13" x14ac:dyDescent="0.25">
      <c r="L203" t="s">
        <v>479</v>
      </c>
    </row>
    <row r="205" spans="1:13" x14ac:dyDescent="0.25">
      <c r="L205" s="265" t="s">
        <v>480</v>
      </c>
    </row>
    <row r="210" spans="1:13" x14ac:dyDescent="0.25">
      <c r="L210" s="266" t="s">
        <v>233</v>
      </c>
    </row>
    <row r="212" spans="1:13" x14ac:dyDescent="0.25">
      <c r="B212" t="s">
        <v>490</v>
      </c>
    </row>
    <row r="215" spans="1:13" x14ac:dyDescent="0.25">
      <c r="A215" s="263" t="s">
        <v>4</v>
      </c>
      <c r="B215" s="263" t="s">
        <v>474</v>
      </c>
      <c r="C215" s="263" t="s">
        <v>475</v>
      </c>
      <c r="D215" s="263" t="s">
        <v>174</v>
      </c>
      <c r="E215" s="263" t="s">
        <v>77</v>
      </c>
      <c r="F215" s="263" t="s">
        <v>169</v>
      </c>
      <c r="G215" s="263" t="s">
        <v>167</v>
      </c>
      <c r="H215" s="263" t="s">
        <v>215</v>
      </c>
      <c r="I215" s="263" t="s">
        <v>173</v>
      </c>
      <c r="J215" s="263" t="s">
        <v>168</v>
      </c>
      <c r="K215" s="263" t="s">
        <v>170</v>
      </c>
      <c r="L215" s="263" t="s">
        <v>476</v>
      </c>
      <c r="M215" s="263" t="s">
        <v>477</v>
      </c>
    </row>
    <row r="216" spans="1:13" x14ac:dyDescent="0.25">
      <c r="A216" s="254">
        <v>1</v>
      </c>
      <c r="B216" s="254" t="s">
        <v>391</v>
      </c>
      <c r="C216" s="255" t="s">
        <v>305</v>
      </c>
      <c r="D216" s="254" t="s">
        <v>235</v>
      </c>
      <c r="E216" s="254" t="s">
        <v>237</v>
      </c>
      <c r="F216" s="256" t="s">
        <v>244</v>
      </c>
      <c r="G216" s="257" t="s">
        <v>364</v>
      </c>
      <c r="H216" s="254">
        <v>1</v>
      </c>
      <c r="I216" s="258">
        <v>42627</v>
      </c>
      <c r="J216" s="254" t="s">
        <v>180</v>
      </c>
      <c r="K216" s="254" t="s">
        <v>217</v>
      </c>
      <c r="L216" s="258">
        <v>42631</v>
      </c>
      <c r="M216" s="258">
        <v>42631</v>
      </c>
    </row>
    <row r="217" spans="1:13" x14ac:dyDescent="0.25">
      <c r="A217" s="254">
        <v>2</v>
      </c>
      <c r="B217" s="254" t="s">
        <v>469</v>
      </c>
      <c r="C217" s="255" t="s">
        <v>349</v>
      </c>
      <c r="D217" s="254" t="s">
        <v>56</v>
      </c>
      <c r="E217" s="254" t="s">
        <v>354</v>
      </c>
      <c r="F217" s="256" t="s">
        <v>244</v>
      </c>
      <c r="G217" s="257" t="s">
        <v>364</v>
      </c>
      <c r="H217" s="254">
        <v>1</v>
      </c>
      <c r="I217" s="258">
        <v>42627</v>
      </c>
      <c r="J217" s="254" t="s">
        <v>56</v>
      </c>
      <c r="K217" s="254" t="s">
        <v>217</v>
      </c>
      <c r="L217" s="258">
        <v>42631</v>
      </c>
      <c r="M217" s="258">
        <v>42631</v>
      </c>
    </row>
    <row r="218" spans="1:13" x14ac:dyDescent="0.25">
      <c r="A218" s="254">
        <v>3</v>
      </c>
      <c r="B218" s="254" t="s">
        <v>500</v>
      </c>
      <c r="C218" s="255" t="s">
        <v>501</v>
      </c>
      <c r="D218" s="254" t="s">
        <v>56</v>
      </c>
      <c r="E218" s="254" t="s">
        <v>354</v>
      </c>
      <c r="F218" s="256" t="s">
        <v>244</v>
      </c>
      <c r="G218" s="257" t="s">
        <v>364</v>
      </c>
      <c r="H218" s="254">
        <v>1</v>
      </c>
      <c r="I218" s="258">
        <v>42627</v>
      </c>
      <c r="J218" s="254" t="s">
        <v>56</v>
      </c>
      <c r="K218" s="254" t="s">
        <v>217</v>
      </c>
      <c r="L218" s="258">
        <v>42631</v>
      </c>
      <c r="M218" s="258">
        <v>42631</v>
      </c>
    </row>
    <row r="220" spans="1:13" x14ac:dyDescent="0.25">
      <c r="L220" t="s">
        <v>479</v>
      </c>
    </row>
    <row r="222" spans="1:13" x14ac:dyDescent="0.25">
      <c r="L222" s="265" t="s">
        <v>480</v>
      </c>
    </row>
    <row r="227" spans="1:13" x14ac:dyDescent="0.25">
      <c r="L227" s="266" t="s">
        <v>233</v>
      </c>
    </row>
    <row r="229" spans="1:13" x14ac:dyDescent="0.25">
      <c r="B229" t="s">
        <v>491</v>
      </c>
    </row>
    <row r="232" spans="1:13" x14ac:dyDescent="0.25">
      <c r="A232" s="263" t="s">
        <v>4</v>
      </c>
      <c r="B232" s="263" t="s">
        <v>474</v>
      </c>
      <c r="C232" s="263" t="s">
        <v>475</v>
      </c>
      <c r="D232" s="263" t="s">
        <v>174</v>
      </c>
      <c r="E232" s="263" t="s">
        <v>77</v>
      </c>
      <c r="F232" s="263" t="s">
        <v>169</v>
      </c>
      <c r="G232" s="263" t="s">
        <v>167</v>
      </c>
      <c r="H232" s="263" t="s">
        <v>215</v>
      </c>
      <c r="I232" s="263" t="s">
        <v>173</v>
      </c>
      <c r="J232" s="263" t="s">
        <v>168</v>
      </c>
      <c r="K232" s="263" t="s">
        <v>170</v>
      </c>
      <c r="L232" s="263" t="s">
        <v>476</v>
      </c>
      <c r="M232" s="263" t="s">
        <v>477</v>
      </c>
    </row>
    <row r="233" spans="1:13" x14ac:dyDescent="0.25">
      <c r="A233" s="254">
        <v>1</v>
      </c>
      <c r="B233" s="254" t="s">
        <v>468</v>
      </c>
      <c r="C233" s="255" t="s">
        <v>471</v>
      </c>
      <c r="D233" s="254" t="s">
        <v>472</v>
      </c>
      <c r="E233" s="254" t="s">
        <v>228</v>
      </c>
      <c r="F233" s="256" t="s">
        <v>244</v>
      </c>
      <c r="G233" s="257" t="s">
        <v>364</v>
      </c>
      <c r="H233" s="254">
        <v>1</v>
      </c>
      <c r="I233" s="258">
        <v>42627</v>
      </c>
      <c r="J233" s="254" t="s">
        <v>180</v>
      </c>
      <c r="K233" s="254" t="s">
        <v>217</v>
      </c>
      <c r="L233" s="258">
        <v>42630</v>
      </c>
      <c r="M233" s="258">
        <v>42630</v>
      </c>
    </row>
    <row r="235" spans="1:13" x14ac:dyDescent="0.25">
      <c r="L235" t="s">
        <v>479</v>
      </c>
    </row>
    <row r="237" spans="1:13" x14ac:dyDescent="0.25">
      <c r="L237" s="265" t="s">
        <v>480</v>
      </c>
    </row>
    <row r="242" spans="12:12" x14ac:dyDescent="0.25">
      <c r="L242" s="266" t="s">
        <v>233</v>
      </c>
    </row>
  </sheetData>
  <pageMargins left="0.22" right="0.17" top="0.75" bottom="0.75" header="0.3" footer="0.3"/>
  <pageSetup paperSize="9" orientation="landscape" r:id="rId1"/>
  <rowBreaks count="9" manualBreakCount="9">
    <brk id="66" max="16383" man="1"/>
    <brk id="84" max="16383" man="1"/>
    <brk id="103" max="16383" man="1"/>
    <brk id="134" max="16383" man="1"/>
    <brk id="153" max="16383" man="1"/>
    <brk id="176" max="16383" man="1"/>
    <brk id="192" max="16383" man="1"/>
    <brk id="210" max="16383" man="1"/>
    <brk id="2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12</vt:i4>
      </vt:variant>
    </vt:vector>
  </HeadingPairs>
  <TitlesOfParts>
    <vt:vector size="23" baseType="lpstr">
      <vt:lpstr>Absen</vt:lpstr>
      <vt:lpstr>hal1</vt:lpstr>
      <vt:lpstr>hal2</vt:lpstr>
      <vt:lpstr>hal3</vt:lpstr>
      <vt:lpstr>Kwitansi</vt:lpstr>
      <vt:lpstr>perhit</vt:lpstr>
      <vt:lpstr>riil</vt:lpstr>
      <vt:lpstr>Data</vt:lpstr>
      <vt:lpstr>Data (2)</vt:lpstr>
      <vt:lpstr>Sheet1</vt:lpstr>
      <vt:lpstr>Sheet1 (2)</vt:lpstr>
      <vt:lpstr>Absen!_GoBack</vt:lpstr>
      <vt:lpstr>'hal1'!_GoBack</vt:lpstr>
      <vt:lpstr>Absen!Print_Area</vt:lpstr>
      <vt:lpstr>'hal1'!Print_Area</vt:lpstr>
      <vt:lpstr>'hal2'!Print_Area</vt:lpstr>
      <vt:lpstr>'hal3'!Print_Area</vt:lpstr>
      <vt:lpstr>Kwitansi!Print_Area</vt:lpstr>
      <vt:lpstr>perhit!Print_Area</vt:lpstr>
      <vt:lpstr>riil!Print_Area</vt:lpstr>
      <vt:lpstr>Sheet1!Print_Area</vt:lpstr>
      <vt:lpstr>'Sheet1 (2)'!Print_Area</vt:lpstr>
      <vt:lpstr>'Sheet1 (2)'!Print_Titles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bps</dc:creator>
  <cp:lastModifiedBy>STIS</cp:lastModifiedBy>
  <cp:lastPrinted>2017-02-03T06:56:43Z</cp:lastPrinted>
  <dcterms:created xsi:type="dcterms:W3CDTF">2013-06-05T06:46:32Z</dcterms:created>
  <dcterms:modified xsi:type="dcterms:W3CDTF">2017-02-10T09:24:08Z</dcterms:modified>
</cp:coreProperties>
</file>