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7" i="1" l="1"/>
  <c r="Y95" i="1"/>
  <c r="U89" i="1"/>
  <c r="U90" i="1" l="1"/>
  <c r="G87" i="1"/>
  <c r="Y86" i="1"/>
  <c r="M87" i="1"/>
  <c r="H87" i="1"/>
  <c r="Y81" i="1"/>
  <c r="Y85" i="1"/>
  <c r="R93" i="1"/>
  <c r="V81" i="1"/>
  <c r="X81" i="1" s="1"/>
  <c r="Z81" i="1" s="1"/>
  <c r="V85" i="1"/>
  <c r="X85" i="1" s="1"/>
  <c r="V86" i="1"/>
  <c r="X86" i="1" s="1"/>
  <c r="Z86" i="1" s="1"/>
  <c r="Y84" i="1"/>
  <c r="X93" i="1" l="1"/>
  <c r="V83" i="1"/>
  <c r="X83" i="1" s="1"/>
  <c r="Z83" i="1" s="1"/>
  <c r="Y83" i="1"/>
  <c r="V84" i="1"/>
  <c r="X84" i="1" s="1"/>
  <c r="Z84" i="1" s="1"/>
  <c r="Z85" i="1"/>
  <c r="S82" i="1"/>
  <c r="S80" i="1"/>
  <c r="S79" i="1"/>
  <c r="S78" i="1"/>
  <c r="S77" i="1"/>
  <c r="S76" i="1"/>
  <c r="S75" i="1"/>
  <c r="S74" i="1"/>
  <c r="S73" i="1"/>
  <c r="S72" i="1"/>
  <c r="S71" i="1"/>
  <c r="S70" i="1"/>
  <c r="S87" i="1" s="1"/>
  <c r="V70" i="1" l="1"/>
  <c r="X70" i="1" s="1"/>
  <c r="Y70" i="1"/>
  <c r="Y87" i="1" s="1"/>
  <c r="Y74" i="1"/>
  <c r="V74" i="1"/>
  <c r="X74" i="1" s="1"/>
  <c r="Z74" i="1" s="1"/>
  <c r="Y78" i="1"/>
  <c r="V78" i="1"/>
  <c r="X78" i="1" s="1"/>
  <c r="Z78" i="1" s="1"/>
  <c r="Y73" i="1"/>
  <c r="V73" i="1"/>
  <c r="X73" i="1" s="1"/>
  <c r="Z73" i="1" s="1"/>
  <c r="V71" i="1"/>
  <c r="X71" i="1" s="1"/>
  <c r="Z71" i="1" s="1"/>
  <c r="Y71" i="1"/>
  <c r="V75" i="1"/>
  <c r="X75" i="1" s="1"/>
  <c r="Z75" i="1" s="1"/>
  <c r="Y75" i="1"/>
  <c r="V79" i="1"/>
  <c r="X79" i="1" s="1"/>
  <c r="Z79" i="1" s="1"/>
  <c r="Y79" i="1"/>
  <c r="V77" i="1"/>
  <c r="X77" i="1" s="1"/>
  <c r="Z77" i="1" s="1"/>
  <c r="Y77" i="1"/>
  <c r="V72" i="1"/>
  <c r="X72" i="1" s="1"/>
  <c r="Z72" i="1" s="1"/>
  <c r="Y72" i="1"/>
  <c r="V76" i="1"/>
  <c r="X76" i="1" s="1"/>
  <c r="Z76" i="1" s="1"/>
  <c r="Y76" i="1"/>
  <c r="V80" i="1"/>
  <c r="X80" i="1" s="1"/>
  <c r="Z80" i="1" s="1"/>
  <c r="Y80" i="1"/>
  <c r="Y82" i="1"/>
  <c r="V82" i="1"/>
  <c r="X82" i="1" s="1"/>
  <c r="Z82" i="1" s="1"/>
  <c r="K75" i="1"/>
  <c r="X87" i="1" l="1"/>
  <c r="X90" i="1" s="1"/>
  <c r="Y93" i="1" s="1"/>
  <c r="Y94" i="1" s="1"/>
  <c r="Y96" i="1" s="1"/>
  <c r="Y97" i="1" s="1"/>
  <c r="Z70" i="1"/>
  <c r="Z87" i="1" s="1"/>
  <c r="J60" i="1"/>
  <c r="J31" i="1"/>
  <c r="J43" i="1"/>
  <c r="J46" i="1"/>
  <c r="J65" i="1"/>
  <c r="J82" i="1"/>
  <c r="J75" i="1"/>
  <c r="J71" i="1"/>
  <c r="J59" i="1"/>
  <c r="J62" i="1"/>
  <c r="J53" i="1"/>
  <c r="J22" i="1"/>
  <c r="J17" i="1"/>
  <c r="J4" i="1"/>
  <c r="J8" i="1"/>
  <c r="J10" i="1"/>
  <c r="J87" i="1" l="1"/>
</calcChain>
</file>

<file path=xl/sharedStrings.xml><?xml version="1.0" encoding="utf-8"?>
<sst xmlns="http://schemas.openxmlformats.org/spreadsheetml/2006/main" count="211" uniqueCount="163">
  <si>
    <t>Kelas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</si>
  <si>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</si>
  <si>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</si>
  <si>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</si>
  <si>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</si>
  <si>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</si>
  <si>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</si>
  <si>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</si>
  <si>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</si>
  <si>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</si>
  <si>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</si>
  <si>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</si>
  <si>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</si>
  <si>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</si>
  <si>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</si>
  <si>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</si>
  <si>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D3 1A</t>
  </si>
  <si>
    <t>D3 1B</t>
  </si>
  <si>
    <t>D3 1C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</si>
  <si>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</si>
  <si>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</si>
  <si>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</si>
  <si>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</si>
  <si>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</si>
  <si>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</si>
  <si>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</si>
  <si>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</si>
  <si>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</si>
  <si>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</si>
  <si>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</si>
  <si>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</si>
  <si>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2KS1</t>
  </si>
  <si>
    <t>2KS2</t>
  </si>
  <si>
    <t>2KS3</t>
  </si>
  <si>
    <t>3SE1</t>
  </si>
  <si>
    <t>3SE2</t>
  </si>
  <si>
    <t>3SE3</t>
  </si>
  <si>
    <t>3SE4</t>
  </si>
  <si>
    <t>3SE5</t>
  </si>
  <si>
    <t>3SE6</t>
  </si>
  <si>
    <t>3SE7</t>
  </si>
  <si>
    <t>3SK1</t>
  </si>
  <si>
    <t>3SK2</t>
  </si>
  <si>
    <t>3SK3</t>
  </si>
  <si>
    <t>3SK4</t>
  </si>
  <si>
    <t>3SK5</t>
  </si>
  <si>
    <t>3KS1</t>
  </si>
  <si>
    <t>3KS2</t>
  </si>
  <si>
    <t>Pemesan</t>
  </si>
  <si>
    <t>Kode</t>
  </si>
  <si>
    <t>Daus</t>
  </si>
  <si>
    <t>Mad</t>
  </si>
  <si>
    <t>Febri</t>
  </si>
  <si>
    <t>E1</t>
  </si>
  <si>
    <t>F9</t>
  </si>
  <si>
    <t>SD2</t>
  </si>
  <si>
    <t>Jumlah</t>
  </si>
  <si>
    <t>F7</t>
  </si>
  <si>
    <t>Innah</t>
  </si>
  <si>
    <t>Lunas</t>
  </si>
  <si>
    <t>Ya</t>
  </si>
  <si>
    <t>Nigel</t>
  </si>
  <si>
    <t>Yunita</t>
  </si>
  <si>
    <t>SC1</t>
  </si>
  <si>
    <t>Sunggul</t>
  </si>
  <si>
    <t>SC2</t>
  </si>
  <si>
    <t>Damara</t>
  </si>
  <si>
    <t>Ardian</t>
  </si>
  <si>
    <t>Syahid</t>
  </si>
  <si>
    <t>Devica</t>
  </si>
  <si>
    <t>SC3</t>
  </si>
  <si>
    <t>Total</t>
  </si>
  <si>
    <t>Thariana</t>
  </si>
  <si>
    <t>Ainun</t>
  </si>
  <si>
    <t>Jodi</t>
  </si>
  <si>
    <t>Kostan</t>
  </si>
  <si>
    <t>Arfan</t>
  </si>
  <si>
    <t>M1</t>
  </si>
  <si>
    <t>K4</t>
  </si>
  <si>
    <t>E2</t>
  </si>
  <si>
    <t>Makdum</t>
  </si>
  <si>
    <t>Chonan</t>
  </si>
  <si>
    <t>Rifqi</t>
  </si>
  <si>
    <t>F5</t>
  </si>
  <si>
    <t>Apip</t>
  </si>
  <si>
    <t>Essa</t>
  </si>
  <si>
    <t>Fredy</t>
  </si>
  <si>
    <t>F2</t>
  </si>
  <si>
    <t>Rizqi</t>
  </si>
  <si>
    <t>Ahyar</t>
  </si>
  <si>
    <t>Dwinda</t>
  </si>
  <si>
    <t>Desti</t>
  </si>
  <si>
    <t>Anna</t>
  </si>
  <si>
    <t>F1</t>
  </si>
  <si>
    <t>F4</t>
  </si>
  <si>
    <t>Ilmi</t>
  </si>
  <si>
    <t>Danty</t>
  </si>
  <si>
    <t>Fadhilika</t>
  </si>
  <si>
    <t>SD1</t>
  </si>
  <si>
    <t>Rosa</t>
  </si>
  <si>
    <t>Alia</t>
  </si>
  <si>
    <t>Wahyu</t>
  </si>
  <si>
    <t>Mei</t>
  </si>
  <si>
    <t>Winda</t>
  </si>
  <si>
    <t>Farah</t>
  </si>
  <si>
    <t>Rahma</t>
  </si>
  <si>
    <t>Hudan</t>
  </si>
  <si>
    <t>m4</t>
  </si>
  <si>
    <t>sc3</t>
  </si>
  <si>
    <t>sc2</t>
  </si>
  <si>
    <t>f9</t>
  </si>
  <si>
    <t>k4</t>
  </si>
  <si>
    <t>f4</t>
  </si>
  <si>
    <t>sd1</t>
  </si>
  <si>
    <t>m1</t>
  </si>
  <si>
    <t>f5</t>
  </si>
  <si>
    <t>f2</t>
  </si>
  <si>
    <t>sd2</t>
  </si>
  <si>
    <t>f7</t>
  </si>
  <si>
    <t>f1</t>
  </si>
  <si>
    <t>cooling pad 2</t>
  </si>
  <si>
    <t>cooling pad 1</t>
  </si>
  <si>
    <t>Logitech M170</t>
  </si>
  <si>
    <t>Logitech mk220</t>
  </si>
  <si>
    <t>Sandisk OTG 16GB</t>
  </si>
  <si>
    <t>Sandisk OTG 32GB</t>
  </si>
  <si>
    <t>Blade 16GB</t>
  </si>
  <si>
    <t>Blade 32GB</t>
  </si>
  <si>
    <t>Toshiba 16GB Biasa</t>
  </si>
  <si>
    <t>Toshiba 16GB 3.0</t>
  </si>
  <si>
    <t>Sandisk 8GB Class 10</t>
  </si>
  <si>
    <t>Sandisk 16GB Class 10</t>
  </si>
  <si>
    <t>Beli</t>
  </si>
  <si>
    <t>Jual</t>
  </si>
  <si>
    <t>Logitech M105</t>
  </si>
  <si>
    <t>e2</t>
  </si>
  <si>
    <t>sc1</t>
  </si>
  <si>
    <t>e1</t>
  </si>
  <si>
    <t>screen cleaner</t>
  </si>
  <si>
    <t>earphone samsung</t>
  </si>
  <si>
    <t>xiaomi</t>
  </si>
  <si>
    <t>Total payment</t>
  </si>
  <si>
    <t>WD 1TB Ultra</t>
  </si>
  <si>
    <t>Pengeluaran</t>
  </si>
  <si>
    <t>Harco Part 1</t>
  </si>
  <si>
    <t>Harco Part 2</t>
  </si>
  <si>
    <t>Ongkir</t>
  </si>
  <si>
    <t>n x Beli</t>
  </si>
  <si>
    <t>32000, 35000</t>
  </si>
  <si>
    <t>Laba</t>
  </si>
  <si>
    <t>Uang diterima</t>
  </si>
  <si>
    <t>h3</t>
  </si>
  <si>
    <t>n=</t>
  </si>
  <si>
    <t>Laba:</t>
  </si>
  <si>
    <t>Bersih =&gt;</t>
  </si>
  <si>
    <t>Uang dinas</t>
  </si>
  <si>
    <t xml:space="preserve">n = </t>
  </si>
  <si>
    <t>Pemasukkan - belanja:</t>
  </si>
  <si>
    <t>Belum masuk:</t>
  </si>
  <si>
    <t>kurang uang dinas</t>
  </si>
  <si>
    <t>hadiah pj</t>
  </si>
  <si>
    <t>Shamad</t>
  </si>
  <si>
    <t>Algar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</si>
</sst>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92D05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2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164" fontId="0" fillId="0" borderId="0" xfId="1" applyNumberFormat="1" applyFont="1"/>
    <xf numFmtId="164" fontId="0" fillId="7" borderId="0" xfId="1" applyNumberFormat="1" applyFont="1" applyFill="1"/>
    <xf numFmtId="164" fontId="0" fillId="3" borderId="0" xfId="1" applyNumberFormat="1" applyFont="1" applyFill="1"/>
    <xf numFmtId="164" fontId="0" fillId="6" borderId="0" xfId="1" applyNumberFormat="1" applyFont="1" applyFill="1"/>
    <xf numFmtId="0" fontId="0" fillId="9" borderId="0" xfId="1" applyNumberFormat="1" applyFont="1" applyFill="1"/>
    <xf numFmtId="0" fontId="0" fillId="6" borderId="0" xfId="0" applyFill="1"/>
    <xf numFmtId="0" fontId="0" fillId="10" borderId="0" xfId="0" applyFill="1"/>
    <xf numFmtId="0" fontId="4" fillId="2" borderId="0" xfId="0" applyFont="1" applyFill="1"/>
    <xf numFmtId="0" fontId="4" fillId="0" borderId="0" xfId="0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97"/>
  <sheetViews>
    <sheetView tabSelected="1" topLeftCell="I67" zoomScale="85" zoomScaleNormal="85" workbookViewId="0">
      <selection activeCell="W70" sqref="W70"/>
    </sheetView>
  </sheetViews>
  <sheetFormatPr defaultRowHeight="15" x14ac:dyDescent="0.25"/>
  <cols>
    <col min="8" max="8" width="10.5703125" customWidth="1"/>
    <col min="16" max="16" width="3.85546875" customWidth="1"/>
    <col min="17" max="17" width="20.140625" bestFit="1" customWidth="1"/>
    <col min="18" max="18" width="6" bestFit="1" customWidth="1"/>
    <col min="19" max="19" width="3.5703125" bestFit="1" customWidth="1"/>
    <col min="20" max="22" width="12.5703125" bestFit="1" customWidth="1"/>
    <col min="23" max="23" width="11.5703125" bestFit="1" customWidth="1"/>
    <col min="24" max="24" width="21.42578125" bestFit="1" customWidth="1"/>
    <col min="25" max="25" width="13.85546875" bestFit="1" customWidth="1"/>
    <col min="26" max="26" width="12.5703125" bestFit="1" customWidth="1"/>
  </cols>
  <sheetData>
    <row r="3" spans="3:13" x14ac:dyDescent="0.25">
      <c r="D3" t="s">
        <v>0</v>
      </c>
      <c r="E3" t="s">
        <v>48</v>
      </c>
      <c r="F3" t="s">
        <v>49</v>
      </c>
      <c r="G3" t="s">
        <v>56</v>
      </c>
      <c r="H3" t="s">
        <v>71</v>
      </c>
      <c r="I3" t="s">
        <v>59</v>
      </c>
    </row>
    <row r="4" spans="3:13" x14ac:dyDescent="0.25">
      <c r="C4" s="23"/>
      <c r="D4" s="1" t="s">
        <v>1</v>
      </c>
      <c r="E4" t="s">
        <v>97</v>
      </c>
      <c r="F4" s="7" t="s">
        <v>65</v>
      </c>
      <c r="G4">
        <v>2</v>
      </c>
      <c r="H4">
        <v>80000</v>
      </c>
      <c r="J4">
        <f>SUM(H4)</f>
        <v>80000</v>
      </c>
      <c r="K4" s="5"/>
      <c r="M4">
        <v>80000</v>
      </c>
    </row>
    <row r="5" spans="3:13" x14ac:dyDescent="0.25">
      <c r="D5" t="s">
        <v>2</v>
      </c>
    </row>
    <row r="6" spans="3:13" x14ac:dyDescent="0.25">
      <c r="D6" t="s">
        <v>3</v>
      </c>
    </row>
    <row r="7" spans="3:13" x14ac:dyDescent="0.25">
      <c r="D7" t="s">
        <v>4</v>
      </c>
    </row>
    <row r="8" spans="3:13" x14ac:dyDescent="0.25">
      <c r="C8">
        <v>1</v>
      </c>
      <c r="D8" s="4" t="s">
        <v>5</v>
      </c>
      <c r="E8" t="s">
        <v>68</v>
      </c>
      <c r="F8" t="s">
        <v>70</v>
      </c>
      <c r="G8">
        <v>1</v>
      </c>
      <c r="H8">
        <v>57000</v>
      </c>
      <c r="J8">
        <f>SUM(H8:H9)</f>
        <v>71000</v>
      </c>
      <c r="M8">
        <v>57000</v>
      </c>
    </row>
    <row r="9" spans="3:13" x14ac:dyDescent="0.25">
      <c r="D9" s="4"/>
      <c r="E9" t="s">
        <v>69</v>
      </c>
      <c r="F9" s="7" t="s">
        <v>63</v>
      </c>
      <c r="G9">
        <v>1</v>
      </c>
      <c r="H9">
        <v>14000</v>
      </c>
      <c r="K9" s="5"/>
      <c r="M9">
        <v>14000</v>
      </c>
    </row>
    <row r="10" spans="3:13" x14ac:dyDescent="0.25">
      <c r="C10" s="23"/>
      <c r="D10" t="s">
        <v>6</v>
      </c>
      <c r="F10" s="7" t="s">
        <v>79</v>
      </c>
      <c r="G10">
        <v>1</v>
      </c>
      <c r="H10">
        <v>63000</v>
      </c>
      <c r="J10">
        <f>SUM(H10:H13)</f>
        <v>434000</v>
      </c>
      <c r="K10" s="5"/>
      <c r="M10">
        <v>63000</v>
      </c>
    </row>
    <row r="11" spans="3:13" x14ac:dyDescent="0.25">
      <c r="F11" t="s">
        <v>54</v>
      </c>
      <c r="G11">
        <v>1</v>
      </c>
      <c r="H11">
        <v>77000</v>
      </c>
      <c r="M11">
        <v>77000</v>
      </c>
    </row>
    <row r="12" spans="3:13" x14ac:dyDescent="0.25">
      <c r="F12" t="s">
        <v>78</v>
      </c>
      <c r="G12">
        <v>1</v>
      </c>
      <c r="H12">
        <v>213000</v>
      </c>
      <c r="M12">
        <v>213000</v>
      </c>
    </row>
    <row r="13" spans="3:13" x14ac:dyDescent="0.25">
      <c r="F13" t="s">
        <v>94</v>
      </c>
      <c r="G13">
        <v>1</v>
      </c>
      <c r="H13">
        <v>81000</v>
      </c>
      <c r="M13">
        <v>81000</v>
      </c>
    </row>
    <row r="14" spans="3:13" x14ac:dyDescent="0.25">
      <c r="D14" t="s">
        <v>7</v>
      </c>
    </row>
    <row r="15" spans="3:13" x14ac:dyDescent="0.25">
      <c r="D15" t="s">
        <v>8</v>
      </c>
    </row>
    <row r="16" spans="3:13" x14ac:dyDescent="0.25">
      <c r="D16" t="s">
        <v>9</v>
      </c>
    </row>
    <row r="17" spans="3:13" x14ac:dyDescent="0.25">
      <c r="C17" s="23"/>
      <c r="D17" t="s">
        <v>10</v>
      </c>
      <c r="E17" t="s">
        <v>95</v>
      </c>
      <c r="F17" s="7" t="s">
        <v>63</v>
      </c>
      <c r="G17">
        <v>1</v>
      </c>
      <c r="H17">
        <v>14000</v>
      </c>
      <c r="J17">
        <f>SUM(H17:H19)</f>
        <v>66000</v>
      </c>
      <c r="K17" s="5"/>
      <c r="M17">
        <v>66000</v>
      </c>
    </row>
    <row r="18" spans="3:13" x14ac:dyDescent="0.25">
      <c r="E18" t="s">
        <v>96</v>
      </c>
      <c r="F18" s="7" t="s">
        <v>63</v>
      </c>
      <c r="G18">
        <v>1</v>
      </c>
      <c r="H18">
        <v>14000</v>
      </c>
      <c r="K18" s="5"/>
    </row>
    <row r="19" spans="3:13" x14ac:dyDescent="0.25">
      <c r="E19" t="s">
        <v>96</v>
      </c>
      <c r="F19" s="7" t="s">
        <v>53</v>
      </c>
      <c r="G19">
        <v>1</v>
      </c>
      <c r="H19">
        <v>38000</v>
      </c>
      <c r="K19" s="5"/>
    </row>
    <row r="20" spans="3:13" x14ac:dyDescent="0.25">
      <c r="D20" t="s">
        <v>11</v>
      </c>
    </row>
    <row r="21" spans="3:13" x14ac:dyDescent="0.25">
      <c r="D21" t="s">
        <v>12</v>
      </c>
    </row>
    <row r="22" spans="3:13" x14ac:dyDescent="0.25">
      <c r="C22">
        <v>2</v>
      </c>
      <c r="D22" t="s">
        <v>13</v>
      </c>
      <c r="F22" t="s">
        <v>98</v>
      </c>
      <c r="G22">
        <v>1</v>
      </c>
      <c r="H22">
        <v>68000</v>
      </c>
      <c r="J22">
        <f>SUM(H22:H24)</f>
        <v>122000</v>
      </c>
      <c r="M22">
        <v>68000</v>
      </c>
    </row>
    <row r="23" spans="3:13" x14ac:dyDescent="0.25">
      <c r="F23" s="7" t="s">
        <v>63</v>
      </c>
      <c r="G23">
        <v>1</v>
      </c>
      <c r="H23">
        <v>14000</v>
      </c>
      <c r="K23" s="5"/>
      <c r="M23">
        <v>14000</v>
      </c>
    </row>
    <row r="24" spans="3:13" x14ac:dyDescent="0.25">
      <c r="F24" t="s">
        <v>65</v>
      </c>
      <c r="G24">
        <v>1</v>
      </c>
      <c r="H24">
        <v>40000</v>
      </c>
      <c r="M24">
        <v>40000</v>
      </c>
    </row>
    <row r="25" spans="3:13" x14ac:dyDescent="0.25">
      <c r="D25" t="s">
        <v>14</v>
      </c>
    </row>
    <row r="26" spans="3:13" x14ac:dyDescent="0.25">
      <c r="D26" t="s">
        <v>15</v>
      </c>
    </row>
    <row r="27" spans="3:13" x14ac:dyDescent="0.25">
      <c r="D27" t="s">
        <v>16</v>
      </c>
    </row>
    <row r="28" spans="3:13" x14ac:dyDescent="0.25">
      <c r="D28" t="s">
        <v>17</v>
      </c>
    </row>
    <row r="29" spans="3:13" x14ac:dyDescent="0.25">
      <c r="D29" t="s">
        <v>18</v>
      </c>
    </row>
    <row r="30" spans="3:13" x14ac:dyDescent="0.25">
      <c r="D30" s="2" t="s">
        <v>19</v>
      </c>
      <c r="E30" s="2"/>
      <c r="F30" s="2"/>
      <c r="G30" s="2"/>
      <c r="H30" s="2"/>
      <c r="I30" s="2"/>
    </row>
    <row r="31" spans="3:13" x14ac:dyDescent="0.25">
      <c r="C31">
        <v>3</v>
      </c>
      <c r="D31" t="s">
        <v>20</v>
      </c>
      <c r="E31" t="s">
        <v>99</v>
      </c>
      <c r="F31" s="7" t="s">
        <v>63</v>
      </c>
      <c r="G31">
        <v>1</v>
      </c>
      <c r="H31">
        <v>14000</v>
      </c>
      <c r="J31">
        <f>SUM(H31:H34)</f>
        <v>56000</v>
      </c>
      <c r="K31" s="5"/>
      <c r="M31">
        <v>14000</v>
      </c>
    </row>
    <row r="32" spans="3:13" x14ac:dyDescent="0.25">
      <c r="E32" t="s">
        <v>100</v>
      </c>
      <c r="F32" s="7" t="s">
        <v>63</v>
      </c>
      <c r="G32">
        <v>1</v>
      </c>
      <c r="H32">
        <v>14000</v>
      </c>
      <c r="K32" s="5"/>
      <c r="M32">
        <v>14000</v>
      </c>
    </row>
    <row r="33" spans="3:13" x14ac:dyDescent="0.25">
      <c r="E33" t="s">
        <v>101</v>
      </c>
      <c r="F33" s="7" t="s">
        <v>63</v>
      </c>
      <c r="G33">
        <v>1</v>
      </c>
      <c r="H33">
        <v>14000</v>
      </c>
      <c r="K33" s="5"/>
      <c r="M33">
        <v>14000</v>
      </c>
    </row>
    <row r="34" spans="3:13" x14ac:dyDescent="0.25">
      <c r="E34" t="s">
        <v>102</v>
      </c>
      <c r="F34" s="7" t="s">
        <v>63</v>
      </c>
      <c r="G34">
        <v>1</v>
      </c>
      <c r="H34">
        <v>14000</v>
      </c>
      <c r="K34" s="5"/>
      <c r="M34">
        <v>14000</v>
      </c>
    </row>
    <row r="35" spans="3:13" x14ac:dyDescent="0.25">
      <c r="D35" s="2" t="s">
        <v>21</v>
      </c>
      <c r="E35" s="2"/>
      <c r="F35" s="2"/>
      <c r="G35" s="2"/>
      <c r="H35" s="2"/>
      <c r="I35" s="2"/>
    </row>
    <row r="36" spans="3:13" x14ac:dyDescent="0.25">
      <c r="D36" s="2" t="s">
        <v>22</v>
      </c>
      <c r="E36" s="2"/>
      <c r="F36" s="2"/>
      <c r="G36" s="2"/>
      <c r="H36" s="2"/>
      <c r="I36" s="2"/>
    </row>
    <row r="37" spans="3:13" x14ac:dyDescent="0.25">
      <c r="D37" s="2" t="s">
        <v>23</v>
      </c>
      <c r="E37" s="2"/>
      <c r="F37" s="2"/>
      <c r="G37" s="2"/>
      <c r="H37" s="2"/>
      <c r="I37" s="2"/>
    </row>
    <row r="38" spans="3:13" x14ac:dyDescent="0.25">
      <c r="D38" s="2" t="s">
        <v>24</v>
      </c>
      <c r="E38" s="2"/>
      <c r="F38" s="2"/>
      <c r="G38" s="2"/>
      <c r="H38" s="2"/>
      <c r="I38" s="2"/>
    </row>
    <row r="39" spans="3:13" x14ac:dyDescent="0.25">
      <c r="D39" s="2" t="s">
        <v>25</v>
      </c>
      <c r="E39" s="2"/>
      <c r="F39" s="2"/>
      <c r="G39" s="2"/>
      <c r="H39" s="2"/>
      <c r="I39" s="2"/>
    </row>
    <row r="40" spans="3:13" x14ac:dyDescent="0.25">
      <c r="D40" s="2" t="s">
        <v>26</v>
      </c>
      <c r="E40" s="2"/>
      <c r="F40" s="2"/>
      <c r="G40" s="2"/>
      <c r="H40" s="2"/>
      <c r="I40" s="2"/>
    </row>
    <row r="41" spans="3:13" x14ac:dyDescent="0.25">
      <c r="D41" s="2" t="s">
        <v>27</v>
      </c>
      <c r="E41" s="2"/>
      <c r="F41" s="2"/>
      <c r="G41" s="2"/>
      <c r="H41" s="2"/>
      <c r="I41" s="2"/>
    </row>
    <row r="42" spans="3:13" x14ac:dyDescent="0.25">
      <c r="D42" s="2" t="s">
        <v>28</v>
      </c>
      <c r="E42" s="2"/>
      <c r="F42" s="2"/>
      <c r="G42" s="2"/>
      <c r="H42" s="2"/>
      <c r="I42" s="2"/>
    </row>
    <row r="43" spans="3:13" x14ac:dyDescent="0.25">
      <c r="C43">
        <v>4</v>
      </c>
      <c r="D43" s="3" t="s">
        <v>29</v>
      </c>
      <c r="E43" s="3" t="s">
        <v>103</v>
      </c>
      <c r="F43" s="7" t="s">
        <v>63</v>
      </c>
      <c r="G43" s="3">
        <v>1</v>
      </c>
      <c r="H43" s="6">
        <v>14000</v>
      </c>
      <c r="I43" s="3"/>
      <c r="J43">
        <f>SUM(H43:H45)</f>
        <v>91000</v>
      </c>
    </row>
    <row r="44" spans="3:13" x14ac:dyDescent="0.25">
      <c r="D44" s="3"/>
      <c r="E44" s="3" t="s">
        <v>104</v>
      </c>
      <c r="F44" s="7" t="s">
        <v>63</v>
      </c>
      <c r="G44" s="3">
        <v>1</v>
      </c>
      <c r="H44" s="6">
        <v>14000</v>
      </c>
      <c r="I44" s="3"/>
    </row>
    <row r="45" spans="3:13" x14ac:dyDescent="0.25">
      <c r="D45" s="3"/>
      <c r="E45" s="3" t="s">
        <v>105</v>
      </c>
      <c r="F45" s="7" t="s">
        <v>79</v>
      </c>
      <c r="G45" s="3">
        <v>1</v>
      </c>
      <c r="H45" s="3">
        <v>63000</v>
      </c>
      <c r="I45" s="3"/>
    </row>
    <row r="46" spans="3:13" x14ac:dyDescent="0.25">
      <c r="C46">
        <v>5</v>
      </c>
      <c r="D46" t="s">
        <v>30</v>
      </c>
      <c r="E46" t="s">
        <v>72</v>
      </c>
      <c r="F46" t="s">
        <v>77</v>
      </c>
      <c r="G46">
        <v>1</v>
      </c>
      <c r="H46">
        <v>128000</v>
      </c>
      <c r="J46">
        <f>SUM(H46:H51)</f>
        <v>688000</v>
      </c>
      <c r="M46">
        <v>128000</v>
      </c>
    </row>
    <row r="47" spans="3:13" x14ac:dyDescent="0.25">
      <c r="E47" t="s">
        <v>73</v>
      </c>
      <c r="F47" s="7" t="s">
        <v>63</v>
      </c>
      <c r="G47">
        <v>1</v>
      </c>
      <c r="H47">
        <v>14000</v>
      </c>
      <c r="K47" s="5"/>
      <c r="M47">
        <v>14000</v>
      </c>
    </row>
    <row r="48" spans="3:13" x14ac:dyDescent="0.25">
      <c r="E48" t="s">
        <v>74</v>
      </c>
      <c r="F48" t="s">
        <v>78</v>
      </c>
      <c r="G48">
        <v>1</v>
      </c>
      <c r="H48">
        <v>213000</v>
      </c>
      <c r="M48">
        <v>213000</v>
      </c>
    </row>
    <row r="49" spans="3:13" x14ac:dyDescent="0.25">
      <c r="E49" t="s">
        <v>75</v>
      </c>
      <c r="F49" t="s">
        <v>78</v>
      </c>
      <c r="G49">
        <v>1</v>
      </c>
      <c r="H49">
        <v>213000</v>
      </c>
      <c r="M49">
        <v>213000</v>
      </c>
    </row>
    <row r="50" spans="3:13" x14ac:dyDescent="0.25">
      <c r="E50" t="s">
        <v>75</v>
      </c>
      <c r="F50" t="s">
        <v>70</v>
      </c>
      <c r="G50">
        <v>1</v>
      </c>
      <c r="H50">
        <v>57000</v>
      </c>
      <c r="M50">
        <v>57000</v>
      </c>
    </row>
    <row r="51" spans="3:13" x14ac:dyDescent="0.25">
      <c r="E51" t="s">
        <v>76</v>
      </c>
      <c r="F51" s="7" t="s">
        <v>79</v>
      </c>
      <c r="G51">
        <v>1</v>
      </c>
      <c r="H51">
        <v>63000</v>
      </c>
    </row>
    <row r="52" spans="3:13" x14ac:dyDescent="0.25">
      <c r="D52" s="2" t="s">
        <v>31</v>
      </c>
      <c r="E52" s="2"/>
      <c r="F52" s="2"/>
      <c r="G52" s="2"/>
      <c r="H52" s="2"/>
      <c r="I52" s="2"/>
    </row>
    <row r="53" spans="3:13" x14ac:dyDescent="0.25">
      <c r="C53">
        <v>6</v>
      </c>
      <c r="D53" s="3" t="s">
        <v>32</v>
      </c>
      <c r="E53" s="3" t="s">
        <v>80</v>
      </c>
      <c r="F53" s="7" t="s">
        <v>63</v>
      </c>
      <c r="G53" s="3">
        <v>1</v>
      </c>
      <c r="H53" s="3">
        <v>14000</v>
      </c>
      <c r="I53" s="3"/>
      <c r="J53">
        <f>SUM(H53:H55)</f>
        <v>144000</v>
      </c>
      <c r="K53" s="5"/>
      <c r="M53" s="3">
        <v>14000</v>
      </c>
    </row>
    <row r="54" spans="3:13" x14ac:dyDescent="0.25">
      <c r="D54" s="3"/>
      <c r="E54" s="3" t="s">
        <v>81</v>
      </c>
      <c r="F54" s="7" t="s">
        <v>63</v>
      </c>
      <c r="G54" s="3">
        <v>1</v>
      </c>
      <c r="H54" s="3">
        <v>14000</v>
      </c>
      <c r="I54" s="3"/>
      <c r="K54" s="5"/>
      <c r="M54" s="3">
        <v>14000</v>
      </c>
    </row>
    <row r="55" spans="3:13" x14ac:dyDescent="0.25">
      <c r="D55" s="3"/>
      <c r="E55" s="3" t="s">
        <v>82</v>
      </c>
      <c r="F55" s="3" t="s">
        <v>83</v>
      </c>
      <c r="G55" s="3">
        <v>1</v>
      </c>
      <c r="H55" s="3">
        <v>116000</v>
      </c>
      <c r="I55" s="3"/>
      <c r="M55" s="3">
        <v>116000</v>
      </c>
    </row>
    <row r="56" spans="3:13" x14ac:dyDescent="0.25">
      <c r="D56" s="2" t="s">
        <v>33</v>
      </c>
      <c r="E56" s="2"/>
      <c r="F56" s="2"/>
      <c r="G56" s="2"/>
      <c r="H56" s="2"/>
      <c r="I56" s="2"/>
    </row>
    <row r="57" spans="3:13" x14ac:dyDescent="0.25">
      <c r="D57" s="2" t="s">
        <v>34</v>
      </c>
      <c r="E57" s="2"/>
      <c r="F57" s="2"/>
      <c r="G57" s="2"/>
      <c r="H57" s="2"/>
      <c r="I57" s="2"/>
    </row>
    <row r="58" spans="3:13" x14ac:dyDescent="0.25">
      <c r="C58">
        <v>7</v>
      </c>
      <c r="D58" s="2" t="s">
        <v>35</v>
      </c>
      <c r="E58" s="2"/>
      <c r="F58" s="2"/>
      <c r="G58" s="2"/>
      <c r="H58" s="2"/>
      <c r="I58" s="2"/>
    </row>
    <row r="59" spans="3:13" x14ac:dyDescent="0.25">
      <c r="C59">
        <v>8</v>
      </c>
      <c r="D59" t="s">
        <v>36</v>
      </c>
      <c r="F59" t="s">
        <v>55</v>
      </c>
      <c r="G59">
        <v>1</v>
      </c>
      <c r="H59">
        <v>84000</v>
      </c>
      <c r="J59">
        <f>SUM(H59)</f>
        <v>84000</v>
      </c>
      <c r="M59">
        <v>84000</v>
      </c>
    </row>
    <row r="60" spans="3:13" x14ac:dyDescent="0.25">
      <c r="C60">
        <v>9</v>
      </c>
      <c r="D60" t="s">
        <v>37</v>
      </c>
      <c r="E60" t="s">
        <v>64</v>
      </c>
      <c r="F60" t="s">
        <v>65</v>
      </c>
      <c r="G60">
        <v>1</v>
      </c>
      <c r="H60">
        <v>40000</v>
      </c>
      <c r="J60">
        <f>SUM(H60:H61)</f>
        <v>80000</v>
      </c>
      <c r="M60">
        <v>40000</v>
      </c>
    </row>
    <row r="61" spans="3:13" x14ac:dyDescent="0.25">
      <c r="E61" t="s">
        <v>106</v>
      </c>
      <c r="F61" t="s">
        <v>65</v>
      </c>
      <c r="G61">
        <v>1</v>
      </c>
      <c r="H61">
        <v>40000</v>
      </c>
    </row>
    <row r="62" spans="3:13" x14ac:dyDescent="0.25">
      <c r="C62">
        <v>10</v>
      </c>
      <c r="D62" t="s">
        <v>38</v>
      </c>
      <c r="E62" t="s">
        <v>84</v>
      </c>
      <c r="F62" t="s">
        <v>87</v>
      </c>
      <c r="G62">
        <v>1</v>
      </c>
      <c r="H62">
        <v>144000</v>
      </c>
      <c r="J62">
        <f>SUM(H62:H64)</f>
        <v>372000</v>
      </c>
    </row>
    <row r="63" spans="3:13" x14ac:dyDescent="0.25">
      <c r="E63" t="s">
        <v>85</v>
      </c>
      <c r="F63" t="s">
        <v>55</v>
      </c>
      <c r="G63">
        <v>1</v>
      </c>
      <c r="H63">
        <v>84000</v>
      </c>
    </row>
    <row r="64" spans="3:13" x14ac:dyDescent="0.25">
      <c r="E64" t="s">
        <v>86</v>
      </c>
      <c r="F64" t="s">
        <v>87</v>
      </c>
      <c r="G64">
        <v>1</v>
      </c>
      <c r="H64">
        <v>144000</v>
      </c>
      <c r="M64">
        <v>144000</v>
      </c>
    </row>
    <row r="65" spans="3:26" x14ac:dyDescent="0.25">
      <c r="C65">
        <v>11</v>
      </c>
      <c r="D65" s="4" t="s">
        <v>39</v>
      </c>
      <c r="E65" t="s">
        <v>61</v>
      </c>
      <c r="F65" s="7" t="s">
        <v>63</v>
      </c>
      <c r="G65">
        <v>1</v>
      </c>
      <c r="H65">
        <v>14000</v>
      </c>
      <c r="I65" t="s">
        <v>60</v>
      </c>
      <c r="J65">
        <f>SUM(H65:H66)</f>
        <v>28000</v>
      </c>
      <c r="K65" s="5"/>
      <c r="M65">
        <v>14000</v>
      </c>
    </row>
    <row r="66" spans="3:26" x14ac:dyDescent="0.25">
      <c r="D66" s="4"/>
      <c r="E66" t="s">
        <v>62</v>
      </c>
      <c r="F66" s="7" t="s">
        <v>63</v>
      </c>
      <c r="G66">
        <v>1</v>
      </c>
      <c r="H66">
        <v>14000</v>
      </c>
      <c r="I66" t="s">
        <v>60</v>
      </c>
      <c r="K66" s="5"/>
      <c r="M66">
        <v>14000</v>
      </c>
    </row>
    <row r="67" spans="3:26" x14ac:dyDescent="0.25">
      <c r="D67" s="2" t="s">
        <v>40</v>
      </c>
      <c r="E67" s="2"/>
      <c r="F67" s="2"/>
      <c r="G67" s="2"/>
      <c r="H67" s="2"/>
      <c r="I67" s="2"/>
    </row>
    <row r="68" spans="3:26" x14ac:dyDescent="0.25">
      <c r="D68" s="2" t="s">
        <v>41</v>
      </c>
      <c r="E68" s="2"/>
      <c r="F68" s="2"/>
      <c r="G68" s="2"/>
      <c r="H68" s="2"/>
      <c r="I68" s="2"/>
    </row>
    <row r="69" spans="3:26" x14ac:dyDescent="0.25">
      <c r="D69" s="2" t="s">
        <v>42</v>
      </c>
      <c r="E69" s="2"/>
      <c r="F69" s="2"/>
      <c r="G69" s="2"/>
      <c r="H69" s="2"/>
      <c r="I69" s="2"/>
      <c r="Q69" s="13"/>
      <c r="R69" s="13"/>
      <c r="S69" s="13"/>
      <c r="T69" s="13" t="s">
        <v>132</v>
      </c>
      <c r="U69" s="13" t="s">
        <v>133</v>
      </c>
      <c r="V69" s="13" t="s">
        <v>147</v>
      </c>
      <c r="W69" s="13" t="s">
        <v>146</v>
      </c>
      <c r="X69" s="13" t="s">
        <v>141</v>
      </c>
      <c r="Y69" s="13" t="s">
        <v>150</v>
      </c>
      <c r="Z69" s="12" t="s">
        <v>149</v>
      </c>
    </row>
    <row r="70" spans="3:26" x14ac:dyDescent="0.25">
      <c r="D70" s="2" t="s">
        <v>43</v>
      </c>
      <c r="E70" s="2"/>
      <c r="F70" s="2"/>
      <c r="G70" s="2"/>
      <c r="H70" s="2"/>
      <c r="I70" s="2"/>
      <c r="Q70" s="14" t="s">
        <v>122</v>
      </c>
      <c r="R70" s="13" t="s">
        <v>114</v>
      </c>
      <c r="S70" s="13">
        <f t="shared" ref="S70:S80" si="0">COUNTIF($F$5:$F$84,R70)</f>
        <v>1</v>
      </c>
      <c r="T70" s="15">
        <v>100000</v>
      </c>
      <c r="U70" s="15">
        <v>128000</v>
      </c>
      <c r="V70" s="15">
        <f>T70*S70</f>
        <v>100000</v>
      </c>
      <c r="W70" s="15">
        <v>15000</v>
      </c>
      <c r="X70" s="15">
        <f>V70+W70</f>
        <v>115000</v>
      </c>
      <c r="Y70" s="15">
        <f>S70*U70</f>
        <v>128000</v>
      </c>
      <c r="Z70" s="16">
        <f t="shared" ref="Z70:Z80" si="1">U70*S70-X70</f>
        <v>13000</v>
      </c>
    </row>
    <row r="71" spans="3:26" x14ac:dyDescent="0.25">
      <c r="C71">
        <v>12</v>
      </c>
      <c r="D71" s="4" t="s">
        <v>44</v>
      </c>
      <c r="E71" t="s">
        <v>50</v>
      </c>
      <c r="F71" s="7" t="s">
        <v>53</v>
      </c>
      <c r="G71">
        <v>1</v>
      </c>
      <c r="H71">
        <v>38000</v>
      </c>
      <c r="I71" t="s">
        <v>60</v>
      </c>
      <c r="J71">
        <f>SUM(H71:H74)</f>
        <v>275000</v>
      </c>
      <c r="K71" s="5"/>
      <c r="M71">
        <v>38000</v>
      </c>
      <c r="Q71" s="14" t="s">
        <v>134</v>
      </c>
      <c r="R71" s="13" t="s">
        <v>107</v>
      </c>
      <c r="S71" s="13">
        <f t="shared" si="0"/>
        <v>1</v>
      </c>
      <c r="T71" s="15">
        <v>75000</v>
      </c>
      <c r="U71" s="15">
        <v>79000</v>
      </c>
      <c r="V71" s="15">
        <f t="shared" ref="V71:V86" si="2">T71*S71</f>
        <v>75000</v>
      </c>
      <c r="W71" s="15">
        <v>0</v>
      </c>
      <c r="X71" s="15">
        <f t="shared" ref="X71:X86" si="3">V71+W71</f>
        <v>75000</v>
      </c>
      <c r="Y71" s="15">
        <f t="shared" ref="Y71:Y86" si="4">S71*U71</f>
        <v>79000</v>
      </c>
      <c r="Z71" s="16">
        <f t="shared" si="1"/>
        <v>4000</v>
      </c>
    </row>
    <row r="72" spans="3:26" x14ac:dyDescent="0.25">
      <c r="D72" s="4"/>
      <c r="E72" t="s">
        <v>51</v>
      </c>
      <c r="F72" t="s">
        <v>54</v>
      </c>
      <c r="G72">
        <v>1</v>
      </c>
      <c r="H72">
        <v>77000</v>
      </c>
      <c r="I72" t="s">
        <v>60</v>
      </c>
      <c r="M72">
        <v>77000</v>
      </c>
      <c r="Q72" s="14" t="s">
        <v>123</v>
      </c>
      <c r="R72" s="13" t="s">
        <v>111</v>
      </c>
      <c r="S72" s="13">
        <f t="shared" si="0"/>
        <v>3</v>
      </c>
      <c r="T72" s="15">
        <v>195000</v>
      </c>
      <c r="U72" s="15">
        <v>213000</v>
      </c>
      <c r="V72" s="15">
        <f t="shared" si="2"/>
        <v>585000</v>
      </c>
      <c r="W72" s="15">
        <v>15000</v>
      </c>
      <c r="X72" s="15">
        <f t="shared" si="3"/>
        <v>600000</v>
      </c>
      <c r="Y72" s="15">
        <f t="shared" si="4"/>
        <v>639000</v>
      </c>
      <c r="Z72" s="16">
        <f t="shared" si="1"/>
        <v>39000</v>
      </c>
    </row>
    <row r="73" spans="3:26" x14ac:dyDescent="0.25">
      <c r="D73" s="4"/>
      <c r="E73" t="s">
        <v>52</v>
      </c>
      <c r="F73" t="s">
        <v>55</v>
      </c>
      <c r="G73">
        <v>1</v>
      </c>
      <c r="H73">
        <v>84000</v>
      </c>
      <c r="I73" t="s">
        <v>60</v>
      </c>
      <c r="M73">
        <v>84000</v>
      </c>
      <c r="Q73" s="14" t="s">
        <v>124</v>
      </c>
      <c r="R73" s="13" t="s">
        <v>119</v>
      </c>
      <c r="S73" s="13">
        <f t="shared" si="0"/>
        <v>1</v>
      </c>
      <c r="T73" s="15">
        <v>102000</v>
      </c>
      <c r="U73" s="15">
        <v>103000</v>
      </c>
      <c r="V73" s="15">
        <f t="shared" si="2"/>
        <v>102000</v>
      </c>
      <c r="W73" s="15">
        <v>0</v>
      </c>
      <c r="X73" s="15">
        <f t="shared" si="3"/>
        <v>102000</v>
      </c>
      <c r="Y73" s="15">
        <f t="shared" si="4"/>
        <v>103000</v>
      </c>
      <c r="Z73" s="16">
        <f t="shared" si="1"/>
        <v>1000</v>
      </c>
    </row>
    <row r="74" spans="3:26" x14ac:dyDescent="0.25">
      <c r="D74" s="4"/>
      <c r="E74" t="s">
        <v>58</v>
      </c>
      <c r="F74" t="s">
        <v>57</v>
      </c>
      <c r="G74">
        <v>1</v>
      </c>
      <c r="H74">
        <v>76000</v>
      </c>
      <c r="I74" t="s">
        <v>60</v>
      </c>
      <c r="M74">
        <v>76000</v>
      </c>
      <c r="Q74" s="14" t="s">
        <v>125</v>
      </c>
      <c r="R74" s="13" t="s">
        <v>116</v>
      </c>
      <c r="S74" s="13">
        <f t="shared" si="0"/>
        <v>2</v>
      </c>
      <c r="T74" s="15">
        <v>135000</v>
      </c>
      <c r="U74" s="15">
        <v>144000</v>
      </c>
      <c r="V74" s="15">
        <f t="shared" si="2"/>
        <v>270000</v>
      </c>
      <c r="W74" s="15">
        <v>15000</v>
      </c>
      <c r="X74" s="15">
        <f t="shared" si="3"/>
        <v>285000</v>
      </c>
      <c r="Y74" s="15">
        <f t="shared" si="4"/>
        <v>288000</v>
      </c>
      <c r="Z74" s="16">
        <f t="shared" si="1"/>
        <v>3000</v>
      </c>
    </row>
    <row r="75" spans="3:26" x14ac:dyDescent="0.25">
      <c r="C75">
        <v>13</v>
      </c>
      <c r="D75" t="s">
        <v>45</v>
      </c>
      <c r="E75" t="s">
        <v>88</v>
      </c>
      <c r="F75" s="7" t="s">
        <v>53</v>
      </c>
      <c r="G75">
        <v>2</v>
      </c>
      <c r="H75" s="6">
        <v>76000</v>
      </c>
      <c r="J75">
        <f>SUM(H75:H81)</f>
        <v>316000</v>
      </c>
      <c r="K75">
        <f>SUM(H76,H77,H78,H81)</f>
        <v>123000</v>
      </c>
      <c r="M75">
        <v>316000</v>
      </c>
      <c r="Q75" s="14" t="s">
        <v>126</v>
      </c>
      <c r="R75" s="13" t="s">
        <v>112</v>
      </c>
      <c r="S75" s="13">
        <f t="shared" si="0"/>
        <v>1</v>
      </c>
      <c r="T75" s="15">
        <v>65000</v>
      </c>
      <c r="U75" s="15">
        <v>81000</v>
      </c>
      <c r="V75" s="15">
        <f t="shared" si="2"/>
        <v>65000</v>
      </c>
      <c r="W75" s="15">
        <v>0</v>
      </c>
      <c r="X75" s="15">
        <f t="shared" si="3"/>
        <v>65000</v>
      </c>
      <c r="Y75" s="15">
        <f t="shared" si="4"/>
        <v>81000</v>
      </c>
      <c r="Z75" s="16">
        <f t="shared" si="1"/>
        <v>16000</v>
      </c>
    </row>
    <row r="76" spans="3:26" x14ac:dyDescent="0.25">
      <c r="E76" t="s">
        <v>89</v>
      </c>
      <c r="F76" s="7" t="s">
        <v>63</v>
      </c>
      <c r="G76">
        <v>1</v>
      </c>
      <c r="H76">
        <v>14000</v>
      </c>
      <c r="Q76" s="14" t="s">
        <v>127</v>
      </c>
      <c r="R76" s="13" t="s">
        <v>115</v>
      </c>
      <c r="S76" s="13">
        <f t="shared" si="0"/>
        <v>1</v>
      </c>
      <c r="T76" s="15">
        <v>115000</v>
      </c>
      <c r="U76" s="15">
        <v>116000</v>
      </c>
      <c r="V76" s="15">
        <f t="shared" si="2"/>
        <v>115000</v>
      </c>
      <c r="W76" s="15">
        <v>0</v>
      </c>
      <c r="X76" s="15">
        <f t="shared" si="3"/>
        <v>115000</v>
      </c>
      <c r="Y76" s="15">
        <f t="shared" si="4"/>
        <v>116000</v>
      </c>
      <c r="Z76" s="16">
        <f t="shared" si="1"/>
        <v>1000</v>
      </c>
    </row>
    <row r="77" spans="3:26" x14ac:dyDescent="0.25">
      <c r="E77" t="s">
        <v>90</v>
      </c>
      <c r="F77" s="7" t="s">
        <v>63</v>
      </c>
      <c r="G77">
        <v>1</v>
      </c>
      <c r="H77">
        <v>14000</v>
      </c>
      <c r="Q77" s="14" t="s">
        <v>128</v>
      </c>
      <c r="R77" s="13" t="s">
        <v>118</v>
      </c>
      <c r="S77" s="13">
        <f t="shared" si="0"/>
        <v>1</v>
      </c>
      <c r="T77" s="15">
        <v>62100</v>
      </c>
      <c r="U77" s="15">
        <v>76000</v>
      </c>
      <c r="V77" s="15">
        <f t="shared" si="2"/>
        <v>62100</v>
      </c>
      <c r="W77" s="15">
        <v>9000</v>
      </c>
      <c r="X77" s="15">
        <f t="shared" si="3"/>
        <v>71100</v>
      </c>
      <c r="Y77" s="15">
        <f t="shared" si="4"/>
        <v>76000</v>
      </c>
      <c r="Z77" s="16">
        <f t="shared" si="1"/>
        <v>4900</v>
      </c>
    </row>
    <row r="78" spans="3:26" x14ac:dyDescent="0.25">
      <c r="E78" t="s">
        <v>90</v>
      </c>
      <c r="F78" t="s">
        <v>70</v>
      </c>
      <c r="G78">
        <v>1</v>
      </c>
      <c r="H78">
        <v>57000</v>
      </c>
      <c r="Q78" s="14" t="s">
        <v>129</v>
      </c>
      <c r="R78" s="13" t="s">
        <v>110</v>
      </c>
      <c r="S78" s="13">
        <f t="shared" si="0"/>
        <v>2</v>
      </c>
      <c r="T78" s="15">
        <v>67000</v>
      </c>
      <c r="U78" s="15">
        <v>77000</v>
      </c>
      <c r="V78" s="15">
        <f t="shared" si="2"/>
        <v>134000</v>
      </c>
      <c r="W78" s="17">
        <v>15000</v>
      </c>
      <c r="X78" s="15">
        <f t="shared" si="3"/>
        <v>149000</v>
      </c>
      <c r="Y78" s="15">
        <f t="shared" si="4"/>
        <v>154000</v>
      </c>
      <c r="Z78" s="16">
        <f t="shared" si="1"/>
        <v>5000</v>
      </c>
    </row>
    <row r="79" spans="3:26" x14ac:dyDescent="0.25">
      <c r="E79" t="s">
        <v>91</v>
      </c>
      <c r="F79" s="7" t="s">
        <v>63</v>
      </c>
      <c r="G79">
        <v>1</v>
      </c>
      <c r="H79">
        <v>14000</v>
      </c>
      <c r="Q79" s="14" t="s">
        <v>130</v>
      </c>
      <c r="R79" s="13" t="s">
        <v>113</v>
      </c>
      <c r="S79" s="13">
        <f t="shared" si="0"/>
        <v>1</v>
      </c>
      <c r="T79" s="15">
        <v>65000</v>
      </c>
      <c r="U79" s="15">
        <v>68000</v>
      </c>
      <c r="V79" s="15">
        <f t="shared" si="2"/>
        <v>65000</v>
      </c>
      <c r="W79" s="15">
        <v>0</v>
      </c>
      <c r="X79" s="15">
        <f t="shared" si="3"/>
        <v>65000</v>
      </c>
      <c r="Y79" s="15">
        <f t="shared" si="4"/>
        <v>68000</v>
      </c>
      <c r="Z79" s="16">
        <f t="shared" si="1"/>
        <v>3000</v>
      </c>
    </row>
    <row r="80" spans="3:26" x14ac:dyDescent="0.25">
      <c r="E80" t="s">
        <v>91</v>
      </c>
      <c r="F80" t="s">
        <v>93</v>
      </c>
      <c r="G80">
        <v>1</v>
      </c>
      <c r="H80">
        <v>103000</v>
      </c>
      <c r="Q80" s="14" t="s">
        <v>131</v>
      </c>
      <c r="R80" s="13" t="s">
        <v>117</v>
      </c>
      <c r="S80" s="13">
        <f t="shared" si="0"/>
        <v>3</v>
      </c>
      <c r="T80" s="15">
        <v>74000</v>
      </c>
      <c r="U80" s="15">
        <v>84000</v>
      </c>
      <c r="V80" s="15">
        <f t="shared" si="2"/>
        <v>222000</v>
      </c>
      <c r="W80" s="15">
        <v>9000</v>
      </c>
      <c r="X80" s="15">
        <f t="shared" si="3"/>
        <v>231000</v>
      </c>
      <c r="Y80" s="15">
        <f t="shared" si="4"/>
        <v>252000</v>
      </c>
      <c r="Z80" s="16">
        <f t="shared" si="1"/>
        <v>21000</v>
      </c>
    </row>
    <row r="81" spans="3:26" x14ac:dyDescent="0.25">
      <c r="E81" t="s">
        <v>92</v>
      </c>
      <c r="F81" s="7" t="s">
        <v>53</v>
      </c>
      <c r="G81">
        <v>1</v>
      </c>
      <c r="H81">
        <v>38000</v>
      </c>
      <c r="Q81" s="14" t="s">
        <v>121</v>
      </c>
      <c r="R81" s="13" t="s">
        <v>109</v>
      </c>
      <c r="S81" s="13">
        <v>5</v>
      </c>
      <c r="T81" s="15" t="s">
        <v>148</v>
      </c>
      <c r="U81" s="15">
        <v>40000</v>
      </c>
      <c r="V81" s="15">
        <f>32000*2+35000*3</f>
        <v>169000</v>
      </c>
      <c r="W81" s="15">
        <v>0</v>
      </c>
      <c r="X81" s="15">
        <f t="shared" si="3"/>
        <v>169000</v>
      </c>
      <c r="Y81" s="15">
        <f>5*U81</f>
        <v>200000</v>
      </c>
      <c r="Z81" s="16">
        <f>U81*5-X81</f>
        <v>31000</v>
      </c>
    </row>
    <row r="82" spans="3:26" x14ac:dyDescent="0.25">
      <c r="C82">
        <v>14</v>
      </c>
      <c r="D82" s="4" t="s">
        <v>46</v>
      </c>
      <c r="E82" t="s">
        <v>66</v>
      </c>
      <c r="F82" s="7" t="s">
        <v>63</v>
      </c>
      <c r="G82">
        <v>2</v>
      </c>
      <c r="H82">
        <v>28000</v>
      </c>
      <c r="J82">
        <f>SUM(H82:H83)</f>
        <v>42000</v>
      </c>
      <c r="K82" s="5"/>
      <c r="M82">
        <v>28000</v>
      </c>
      <c r="Q82" s="14" t="s">
        <v>120</v>
      </c>
      <c r="R82" s="13" t="s">
        <v>108</v>
      </c>
      <c r="S82" s="13">
        <f>COUNTIF($F$5:$F$84,R82)</f>
        <v>3</v>
      </c>
      <c r="T82" s="15">
        <v>39000</v>
      </c>
      <c r="U82" s="15">
        <v>57000</v>
      </c>
      <c r="V82" s="15">
        <f t="shared" si="2"/>
        <v>117000</v>
      </c>
      <c r="W82" s="15">
        <v>15000</v>
      </c>
      <c r="X82" s="15">
        <f t="shared" si="3"/>
        <v>132000</v>
      </c>
      <c r="Y82" s="15">
        <f t="shared" si="4"/>
        <v>171000</v>
      </c>
      <c r="Z82" s="16">
        <f>U82*S82-X82</f>
        <v>39000</v>
      </c>
    </row>
    <row r="83" spans="3:26" x14ac:dyDescent="0.25">
      <c r="D83" s="4"/>
      <c r="E83" t="s">
        <v>67</v>
      </c>
      <c r="F83" s="7" t="s">
        <v>63</v>
      </c>
      <c r="G83">
        <v>1</v>
      </c>
      <c r="H83">
        <v>14000</v>
      </c>
      <c r="K83" s="5"/>
      <c r="M83">
        <v>14000</v>
      </c>
      <c r="P83" s="24"/>
      <c r="Q83" s="14" t="s">
        <v>138</v>
      </c>
      <c r="R83" s="13" t="s">
        <v>136</v>
      </c>
      <c r="S83" s="13">
        <v>21</v>
      </c>
      <c r="T83" s="15">
        <v>5000</v>
      </c>
      <c r="U83" s="15">
        <v>14000</v>
      </c>
      <c r="V83" s="15">
        <f t="shared" si="2"/>
        <v>105000</v>
      </c>
      <c r="W83" s="15">
        <v>0</v>
      </c>
      <c r="X83" s="15">
        <f t="shared" si="3"/>
        <v>105000</v>
      </c>
      <c r="Y83" s="15">
        <f t="shared" si="4"/>
        <v>294000</v>
      </c>
      <c r="Z83" s="16">
        <f>U83*S83-X83</f>
        <v>189000</v>
      </c>
    </row>
    <row r="84" spans="3:26" x14ac:dyDescent="0.25">
      <c r="C84">
        <v>15</v>
      </c>
      <c r="D84" s="2" t="s">
        <v>47</v>
      </c>
      <c r="E84" s="2" t="s">
        <v>82</v>
      </c>
      <c r="F84" s="2" t="s">
        <v>107</v>
      </c>
      <c r="G84" s="2">
        <v>1</v>
      </c>
      <c r="H84" s="2">
        <v>79000</v>
      </c>
      <c r="I84" s="2"/>
      <c r="J84">
        <v>79000</v>
      </c>
      <c r="M84">
        <v>79000</v>
      </c>
      <c r="P84" s="24"/>
      <c r="Q84" s="14" t="s">
        <v>139</v>
      </c>
      <c r="R84" s="13" t="s">
        <v>137</v>
      </c>
      <c r="S84" s="13">
        <v>5</v>
      </c>
      <c r="T84" s="15">
        <v>18000</v>
      </c>
      <c r="U84" s="15">
        <v>38000</v>
      </c>
      <c r="V84" s="15">
        <f t="shared" si="2"/>
        <v>90000</v>
      </c>
      <c r="W84" s="15">
        <v>0</v>
      </c>
      <c r="X84" s="15">
        <f t="shared" si="3"/>
        <v>90000</v>
      </c>
      <c r="Y84" s="15">
        <f t="shared" si="4"/>
        <v>190000</v>
      </c>
      <c r="Z84" s="16">
        <f>U84*S84-X84</f>
        <v>100000</v>
      </c>
    </row>
    <row r="85" spans="3:26" x14ac:dyDescent="0.25">
      <c r="D85" s="2"/>
      <c r="E85" s="2"/>
      <c r="F85" s="25" t="s">
        <v>135</v>
      </c>
      <c r="G85" s="25">
        <v>1</v>
      </c>
      <c r="H85" s="25">
        <v>63000</v>
      </c>
      <c r="I85" s="25"/>
      <c r="J85" s="25">
        <v>63000</v>
      </c>
      <c r="K85" s="26"/>
      <c r="L85" s="26"/>
      <c r="M85" s="25">
        <v>63000</v>
      </c>
      <c r="P85" s="24"/>
      <c r="Q85" s="14" t="s">
        <v>140</v>
      </c>
      <c r="R85" s="13" t="s">
        <v>135</v>
      </c>
      <c r="S85" s="13">
        <v>4</v>
      </c>
      <c r="T85" s="15">
        <v>42500</v>
      </c>
      <c r="U85" s="15">
        <v>63000</v>
      </c>
      <c r="V85" s="15">
        <f t="shared" si="2"/>
        <v>170000</v>
      </c>
      <c r="W85" s="15">
        <v>10000</v>
      </c>
      <c r="X85" s="15">
        <f t="shared" si="3"/>
        <v>180000</v>
      </c>
      <c r="Y85" s="15">
        <f t="shared" si="4"/>
        <v>252000</v>
      </c>
      <c r="Z85" s="16">
        <f>U85*S85-X85</f>
        <v>72000</v>
      </c>
    </row>
    <row r="86" spans="3:26" x14ac:dyDescent="0.25">
      <c r="D86" s="2"/>
      <c r="E86" s="2"/>
      <c r="F86" s="25" t="s">
        <v>151</v>
      </c>
      <c r="G86" s="25">
        <v>1</v>
      </c>
      <c r="H86" s="25">
        <v>833000</v>
      </c>
      <c r="I86" s="25"/>
      <c r="J86" s="25">
        <v>833000</v>
      </c>
      <c r="K86" s="26"/>
      <c r="L86" s="26"/>
      <c r="M86" s="25">
        <v>833000</v>
      </c>
      <c r="Q86" s="14" t="s">
        <v>142</v>
      </c>
      <c r="R86" s="13" t="s">
        <v>151</v>
      </c>
      <c r="S86" s="13">
        <v>1</v>
      </c>
      <c r="T86" s="15">
        <v>796000</v>
      </c>
      <c r="U86" s="15">
        <v>833000</v>
      </c>
      <c r="V86" s="15">
        <f t="shared" si="2"/>
        <v>796000</v>
      </c>
      <c r="W86" s="15">
        <v>0</v>
      </c>
      <c r="X86" s="15">
        <f t="shared" si="3"/>
        <v>796000</v>
      </c>
      <c r="Y86" s="15">
        <f t="shared" si="4"/>
        <v>833000</v>
      </c>
      <c r="Z86" s="16">
        <f>U86*S86-X86</f>
        <v>37000</v>
      </c>
    </row>
    <row r="87" spans="3:26" x14ac:dyDescent="0.25">
      <c r="F87" s="11" t="s">
        <v>156</v>
      </c>
      <c r="G87">
        <f>SUM(G4:G86)</f>
        <v>56</v>
      </c>
      <c r="H87" s="9">
        <f>SUM(H4:H86)</f>
        <v>3924000</v>
      </c>
      <c r="J87" s="9">
        <f>SUM(J4:J86)</f>
        <v>3924000</v>
      </c>
      <c r="M87">
        <f>SUM(M4:M86)</f>
        <v>3502000</v>
      </c>
      <c r="R87" t="s">
        <v>152</v>
      </c>
      <c r="S87">
        <f>SUM(S70:S86)</f>
        <v>56</v>
      </c>
      <c r="W87" s="27">
        <f>SUM(W70:W86)</f>
        <v>103000</v>
      </c>
      <c r="X87" s="18">
        <f>SUM(X70:X86)</f>
        <v>3345100</v>
      </c>
      <c r="Y87" s="19">
        <f>SUM(Y70:Y86)</f>
        <v>3924000</v>
      </c>
      <c r="Z87" s="20">
        <f>SUM(Z70:Z86)</f>
        <v>578900</v>
      </c>
    </row>
    <row r="88" spans="3:26" x14ac:dyDescent="0.25">
      <c r="Q88" t="s">
        <v>143</v>
      </c>
    </row>
    <row r="89" spans="3:26" x14ac:dyDescent="0.25">
      <c r="Q89" t="s">
        <v>144</v>
      </c>
      <c r="R89">
        <v>7000</v>
      </c>
      <c r="T89" t="s">
        <v>161</v>
      </c>
      <c r="U89">
        <f>R89+3500</f>
        <v>10500</v>
      </c>
      <c r="X89" t="s">
        <v>157</v>
      </c>
    </row>
    <row r="90" spans="3:26" x14ac:dyDescent="0.25">
      <c r="Q90" t="s">
        <v>145</v>
      </c>
      <c r="R90">
        <v>14000</v>
      </c>
      <c r="T90" t="s">
        <v>162</v>
      </c>
      <c r="U90">
        <f>R90+R91+R92-3500</f>
        <v>32500</v>
      </c>
      <c r="X90" s="22">
        <f>M87-X87</f>
        <v>156900</v>
      </c>
    </row>
    <row r="91" spans="3:26" x14ac:dyDescent="0.25">
      <c r="R91">
        <v>20000</v>
      </c>
    </row>
    <row r="92" spans="3:26" x14ac:dyDescent="0.25">
      <c r="R92">
        <v>2000</v>
      </c>
      <c r="X92" t="s">
        <v>158</v>
      </c>
      <c r="Y92" t="s">
        <v>153</v>
      </c>
    </row>
    <row r="93" spans="3:26" x14ac:dyDescent="0.25">
      <c r="Q93" s="8" t="s">
        <v>155</v>
      </c>
      <c r="R93" s="10">
        <f>SUM(R89:R92)</f>
        <v>43000</v>
      </c>
      <c r="X93" s="18">
        <f>H87-M87</f>
        <v>422000</v>
      </c>
      <c r="Y93" s="20">
        <f>X93+X90</f>
        <v>578900</v>
      </c>
    </row>
    <row r="94" spans="3:26" x14ac:dyDescent="0.25">
      <c r="X94" s="8" t="s">
        <v>159</v>
      </c>
      <c r="Y94" s="21">
        <f>Y93-R93</f>
        <v>535900</v>
      </c>
    </row>
    <row r="95" spans="3:26" x14ac:dyDescent="0.25">
      <c r="X95" s="8" t="s">
        <v>160</v>
      </c>
      <c r="Y95">
        <f>Z95*5000</f>
        <v>70000</v>
      </c>
      <c r="Z95">
        <v>14</v>
      </c>
    </row>
    <row r="96" spans="3:26" x14ac:dyDescent="0.25">
      <c r="X96" s="8" t="s">
        <v>154</v>
      </c>
      <c r="Y96" s="18">
        <f>Y94-Y95</f>
        <v>465900</v>
      </c>
    </row>
    <row r="97" spans="25:25" x14ac:dyDescent="0.25">
      <c r="Y97" s="27">
        <f>Y96/2</f>
        <v>232950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_muh.shamad</cp:lastModifiedBy>
  <dcterms:created xsi:type="dcterms:W3CDTF">2017-03-24T02:12:47Z</dcterms:created>
  <dcterms:modified xsi:type="dcterms:W3CDTF">2017-04-03T14:57:02Z</dcterms:modified>
</cp:coreProperties>
</file>