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shboard" sheetId="1" r:id="rId4"/>
    <sheet state="visible" name="January 2023" sheetId="2" r:id="rId5"/>
    <sheet state="visible" name="February 2023" sheetId="3" r:id="rId6"/>
    <sheet state="visible" name="March 2023" sheetId="4" r:id="rId7"/>
    <sheet state="visible" name="April 2023" sheetId="5" r:id="rId8"/>
    <sheet state="visible" name="May 2023" sheetId="6" r:id="rId9"/>
    <sheet state="visible" name="June 2023" sheetId="7" r:id="rId10"/>
    <sheet state="visible" name="July 2023" sheetId="8" r:id="rId11"/>
    <sheet state="visible" name="August 2023" sheetId="9" r:id="rId12"/>
    <sheet state="visible" name="September 2023" sheetId="10" r:id="rId13"/>
    <sheet state="visible" name="October 2023" sheetId="11" r:id="rId14"/>
    <sheet state="visible" name="November 2023" sheetId="12" r:id="rId15"/>
    <sheet state="visible" name="December 2023" sheetId="13" r:id="rId16"/>
    <sheet state="visible" name="Big Data Report (2022-12 to 202" sheetId="14" r:id="rId17"/>
    <sheet state="visible" name="Holidays" sheetId="15" r:id="rId18"/>
    <sheet state="visible" name="December 2022" sheetId="16" r:id="rId19"/>
    <sheet state="visible" name="15-Day Trend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Illustrate general trends without the use of axes and values. See sheets for more information.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Dependent on the number of devices returned for later use.</t>
      </text>
    </comment>
    <comment authorId="0" ref="G1">
      <text>
        <t xml:space="preserve">Amount can fluctuate at any moment due to high counts and possible technical issues.</t>
      </text>
    </comment>
    <comment authorId="0" ref="H1">
      <text>
        <t xml:space="preserve">Includes only boxed device stands available at the site.</t>
      </text>
    </comment>
    <comment authorId="0" ref="I1">
      <text>
        <t xml:space="preserve">Includes all successfully tagged cards that are not expired.</t>
      </text>
    </comment>
    <comment authorId="0" ref="J1">
      <text>
        <t xml:space="preserve">Includes all untagged cards that are not expired.</t>
      </text>
    </comment>
    <comment authorId="0" ref="E15">
      <text>
        <t xml:space="preserve">122 Samsung S8 devices were included in the unprovisioned batch from Stefanini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I1">
      <text>
        <t xml:space="preserve">Includes only boxed device stands available at the site.</t>
      </text>
    </comment>
    <comment authorId="0" ref="J1">
      <text>
        <t xml:space="preserve">Includes all successfully tagged cards that are not expired.</t>
      </text>
    </comment>
    <comment authorId="0" ref="K1">
      <text>
        <t xml:space="preserve">Includes all untagged cards that are not expired.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sharedStrings.xml><?xml version="1.0" encoding="utf-8"?>
<sst xmlns="http://schemas.openxmlformats.org/spreadsheetml/2006/main" count="261" uniqueCount="43">
  <si>
    <t>2023 Sparklines</t>
  </si>
  <si>
    <t>Month</t>
  </si>
  <si>
    <t>Total Provisioned</t>
  </si>
  <si>
    <t>Total Devices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</si>
  <si>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</si>
  <si>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</si>
  <si>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</si>
  <si>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</si>
  <si>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</si>
  <si>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</si>
  <si>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</si>
  <si>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</si>
  <si>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</si>
  <si>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</si>
  <si>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</si>
  <si>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</si>
  <si>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Business Days</t>
  </si>
  <si>
    <t>Provisioned S8 Devices w/Cases**</t>
  </si>
  <si>
    <t>Provisioned S8 Devices w/o Cases**</t>
  </si>
  <si>
    <t>Total Count of S8 Provisioned Devices**</t>
  </si>
  <si>
    <t>Change</t>
  </si>
  <si>
    <t>New Devices Not Provisioned**</t>
  </si>
  <si>
    <t>Returned S8 Devices (To be checked)</t>
  </si>
  <si>
    <t>Total Count of S8 Devices**</t>
  </si>
  <si>
    <t>Boxed Device Stands</t>
  </si>
  <si>
    <t>Tagged Hyperwallet Cards</t>
  </si>
  <si>
    <t>Untagged Hyperwallet Cards</t>
  </si>
  <si>
    <t>Total Count of Hyperwallet Cards</t>
  </si>
  <si>
    <t>Date</t>
  </si>
  <si>
    <t>US Holidays</t>
  </si>
  <si>
    <t>Martin Luther King Jr. Day</t>
  </si>
  <si>
    <t>Presidents' Day</t>
  </si>
  <si>
    <t>George Floyd Day of Remembrance</t>
  </si>
  <si>
    <t>Memorial Day</t>
  </si>
  <si>
    <t>Juneteenth</t>
  </si>
  <si>
    <t>Independence Day</t>
  </si>
  <si>
    <t>Labor Day</t>
  </si>
  <si>
    <t>Indigenous People's Day</t>
  </si>
  <si>
    <t>Thanksgiving</t>
  </si>
  <si>
    <t>Day after Thanksgiving</t>
  </si>
  <si>
    <t>Christmas</t>
  </si>
  <si>
    <t>Winter Recess (2022)</t>
  </si>
  <si>
    <t>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</si>
</sst>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[Blue]▲ +0; [Red]▼ -0; ±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3FF00"/>
        <bgColor rgb="FF43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6" numFmtId="164" xfId="0" applyFont="1" applyNumberFormat="1"/>
    <xf borderId="0" fillId="0" fontId="6" numFmtId="165" xfId="0" applyFont="1" applyNumberFormat="1"/>
    <xf borderId="0" fillId="0" fontId="6" numFmtId="165" xfId="0" applyFont="1" applyNumberForma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0" xfId="0" applyBorder="1" applyFon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 readingOrder="0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/>
    </xf>
    <xf borderId="4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  <xf borderId="5" fillId="7" fontId="6" numFmtId="0" xfId="0" applyAlignment="1" applyBorder="1" applyFill="1" applyFont="1">
      <alignment readingOrder="0" vertical="center"/>
    </xf>
    <xf borderId="4" fillId="7" fontId="6" numFmtId="164" xfId="0" applyAlignment="1" applyBorder="1" applyFont="1" applyNumberFormat="1">
      <alignment readingOrder="0"/>
    </xf>
    <xf borderId="6" fillId="0" fontId="3" numFmtId="0" xfId="0" applyBorder="1" applyFont="1"/>
    <xf borderId="7" fillId="0" fontId="3" numFmtId="0" xfId="0" applyBorder="1" applyFont="1"/>
    <xf borderId="4" fillId="8" fontId="7" numFmtId="0" xfId="0" applyAlignment="1" applyBorder="1" applyFill="1" applyFont="1">
      <alignment horizontal="center" shrinkToFit="0" wrapText="1"/>
    </xf>
    <xf borderId="3" fillId="8" fontId="7" numFmtId="0" xfId="0" applyAlignment="1" applyBorder="1" applyFont="1">
      <alignment horizontal="center" shrinkToFit="0" wrapText="1"/>
    </xf>
    <xf borderId="4" fillId="8" fontId="7" numFmtId="0" xfId="0" applyAlignment="1" applyBorder="1" applyFont="1">
      <alignment horizontal="center" vertical="bottom"/>
    </xf>
    <xf borderId="7" fillId="9" fontId="7" numFmtId="0" xfId="0" applyAlignment="1" applyBorder="1" applyFill="1" applyFont="1">
      <alignment horizontal="center" shrinkToFit="0" wrapText="1"/>
    </xf>
    <xf borderId="8" fillId="9" fontId="7" numFmtId="0" xfId="0" applyAlignment="1" applyBorder="1" applyFont="1">
      <alignment horizontal="center" shrinkToFit="0" wrapText="1"/>
    </xf>
    <xf borderId="7" fillId="8" fontId="7" numFmtId="0" xfId="0" applyAlignment="1" applyBorder="1" applyFont="1">
      <alignment horizontal="center" shrinkToFit="0" wrapText="1"/>
    </xf>
    <xf borderId="8" fillId="8" fontId="7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EFCFA"/>
          <bgColor rgb="FFEEFC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ABF7"/>
          <bgColor rgb="FFF7ABF7"/>
        </patternFill>
      </fill>
      <border/>
    </dxf>
    <dxf>
      <font/>
      <fill>
        <patternFill patternType="solid">
          <fgColor rgb="FFC2C2C2"/>
          <bgColor rgb="FFC2C2C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9FF"/>
          <bgColor rgb="FFF3F9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3">
    <tableStyle count="2" pivot="0" name="January 2023-style">
      <tableStyleElement dxfId="1" type="firstRowStripe"/>
      <tableStyleElement dxfId="2" type="secondRowStripe"/>
    </tableStyle>
    <tableStyle count="2" pivot="0" name="February 2023-style">
      <tableStyleElement dxfId="1" type="firstRowStripe"/>
      <tableStyleElement dxfId="3" type="secondRowStripe"/>
    </tableStyle>
    <tableStyle count="2" pivot="0" name="March 2023-style">
      <tableStyleElement dxfId="1" type="firstRowStripe"/>
      <tableStyleElement dxfId="4" type="secondRowStripe"/>
    </tableStyle>
    <tableStyle count="2" pivot="0" name="April 2023-style">
      <tableStyleElement dxfId="1" type="firstRowStripe"/>
      <tableStyleElement dxfId="5" type="secondRowStripe"/>
    </tableStyle>
    <tableStyle count="2" pivot="0" name="May 2023-style">
      <tableStyleElement dxfId="1" type="firstRowStripe"/>
      <tableStyleElement dxfId="6" type="secondRowStripe"/>
    </tableStyle>
    <tableStyle count="2" pivot="0" name="June 2023-style">
      <tableStyleElement dxfId="1" type="firstRowStripe"/>
      <tableStyleElement dxfId="7" type="secondRowStripe"/>
    </tableStyle>
    <tableStyle count="2" pivot="0" name="July 2023-style">
      <tableStyleElement dxfId="1" type="firstRowStripe"/>
      <tableStyleElement dxfId="8" type="secondRowStripe"/>
    </tableStyle>
    <tableStyle count="2" pivot="0" name="August 2023-style">
      <tableStyleElement dxfId="1" type="firstRowStripe"/>
      <tableStyleElement dxfId="9" type="secondRowStripe"/>
    </tableStyle>
    <tableStyle count="2" pivot="0" name="September 2023-style">
      <tableStyleElement dxfId="1" type="firstRowStripe"/>
      <tableStyleElement dxfId="10" type="secondRowStripe"/>
    </tableStyle>
    <tableStyle count="2" pivot="0" name="October 2023-style">
      <tableStyleElement dxfId="1" type="firstRowStripe"/>
      <tableStyleElement dxfId="11" type="secondRowStripe"/>
    </tableStyle>
    <tableStyle count="2" pivot="0" name="November 2023-style">
      <tableStyleElement dxfId="1" type="firstRowStripe"/>
      <tableStyleElement dxfId="12" type="secondRowStripe"/>
    </tableStyle>
    <tableStyle count="2" pivot="0" name="December 2023-style">
      <tableStyleElement dxfId="1" type="firstRowStripe"/>
      <tableStyleElement dxfId="13" type="secondRowStripe"/>
    </tableStyle>
    <tableStyle count="2" pivot="0" name="December 2022-style">
      <tableStyleElement dxfId="1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Previous 15 Days of Device Counts</a:t>
            </a:r>
          </a:p>
        </c:rich>
      </c:tx>
      <c:overlay val="0"/>
    </c:title>
    <c:plotArea>
      <c:layout/>
      <c:areaChart>
        <c:ser>
          <c:idx val="0"/>
          <c:order val="0"/>
          <c:tx>
            <c:v>S8 Provisioned Devices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Trend'!$E$1:$E$16</c:f>
              <c:numCache/>
            </c:numRef>
          </c:val>
        </c:ser>
        <c:ser>
          <c:idx val="1"/>
          <c:order val="1"/>
          <c:tx>
            <c:v>Cumulative Sum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Trend'!$H$1:$H$16</c:f>
              <c:numCache/>
            </c:numRef>
          </c:val>
        </c:ser>
        <c:axId val="2065832454"/>
        <c:axId val="111581677"/>
      </c:areaChart>
      <c:catAx>
        <c:axId val="206583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81677"/>
      </c:catAx>
      <c:valAx>
        <c:axId val="11158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32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15-Day Regression Analysis on Cumulative Device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Linear Regression with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'15-Day Trend'!$A$2:$A$16</c:f>
            </c:numRef>
          </c:xVal>
          <c:yVal>
            <c:numRef>
              <c:f>'15-Day Trend'!$H$1:$H$16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48453"/>
        <c:axId val="932564065"/>
      </c:scatterChart>
      <c:valAx>
        <c:axId val="1294248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564065"/>
      </c:valAx>
      <c:valAx>
        <c:axId val="932564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4845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180975</xdr:rowOff>
    </xdr:from>
    <xdr:ext cx="4619625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180975</xdr:rowOff>
    </xdr:from>
    <xdr:ext cx="461962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2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anuary 2023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2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ober 2023-style" showColumnStripes="0" showFirstColumn="1" showLastColumn="1" showRowStripes="1"/>
</table>
</file>

<file path=xl/tables/table11.xml><?xml version="1.0" encoding="utf-8"?>
<table xmlns="http://schemas.openxmlformats.org/spreadsheetml/2006/main" headerRowCount="0" ref="A2:P21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ovember 202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P21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cember 2023-style" showColumnStripes="0" showFirstColumn="1" showLastColumn="1" showRowStripes="1"/>
</table>
</file>

<file path=xl/tables/table13.xml><?xml version="1.0" encoding="utf-8"?>
<table xmlns="http://schemas.openxmlformats.org/spreadsheetml/2006/main" headerRowCount="0" ref="A2:K18" displayName="Table_13" id="1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December 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20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bruary 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A2:P2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ch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:P20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pril 2023-style" showColumnStripes="0" showFirstColumn="1" showLastColumn="1" showRowStripes="1"/>
</table>
</file>

<file path=xl/tables/table5.xml><?xml version="1.0" encoding="utf-8"?>
<table xmlns="http://schemas.openxmlformats.org/spreadsheetml/2006/main" headerRowCount="0" ref="A2:P23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y 202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P22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ne 2023-style" showColumnStripes="0" showFirstColumn="1" showLastColumn="1" showRowStripes="1"/>
</table>
</file>

<file path=xl/tables/table7.xml><?xml version="1.0" encoding="utf-8"?>
<table xmlns="http://schemas.openxmlformats.org/spreadsheetml/2006/main" headerRowCount="0" ref="A2:P21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ly 2023-style" showColumnStripes="0" showFirstColumn="1" showLastColumn="1" showRowStripes="1"/>
</table>
</file>

<file path=xl/tables/table8.xml><?xml version="1.0" encoding="utf-8"?>
<table xmlns="http://schemas.openxmlformats.org/spreadsheetml/2006/main" headerRowCount="0" ref="A2:P24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ugust 2023-style" showColumnStripes="0" showFirstColumn="1" showLastColumn="1" showRowStripes="1"/>
</table>
</file>

<file path=xl/tables/table9.xml><?xml version="1.0" encoding="utf-8"?>
<table xmlns="http://schemas.openxmlformats.org/spreadsheetml/2006/main" headerRowCount="0" ref="A2:P21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ept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5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5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5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Relationship Id="rId5" Type="http://schemas.openxmlformats.org/officeDocument/2006/relationships/table" Target="../tables/table13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75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</row>
    <row r="3">
      <c r="A3" s="1"/>
      <c r="B3" s="5" t="s">
        <v>1</v>
      </c>
      <c r="C3" s="5" t="s">
        <v>2</v>
      </c>
      <c r="D3" s="5" t="s">
        <v>3</v>
      </c>
    </row>
    <row r="4">
      <c r="A4" s="6"/>
      <c r="B4" s="7" t="s">
        <v>4</v>
      </c>
      <c r="C4" s="8"/>
      <c r="D4" s="8"/>
    </row>
    <row r="5">
      <c r="A5" s="6"/>
      <c r="B5" s="7" t="s">
        <v>5</v>
      </c>
      <c r="C5" s="8"/>
      <c r="D5" s="8"/>
    </row>
    <row r="6">
      <c r="A6" s="6"/>
      <c r="B6" s="7" t="s">
        <v>6</v>
      </c>
      <c r="C6" s="9"/>
      <c r="D6" s="9"/>
    </row>
    <row r="7">
      <c r="A7" s="6"/>
      <c r="B7" s="7" t="s">
        <v>7</v>
      </c>
      <c r="C7" s="10"/>
      <c r="D7" s="8"/>
    </row>
    <row r="8">
      <c r="A8" s="6"/>
      <c r="B8" s="7" t="s">
        <v>8</v>
      </c>
      <c r="C8" s="8"/>
      <c r="D8" s="8"/>
    </row>
    <row r="9">
      <c r="A9" s="6"/>
      <c r="B9" s="7" t="s">
        <v>9</v>
      </c>
      <c r="C9" s="8"/>
      <c r="D9" s="8"/>
    </row>
    <row r="10">
      <c r="A10" s="6"/>
      <c r="B10" s="7" t="s">
        <v>10</v>
      </c>
      <c r="C10" s="8"/>
      <c r="D10" s="8"/>
    </row>
    <row r="11">
      <c r="A11" s="6"/>
      <c r="B11" s="7" t="s">
        <v>11</v>
      </c>
      <c r="C11" s="8"/>
      <c r="D11" s="8"/>
    </row>
    <row r="12">
      <c r="A12" s="6"/>
      <c r="B12" s="7" t="s">
        <v>12</v>
      </c>
      <c r="C12" s="8"/>
      <c r="D12" s="8"/>
    </row>
    <row r="13">
      <c r="A13" s="6"/>
      <c r="B13" s="7" t="s">
        <v>13</v>
      </c>
      <c r="C13" s="8"/>
      <c r="D13" s="8"/>
    </row>
    <row r="14">
      <c r="A14" s="6"/>
      <c r="B14" s="7" t="s">
        <v>14</v>
      </c>
      <c r="C14" s="8"/>
      <c r="D14" s="8"/>
    </row>
    <row r="15">
      <c r="A15" s="6"/>
      <c r="B15" s="7" t="s">
        <v>15</v>
      </c>
      <c r="C15" s="8"/>
      <c r="D15" s="8"/>
    </row>
  </sheetData>
  <mergeCells count="1">
    <mergeCell ref="B2:D2"/>
  </mergeCells>
  <drawing r:id="rId2"/>
  <legacyDrawing r:id="rId3"/>
  <extLst>
    <ext uri="{05C60535-1F16-4fd2-B633-F4F36F0B64E0}">
      <x14:sparklineGroups>
        <x14:sparklineGroup displayEmptyCellsAs="gap">
          <x14:colorSeries rgb="FF000000"/>
          <x14:sparklines>
            <x14:sparkline>
              <xm:f>'January 2023'!D2:D21</xm:f>
              <xm:sqref>C4</xm:sqref>
            </x14:sparkline>
          </x14:sparklines>
        </x14:sparklineGroup>
        <x14:sparklineGroup displayEmptyCellsAs="gap">
          <x14:colorSeries rgb="FF000000"/>
          <x14:sparklines>
            <x14:sparkline>
              <xm:f>'January 2023'!H2:H21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2023'!D2:D20</xm:f>
              <xm:sqref>C5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2023'!H2:H20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2023'!D2:D20</xm:f>
              <xm:sqref>C6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2023'!H2:H20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2023'!D2:D20</xm:f>
              <xm:sqref>C7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2023'!H2:H20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2023'!D2:D20</xm:f>
              <xm:sqref>C8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2023'!H2:H20</xm:f>
              <xm:sqref>D8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45170.0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45174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45175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45176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45177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45180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45181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45182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45183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45184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45187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45188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45189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45190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45191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45194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45195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45196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45197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45198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45201.0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45202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45203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45204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45205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45209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45210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45211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45212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45215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45216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45217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45218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45219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45222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45223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45224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45225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45226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45229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45230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45231.0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45232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45233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45236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45237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45238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45239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45240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45243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45244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45245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45246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45247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45250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45251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45252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45257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45258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45259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45260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45261.0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45264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45265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45266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45267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45268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45271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45272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45273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45274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45275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45278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45279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45280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45281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45282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45286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45287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45288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45289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35">
        <v>44896.0</v>
      </c>
      <c r="B2" s="36">
        <f>vlookup(A2,'December 2022'!$A$2:$K$18,2,FALSE)</f>
        <v>0</v>
      </c>
      <c r="C2" s="36">
        <f>vlookup(A2,'December 2022'!$A$2:$K$18,3,FALSE)</f>
        <v>1</v>
      </c>
      <c r="D2" s="36">
        <f>vlookup(A2,'December 2022'!$A$2:$K$18,4,FALSE)</f>
        <v>1</v>
      </c>
      <c r="E2" s="37">
        <v>-76.0</v>
      </c>
      <c r="F2" s="36">
        <f>vlookup(A2,'December 2022'!$A$2:$K$18,5,FALSE)</f>
        <v>104</v>
      </c>
      <c r="G2" s="36">
        <f>vlookup(A2,'December 2022'!$A$2:$K$18,6,FALSE)</f>
        <v>0</v>
      </c>
      <c r="H2" s="36">
        <f>vlookup(A2,'December 2022'!$A$2:$K$18,7,FALSE)</f>
        <v>105</v>
      </c>
      <c r="I2" s="37">
        <v>-111.0</v>
      </c>
      <c r="J2" s="36">
        <f>vlookup(A2,'December 2022'!$A$2:$K$18,8,FALSE)</f>
        <v>98</v>
      </c>
      <c r="K2" s="37">
        <v>-8.0</v>
      </c>
      <c r="L2" s="36">
        <f>vlookup(A2,'December 2022'!$A$2:$K$18,9,FALSE)</f>
        <v>790</v>
      </c>
      <c r="M2" s="37">
        <v>-25.0</v>
      </c>
      <c r="N2" s="36">
        <f>vlookup(A2,'December 2022'!$A$2:$K$18,10,FALSE)</f>
        <v>0</v>
      </c>
      <c r="O2" s="36">
        <f>vlookup(A2,'December 2022'!$A$2:$K$18,11,FALSE)</f>
        <v>790</v>
      </c>
      <c r="P2" s="37">
        <v>-25.0</v>
      </c>
    </row>
    <row r="3">
      <c r="A3" s="38">
        <f>IF(OR(YEAR(WORKDAY($A$2,row(A1),Holidays!$B$2:$B$18))=2022,YEAR(WORKDAY($A$2,row(A1),Holidays!$B$2:$B$18))=2023),WORKDAY($A$2,row(A1),Holidays!$B$2:$B$18))</f>
        <v>44897</v>
      </c>
      <c r="B3" s="36">
        <f>vlookup(A3,'December 2022'!$A$2:$K$18,2,FALSE)</f>
        <v>8</v>
      </c>
      <c r="C3" s="36">
        <f>vlookup(A3,'December 2022'!$A$2:$K$18,3,FALSE)</f>
        <v>14</v>
      </c>
      <c r="D3" s="36">
        <f>vlookup(A3,'December 2022'!$A$2:$K$18,4,FALSE)</f>
        <v>22</v>
      </c>
      <c r="E3" s="39">
        <f t="shared" ref="E3:E18" si="1">D3-D2</f>
        <v>21</v>
      </c>
      <c r="F3" s="36">
        <f>vlookup(A3,'December 2022'!$A$2:$K$18,5,FALSE)</f>
        <v>83</v>
      </c>
      <c r="G3" s="36">
        <f>vlookup(A3,'December 2022'!$A$2:$K$18,6,FALSE)</f>
        <v>1</v>
      </c>
      <c r="H3" s="36">
        <f>vlookup(A3,'December 2022'!$A$2:$K$18,7,FALSE)</f>
        <v>106</v>
      </c>
      <c r="I3" s="39">
        <f t="shared" ref="I3:I18" si="2">H3-H2</f>
        <v>1</v>
      </c>
      <c r="J3" s="36">
        <f>vlookup(A3,'December 2022'!$A$2:$K$18,8,FALSE)</f>
        <v>98</v>
      </c>
      <c r="K3" s="39">
        <f t="shared" ref="K3:K18" si="3">J3-J2</f>
        <v>0</v>
      </c>
      <c r="L3" s="36">
        <f>vlookup(A3,'December 2022'!$A$2:$K$18,9,FALSE)</f>
        <v>780</v>
      </c>
      <c r="M3" s="39">
        <f t="shared" ref="M3:M18" si="4">L3-L2</f>
        <v>-10</v>
      </c>
      <c r="N3" s="36">
        <f>vlookup(A3,'December 2022'!$A$2:$K$18,10,FALSE)</f>
        <v>0</v>
      </c>
      <c r="O3" s="36">
        <f>vlookup(A3,'December 2022'!$A$2:$K$18,11,FALSE)</f>
        <v>780</v>
      </c>
      <c r="P3" s="39">
        <f t="shared" ref="P3:P18" si="5">O3-O2</f>
        <v>-10</v>
      </c>
    </row>
    <row r="4">
      <c r="A4" s="38">
        <f>IF(OR(YEAR(WORKDAY($A$2,row(A2),Holidays!$B$2:$B$18))=2022,YEAR(WORKDAY($A$2,row(A2),Holidays!$B$2:$B$18))=2023),WORKDAY($A$2,row(A2),Holidays!$B$2:$B$18))</f>
        <v>44900</v>
      </c>
      <c r="B4" s="36">
        <f>vlookup(A4,'December 2022'!$A$2:$K$18,2,FALSE)</f>
        <v>9</v>
      </c>
      <c r="C4" s="36">
        <f>vlookup(A4,'December 2022'!$A$2:$K$18,3,FALSE)</f>
        <v>38</v>
      </c>
      <c r="D4" s="36">
        <f>vlookup(A4,'December 2022'!$A$2:$K$18,4,FALSE)</f>
        <v>47</v>
      </c>
      <c r="E4" s="39">
        <f t="shared" si="1"/>
        <v>25</v>
      </c>
      <c r="F4" s="36">
        <f>vlookup(A4,'December 2022'!$A$2:$K$18,5,FALSE)</f>
        <v>59</v>
      </c>
      <c r="G4" s="36">
        <f>vlookup(A4,'December 2022'!$A$2:$K$18,6,FALSE)</f>
        <v>0</v>
      </c>
      <c r="H4" s="36">
        <f>vlookup(A4,'December 2022'!$A$2:$K$18,7,FALSE)</f>
        <v>106</v>
      </c>
      <c r="I4" s="39">
        <f t="shared" si="2"/>
        <v>0</v>
      </c>
      <c r="J4" s="36">
        <f>vlookup(A4,'December 2022'!$A$2:$K$18,8,FALSE)</f>
        <v>98</v>
      </c>
      <c r="K4" s="39">
        <f t="shared" si="3"/>
        <v>0</v>
      </c>
      <c r="L4" s="36">
        <f>vlookup(A4,'December 2022'!$A$2:$K$18,9,FALSE)</f>
        <v>780</v>
      </c>
      <c r="M4" s="39">
        <f t="shared" si="4"/>
        <v>0</v>
      </c>
      <c r="N4" s="36">
        <f>vlookup(A4,'December 2022'!$A$2:$K$18,10,FALSE)</f>
        <v>0</v>
      </c>
      <c r="O4" s="36">
        <f>vlookup(A4,'December 2022'!$A$2:$K$18,11,FALSE)</f>
        <v>780</v>
      </c>
      <c r="P4" s="39">
        <f t="shared" si="5"/>
        <v>0</v>
      </c>
    </row>
    <row r="5">
      <c r="A5" s="38">
        <f>IF(OR(YEAR(WORKDAY($A$2,row(A3),Holidays!$B$2:$B$18))=2022,YEAR(WORKDAY($A$2,row(A3),Holidays!$B$2:$B$18))=2023),WORKDAY($A$2,row(A3),Holidays!$B$2:$B$18))</f>
        <v>44901</v>
      </c>
      <c r="B5" s="36">
        <f>vlookup(A5,'December 2022'!$A$2:$K$18,2,FALSE)</f>
        <v>1</v>
      </c>
      <c r="C5" s="36">
        <f>vlookup(A5,'December 2022'!$A$2:$K$18,3,FALSE)</f>
        <v>46</v>
      </c>
      <c r="D5" s="36">
        <f>vlookup(A5,'December 2022'!$A$2:$K$18,4,FALSE)</f>
        <v>47</v>
      </c>
      <c r="E5" s="39">
        <f t="shared" si="1"/>
        <v>0</v>
      </c>
      <c r="F5" s="36">
        <f>vlookup(A5,'December 2022'!$A$2:$K$18,5,FALSE)</f>
        <v>39</v>
      </c>
      <c r="G5" s="36">
        <f>vlookup(A5,'December 2022'!$A$2:$K$18,6,FALSE)</f>
        <v>14</v>
      </c>
      <c r="H5" s="36">
        <f>vlookup(A5,'December 2022'!$A$2:$K$18,7,FALSE)</f>
        <v>100</v>
      </c>
      <c r="I5" s="39">
        <f t="shared" si="2"/>
        <v>-6</v>
      </c>
      <c r="J5" s="36">
        <f>vlookup(A5,'December 2022'!$A$2:$K$18,8,FALSE)</f>
        <v>98</v>
      </c>
      <c r="K5" s="39">
        <f t="shared" si="3"/>
        <v>0</v>
      </c>
      <c r="L5" s="36">
        <f>vlookup(A5,'December 2022'!$A$2:$K$18,9,FALSE)</f>
        <v>780</v>
      </c>
      <c r="M5" s="39">
        <f t="shared" si="4"/>
        <v>0</v>
      </c>
      <c r="N5" s="36">
        <f>vlookup(A5,'December 2022'!$A$2:$K$18,10,FALSE)</f>
        <v>0</v>
      </c>
      <c r="O5" s="36">
        <f>vlookup(A5,'December 2022'!$A$2:$K$18,11,FALSE)</f>
        <v>780</v>
      </c>
      <c r="P5" s="39">
        <f t="shared" si="5"/>
        <v>0</v>
      </c>
    </row>
    <row r="6">
      <c r="A6" s="38">
        <f>IF(OR(YEAR(WORKDAY($A$2,row(A4),Holidays!$B$2:$B$18))=2022,YEAR(WORKDAY($A$2,row(A4),Holidays!$B$2:$B$18))=2023),WORKDAY($A$2,row(A4),Holidays!$B$2:$B$18))</f>
        <v>44902</v>
      </c>
      <c r="B6" s="36">
        <f>vlookup(A6,'December 2022'!$A$2:$K$18,2,FALSE)</f>
        <v>8</v>
      </c>
      <c r="C6" s="36">
        <f>vlookup(A6,'December 2022'!$A$2:$K$18,3,FALSE)</f>
        <v>29</v>
      </c>
      <c r="D6" s="36">
        <f>vlookup(A6,'December 2022'!$A$2:$K$18,4,FALSE)</f>
        <v>37</v>
      </c>
      <c r="E6" s="39">
        <f t="shared" si="1"/>
        <v>-10</v>
      </c>
      <c r="F6" s="36">
        <f>vlookup(A6,'December 2022'!$A$2:$K$18,5,FALSE)</f>
        <v>27</v>
      </c>
      <c r="G6" s="36">
        <f>vlookup(A6,'December 2022'!$A$2:$K$18,6,FALSE)</f>
        <v>0</v>
      </c>
      <c r="H6" s="36">
        <f>vlookup(A6,'December 2022'!$A$2:$K$18,7,FALSE)</f>
        <v>64</v>
      </c>
      <c r="I6" s="39">
        <f t="shared" si="2"/>
        <v>-36</v>
      </c>
      <c r="J6" s="36">
        <f>vlookup(A6,'December 2022'!$A$2:$K$18,8,FALSE)</f>
        <v>98</v>
      </c>
      <c r="K6" s="39">
        <f t="shared" si="3"/>
        <v>0</v>
      </c>
      <c r="L6" s="36">
        <f>vlookup(A6,'December 2022'!$A$2:$K$18,9,FALSE)</f>
        <v>780</v>
      </c>
      <c r="M6" s="39">
        <f t="shared" si="4"/>
        <v>0</v>
      </c>
      <c r="N6" s="36">
        <f>vlookup(A6,'December 2022'!$A$2:$K$18,10,FALSE)</f>
        <v>0</v>
      </c>
      <c r="O6" s="36">
        <f>vlookup(A6,'December 2022'!$A$2:$K$18,11,FALSE)</f>
        <v>780</v>
      </c>
      <c r="P6" s="39">
        <f t="shared" si="5"/>
        <v>0</v>
      </c>
    </row>
    <row r="7">
      <c r="A7" s="38">
        <f>IF(OR(YEAR(WORKDAY($A$2,row(A5),Holidays!$B$2:$B$18))=2022,YEAR(WORKDAY($A$2,row(A5),Holidays!$B$2:$B$18))=2023),WORKDAY($A$2,row(A5),Holidays!$B$2:$B$18))</f>
        <v>44903</v>
      </c>
      <c r="B7" s="36">
        <f>vlookup(A7,'December 2022'!$A$2:$K$18,2,FALSE)</f>
        <v>8</v>
      </c>
      <c r="C7" s="36">
        <f>vlookup(A7,'December 2022'!$A$2:$K$18,3,FALSE)</f>
        <v>38</v>
      </c>
      <c r="D7" s="36">
        <f>vlookup(A7,'December 2022'!$A$2:$K$18,4,FALSE)</f>
        <v>46</v>
      </c>
      <c r="E7" s="39">
        <f t="shared" si="1"/>
        <v>9</v>
      </c>
      <c r="F7" s="36">
        <f>vlookup(A7,'December 2022'!$A$2:$K$18,5,FALSE)</f>
        <v>18</v>
      </c>
      <c r="G7" s="36">
        <f>vlookup(A7,'December 2022'!$A$2:$K$18,6,FALSE)</f>
        <v>7</v>
      </c>
      <c r="H7" s="36">
        <f>vlookup(A7,'December 2022'!$A$2:$K$18,7,FALSE)</f>
        <v>71</v>
      </c>
      <c r="I7" s="39">
        <f t="shared" si="2"/>
        <v>7</v>
      </c>
      <c r="J7" s="36">
        <f>vlookup(A7,'December 2022'!$A$2:$K$18,8,FALSE)</f>
        <v>98</v>
      </c>
      <c r="K7" s="39">
        <f t="shared" si="3"/>
        <v>0</v>
      </c>
      <c r="L7" s="36">
        <f>vlookup(A7,'December 2022'!$A$2:$K$18,9,FALSE)</f>
        <v>774</v>
      </c>
      <c r="M7" s="39">
        <f t="shared" si="4"/>
        <v>-6</v>
      </c>
      <c r="N7" s="36">
        <f>vlookup(A7,'December 2022'!$A$2:$K$18,10,FALSE)</f>
        <v>0</v>
      </c>
      <c r="O7" s="36">
        <f>vlookup(A7,'December 2022'!$A$2:$K$18,11,FALSE)</f>
        <v>774</v>
      </c>
      <c r="P7" s="39">
        <f t="shared" si="5"/>
        <v>-6</v>
      </c>
    </row>
    <row r="8">
      <c r="A8" s="38">
        <f>IF(OR(YEAR(WORKDAY($A$2,row(A6),Holidays!$B$2:$B$18))=2022,YEAR(WORKDAY($A$2,row(A6),Holidays!$B$2:$B$18))=2023),WORKDAY($A$2,row(A6),Holidays!$B$2:$B$18))</f>
        <v>44904</v>
      </c>
      <c r="B8" s="36">
        <f>vlookup(A8,'December 2022'!$A$2:$K$18,2,FALSE)</f>
        <v>15</v>
      </c>
      <c r="C8" s="36">
        <f>vlookup(A8,'December 2022'!$A$2:$K$18,3,FALSE)</f>
        <v>38</v>
      </c>
      <c r="D8" s="36">
        <f>vlookup(A8,'December 2022'!$A$2:$K$18,4,FALSE)</f>
        <v>53</v>
      </c>
      <c r="E8" s="39">
        <f t="shared" si="1"/>
        <v>7</v>
      </c>
      <c r="F8" s="36">
        <f>vlookup(A8,'December 2022'!$A$2:$K$18,5,FALSE)</f>
        <v>18</v>
      </c>
      <c r="G8" s="36">
        <f>vlookup(A8,'December 2022'!$A$2:$K$18,6,FALSE)</f>
        <v>1</v>
      </c>
      <c r="H8" s="36">
        <f>vlookup(A8,'December 2022'!$A$2:$K$18,7,FALSE)</f>
        <v>72</v>
      </c>
      <c r="I8" s="39">
        <f t="shared" si="2"/>
        <v>1</v>
      </c>
      <c r="J8" s="36">
        <f>vlookup(A8,'December 2022'!$A$2:$K$18,8,FALSE)</f>
        <v>102</v>
      </c>
      <c r="K8" s="39">
        <f t="shared" si="3"/>
        <v>4</v>
      </c>
      <c r="L8" s="36">
        <f>vlookup(A8,'December 2022'!$A$2:$K$18,9,FALSE)</f>
        <v>769</v>
      </c>
      <c r="M8" s="39">
        <f t="shared" si="4"/>
        <v>-5</v>
      </c>
      <c r="N8" s="36">
        <f>vlookup(A8,'December 2022'!$A$2:$K$18,10,FALSE)</f>
        <v>0</v>
      </c>
      <c r="O8" s="36">
        <f>vlookup(A8,'December 2022'!$A$2:$K$18,11,FALSE)</f>
        <v>769</v>
      </c>
      <c r="P8" s="39">
        <f t="shared" si="5"/>
        <v>-5</v>
      </c>
    </row>
    <row r="9">
      <c r="A9" s="38">
        <f>IF(OR(YEAR(WORKDAY($A$2,row(A7),Holidays!$B$2:$B$18))=2022,YEAR(WORKDAY($A$2,row(A7),Holidays!$B$2:$B$18))=2023),WORKDAY($A$2,row(A7),Holidays!$B$2:$B$18))</f>
        <v>44907</v>
      </c>
      <c r="B9" s="36">
        <f>vlookup(A9,'December 2022'!$A$2:$K$18,2,FALSE)</f>
        <v>4</v>
      </c>
      <c r="C9" s="36">
        <f>vlookup(A9,'December 2022'!$A$2:$K$18,3,FALSE)</f>
        <v>38</v>
      </c>
      <c r="D9" s="36">
        <f>vlookup(A9,'December 2022'!$A$2:$K$18,4,FALSE)</f>
        <v>42</v>
      </c>
      <c r="E9" s="39">
        <f t="shared" si="1"/>
        <v>-11</v>
      </c>
      <c r="F9" s="36">
        <f>vlookup(A9,'December 2022'!$A$2:$K$18,5,FALSE)</f>
        <v>18</v>
      </c>
      <c r="G9" s="36">
        <f>vlookup(A9,'December 2022'!$A$2:$K$18,6,FALSE)</f>
        <v>9</v>
      </c>
      <c r="H9" s="36">
        <f>vlookup(A9,'December 2022'!$A$2:$K$18,7,FALSE)</f>
        <v>69</v>
      </c>
      <c r="I9" s="39">
        <f t="shared" si="2"/>
        <v>-3</v>
      </c>
      <c r="J9" s="36">
        <f>vlookup(A9,'December 2022'!$A$2:$K$18,8,FALSE)</f>
        <v>101</v>
      </c>
      <c r="K9" s="39">
        <f t="shared" si="3"/>
        <v>-1</v>
      </c>
      <c r="L9" s="36">
        <f>vlookup(A9,'December 2022'!$A$2:$K$18,9,FALSE)</f>
        <v>769</v>
      </c>
      <c r="M9" s="39">
        <f t="shared" si="4"/>
        <v>0</v>
      </c>
      <c r="N9" s="36">
        <f>vlookup(A9,'December 2022'!$A$2:$K$18,10,FALSE)</f>
        <v>0</v>
      </c>
      <c r="O9" s="36">
        <f>vlookup(A9,'December 2022'!$A$2:$K$18,11,FALSE)</f>
        <v>769</v>
      </c>
      <c r="P9" s="39">
        <f t="shared" si="5"/>
        <v>0</v>
      </c>
    </row>
    <row r="10">
      <c r="A10" s="38">
        <f>IF(OR(YEAR(WORKDAY($A$2,row(A8),Holidays!$B$2:$B$18))=2022,YEAR(WORKDAY($A$2,row(A8),Holidays!$B$2:$B$18))=2023),WORKDAY($A$2,row(A8),Holidays!$B$2:$B$18))</f>
        <v>44908</v>
      </c>
      <c r="B10" s="36">
        <f>vlookup(A10,'December 2022'!$A$2:$K$18,2,FALSE)</f>
        <v>9</v>
      </c>
      <c r="C10" s="36">
        <f>vlookup(A10,'December 2022'!$A$2:$K$18,3,FALSE)</f>
        <v>38</v>
      </c>
      <c r="D10" s="36">
        <f>vlookup(A10,'December 2022'!$A$2:$K$18,4,FALSE)</f>
        <v>47</v>
      </c>
      <c r="E10" s="39">
        <f t="shared" si="1"/>
        <v>5</v>
      </c>
      <c r="F10" s="36">
        <f>vlookup(A10,'December 2022'!$A$2:$K$18,5,FALSE)</f>
        <v>18</v>
      </c>
      <c r="G10" s="36">
        <f>vlookup(A10,'December 2022'!$A$2:$K$18,6,FALSE)</f>
        <v>0</v>
      </c>
      <c r="H10" s="36">
        <f>vlookup(A10,'December 2022'!$A$2:$K$18,7,FALSE)</f>
        <v>65</v>
      </c>
      <c r="I10" s="39">
        <f t="shared" si="2"/>
        <v>-4</v>
      </c>
      <c r="J10" s="36">
        <f>vlookup(A10,'December 2022'!$A$2:$K$18,8,FALSE)</f>
        <v>91</v>
      </c>
      <c r="K10" s="39">
        <f t="shared" si="3"/>
        <v>-10</v>
      </c>
      <c r="L10" s="36">
        <f>vlookup(A10,'December 2022'!$A$2:$K$18,9,FALSE)</f>
        <v>759</v>
      </c>
      <c r="M10" s="39">
        <f t="shared" si="4"/>
        <v>-10</v>
      </c>
      <c r="N10" s="36">
        <f>vlookup(A10,'December 2022'!$A$2:$K$18,10,FALSE)</f>
        <v>0</v>
      </c>
      <c r="O10" s="36">
        <f>vlookup(A10,'December 2022'!$A$2:$K$18,11,FALSE)</f>
        <v>759</v>
      </c>
      <c r="P10" s="39">
        <f t="shared" si="5"/>
        <v>-10</v>
      </c>
    </row>
    <row r="11">
      <c r="A11" s="38">
        <f>IF(OR(YEAR(WORKDAY($A$2,row(A9),Holidays!$B$2:$B$18))=2022,YEAR(WORKDAY($A$2,row(A9),Holidays!$B$2:$B$18))=2023),WORKDAY($A$2,row(A9),Holidays!$B$2:$B$18))</f>
        <v>44909</v>
      </c>
      <c r="B11" s="36">
        <f>vlookup(A11,'December 2022'!$A$2:$K$18,2,FALSE)</f>
        <v>6</v>
      </c>
      <c r="C11" s="36">
        <f>vlookup(A11,'December 2022'!$A$2:$K$18,3,FALSE)</f>
        <v>38</v>
      </c>
      <c r="D11" s="36">
        <f>vlookup(A11,'December 2022'!$A$2:$K$18,4,FALSE)</f>
        <v>44</v>
      </c>
      <c r="E11" s="39">
        <f t="shared" si="1"/>
        <v>-3</v>
      </c>
      <c r="F11" s="36">
        <f>vlookup(A11,'December 2022'!$A$2:$K$18,5,FALSE)</f>
        <v>18</v>
      </c>
      <c r="G11" s="36">
        <f>vlookup(A11,'December 2022'!$A$2:$K$18,6,FALSE)</f>
        <v>0</v>
      </c>
      <c r="H11" s="36">
        <f>vlookup(A11,'December 2022'!$A$2:$K$18,7,FALSE)</f>
        <v>62</v>
      </c>
      <c r="I11" s="39">
        <f t="shared" si="2"/>
        <v>-3</v>
      </c>
      <c r="J11" s="36">
        <f>vlookup(A11,'December 2022'!$A$2:$K$18,8,FALSE)</f>
        <v>91</v>
      </c>
      <c r="K11" s="39">
        <f t="shared" si="3"/>
        <v>0</v>
      </c>
      <c r="L11" s="36">
        <f>vlookup(A11,'December 2022'!$A$2:$K$18,9,FALSE)</f>
        <v>731</v>
      </c>
      <c r="M11" s="39">
        <f t="shared" si="4"/>
        <v>-28</v>
      </c>
      <c r="N11" s="36">
        <f>vlookup(A11,'December 2022'!$A$2:$K$18,10,FALSE)</f>
        <v>0</v>
      </c>
      <c r="O11" s="36">
        <f>vlookup(A11,'December 2022'!$A$2:$K$18,11,FALSE)</f>
        <v>731</v>
      </c>
      <c r="P11" s="39">
        <f t="shared" si="5"/>
        <v>-28</v>
      </c>
    </row>
    <row r="12">
      <c r="A12" s="38">
        <f>IF(OR(YEAR(WORKDAY($A$2,row(A10),Holidays!$B$2:$B$18))=2022,YEAR(WORKDAY($A$2,row(A10),Holidays!$B$2:$B$18))=2023),WORKDAY($A$2,row(A10),Holidays!$B$2:$B$18))</f>
        <v>44910</v>
      </c>
      <c r="B12" s="36">
        <f>vlookup(A12,'December 2022'!$A$2:$K$18,2,FALSE)</f>
        <v>0</v>
      </c>
      <c r="C12" s="36">
        <f>vlookup(A12,'December 2022'!$A$2:$K$18,3,FALSE)</f>
        <v>36</v>
      </c>
      <c r="D12" s="36">
        <f>vlookup(A12,'December 2022'!$A$2:$K$18,4,FALSE)</f>
        <v>36</v>
      </c>
      <c r="E12" s="39">
        <f t="shared" si="1"/>
        <v>-8</v>
      </c>
      <c r="F12" s="36">
        <f>vlookup(A12,'December 2022'!$A$2:$K$18,5,FALSE)</f>
        <v>18</v>
      </c>
      <c r="G12" s="36">
        <f>vlookup(A12,'December 2022'!$A$2:$K$18,6,FALSE)</f>
        <v>0</v>
      </c>
      <c r="H12" s="36">
        <f>vlookup(A12,'December 2022'!$A$2:$K$18,7,FALSE)</f>
        <v>54</v>
      </c>
      <c r="I12" s="39">
        <f t="shared" si="2"/>
        <v>-8</v>
      </c>
      <c r="J12" s="36">
        <f>vlookup(A12,'December 2022'!$A$2:$K$18,8,FALSE)</f>
        <v>91</v>
      </c>
      <c r="K12" s="39">
        <f t="shared" si="3"/>
        <v>0</v>
      </c>
      <c r="L12" s="36">
        <f>vlookup(A12,'December 2022'!$A$2:$K$18,9,FALSE)</f>
        <v>726</v>
      </c>
      <c r="M12" s="39">
        <f t="shared" si="4"/>
        <v>-5</v>
      </c>
      <c r="N12" s="36">
        <f>vlookup(A12,'December 2022'!$A$2:$K$18,10,FALSE)</f>
        <v>0</v>
      </c>
      <c r="O12" s="36">
        <f>vlookup(A12,'December 2022'!$A$2:$K$18,11,FALSE)</f>
        <v>726</v>
      </c>
      <c r="P12" s="39">
        <f t="shared" si="5"/>
        <v>-5</v>
      </c>
    </row>
    <row r="13">
      <c r="A13" s="38">
        <f>IF(OR(YEAR(WORKDAY($A$2,row(A11),Holidays!$B$2:$B$18))=2022,YEAR(WORKDAY($A$2,row(A11),Holidays!$B$2:$B$18))=2023),WORKDAY($A$2,row(A11),Holidays!$B$2:$B$18))</f>
        <v>44911</v>
      </c>
      <c r="B13" s="36">
        <f>vlookup(A13,'December 2022'!$A$2:$K$18,2,FALSE)</f>
        <v>0</v>
      </c>
      <c r="C13" s="36">
        <f>vlookup(A13,'December 2022'!$A$2:$K$18,3,FALSE)</f>
        <v>36</v>
      </c>
      <c r="D13" s="36">
        <f>vlookup(A13,'December 2022'!$A$2:$K$18,4,FALSE)</f>
        <v>36</v>
      </c>
      <c r="E13" s="39">
        <f t="shared" si="1"/>
        <v>0</v>
      </c>
      <c r="F13" s="36">
        <f>vlookup(A13,'December 2022'!$A$2:$K$18,5,FALSE)</f>
        <v>18</v>
      </c>
      <c r="G13" s="36">
        <f>vlookup(A13,'December 2022'!$A$2:$K$18,6,FALSE)</f>
        <v>1</v>
      </c>
      <c r="H13" s="36">
        <f>vlookup(A13,'December 2022'!$A$2:$K$18,7,FALSE)</f>
        <v>55</v>
      </c>
      <c r="I13" s="39">
        <f t="shared" si="2"/>
        <v>1</v>
      </c>
      <c r="J13" s="36">
        <f>vlookup(A13,'December 2022'!$A$2:$K$18,8,FALSE)</f>
        <v>91</v>
      </c>
      <c r="K13" s="39">
        <f t="shared" si="3"/>
        <v>0</v>
      </c>
      <c r="L13" s="36">
        <f>vlookup(A13,'December 2022'!$A$2:$K$18,9,FALSE)</f>
        <v>726</v>
      </c>
      <c r="M13" s="39">
        <f t="shared" si="4"/>
        <v>0</v>
      </c>
      <c r="N13" s="36">
        <f>vlookup(A13,'December 2022'!$A$2:$K$18,10,FALSE)</f>
        <v>0</v>
      </c>
      <c r="O13" s="36">
        <f>vlookup(A13,'December 2022'!$A$2:$K$18,11,FALSE)</f>
        <v>726</v>
      </c>
      <c r="P13" s="39">
        <f t="shared" si="5"/>
        <v>0</v>
      </c>
    </row>
    <row r="14">
      <c r="A14" s="38">
        <f>IF(OR(YEAR(WORKDAY($A$2,row(A12),Holidays!$B$2:$B$18))=2022,YEAR(WORKDAY($A$2,row(A12),Holidays!$B$2:$B$18))=2023),WORKDAY($A$2,row(A12),Holidays!$B$2:$B$18))</f>
        <v>44914</v>
      </c>
      <c r="B14" s="36">
        <f>vlookup(A14,'December 2022'!$A$2:$K$18,2,FALSE)</f>
        <v>0</v>
      </c>
      <c r="C14" s="36">
        <f>vlookup(A14,'December 2022'!$A$2:$K$18,3,FALSE)</f>
        <v>31</v>
      </c>
      <c r="D14" s="36">
        <f>vlookup(A14,'December 2022'!$A$2:$K$18,4,FALSE)</f>
        <v>31</v>
      </c>
      <c r="E14" s="39">
        <f t="shared" si="1"/>
        <v>-5</v>
      </c>
      <c r="F14" s="36">
        <f>vlookup(A14,'December 2022'!$A$2:$K$18,5,FALSE)</f>
        <v>18</v>
      </c>
      <c r="G14" s="36">
        <f>vlookup(A14,'December 2022'!$A$2:$K$18,6,FALSE)</f>
        <v>12</v>
      </c>
      <c r="H14" s="36">
        <f>vlookup(A14,'December 2022'!$A$2:$K$18,7,FALSE)</f>
        <v>61</v>
      </c>
      <c r="I14" s="39">
        <f t="shared" si="2"/>
        <v>6</v>
      </c>
      <c r="J14" s="36">
        <f>vlookup(A14,'December 2022'!$A$2:$K$18,8,FALSE)</f>
        <v>91</v>
      </c>
      <c r="K14" s="39">
        <f t="shared" si="3"/>
        <v>0</v>
      </c>
      <c r="L14" s="36">
        <f>vlookup(A14,'December 2022'!$A$2:$K$18,9,FALSE)</f>
        <v>721</v>
      </c>
      <c r="M14" s="39">
        <f t="shared" si="4"/>
        <v>-5</v>
      </c>
      <c r="N14" s="36">
        <f>vlookup(A14,'December 2022'!$A$2:$K$18,10,FALSE)</f>
        <v>0</v>
      </c>
      <c r="O14" s="36">
        <f>vlookup(A14,'December 2022'!$A$2:$K$18,11,FALSE)</f>
        <v>721</v>
      </c>
      <c r="P14" s="39">
        <f t="shared" si="5"/>
        <v>-5</v>
      </c>
    </row>
    <row r="15">
      <c r="A15" s="38">
        <f>IF(OR(YEAR(WORKDAY($A$2,row(A13),Holidays!$B$2:$B$18))=2022,YEAR(WORKDAY($A$2,row(A13),Holidays!$B$2:$B$18))=2023),WORKDAY($A$2,row(A13),Holidays!$B$2:$B$18))</f>
        <v>44915</v>
      </c>
      <c r="B15" s="36">
        <f>vlookup(A15,'December 2022'!$A$2:$K$18,2,FALSE)</f>
        <v>0</v>
      </c>
      <c r="C15" s="36">
        <f>vlookup(A15,'December 2022'!$A$2:$K$18,3,FALSE)</f>
        <v>31</v>
      </c>
      <c r="D15" s="36">
        <f>vlookup(A15,'December 2022'!$A$2:$K$18,4,FALSE)</f>
        <v>31</v>
      </c>
      <c r="E15" s="39">
        <f t="shared" si="1"/>
        <v>0</v>
      </c>
      <c r="F15" s="36">
        <f>vlookup(A15,'December 2022'!$A$2:$K$18,5,FALSE)</f>
        <v>138</v>
      </c>
      <c r="G15" s="36">
        <f>vlookup(A15,'December 2022'!$A$2:$K$18,6,FALSE)</f>
        <v>16</v>
      </c>
      <c r="H15" s="36">
        <f>vlookup(A15,'December 2022'!$A$2:$K$18,7,FALSE)</f>
        <v>185</v>
      </c>
      <c r="I15" s="39">
        <f t="shared" si="2"/>
        <v>124</v>
      </c>
      <c r="J15" s="36">
        <f>vlookup(A15,'December 2022'!$A$2:$K$18,8,FALSE)</f>
        <v>91</v>
      </c>
      <c r="K15" s="39">
        <f t="shared" si="3"/>
        <v>0</v>
      </c>
      <c r="L15" s="36">
        <f>vlookup(A15,'December 2022'!$A$2:$K$18,9,FALSE)</f>
        <v>711</v>
      </c>
      <c r="M15" s="39">
        <f t="shared" si="4"/>
        <v>-10</v>
      </c>
      <c r="N15" s="36">
        <f>vlookup(A15,'December 2022'!$A$2:$K$18,10,FALSE)</f>
        <v>0</v>
      </c>
      <c r="O15" s="36">
        <f>vlookup(A15,'December 2022'!$A$2:$K$18,11,FALSE)</f>
        <v>711</v>
      </c>
      <c r="P15" s="39">
        <f t="shared" si="5"/>
        <v>-10</v>
      </c>
    </row>
    <row r="16">
      <c r="A16" s="38">
        <f>IF(OR(YEAR(WORKDAY($A$2,row(A14),Holidays!$B$2:$B$18))=2022,YEAR(WORKDAY($A$2,row(A14),Holidays!$B$2:$B$18))=2023),WORKDAY($A$2,row(A14),Holidays!$B$2:$B$18))</f>
        <v>44916</v>
      </c>
      <c r="B16" s="36">
        <f>vlookup(A16,'December 2022'!$A$2:$K$18,2,FALSE)</f>
        <v>0</v>
      </c>
      <c r="C16" s="36">
        <f>vlookup(A16,'December 2022'!$A$2:$K$18,3,FALSE)</f>
        <v>25</v>
      </c>
      <c r="D16" s="36">
        <f>vlookup(A16,'December 2022'!$A$2:$K$18,4,FALSE)</f>
        <v>25</v>
      </c>
      <c r="E16" s="39">
        <f t="shared" si="1"/>
        <v>-6</v>
      </c>
      <c r="F16" s="36">
        <f>vlookup(A16,'December 2022'!$A$2:$K$18,5,FALSE)</f>
        <v>138</v>
      </c>
      <c r="G16" s="36">
        <f>vlookup(A16,'December 2022'!$A$2:$K$18,6,FALSE)</f>
        <v>12</v>
      </c>
      <c r="H16" s="36">
        <f>vlookup(A16,'December 2022'!$A$2:$K$18,7,FALSE)</f>
        <v>175</v>
      </c>
      <c r="I16" s="39">
        <f t="shared" si="2"/>
        <v>-10</v>
      </c>
      <c r="J16" s="36">
        <f>vlookup(A16,'December 2022'!$A$2:$K$18,8,FALSE)</f>
        <v>85</v>
      </c>
      <c r="K16" s="39">
        <f t="shared" si="3"/>
        <v>-6</v>
      </c>
      <c r="L16" s="36">
        <f>vlookup(A16,'December 2022'!$A$2:$K$18,9,FALSE)</f>
        <v>711</v>
      </c>
      <c r="M16" s="39">
        <f t="shared" si="4"/>
        <v>0</v>
      </c>
      <c r="N16" s="36">
        <f>vlookup(A16,'December 2022'!$A$2:$K$18,10,FALSE)</f>
        <v>0</v>
      </c>
      <c r="O16" s="36">
        <f>vlookup(A16,'December 2022'!$A$2:$K$18,11,FALSE)</f>
        <v>711</v>
      </c>
      <c r="P16" s="39">
        <f t="shared" si="5"/>
        <v>0</v>
      </c>
    </row>
    <row r="17">
      <c r="A17" s="38">
        <f>IF(OR(YEAR(WORKDAY($A$2,row(A15),Holidays!$B$2:$B$18))=2022,YEAR(WORKDAY($A$2,row(A15),Holidays!$B$2:$B$18))=2023),WORKDAY($A$2,row(A15),Holidays!$B$2:$B$18))</f>
        <v>44917</v>
      </c>
      <c r="B17" s="36">
        <f>vlookup(A17,'December 2022'!$A$2:$K$18,2,FALSE)</f>
        <v>4</v>
      </c>
      <c r="C17" s="36">
        <f>vlookup(A17,'December 2022'!$A$2:$K$18,3,FALSE)</f>
        <v>36</v>
      </c>
      <c r="D17" s="36">
        <f>vlookup(A17,'December 2022'!$A$2:$K$18,4,FALSE)</f>
        <v>40</v>
      </c>
      <c r="E17" s="39">
        <f t="shared" si="1"/>
        <v>15</v>
      </c>
      <c r="F17" s="36">
        <f>vlookup(A17,'December 2022'!$A$2:$K$18,5,FALSE)</f>
        <v>124</v>
      </c>
      <c r="G17" s="36">
        <f>vlookup(A17,'December 2022'!$A$2:$K$18,6,FALSE)</f>
        <v>0</v>
      </c>
      <c r="H17" s="36">
        <f>vlookup(A17,'December 2022'!$A$2:$K$18,7,FALSE)</f>
        <v>164</v>
      </c>
      <c r="I17" s="39">
        <f t="shared" si="2"/>
        <v>-11</v>
      </c>
      <c r="J17" s="36">
        <f>vlookup(A17,'December 2022'!$A$2:$K$18,8,FALSE)</f>
        <v>85</v>
      </c>
      <c r="K17" s="39">
        <f t="shared" si="3"/>
        <v>0</v>
      </c>
      <c r="L17" s="36">
        <f>vlookup(A17,'December 2022'!$A$2:$K$18,9,FALSE)</f>
        <v>689</v>
      </c>
      <c r="M17" s="39">
        <f t="shared" si="4"/>
        <v>-22</v>
      </c>
      <c r="N17" s="36">
        <f>vlookup(A17,'December 2022'!$A$2:$K$18,10,FALSE)</f>
        <v>0</v>
      </c>
      <c r="O17" s="36">
        <f>vlookup(A17,'December 2022'!$A$2:$K$18,11,FALSE)</f>
        <v>689</v>
      </c>
      <c r="P17" s="39">
        <f t="shared" si="5"/>
        <v>-22</v>
      </c>
    </row>
    <row r="18">
      <c r="A18" s="38">
        <f>IF(OR(YEAR(WORKDAY($A$2,row(A16),Holidays!$B$2:$B$18))=2022,YEAR(WORKDAY($A$2,row(A16),Holidays!$B$2:$B$18))=2023),WORKDAY($A$2,row(A16),Holidays!$B$2:$B$18))</f>
        <v>44918</v>
      </c>
      <c r="B18" s="36">
        <f>vlookup(A18,'December 2022'!$A$2:$K$18,2,FALSE)</f>
        <v>4</v>
      </c>
      <c r="C18" s="36">
        <f>vlookup(A18,'December 2022'!$A$2:$K$18,3,FALSE)</f>
        <v>48</v>
      </c>
      <c r="D18" s="36">
        <f>vlookup(A18,'December 2022'!$A$2:$K$18,4,FALSE)</f>
        <v>52</v>
      </c>
      <c r="E18" s="39">
        <f t="shared" si="1"/>
        <v>12</v>
      </c>
      <c r="F18" s="36">
        <f>vlookup(A18,'December 2022'!$A$2:$K$18,5,FALSE)</f>
        <v>112</v>
      </c>
      <c r="G18" s="36">
        <f>vlookup(A18,'December 2022'!$A$2:$K$18,6,FALSE)</f>
        <v>4</v>
      </c>
      <c r="H18" s="36">
        <f>vlookup(A18,'December 2022'!$A$2:$K$18,7,FALSE)</f>
        <v>168</v>
      </c>
      <c r="I18" s="39">
        <f t="shared" si="2"/>
        <v>4</v>
      </c>
      <c r="J18" s="36">
        <f>vlookup(A18,'December 2022'!$A$2:$K$18,8,FALSE)</f>
        <v>85</v>
      </c>
      <c r="K18" s="39">
        <f t="shared" si="3"/>
        <v>0</v>
      </c>
      <c r="L18" s="36">
        <f>vlookup(A18,'December 2022'!$A$2:$K$18,9,FALSE)</f>
        <v>689</v>
      </c>
      <c r="M18" s="39">
        <f t="shared" si="4"/>
        <v>0</v>
      </c>
      <c r="N18" s="36">
        <f>vlookup(A18,'December 2022'!$A$2:$K$18,10,FALSE)</f>
        <v>0</v>
      </c>
      <c r="O18" s="36">
        <f>vlookup(A18,'December 2022'!$A$2:$K$18,11,FALSE)</f>
        <v>689</v>
      </c>
      <c r="P18" s="39">
        <f t="shared" si="5"/>
        <v>0</v>
      </c>
    </row>
    <row r="19">
      <c r="A19" s="38">
        <f>IF(OR(YEAR(WORKDAY($A$2,row(A17),Holidays!$B$2:$B$18))=2022,YEAR(WORKDAY($A$2,row(A17),Holidays!$B$2:$B$18))=2023),WORKDAY($A$2,row(A17),Holidays!$B$2:$B$18))</f>
        <v>44929</v>
      </c>
      <c r="B19" s="36">
        <f>vlookup($A19,'January 2023'!$A$2:$P$21,column(),FALSE)</f>
        <v>18</v>
      </c>
      <c r="C19" s="36">
        <f>vlookup($A19,'January 2023'!$A$2:$P$21,column(),FALSE)</f>
        <v>63</v>
      </c>
      <c r="D19" s="36">
        <f>vlookup($A19,'January 2023'!$A$2:$P$21,column(),FALSE)</f>
        <v>81</v>
      </c>
      <c r="E19" s="39">
        <f>vlookup($A19,'January 2023'!$A$2:$P$21,column(),FALSE)</f>
        <v>29</v>
      </c>
      <c r="F19" s="36">
        <f>vlookup($A19,'January 2023'!$A$2:$P$21,column(),FALSE)</f>
        <v>98</v>
      </c>
      <c r="G19" s="36">
        <f>vlookup($A19,'January 2023'!$A$2:$P$21,column(),FALSE)</f>
        <v>0</v>
      </c>
      <c r="H19" s="36">
        <f>vlookup($A19,'January 2023'!$A$2:$P$21,column(),FALSE)</f>
        <v>179</v>
      </c>
      <c r="I19" s="39">
        <f>vlookup($A19,'January 2023'!$A$2:$P$21,column(),FALSE)</f>
        <v>11</v>
      </c>
      <c r="J19" s="36">
        <f>vlookup($A19,'January 2023'!$A$2:$P$21,column(),FALSE)</f>
        <v>92</v>
      </c>
      <c r="K19" s="39">
        <f>vlookup($A19,'January 2023'!$A$2:$P$21,column(),FALSE)</f>
        <v>7</v>
      </c>
      <c r="L19" s="36">
        <f>vlookup($A19,'January 2023'!$A$2:$P$21,column(),FALSE)</f>
        <v>684</v>
      </c>
      <c r="M19" s="39">
        <f>vlookup($A19,'January 2023'!$A$2:$P$21,column(),FALSE)</f>
        <v>-5</v>
      </c>
      <c r="N19" s="36">
        <f>vlookup($A19,'January 2023'!$A$2:$P$21,column(),FALSE)</f>
        <v>0</v>
      </c>
      <c r="O19" s="36">
        <f>vlookup($A19,'January 2023'!$A$2:$P$21,column(),FALSE)</f>
        <v>684</v>
      </c>
      <c r="P19" s="39">
        <f>vlookup($A19,'January 2023'!$A$2:$P$21,column(),FALSE)</f>
        <v>-5</v>
      </c>
    </row>
    <row r="20">
      <c r="A20" s="38">
        <f>IF(OR(YEAR(WORKDAY($A$2,row(A18),Holidays!$B$2:$B$18))=2022,YEAR(WORKDAY($A$2,row(A18),Holidays!$B$2:$B$18))=2023),WORKDAY($A$2,row(A18),Holidays!$B$2:$B$18))</f>
        <v>44930</v>
      </c>
      <c r="B20" s="36">
        <f>vlookup($A20,'January 2023'!$A$2:$P$21,column(),FALSE)</f>
        <v>18</v>
      </c>
      <c r="C20" s="36">
        <f>vlookup($A20,'January 2023'!$A$2:$P$21,column(),FALSE)</f>
        <v>72</v>
      </c>
      <c r="D20" s="36">
        <f>vlookup($A20,'January 2023'!$A$2:$P$21,column(),FALSE)</f>
        <v>90</v>
      </c>
      <c r="E20" s="39">
        <f>vlookup($A20,'January 2023'!$A$2:$P$21,column(),FALSE)</f>
        <v>9</v>
      </c>
      <c r="F20" s="36">
        <f>vlookup($A20,'January 2023'!$A$2:$P$21,column(),FALSE)</f>
        <v>89</v>
      </c>
      <c r="G20" s="36">
        <f>vlookup($A20,'January 2023'!$A$2:$P$21,column(),FALSE)</f>
        <v>6</v>
      </c>
      <c r="H20" s="36">
        <f>vlookup($A20,'January 2023'!$A$2:$P$21,column(),FALSE)</f>
        <v>185</v>
      </c>
      <c r="I20" s="39">
        <f>vlookup($A20,'January 2023'!$A$2:$P$21,column(),FALSE)</f>
        <v>6</v>
      </c>
      <c r="J20" s="36">
        <f>vlookup($A20,'January 2023'!$A$2:$P$21,column(),FALSE)</f>
        <v>92</v>
      </c>
      <c r="K20" s="39">
        <f>vlookup($A20,'January 2023'!$A$2:$P$21,column(),FALSE)</f>
        <v>0</v>
      </c>
      <c r="L20" s="36">
        <f>vlookup($A20,'January 2023'!$A$2:$P$21,column(),FALSE)</f>
        <v>679</v>
      </c>
      <c r="M20" s="39">
        <f>vlookup($A20,'January 2023'!$A$2:$P$21,column(),FALSE)</f>
        <v>-5</v>
      </c>
      <c r="N20" s="36">
        <f>vlookup($A20,'January 2023'!$A$2:$P$21,column(),FALSE)</f>
        <v>0</v>
      </c>
      <c r="O20" s="36">
        <f>vlookup($A20,'January 2023'!$A$2:$P$21,column(),FALSE)</f>
        <v>679</v>
      </c>
      <c r="P20" s="39">
        <f>vlookup($A20,'January 2023'!$A$2:$P$21,column(),FALSE)</f>
        <v>-5</v>
      </c>
    </row>
    <row r="21">
      <c r="A21" s="38">
        <f>IF(OR(YEAR(WORKDAY($A$2,row(A19),Holidays!$B$2:$B$18))=2022,YEAR(WORKDAY($A$2,row(A19),Holidays!$B$2:$B$18))=2023),WORKDAY($A$2,row(A19),Holidays!$B$2:$B$18))</f>
        <v>44931</v>
      </c>
      <c r="B21" s="36">
        <f>vlookup($A21,'January 2023'!$A$2:$P$21,column(),FALSE)</f>
        <v>24</v>
      </c>
      <c r="C21" s="36">
        <f>vlookup($A21,'January 2023'!$A$2:$P$21,column(),FALSE)</f>
        <v>80</v>
      </c>
      <c r="D21" s="36">
        <f>vlookup($A21,'January 2023'!$A$2:$P$21,column(),FALSE)</f>
        <v>104</v>
      </c>
      <c r="E21" s="39">
        <f>vlookup($A21,'January 2023'!$A$2:$P$21,column(),FALSE)</f>
        <v>14</v>
      </c>
      <c r="F21" s="36">
        <f>vlookup($A21,'January 2023'!$A$2:$P$21,column(),FALSE)</f>
        <v>76</v>
      </c>
      <c r="G21" s="36">
        <f>vlookup($A21,'January 2023'!$A$2:$P$21,column(),FALSE)</f>
        <v>0</v>
      </c>
      <c r="H21" s="36">
        <f>vlookup($A21,'January 2023'!$A$2:$P$21,column(),FALSE)</f>
        <v>180</v>
      </c>
      <c r="I21" s="39">
        <f>vlookup($A21,'January 2023'!$A$2:$P$21,column(),FALSE)</f>
        <v>-5</v>
      </c>
      <c r="J21" s="36">
        <f>vlookup($A21,'January 2023'!$A$2:$P$21,column(),FALSE)</f>
        <v>92</v>
      </c>
      <c r="K21" s="39">
        <f>vlookup($A21,'January 2023'!$A$2:$P$21,column(),FALSE)</f>
        <v>0</v>
      </c>
      <c r="L21" s="36">
        <f>vlookup($A21,'January 2023'!$A$2:$P$21,column(),FALSE)</f>
        <v>679</v>
      </c>
      <c r="M21" s="39">
        <f>vlookup($A21,'January 2023'!$A$2:$P$21,column(),FALSE)</f>
        <v>0</v>
      </c>
      <c r="N21" s="36">
        <f>vlookup($A21,'January 2023'!$A$2:$P$21,column(),FALSE)</f>
        <v>0</v>
      </c>
      <c r="O21" s="36">
        <f>vlookup($A21,'January 2023'!$A$2:$P$21,column(),FALSE)</f>
        <v>679</v>
      </c>
      <c r="P21" s="39">
        <f>vlookup($A21,'January 2023'!$A$2:$P$21,column(),FALSE)</f>
        <v>0</v>
      </c>
    </row>
    <row r="22">
      <c r="A22" s="38">
        <f>IF(OR(YEAR(WORKDAY($A$2,row(A20),Holidays!$B$2:$B$18))=2022,YEAR(WORKDAY($A$2,row(A20),Holidays!$B$2:$B$18))=2023),WORKDAY($A$2,row(A20),Holidays!$B$2:$B$18))</f>
        <v>44932</v>
      </c>
      <c r="B22" s="36">
        <f>vlookup($A22,'January 2023'!$A$2:$P$21,column(),FALSE)</f>
        <v>24</v>
      </c>
      <c r="C22" s="36">
        <f>vlookup($A22,'January 2023'!$A$2:$P$21,column(),FALSE)</f>
        <v>90</v>
      </c>
      <c r="D22" s="36">
        <f>vlookup($A22,'January 2023'!$A$2:$P$21,column(),FALSE)</f>
        <v>114</v>
      </c>
      <c r="E22" s="39">
        <f>vlookup($A22,'January 2023'!$A$2:$P$21,column(),FALSE)</f>
        <v>10</v>
      </c>
      <c r="F22" s="36">
        <f>vlookup($A22,'January 2023'!$A$2:$P$21,column(),FALSE)</f>
        <v>66</v>
      </c>
      <c r="G22" s="36">
        <f>vlookup($A22,'January 2023'!$A$2:$P$21,column(),FALSE)</f>
        <v>0</v>
      </c>
      <c r="H22" s="36">
        <f>vlookup($A22,'January 2023'!$A$2:$P$21,column(),FALSE)</f>
        <v>180</v>
      </c>
      <c r="I22" s="39">
        <f>vlookup($A22,'January 2023'!$A$2:$P$21,column(),FALSE)</f>
        <v>0</v>
      </c>
      <c r="J22" s="36">
        <f>vlookup($A22,'January 2023'!$A$2:$P$21,column(),FALSE)</f>
        <v>92</v>
      </c>
      <c r="K22" s="39">
        <f>vlookup($A22,'January 2023'!$A$2:$P$21,column(),FALSE)</f>
        <v>0</v>
      </c>
      <c r="L22" s="36">
        <f>vlookup($A22,'January 2023'!$A$2:$P$21,column(),FALSE)</f>
        <v>679</v>
      </c>
      <c r="M22" s="39">
        <f>vlookup($A22,'January 2023'!$A$2:$P$21,column(),FALSE)</f>
        <v>0</v>
      </c>
      <c r="N22" s="36">
        <f>vlookup($A22,'January 2023'!$A$2:$P$21,column(),FALSE)</f>
        <v>0</v>
      </c>
      <c r="O22" s="36">
        <f>vlookup($A22,'January 2023'!$A$2:$P$21,column(),FALSE)</f>
        <v>679</v>
      </c>
      <c r="P22" s="39">
        <f>vlookup($A22,'January 2023'!$A$2:$P$21,column(),FALSE)</f>
        <v>0</v>
      </c>
    </row>
    <row r="23">
      <c r="A23" s="38">
        <f>IF(OR(YEAR(WORKDAY($A$2,row(A21),Holidays!$B$2:$B$18))=2022,YEAR(WORKDAY($A$2,row(A21),Holidays!$B$2:$B$18))=2023),WORKDAY($A$2,row(A21),Holidays!$B$2:$B$18))</f>
        <v>44935</v>
      </c>
      <c r="B23" s="36">
        <f>vlookup($A23,'January 2023'!$A$2:$P$21,column(),FALSE)</f>
        <v>24</v>
      </c>
      <c r="C23" s="36">
        <f>vlookup($A23,'January 2023'!$A$2:$P$21,column(),FALSE)</f>
        <v>92</v>
      </c>
      <c r="D23" s="36">
        <f>vlookup($A23,'January 2023'!$A$2:$P$21,column(),FALSE)</f>
        <v>116</v>
      </c>
      <c r="E23" s="39">
        <f>vlookup($A23,'January 2023'!$A$2:$P$21,column(),FALSE)</f>
        <v>2</v>
      </c>
      <c r="F23" s="36">
        <f>vlookup($A23,'January 2023'!$A$2:$P$21,column(),FALSE)</f>
        <v>59</v>
      </c>
      <c r="G23" s="36">
        <f>vlookup($A23,'January 2023'!$A$2:$P$21,column(),FALSE)</f>
        <v>11</v>
      </c>
      <c r="H23" s="36">
        <f>vlookup($A23,'January 2023'!$A$2:$P$21,column(),FALSE)</f>
        <v>186</v>
      </c>
      <c r="I23" s="39">
        <f>vlookup($A23,'January 2023'!$A$2:$P$21,column(),FALSE)</f>
        <v>6</v>
      </c>
      <c r="J23" s="36">
        <f>vlookup($A23,'January 2023'!$A$2:$P$21,column(),FALSE)</f>
        <v>92</v>
      </c>
      <c r="K23" s="39">
        <f>vlookup($A23,'January 2023'!$A$2:$P$21,column(),FALSE)</f>
        <v>0</v>
      </c>
      <c r="L23" s="36">
        <f>vlookup($A23,'January 2023'!$A$2:$P$21,column(),FALSE)</f>
        <v>676</v>
      </c>
      <c r="M23" s="39">
        <f>vlookup($A23,'January 2023'!$A$2:$P$21,column(),FALSE)</f>
        <v>-3</v>
      </c>
      <c r="N23" s="36">
        <f>vlookup($A23,'January 2023'!$A$2:$P$21,column(),FALSE)</f>
        <v>0</v>
      </c>
      <c r="O23" s="36">
        <f>vlookup($A23,'January 2023'!$A$2:$P$21,column(),FALSE)</f>
        <v>676</v>
      </c>
      <c r="P23" s="39">
        <f>vlookup($A23,'January 2023'!$A$2:$P$21,column(),FALSE)</f>
        <v>-3</v>
      </c>
    </row>
    <row r="24">
      <c r="A24" s="38">
        <f>IF(OR(YEAR(WORKDAY($A$2,row(A22),Holidays!$B$2:$B$18))=2022,YEAR(WORKDAY($A$2,row(A22),Holidays!$B$2:$B$18))=2023),WORKDAY($A$2,row(A22),Holidays!$B$2:$B$18))</f>
        <v>44936</v>
      </c>
      <c r="B24" s="36">
        <f>vlookup($A24,'January 2023'!$A$2:$P$21,column(),FALSE)</f>
        <v>35</v>
      </c>
      <c r="C24" s="36">
        <f>vlookup($A24,'January 2023'!$A$2:$P$21,column(),FALSE)</f>
        <v>102</v>
      </c>
      <c r="D24" s="36">
        <f>vlookup($A24,'January 2023'!$A$2:$P$21,column(),FALSE)</f>
        <v>137</v>
      </c>
      <c r="E24" s="39">
        <f>vlookup($A24,'January 2023'!$A$2:$P$21,column(),FALSE)</f>
        <v>21</v>
      </c>
      <c r="F24" s="36">
        <f>vlookup($A24,'January 2023'!$A$2:$P$21,column(),FALSE)</f>
        <v>49</v>
      </c>
      <c r="G24" s="36">
        <f>vlookup($A24,'January 2023'!$A$2:$P$21,column(),FALSE)</f>
        <v>4</v>
      </c>
      <c r="H24" s="36">
        <f>vlookup($A24,'January 2023'!$A$2:$P$21,column(),FALSE)</f>
        <v>190</v>
      </c>
      <c r="I24" s="39">
        <f>vlookup($A24,'January 2023'!$A$2:$P$21,column(),FALSE)</f>
        <v>4</v>
      </c>
      <c r="J24" s="36">
        <f>vlookup($A24,'January 2023'!$A$2:$P$21,column(),FALSE)</f>
        <v>92</v>
      </c>
      <c r="K24" s="39">
        <f>vlookup($A24,'January 2023'!$A$2:$P$21,column(),FALSE)</f>
        <v>0</v>
      </c>
      <c r="L24" s="36">
        <f>vlookup($A24,'January 2023'!$A$2:$P$21,column(),FALSE)</f>
        <v>676</v>
      </c>
      <c r="M24" s="39">
        <f>vlookup($A24,'January 2023'!$A$2:$P$21,column(),FALSE)</f>
        <v>0</v>
      </c>
      <c r="N24" s="36">
        <f>vlookup($A24,'January 2023'!$A$2:$P$21,column(),FALSE)</f>
        <v>0</v>
      </c>
      <c r="O24" s="36">
        <f>vlookup($A24,'January 2023'!$A$2:$P$21,column(),FALSE)</f>
        <v>676</v>
      </c>
      <c r="P24" s="39">
        <f>vlookup($A24,'January 2023'!$A$2:$P$21,column(),FALSE)</f>
        <v>0</v>
      </c>
    </row>
    <row r="25">
      <c r="A25" s="38">
        <f>IF(OR(YEAR(WORKDAY($A$2,row(A23),Holidays!$B$2:$B$18))=2022,YEAR(WORKDAY($A$2,row(A23),Holidays!$B$2:$B$18))=2023),WORKDAY($A$2,row(A23),Holidays!$B$2:$B$18))</f>
        <v>44937</v>
      </c>
      <c r="B25" s="36">
        <f>vlookup($A25,'January 2023'!$A$2:$P$21,column(),FALSE)</f>
        <v>38</v>
      </c>
      <c r="C25" s="36">
        <f>vlookup($A25,'January 2023'!$A$2:$P$21,column(),FALSE)</f>
        <v>113</v>
      </c>
      <c r="D25" s="36">
        <f>vlookup($A25,'January 2023'!$A$2:$P$21,column(),FALSE)</f>
        <v>151</v>
      </c>
      <c r="E25" s="39">
        <f>vlookup($A25,'January 2023'!$A$2:$P$21,column(),FALSE)</f>
        <v>14</v>
      </c>
      <c r="F25" s="36">
        <f>vlookup($A25,'January 2023'!$A$2:$P$21,column(),FALSE)</f>
        <v>39</v>
      </c>
      <c r="G25" s="36">
        <f>vlookup($A25,'January 2023'!$A$2:$P$21,column(),FALSE)</f>
        <v>2</v>
      </c>
      <c r="H25" s="36">
        <f>vlookup($A25,'January 2023'!$A$2:$P$21,column(),FALSE)</f>
        <v>192</v>
      </c>
      <c r="I25" s="39">
        <f>vlookup($A25,'January 2023'!$A$2:$P$21,column(),FALSE)</f>
        <v>2</v>
      </c>
      <c r="J25" s="36">
        <f>vlookup($A25,'January 2023'!$A$2:$P$21,column(),FALSE)</f>
        <v>93</v>
      </c>
      <c r="K25" s="39">
        <f>vlookup($A25,'January 2023'!$A$2:$P$21,column(),FALSE)</f>
        <v>1</v>
      </c>
      <c r="L25" s="36">
        <f>vlookup($A25,'January 2023'!$A$2:$P$21,column(),FALSE)</f>
        <v>661</v>
      </c>
      <c r="M25" s="39">
        <f>vlookup($A25,'January 2023'!$A$2:$P$21,column(),FALSE)</f>
        <v>-15</v>
      </c>
      <c r="N25" s="36">
        <f>vlookup($A25,'January 2023'!$A$2:$P$21,column(),FALSE)</f>
        <v>0</v>
      </c>
      <c r="O25" s="36">
        <f>vlookup($A25,'January 2023'!$A$2:$P$21,column(),FALSE)</f>
        <v>661</v>
      </c>
      <c r="P25" s="39">
        <f>vlookup($A25,'January 2023'!$A$2:$P$21,column(),FALSE)</f>
        <v>-15</v>
      </c>
    </row>
    <row r="26">
      <c r="A26" s="38">
        <f>IF(OR(YEAR(WORKDAY($A$2,row(A24),Holidays!$B$2:$B$18))=2022,YEAR(WORKDAY($A$2,row(A24),Holidays!$B$2:$B$18))=2023),WORKDAY($A$2,row(A24),Holidays!$B$2:$B$18))</f>
        <v>44938</v>
      </c>
      <c r="B26" s="36" t="str">
        <f>vlookup($A26,'January 2023'!$A$2:$P$21,column(),FALSE)</f>
        <v/>
      </c>
      <c r="C26" s="36" t="str">
        <f>vlookup($A26,'January 2023'!$A$2:$P$21,column(),FALSE)</f>
        <v/>
      </c>
      <c r="D26" s="36">
        <f>vlookup($A26,'January 2023'!$A$2:$P$21,column(),FALSE)</f>
        <v>0</v>
      </c>
      <c r="E26" s="39">
        <f>vlookup($A26,'January 2023'!$A$2:$P$21,column(),FALSE)</f>
        <v>-151</v>
      </c>
      <c r="F26" s="36" t="str">
        <f>vlookup($A26,'January 2023'!$A$2:$P$21,column(),FALSE)</f>
        <v/>
      </c>
      <c r="G26" s="36" t="str">
        <f>vlookup($A26,'January 2023'!$A$2:$P$21,column(),FALSE)</f>
        <v/>
      </c>
      <c r="H26" s="36">
        <f>vlookup($A26,'January 2023'!$A$2:$P$21,column(),FALSE)</f>
        <v>0</v>
      </c>
      <c r="I26" s="39">
        <f>vlookup($A26,'January 2023'!$A$2:$P$21,column(),FALSE)</f>
        <v>-192</v>
      </c>
      <c r="J26" s="36" t="str">
        <f>vlookup($A26,'January 2023'!$A$2:$P$21,column(),FALSE)</f>
        <v/>
      </c>
      <c r="K26" s="39">
        <f>vlookup($A26,'January 2023'!$A$2:$P$21,column(),FALSE)</f>
        <v>-93</v>
      </c>
      <c r="L26" s="36" t="str">
        <f>vlookup($A26,'January 2023'!$A$2:$P$21,column(),FALSE)</f>
        <v/>
      </c>
      <c r="M26" s="39">
        <f>vlookup($A26,'January 2023'!$A$2:$P$21,column(),FALSE)</f>
        <v>-661</v>
      </c>
      <c r="N26" s="36" t="str">
        <f>vlookup($A26,'January 2023'!$A$2:$P$21,column(),FALSE)</f>
        <v/>
      </c>
      <c r="O26" s="36">
        <f>vlookup($A26,'January 2023'!$A$2:$P$21,column(),FALSE)</f>
        <v>0</v>
      </c>
      <c r="P26" s="39">
        <f>vlookup($A26,'January 2023'!$A$2:$P$21,column(),FALSE)</f>
        <v>-661</v>
      </c>
    </row>
    <row r="27">
      <c r="A27" s="38">
        <f>IF(OR(YEAR(WORKDAY($A$2,row(A25),Holidays!$B$2:$B$18))=2022,YEAR(WORKDAY($A$2,row(A25),Holidays!$B$2:$B$18))=2023),WORKDAY($A$2,row(A25),Holidays!$B$2:$B$18))</f>
        <v>44939</v>
      </c>
      <c r="B27" s="36" t="str">
        <f>vlookup($A27,'January 2023'!$A$2:$P$21,column(),FALSE)</f>
        <v/>
      </c>
      <c r="C27" s="36" t="str">
        <f>vlookup($A27,'January 2023'!$A$2:$P$21,column(),FALSE)</f>
        <v/>
      </c>
      <c r="D27" s="36">
        <f>vlookup($A27,'January 2023'!$A$2:$P$21,column(),FALSE)</f>
        <v>0</v>
      </c>
      <c r="E27" s="39">
        <f>vlookup($A27,'January 2023'!$A$2:$P$21,column(),FALSE)</f>
        <v>0</v>
      </c>
      <c r="F27" s="36" t="str">
        <f>vlookup($A27,'January 2023'!$A$2:$P$21,column(),FALSE)</f>
        <v/>
      </c>
      <c r="G27" s="36" t="str">
        <f>vlookup($A27,'January 2023'!$A$2:$P$21,column(),FALSE)</f>
        <v/>
      </c>
      <c r="H27" s="36">
        <f>vlookup($A27,'January 2023'!$A$2:$P$21,column(),FALSE)</f>
        <v>0</v>
      </c>
      <c r="I27" s="39">
        <f>vlookup($A27,'January 2023'!$A$2:$P$21,column(),FALSE)</f>
        <v>0</v>
      </c>
      <c r="J27" s="36" t="str">
        <f>vlookup($A27,'January 2023'!$A$2:$P$21,column(),FALSE)</f>
        <v/>
      </c>
      <c r="K27" s="39">
        <f>vlookup($A27,'January 2023'!$A$2:$P$21,column(),FALSE)</f>
        <v>0</v>
      </c>
      <c r="L27" s="36" t="str">
        <f>vlookup($A27,'January 2023'!$A$2:$P$21,column(),FALSE)</f>
        <v/>
      </c>
      <c r="M27" s="39">
        <f>vlookup($A27,'January 2023'!$A$2:$P$21,column(),FALSE)</f>
        <v>0</v>
      </c>
      <c r="N27" s="36" t="str">
        <f>vlookup($A27,'January 2023'!$A$2:$P$21,column(),FALSE)</f>
        <v/>
      </c>
      <c r="O27" s="36">
        <f>vlookup($A27,'January 2023'!$A$2:$P$21,column(),FALSE)</f>
        <v>0</v>
      </c>
      <c r="P27" s="39">
        <f>vlookup($A27,'January 2023'!$A$2:$P$21,column(),FALSE)</f>
        <v>0</v>
      </c>
    </row>
    <row r="28">
      <c r="A28" s="38">
        <f>IF(OR(YEAR(WORKDAY($A$2,row(A26),Holidays!$B$2:$B$18))=2022,YEAR(WORKDAY($A$2,row(A26),Holidays!$B$2:$B$18))=2023),WORKDAY($A$2,row(A26),Holidays!$B$2:$B$18))</f>
        <v>44943</v>
      </c>
      <c r="B28" s="36" t="str">
        <f>vlookup($A28,'January 2023'!$A$2:$P$21,column(),FALSE)</f>
        <v/>
      </c>
      <c r="C28" s="36" t="str">
        <f>vlookup($A28,'January 2023'!$A$2:$P$21,column(),FALSE)</f>
        <v/>
      </c>
      <c r="D28" s="36">
        <f>vlookup($A28,'January 2023'!$A$2:$P$21,column(),FALSE)</f>
        <v>0</v>
      </c>
      <c r="E28" s="39">
        <f>vlookup($A28,'January 2023'!$A$2:$P$21,column(),FALSE)</f>
        <v>0</v>
      </c>
      <c r="F28" s="36" t="str">
        <f>vlookup($A28,'January 2023'!$A$2:$P$21,column(),FALSE)</f>
        <v/>
      </c>
      <c r="G28" s="36" t="str">
        <f>vlookup($A28,'January 2023'!$A$2:$P$21,column(),FALSE)</f>
        <v/>
      </c>
      <c r="H28" s="36">
        <f>vlookup($A28,'January 2023'!$A$2:$P$21,column(),FALSE)</f>
        <v>0</v>
      </c>
      <c r="I28" s="39">
        <f>vlookup($A28,'January 2023'!$A$2:$P$21,column(),FALSE)</f>
        <v>0</v>
      </c>
      <c r="J28" s="36" t="str">
        <f>vlookup($A28,'January 2023'!$A$2:$P$21,column(),FALSE)</f>
        <v/>
      </c>
      <c r="K28" s="39">
        <f>vlookup($A28,'January 2023'!$A$2:$P$21,column(),FALSE)</f>
        <v>0</v>
      </c>
      <c r="L28" s="36" t="str">
        <f>vlookup($A28,'January 2023'!$A$2:$P$21,column(),FALSE)</f>
        <v/>
      </c>
      <c r="M28" s="39">
        <f>vlookup($A28,'January 2023'!$A$2:$P$21,column(),FALSE)</f>
        <v>0</v>
      </c>
      <c r="N28" s="36" t="str">
        <f>vlookup($A28,'January 2023'!$A$2:$P$21,column(),FALSE)</f>
        <v/>
      </c>
      <c r="O28" s="36">
        <f>vlookup($A28,'January 2023'!$A$2:$P$21,column(),FALSE)</f>
        <v>0</v>
      </c>
      <c r="P28" s="39">
        <f>vlookup($A28,'January 2023'!$A$2:$P$21,column(),FALSE)</f>
        <v>0</v>
      </c>
    </row>
    <row r="29">
      <c r="A29" s="38">
        <f>IF(OR(YEAR(WORKDAY($A$2,row(A27),Holidays!$B$2:$B$18))=2022,YEAR(WORKDAY($A$2,row(A27),Holidays!$B$2:$B$18))=2023),WORKDAY($A$2,row(A27),Holidays!$B$2:$B$18))</f>
        <v>44944</v>
      </c>
      <c r="B29" s="36" t="str">
        <f>vlookup($A29,'January 2023'!$A$2:$P$21,column(),FALSE)</f>
        <v/>
      </c>
      <c r="C29" s="36" t="str">
        <f>vlookup($A29,'January 2023'!$A$2:$P$21,column(),FALSE)</f>
        <v/>
      </c>
      <c r="D29" s="36">
        <f>vlookup($A29,'January 2023'!$A$2:$P$21,column(),FALSE)</f>
        <v>0</v>
      </c>
      <c r="E29" s="39">
        <f>vlookup($A29,'January 2023'!$A$2:$P$21,column(),FALSE)</f>
        <v>0</v>
      </c>
      <c r="F29" s="36" t="str">
        <f>vlookup($A29,'January 2023'!$A$2:$P$21,column(),FALSE)</f>
        <v/>
      </c>
      <c r="G29" s="36" t="str">
        <f>vlookup($A29,'January 2023'!$A$2:$P$21,column(),FALSE)</f>
        <v/>
      </c>
      <c r="H29" s="36">
        <f>vlookup($A29,'January 2023'!$A$2:$P$21,column(),FALSE)</f>
        <v>0</v>
      </c>
      <c r="I29" s="39">
        <f>vlookup($A29,'January 2023'!$A$2:$P$21,column(),FALSE)</f>
        <v>0</v>
      </c>
      <c r="J29" s="36" t="str">
        <f>vlookup($A29,'January 2023'!$A$2:$P$21,column(),FALSE)</f>
        <v/>
      </c>
      <c r="K29" s="39">
        <f>vlookup($A29,'January 2023'!$A$2:$P$21,column(),FALSE)</f>
        <v>0</v>
      </c>
      <c r="L29" s="36" t="str">
        <f>vlookup($A29,'January 2023'!$A$2:$P$21,column(),FALSE)</f>
        <v/>
      </c>
      <c r="M29" s="39">
        <f>vlookup($A29,'January 2023'!$A$2:$P$21,column(),FALSE)</f>
        <v>0</v>
      </c>
      <c r="N29" s="36" t="str">
        <f>vlookup($A29,'January 2023'!$A$2:$P$21,column(),FALSE)</f>
        <v/>
      </c>
      <c r="O29" s="36">
        <f>vlookup($A29,'January 2023'!$A$2:$P$21,column(),FALSE)</f>
        <v>0</v>
      </c>
      <c r="P29" s="39">
        <f>vlookup($A29,'January 2023'!$A$2:$P$21,column(),FALSE)</f>
        <v>0</v>
      </c>
    </row>
    <row r="30">
      <c r="A30" s="38">
        <f>IF(OR(YEAR(WORKDAY($A$2,row(A28),Holidays!$B$2:$B$18))=2022,YEAR(WORKDAY($A$2,row(A28),Holidays!$B$2:$B$18))=2023),WORKDAY($A$2,row(A28),Holidays!$B$2:$B$18))</f>
        <v>44945</v>
      </c>
      <c r="B30" s="36" t="str">
        <f>vlookup($A30,'January 2023'!$A$2:$P$21,column(),FALSE)</f>
        <v/>
      </c>
      <c r="C30" s="36" t="str">
        <f>vlookup($A30,'January 2023'!$A$2:$P$21,column(),FALSE)</f>
        <v/>
      </c>
      <c r="D30" s="36">
        <f>vlookup($A30,'January 2023'!$A$2:$P$21,column(),FALSE)</f>
        <v>0</v>
      </c>
      <c r="E30" s="39">
        <f>vlookup($A30,'January 2023'!$A$2:$P$21,column(),FALSE)</f>
        <v>0</v>
      </c>
      <c r="F30" s="36" t="str">
        <f>vlookup($A30,'January 2023'!$A$2:$P$21,column(),FALSE)</f>
        <v/>
      </c>
      <c r="G30" s="36" t="str">
        <f>vlookup($A30,'January 2023'!$A$2:$P$21,column(),FALSE)</f>
        <v/>
      </c>
      <c r="H30" s="36">
        <f>vlookup($A30,'January 2023'!$A$2:$P$21,column(),FALSE)</f>
        <v>0</v>
      </c>
      <c r="I30" s="39">
        <f>vlookup($A30,'January 2023'!$A$2:$P$21,column(),FALSE)</f>
        <v>0</v>
      </c>
      <c r="J30" s="36" t="str">
        <f>vlookup($A30,'January 2023'!$A$2:$P$21,column(),FALSE)</f>
        <v/>
      </c>
      <c r="K30" s="39">
        <f>vlookup($A30,'January 2023'!$A$2:$P$21,column(),FALSE)</f>
        <v>0</v>
      </c>
      <c r="L30" s="36" t="str">
        <f>vlookup($A30,'January 2023'!$A$2:$P$21,column(),FALSE)</f>
        <v/>
      </c>
      <c r="M30" s="39">
        <f>vlookup($A30,'January 2023'!$A$2:$P$21,column(),FALSE)</f>
        <v>0</v>
      </c>
      <c r="N30" s="36" t="str">
        <f>vlookup($A30,'January 2023'!$A$2:$P$21,column(),FALSE)</f>
        <v/>
      </c>
      <c r="O30" s="36">
        <f>vlookup($A30,'January 2023'!$A$2:$P$21,column(),FALSE)</f>
        <v>0</v>
      </c>
      <c r="P30" s="39">
        <f>vlookup($A30,'January 2023'!$A$2:$P$21,column(),FALSE)</f>
        <v>0</v>
      </c>
    </row>
    <row r="31">
      <c r="A31" s="38">
        <f>IF(OR(YEAR(WORKDAY($A$2,row(A29),Holidays!$B$2:$B$18))=2022,YEAR(WORKDAY($A$2,row(A29),Holidays!$B$2:$B$18))=2023),WORKDAY($A$2,row(A29),Holidays!$B$2:$B$18))</f>
        <v>44946</v>
      </c>
      <c r="B31" s="36" t="str">
        <f>vlookup($A31,'January 2023'!$A$2:$P$21,column(),FALSE)</f>
        <v/>
      </c>
      <c r="C31" s="36" t="str">
        <f>vlookup($A31,'January 2023'!$A$2:$P$21,column(),FALSE)</f>
        <v/>
      </c>
      <c r="D31" s="36">
        <f>vlookup($A31,'January 2023'!$A$2:$P$21,column(),FALSE)</f>
        <v>0</v>
      </c>
      <c r="E31" s="39">
        <f>vlookup($A31,'January 2023'!$A$2:$P$21,column(),FALSE)</f>
        <v>0</v>
      </c>
      <c r="F31" s="36" t="str">
        <f>vlookup($A31,'January 2023'!$A$2:$P$21,column(),FALSE)</f>
        <v/>
      </c>
      <c r="G31" s="36" t="str">
        <f>vlookup($A31,'January 2023'!$A$2:$P$21,column(),FALSE)</f>
        <v/>
      </c>
      <c r="H31" s="36">
        <f>vlookup($A31,'January 2023'!$A$2:$P$21,column(),FALSE)</f>
        <v>0</v>
      </c>
      <c r="I31" s="39">
        <f>vlookup($A31,'January 2023'!$A$2:$P$21,column(),FALSE)</f>
        <v>0</v>
      </c>
      <c r="J31" s="36" t="str">
        <f>vlookup($A31,'January 2023'!$A$2:$P$21,column(),FALSE)</f>
        <v/>
      </c>
      <c r="K31" s="39">
        <f>vlookup($A31,'January 2023'!$A$2:$P$21,column(),FALSE)</f>
        <v>0</v>
      </c>
      <c r="L31" s="36" t="str">
        <f>vlookup($A31,'January 2023'!$A$2:$P$21,column(),FALSE)</f>
        <v/>
      </c>
      <c r="M31" s="39">
        <f>vlookup($A31,'January 2023'!$A$2:$P$21,column(),FALSE)</f>
        <v>0</v>
      </c>
      <c r="N31" s="36" t="str">
        <f>vlookup($A31,'January 2023'!$A$2:$P$21,column(),FALSE)</f>
        <v/>
      </c>
      <c r="O31" s="36">
        <f>vlookup($A31,'January 2023'!$A$2:$P$21,column(),FALSE)</f>
        <v>0</v>
      </c>
      <c r="P31" s="39">
        <f>vlookup($A31,'January 2023'!$A$2:$P$21,column(),FALSE)</f>
        <v>0</v>
      </c>
    </row>
    <row r="32">
      <c r="A32" s="38">
        <f>IF(OR(YEAR(WORKDAY($A$2,row(A30),Holidays!$B$2:$B$18))=2022,YEAR(WORKDAY($A$2,row(A30),Holidays!$B$2:$B$18))=2023),WORKDAY($A$2,row(A30),Holidays!$B$2:$B$18))</f>
        <v>44949</v>
      </c>
      <c r="B32" s="36" t="str">
        <f>vlookup($A32,'January 2023'!$A$2:$P$21,column(),FALSE)</f>
        <v/>
      </c>
      <c r="C32" s="36" t="str">
        <f>vlookup($A32,'January 2023'!$A$2:$P$21,column(),FALSE)</f>
        <v/>
      </c>
      <c r="D32" s="36">
        <f>vlookup($A32,'January 2023'!$A$2:$P$21,column(),FALSE)</f>
        <v>0</v>
      </c>
      <c r="E32" s="39">
        <f>vlookup($A32,'January 2023'!$A$2:$P$21,column(),FALSE)</f>
        <v>0</v>
      </c>
      <c r="F32" s="36" t="str">
        <f>vlookup($A32,'January 2023'!$A$2:$P$21,column(),FALSE)</f>
        <v/>
      </c>
      <c r="G32" s="36" t="str">
        <f>vlookup($A32,'January 2023'!$A$2:$P$21,column(),FALSE)</f>
        <v/>
      </c>
      <c r="H32" s="36">
        <f>vlookup($A32,'January 2023'!$A$2:$P$21,column(),FALSE)</f>
        <v>0</v>
      </c>
      <c r="I32" s="39">
        <f>vlookup($A32,'January 2023'!$A$2:$P$21,column(),FALSE)</f>
        <v>0</v>
      </c>
      <c r="J32" s="36" t="str">
        <f>vlookup($A32,'January 2023'!$A$2:$P$21,column(),FALSE)</f>
        <v/>
      </c>
      <c r="K32" s="39">
        <f>vlookup($A32,'January 2023'!$A$2:$P$21,column(),FALSE)</f>
        <v>0</v>
      </c>
      <c r="L32" s="36" t="str">
        <f>vlookup($A32,'January 2023'!$A$2:$P$21,column(),FALSE)</f>
        <v/>
      </c>
      <c r="M32" s="39">
        <f>vlookup($A32,'January 2023'!$A$2:$P$21,column(),FALSE)</f>
        <v>0</v>
      </c>
      <c r="N32" s="36" t="str">
        <f>vlookup($A32,'January 2023'!$A$2:$P$21,column(),FALSE)</f>
        <v/>
      </c>
      <c r="O32" s="36">
        <f>vlookup($A32,'January 2023'!$A$2:$P$21,column(),FALSE)</f>
        <v>0</v>
      </c>
      <c r="P32" s="39">
        <f>vlookup($A32,'January 2023'!$A$2:$P$21,column(),FALSE)</f>
        <v>0</v>
      </c>
    </row>
    <row r="33">
      <c r="A33" s="38">
        <f>IF(OR(YEAR(WORKDAY($A$2,row(A31),Holidays!$B$2:$B$18))=2022,YEAR(WORKDAY($A$2,row(A31),Holidays!$B$2:$B$18))=2023),WORKDAY($A$2,row(A31),Holidays!$B$2:$B$18))</f>
        <v>44950</v>
      </c>
      <c r="B33" s="36" t="str">
        <f>vlookup($A33,'January 2023'!$A$2:$P$21,column(),FALSE)</f>
        <v/>
      </c>
      <c r="C33" s="36" t="str">
        <f>vlookup($A33,'January 2023'!$A$2:$P$21,column(),FALSE)</f>
        <v/>
      </c>
      <c r="D33" s="36">
        <f>vlookup($A33,'January 2023'!$A$2:$P$21,column(),FALSE)</f>
        <v>0</v>
      </c>
      <c r="E33" s="39">
        <f>vlookup($A33,'January 2023'!$A$2:$P$21,column(),FALSE)</f>
        <v>0</v>
      </c>
      <c r="F33" s="36" t="str">
        <f>vlookup($A33,'January 2023'!$A$2:$P$21,column(),FALSE)</f>
        <v/>
      </c>
      <c r="G33" s="36" t="str">
        <f>vlookup($A33,'January 2023'!$A$2:$P$21,column(),FALSE)</f>
        <v/>
      </c>
      <c r="H33" s="36">
        <f>vlookup($A33,'January 2023'!$A$2:$P$21,column(),FALSE)</f>
        <v>0</v>
      </c>
      <c r="I33" s="39">
        <f>vlookup($A33,'January 2023'!$A$2:$P$21,column(),FALSE)</f>
        <v>0</v>
      </c>
      <c r="J33" s="36" t="str">
        <f>vlookup($A33,'January 2023'!$A$2:$P$21,column(),FALSE)</f>
        <v/>
      </c>
      <c r="K33" s="39">
        <f>vlookup($A33,'January 2023'!$A$2:$P$21,column(),FALSE)</f>
        <v>0</v>
      </c>
      <c r="L33" s="36" t="str">
        <f>vlookup($A33,'January 2023'!$A$2:$P$21,column(),FALSE)</f>
        <v/>
      </c>
      <c r="M33" s="39">
        <f>vlookup($A33,'January 2023'!$A$2:$P$21,column(),FALSE)</f>
        <v>0</v>
      </c>
      <c r="N33" s="36" t="str">
        <f>vlookup($A33,'January 2023'!$A$2:$P$21,column(),FALSE)</f>
        <v/>
      </c>
      <c r="O33" s="36">
        <f>vlookup($A33,'January 2023'!$A$2:$P$21,column(),FALSE)</f>
        <v>0</v>
      </c>
      <c r="P33" s="39">
        <f>vlookup($A33,'January 2023'!$A$2:$P$21,column(),FALSE)</f>
        <v>0</v>
      </c>
    </row>
    <row r="34">
      <c r="A34" s="38">
        <f>IF(OR(YEAR(WORKDAY($A$2,row(A32),Holidays!$B$2:$B$18))=2022,YEAR(WORKDAY($A$2,row(A32),Holidays!$B$2:$B$18))=2023),WORKDAY($A$2,row(A32),Holidays!$B$2:$B$18))</f>
        <v>44951</v>
      </c>
      <c r="B34" s="36" t="str">
        <f>vlookup($A34,'January 2023'!$A$2:$P$21,column(),FALSE)</f>
        <v/>
      </c>
      <c r="C34" s="36" t="str">
        <f>vlookup($A34,'January 2023'!$A$2:$P$21,column(),FALSE)</f>
        <v/>
      </c>
      <c r="D34" s="36">
        <f>vlookup($A34,'January 2023'!$A$2:$P$21,column(),FALSE)</f>
        <v>0</v>
      </c>
      <c r="E34" s="39">
        <f>vlookup($A34,'January 2023'!$A$2:$P$21,column(),FALSE)</f>
        <v>0</v>
      </c>
      <c r="F34" s="36" t="str">
        <f>vlookup($A34,'January 2023'!$A$2:$P$21,column(),FALSE)</f>
        <v/>
      </c>
      <c r="G34" s="36" t="str">
        <f>vlookup($A34,'January 2023'!$A$2:$P$21,column(),FALSE)</f>
        <v/>
      </c>
      <c r="H34" s="36">
        <f>vlookup($A34,'January 2023'!$A$2:$P$21,column(),FALSE)</f>
        <v>0</v>
      </c>
      <c r="I34" s="39">
        <f>vlookup($A34,'January 2023'!$A$2:$P$21,column(),FALSE)</f>
        <v>0</v>
      </c>
      <c r="J34" s="36" t="str">
        <f>vlookup($A34,'January 2023'!$A$2:$P$21,column(),FALSE)</f>
        <v/>
      </c>
      <c r="K34" s="39">
        <f>vlookup($A34,'January 2023'!$A$2:$P$21,column(),FALSE)</f>
        <v>0</v>
      </c>
      <c r="L34" s="36" t="str">
        <f>vlookup($A34,'January 2023'!$A$2:$P$21,column(),FALSE)</f>
        <v/>
      </c>
      <c r="M34" s="39">
        <f>vlookup($A34,'January 2023'!$A$2:$P$21,column(),FALSE)</f>
        <v>0</v>
      </c>
      <c r="N34" s="36" t="str">
        <f>vlookup($A34,'January 2023'!$A$2:$P$21,column(),FALSE)</f>
        <v/>
      </c>
      <c r="O34" s="36">
        <f>vlookup($A34,'January 2023'!$A$2:$P$21,column(),FALSE)</f>
        <v>0</v>
      </c>
      <c r="P34" s="39">
        <f>vlookup($A34,'January 2023'!$A$2:$P$21,column(),FALSE)</f>
        <v>0</v>
      </c>
    </row>
    <row r="35">
      <c r="A35" s="38">
        <f>IF(OR(YEAR(WORKDAY($A$2,row(A33),Holidays!$B$2:$B$18))=2022,YEAR(WORKDAY($A$2,row(A33),Holidays!$B$2:$B$18))=2023),WORKDAY($A$2,row(A33),Holidays!$B$2:$B$18))</f>
        <v>44952</v>
      </c>
      <c r="B35" s="36" t="str">
        <f>vlookup($A35,'January 2023'!$A$2:$P$21,column(),FALSE)</f>
        <v/>
      </c>
      <c r="C35" s="36" t="str">
        <f>vlookup($A35,'January 2023'!$A$2:$P$21,column(),FALSE)</f>
        <v/>
      </c>
      <c r="D35" s="36">
        <f>vlookup($A35,'January 2023'!$A$2:$P$21,column(),FALSE)</f>
        <v>0</v>
      </c>
      <c r="E35" s="39">
        <f>vlookup($A35,'January 2023'!$A$2:$P$21,column(),FALSE)</f>
        <v>0</v>
      </c>
      <c r="F35" s="36" t="str">
        <f>vlookup($A35,'January 2023'!$A$2:$P$21,column(),FALSE)</f>
        <v/>
      </c>
      <c r="G35" s="36" t="str">
        <f>vlookup($A35,'January 2023'!$A$2:$P$21,column(),FALSE)</f>
        <v/>
      </c>
      <c r="H35" s="36">
        <f>vlookup($A35,'January 2023'!$A$2:$P$21,column(),FALSE)</f>
        <v>0</v>
      </c>
      <c r="I35" s="39">
        <f>vlookup($A35,'January 2023'!$A$2:$P$21,column(),FALSE)</f>
        <v>0</v>
      </c>
      <c r="J35" s="36" t="str">
        <f>vlookup($A35,'January 2023'!$A$2:$P$21,column(),FALSE)</f>
        <v/>
      </c>
      <c r="K35" s="39">
        <f>vlookup($A35,'January 2023'!$A$2:$P$21,column(),FALSE)</f>
        <v>0</v>
      </c>
      <c r="L35" s="36" t="str">
        <f>vlookup($A35,'January 2023'!$A$2:$P$21,column(),FALSE)</f>
        <v/>
      </c>
      <c r="M35" s="39">
        <f>vlookup($A35,'January 2023'!$A$2:$P$21,column(),FALSE)</f>
        <v>0</v>
      </c>
      <c r="N35" s="36" t="str">
        <f>vlookup($A35,'January 2023'!$A$2:$P$21,column(),FALSE)</f>
        <v/>
      </c>
      <c r="O35" s="36">
        <f>vlookup($A35,'January 2023'!$A$2:$P$21,column(),FALSE)</f>
        <v>0</v>
      </c>
      <c r="P35" s="39">
        <f>vlookup($A35,'January 2023'!$A$2:$P$21,column(),FALSE)</f>
        <v>0</v>
      </c>
    </row>
    <row r="36">
      <c r="A36" s="38">
        <f>IF(OR(YEAR(WORKDAY($A$2,row(A34),Holidays!$B$2:$B$18))=2022,YEAR(WORKDAY($A$2,row(A34),Holidays!$B$2:$B$18))=2023),WORKDAY($A$2,row(A34),Holidays!$B$2:$B$18))</f>
        <v>44953</v>
      </c>
      <c r="B36" s="36" t="str">
        <f>vlookup($A36,'January 2023'!$A$2:$P$21,column(),FALSE)</f>
        <v/>
      </c>
      <c r="C36" s="36" t="str">
        <f>vlookup($A36,'January 2023'!$A$2:$P$21,column(),FALSE)</f>
        <v/>
      </c>
      <c r="D36" s="36">
        <f>vlookup($A36,'January 2023'!$A$2:$P$21,column(),FALSE)</f>
        <v>0</v>
      </c>
      <c r="E36" s="39">
        <f>vlookup($A36,'January 2023'!$A$2:$P$21,column(),FALSE)</f>
        <v>0</v>
      </c>
      <c r="F36" s="36" t="str">
        <f>vlookup($A36,'January 2023'!$A$2:$P$21,column(),FALSE)</f>
        <v/>
      </c>
      <c r="G36" s="36" t="str">
        <f>vlookup($A36,'January 2023'!$A$2:$P$21,column(),FALSE)</f>
        <v/>
      </c>
      <c r="H36" s="36">
        <f>vlookup($A36,'January 2023'!$A$2:$P$21,column(),FALSE)</f>
        <v>0</v>
      </c>
      <c r="I36" s="39">
        <f>vlookup($A36,'January 2023'!$A$2:$P$21,column(),FALSE)</f>
        <v>0</v>
      </c>
      <c r="J36" s="36" t="str">
        <f>vlookup($A36,'January 2023'!$A$2:$P$21,column(),FALSE)</f>
        <v/>
      </c>
      <c r="K36" s="39">
        <f>vlookup($A36,'January 2023'!$A$2:$P$21,column(),FALSE)</f>
        <v>0</v>
      </c>
      <c r="L36" s="36" t="str">
        <f>vlookup($A36,'January 2023'!$A$2:$P$21,column(),FALSE)</f>
        <v/>
      </c>
      <c r="M36" s="39">
        <f>vlookup($A36,'January 2023'!$A$2:$P$21,column(),FALSE)</f>
        <v>0</v>
      </c>
      <c r="N36" s="36" t="str">
        <f>vlookup($A36,'January 2023'!$A$2:$P$21,column(),FALSE)</f>
        <v/>
      </c>
      <c r="O36" s="36">
        <f>vlookup($A36,'January 2023'!$A$2:$P$21,column(),FALSE)</f>
        <v>0</v>
      </c>
      <c r="P36" s="39">
        <f>vlookup($A36,'January 2023'!$A$2:$P$21,column(),FALSE)</f>
        <v>0</v>
      </c>
    </row>
    <row r="37">
      <c r="A37" s="38">
        <f>IF(OR(YEAR(WORKDAY($A$2,row(A35),Holidays!$B$2:$B$18))=2022,YEAR(WORKDAY($A$2,row(A35),Holidays!$B$2:$B$18))=2023),WORKDAY($A$2,row(A35),Holidays!$B$2:$B$18))</f>
        <v>44956</v>
      </c>
      <c r="B37" s="36" t="str">
        <f>vlookup($A37,'January 2023'!$A$2:$P$21,column(),FALSE)</f>
        <v/>
      </c>
      <c r="C37" s="36" t="str">
        <f>vlookup($A37,'January 2023'!$A$2:$P$21,column(),FALSE)</f>
        <v/>
      </c>
      <c r="D37" s="36">
        <f>vlookup($A37,'January 2023'!$A$2:$P$21,column(),FALSE)</f>
        <v>0</v>
      </c>
      <c r="E37" s="39">
        <f>vlookup($A37,'January 2023'!$A$2:$P$21,column(),FALSE)</f>
        <v>0</v>
      </c>
      <c r="F37" s="36" t="str">
        <f>vlookup($A37,'January 2023'!$A$2:$P$21,column(),FALSE)</f>
        <v/>
      </c>
      <c r="G37" s="36" t="str">
        <f>vlookup($A37,'January 2023'!$A$2:$P$21,column(),FALSE)</f>
        <v/>
      </c>
      <c r="H37" s="36">
        <f>vlookup($A37,'January 2023'!$A$2:$P$21,column(),FALSE)</f>
        <v>0</v>
      </c>
      <c r="I37" s="39">
        <f>vlookup($A37,'January 2023'!$A$2:$P$21,column(),FALSE)</f>
        <v>0</v>
      </c>
      <c r="J37" s="36" t="str">
        <f>vlookup($A37,'January 2023'!$A$2:$P$21,column(),FALSE)</f>
        <v/>
      </c>
      <c r="K37" s="39">
        <f>vlookup($A37,'January 2023'!$A$2:$P$21,column(),FALSE)</f>
        <v>0</v>
      </c>
      <c r="L37" s="36" t="str">
        <f>vlookup($A37,'January 2023'!$A$2:$P$21,column(),FALSE)</f>
        <v/>
      </c>
      <c r="M37" s="39">
        <f>vlookup($A37,'January 2023'!$A$2:$P$21,column(),FALSE)</f>
        <v>0</v>
      </c>
      <c r="N37" s="36" t="str">
        <f>vlookup($A37,'January 2023'!$A$2:$P$21,column(),FALSE)</f>
        <v/>
      </c>
      <c r="O37" s="36">
        <f>vlookup($A37,'January 2023'!$A$2:$P$21,column(),FALSE)</f>
        <v>0</v>
      </c>
      <c r="P37" s="39">
        <f>vlookup($A37,'January 2023'!$A$2:$P$21,column(),FALSE)</f>
        <v>0</v>
      </c>
    </row>
    <row r="38">
      <c r="A38" s="38">
        <f>IF(OR(YEAR(WORKDAY($A$2,row(A36),Holidays!$B$2:$B$18))=2022,YEAR(WORKDAY($A$2,row(A36),Holidays!$B$2:$B$18))=2023),WORKDAY($A$2,row(A36),Holidays!$B$2:$B$18))</f>
        <v>44957</v>
      </c>
      <c r="B38" s="36" t="str">
        <f>vlookup($A38,'January 2023'!$A$2:$P$21,column(),FALSE)</f>
        <v/>
      </c>
      <c r="C38" s="36" t="str">
        <f>vlookup($A38,'January 2023'!$A$2:$P$21,column(),FALSE)</f>
        <v/>
      </c>
      <c r="D38" s="36">
        <f>vlookup($A38,'January 2023'!$A$2:$P$21,column(),FALSE)</f>
        <v>0</v>
      </c>
      <c r="E38" s="39">
        <f>vlookup($A38,'January 2023'!$A$2:$P$21,column(),FALSE)</f>
        <v>0</v>
      </c>
      <c r="F38" s="36" t="str">
        <f>vlookup($A38,'January 2023'!$A$2:$P$21,column(),FALSE)</f>
        <v/>
      </c>
      <c r="G38" s="36" t="str">
        <f>vlookup($A38,'January 2023'!$A$2:$P$21,column(),FALSE)</f>
        <v/>
      </c>
      <c r="H38" s="36">
        <f>vlookup($A38,'January 2023'!$A$2:$P$21,column(),FALSE)</f>
        <v>0</v>
      </c>
      <c r="I38" s="39">
        <f>vlookup($A38,'January 2023'!$A$2:$P$21,column(),FALSE)</f>
        <v>0</v>
      </c>
      <c r="J38" s="36" t="str">
        <f>vlookup($A38,'January 2023'!$A$2:$P$21,column(),FALSE)</f>
        <v/>
      </c>
      <c r="K38" s="39">
        <f>vlookup($A38,'January 2023'!$A$2:$P$21,column(),FALSE)</f>
        <v>0</v>
      </c>
      <c r="L38" s="36" t="str">
        <f>vlookup($A38,'January 2023'!$A$2:$P$21,column(),FALSE)</f>
        <v/>
      </c>
      <c r="M38" s="39">
        <f>vlookup($A38,'January 2023'!$A$2:$P$21,column(),FALSE)</f>
        <v>0</v>
      </c>
      <c r="N38" s="36" t="str">
        <f>vlookup($A38,'January 2023'!$A$2:$P$21,column(),FALSE)</f>
        <v/>
      </c>
      <c r="O38" s="36">
        <f>vlookup($A38,'January 2023'!$A$2:$P$21,column(),FALSE)</f>
        <v>0</v>
      </c>
      <c r="P38" s="39">
        <f>vlookup($A38,'January 2023'!$A$2:$P$21,column(),FALSE)</f>
        <v>0</v>
      </c>
    </row>
    <row r="39">
      <c r="A39" s="38">
        <f>IF(OR(YEAR(WORKDAY($A$2,row(A37),Holidays!$B$2:$B$18))=2022,YEAR(WORKDAY($A$2,row(A37),Holidays!$B$2:$B$18))=2023),WORKDAY($A$2,row(A37),Holidays!$B$2:$B$18))</f>
        <v>44958</v>
      </c>
      <c r="B39" s="36" t="str">
        <f>vlookup($A39,'February 2023'!$A$2:$P$20,column(),FALSE)</f>
        <v/>
      </c>
      <c r="C39" s="36" t="str">
        <f>vlookup($A39,'February 2023'!$A$2:$P$20,column(),FALSE)</f>
        <v/>
      </c>
      <c r="D39" s="36">
        <f>vlookup($A39,'February 2023'!$A$2:$P$20,column(),FALSE)</f>
        <v>0</v>
      </c>
      <c r="E39" s="39">
        <f>vlookup($A39,'February 2023'!$A$2:$P$20,column(),FALSE)</f>
        <v>0</v>
      </c>
      <c r="F39" s="36" t="str">
        <f>vlookup($A39,'February 2023'!$A$2:$P$20,column(),FALSE)</f>
        <v/>
      </c>
      <c r="G39" s="36" t="str">
        <f>vlookup($A39,'February 2023'!$A$2:$P$20,column(),FALSE)</f>
        <v/>
      </c>
      <c r="H39" s="36">
        <f>vlookup($A39,'February 2023'!$A$2:$P$20,column(),FALSE)</f>
        <v>0</v>
      </c>
      <c r="I39" s="39">
        <f>vlookup($A39,'February 2023'!$A$2:$P$20,column(),FALSE)</f>
        <v>0</v>
      </c>
      <c r="J39" s="36" t="str">
        <f>vlookup($A39,'February 2023'!$A$2:$P$20,column(),FALSE)</f>
        <v/>
      </c>
      <c r="K39" s="39">
        <f>vlookup($A39,'February 2023'!$A$2:$P$20,column(),FALSE)</f>
        <v>0</v>
      </c>
      <c r="L39" s="36" t="str">
        <f>vlookup($A39,'February 2023'!$A$2:$P$20,column(),FALSE)</f>
        <v/>
      </c>
      <c r="M39" s="39">
        <f>vlookup($A39,'February 2023'!$A$2:$P$20,column(),FALSE)</f>
        <v>0</v>
      </c>
      <c r="N39" s="36" t="str">
        <f>vlookup($A39,'February 2023'!$A$2:$P$20,column(),FALSE)</f>
        <v/>
      </c>
      <c r="O39" s="36">
        <f>vlookup($A39,'February 2023'!$A$2:$P$20,column(),FALSE)</f>
        <v>0</v>
      </c>
      <c r="P39" s="39">
        <f>vlookup($A39,'February 2023'!$A$2:$P$20,column(),FALSE)</f>
        <v>0</v>
      </c>
    </row>
    <row r="40">
      <c r="A40" s="38">
        <f>IF(OR(YEAR(WORKDAY($A$2,row(A38),Holidays!$B$2:$B$18))=2022,YEAR(WORKDAY($A$2,row(A38),Holidays!$B$2:$B$18))=2023),WORKDAY($A$2,row(A38),Holidays!$B$2:$B$18))</f>
        <v>44959</v>
      </c>
      <c r="B40" s="36" t="str">
        <f>vlookup($A40,'February 2023'!$A$2:$P$20,column(),FALSE)</f>
        <v/>
      </c>
      <c r="C40" s="36" t="str">
        <f>vlookup($A40,'February 2023'!$A$2:$P$20,column(),FALSE)</f>
        <v/>
      </c>
      <c r="D40" s="36">
        <f>vlookup($A40,'February 2023'!$A$2:$P$20,column(),FALSE)</f>
        <v>0</v>
      </c>
      <c r="E40" s="39">
        <f>vlookup($A40,'February 2023'!$A$2:$P$20,column(),FALSE)</f>
        <v>0</v>
      </c>
      <c r="F40" s="36" t="str">
        <f>vlookup($A40,'February 2023'!$A$2:$P$20,column(),FALSE)</f>
        <v/>
      </c>
      <c r="G40" s="36" t="str">
        <f>vlookup($A40,'February 2023'!$A$2:$P$20,column(),FALSE)</f>
        <v/>
      </c>
      <c r="H40" s="36">
        <f>vlookup($A40,'February 2023'!$A$2:$P$20,column(),FALSE)</f>
        <v>0</v>
      </c>
      <c r="I40" s="39">
        <f>vlookup($A40,'February 2023'!$A$2:$P$20,column(),FALSE)</f>
        <v>0</v>
      </c>
      <c r="J40" s="36" t="str">
        <f>vlookup($A40,'February 2023'!$A$2:$P$20,column(),FALSE)</f>
        <v/>
      </c>
      <c r="K40" s="39">
        <f>vlookup($A40,'February 2023'!$A$2:$P$20,column(),FALSE)</f>
        <v>0</v>
      </c>
      <c r="L40" s="36" t="str">
        <f>vlookup($A40,'February 2023'!$A$2:$P$20,column(),FALSE)</f>
        <v/>
      </c>
      <c r="M40" s="39">
        <f>vlookup($A40,'February 2023'!$A$2:$P$20,column(),FALSE)</f>
        <v>0</v>
      </c>
      <c r="N40" s="36" t="str">
        <f>vlookup($A40,'February 2023'!$A$2:$P$20,column(),FALSE)</f>
        <v/>
      </c>
      <c r="O40" s="36">
        <f>vlookup($A40,'February 2023'!$A$2:$P$20,column(),FALSE)</f>
        <v>0</v>
      </c>
      <c r="P40" s="39">
        <f>vlookup($A40,'February 2023'!$A$2:$P$20,column(),FALSE)</f>
        <v>0</v>
      </c>
    </row>
    <row r="41">
      <c r="A41" s="38">
        <f>IF(OR(YEAR(WORKDAY($A$2,row(A39),Holidays!$B$2:$B$18))=2022,YEAR(WORKDAY($A$2,row(A39),Holidays!$B$2:$B$18))=2023),WORKDAY($A$2,row(A39),Holidays!$B$2:$B$18))</f>
        <v>44960</v>
      </c>
      <c r="B41" s="36" t="str">
        <f>vlookup($A41,'February 2023'!$A$2:$P$20,column(),FALSE)</f>
        <v/>
      </c>
      <c r="C41" s="36" t="str">
        <f>vlookup($A41,'February 2023'!$A$2:$P$20,column(),FALSE)</f>
        <v/>
      </c>
      <c r="D41" s="36">
        <f>vlookup($A41,'February 2023'!$A$2:$P$20,column(),FALSE)</f>
        <v>0</v>
      </c>
      <c r="E41" s="39">
        <f>vlookup($A41,'February 2023'!$A$2:$P$20,column(),FALSE)</f>
        <v>0</v>
      </c>
      <c r="F41" s="36" t="str">
        <f>vlookup($A41,'February 2023'!$A$2:$P$20,column(),FALSE)</f>
        <v/>
      </c>
      <c r="G41" s="36" t="str">
        <f>vlookup($A41,'February 2023'!$A$2:$P$20,column(),FALSE)</f>
        <v/>
      </c>
      <c r="H41" s="36">
        <f>vlookup($A41,'February 2023'!$A$2:$P$20,column(),FALSE)</f>
        <v>0</v>
      </c>
      <c r="I41" s="39">
        <f>vlookup($A41,'February 2023'!$A$2:$P$20,column(),FALSE)</f>
        <v>0</v>
      </c>
      <c r="J41" s="36" t="str">
        <f>vlookup($A41,'February 2023'!$A$2:$P$20,column(),FALSE)</f>
        <v/>
      </c>
      <c r="K41" s="39">
        <f>vlookup($A41,'February 2023'!$A$2:$P$20,column(),FALSE)</f>
        <v>0</v>
      </c>
      <c r="L41" s="36" t="str">
        <f>vlookup($A41,'February 2023'!$A$2:$P$20,column(),FALSE)</f>
        <v/>
      </c>
      <c r="M41" s="39">
        <f>vlookup($A41,'February 2023'!$A$2:$P$20,column(),FALSE)</f>
        <v>0</v>
      </c>
      <c r="N41" s="36" t="str">
        <f>vlookup($A41,'February 2023'!$A$2:$P$20,column(),FALSE)</f>
        <v/>
      </c>
      <c r="O41" s="36">
        <f>vlookup($A41,'February 2023'!$A$2:$P$20,column(),FALSE)</f>
        <v>0</v>
      </c>
      <c r="P41" s="39">
        <f>vlookup($A41,'February 2023'!$A$2:$P$20,column(),FALSE)</f>
        <v>0</v>
      </c>
    </row>
    <row r="42">
      <c r="A42" s="38">
        <f>IF(OR(YEAR(WORKDAY($A$2,row(A40),Holidays!$B$2:$B$18))=2022,YEAR(WORKDAY($A$2,row(A40),Holidays!$B$2:$B$18))=2023),WORKDAY($A$2,row(A40),Holidays!$B$2:$B$18))</f>
        <v>44963</v>
      </c>
      <c r="B42" s="36" t="str">
        <f>vlookup($A42,'February 2023'!$A$2:$P$20,column(),FALSE)</f>
        <v/>
      </c>
      <c r="C42" s="36" t="str">
        <f>vlookup($A42,'February 2023'!$A$2:$P$20,column(),FALSE)</f>
        <v/>
      </c>
      <c r="D42" s="36">
        <f>vlookup($A42,'February 2023'!$A$2:$P$20,column(),FALSE)</f>
        <v>0</v>
      </c>
      <c r="E42" s="39">
        <f>vlookup($A42,'February 2023'!$A$2:$P$20,column(),FALSE)</f>
        <v>0</v>
      </c>
      <c r="F42" s="36" t="str">
        <f>vlookup($A42,'February 2023'!$A$2:$P$20,column(),FALSE)</f>
        <v/>
      </c>
      <c r="G42" s="36" t="str">
        <f>vlookup($A42,'February 2023'!$A$2:$P$20,column(),FALSE)</f>
        <v/>
      </c>
      <c r="H42" s="36">
        <f>vlookup($A42,'February 2023'!$A$2:$P$20,column(),FALSE)</f>
        <v>0</v>
      </c>
      <c r="I42" s="39">
        <f>vlookup($A42,'February 2023'!$A$2:$P$20,column(),FALSE)</f>
        <v>0</v>
      </c>
      <c r="J42" s="36" t="str">
        <f>vlookup($A42,'February 2023'!$A$2:$P$20,column(),FALSE)</f>
        <v/>
      </c>
      <c r="K42" s="39">
        <f>vlookup($A42,'February 2023'!$A$2:$P$20,column(),FALSE)</f>
        <v>0</v>
      </c>
      <c r="L42" s="36" t="str">
        <f>vlookup($A42,'February 2023'!$A$2:$P$20,column(),FALSE)</f>
        <v/>
      </c>
      <c r="M42" s="39">
        <f>vlookup($A42,'February 2023'!$A$2:$P$20,column(),FALSE)</f>
        <v>0</v>
      </c>
      <c r="N42" s="36" t="str">
        <f>vlookup($A42,'February 2023'!$A$2:$P$20,column(),FALSE)</f>
        <v/>
      </c>
      <c r="O42" s="36">
        <f>vlookup($A42,'February 2023'!$A$2:$P$20,column(),FALSE)</f>
        <v>0</v>
      </c>
      <c r="P42" s="39">
        <f>vlookup($A42,'February 2023'!$A$2:$P$20,column(),FALSE)</f>
        <v>0</v>
      </c>
    </row>
    <row r="43">
      <c r="A43" s="38">
        <f>IF(OR(YEAR(WORKDAY($A$2,row(A41),Holidays!$B$2:$B$18))=2022,YEAR(WORKDAY($A$2,row(A41),Holidays!$B$2:$B$18))=2023),WORKDAY($A$2,row(A41),Holidays!$B$2:$B$18))</f>
        <v>44964</v>
      </c>
      <c r="B43" s="36" t="str">
        <f>vlookup($A43,'February 2023'!$A$2:$P$20,column(),FALSE)</f>
        <v/>
      </c>
      <c r="C43" s="36" t="str">
        <f>vlookup($A43,'February 2023'!$A$2:$P$20,column(),FALSE)</f>
        <v/>
      </c>
      <c r="D43" s="36">
        <f>vlookup($A43,'February 2023'!$A$2:$P$20,column(),FALSE)</f>
        <v>0</v>
      </c>
      <c r="E43" s="39">
        <f>vlookup($A43,'February 2023'!$A$2:$P$20,column(),FALSE)</f>
        <v>0</v>
      </c>
      <c r="F43" s="36" t="str">
        <f>vlookup($A43,'February 2023'!$A$2:$P$20,column(),FALSE)</f>
        <v/>
      </c>
      <c r="G43" s="36" t="str">
        <f>vlookup($A43,'February 2023'!$A$2:$P$20,column(),FALSE)</f>
        <v/>
      </c>
      <c r="H43" s="36">
        <f>vlookup($A43,'February 2023'!$A$2:$P$20,column(),FALSE)</f>
        <v>0</v>
      </c>
      <c r="I43" s="39">
        <f>vlookup($A43,'February 2023'!$A$2:$P$20,column(),FALSE)</f>
        <v>0</v>
      </c>
      <c r="J43" s="36" t="str">
        <f>vlookup($A43,'February 2023'!$A$2:$P$20,column(),FALSE)</f>
        <v/>
      </c>
      <c r="K43" s="39">
        <f>vlookup($A43,'February 2023'!$A$2:$P$20,column(),FALSE)</f>
        <v>0</v>
      </c>
      <c r="L43" s="36" t="str">
        <f>vlookup($A43,'February 2023'!$A$2:$P$20,column(),FALSE)</f>
        <v/>
      </c>
      <c r="M43" s="39">
        <f>vlookup($A43,'February 2023'!$A$2:$P$20,column(),FALSE)</f>
        <v>0</v>
      </c>
      <c r="N43" s="36" t="str">
        <f>vlookup($A43,'February 2023'!$A$2:$P$20,column(),FALSE)</f>
        <v/>
      </c>
      <c r="O43" s="36">
        <f>vlookup($A43,'February 2023'!$A$2:$P$20,column(),FALSE)</f>
        <v>0</v>
      </c>
      <c r="P43" s="39">
        <f>vlookup($A43,'February 2023'!$A$2:$P$20,column(),FALSE)</f>
        <v>0</v>
      </c>
    </row>
    <row r="44">
      <c r="A44" s="38">
        <f>IF(OR(YEAR(WORKDAY($A$2,row(A42),Holidays!$B$2:$B$18))=2022,YEAR(WORKDAY($A$2,row(A42),Holidays!$B$2:$B$18))=2023),WORKDAY($A$2,row(A42),Holidays!$B$2:$B$18))</f>
        <v>44965</v>
      </c>
      <c r="B44" s="36" t="str">
        <f>vlookup($A44,'February 2023'!$A$2:$P$20,column(),FALSE)</f>
        <v/>
      </c>
      <c r="C44" s="36" t="str">
        <f>vlookup($A44,'February 2023'!$A$2:$P$20,column(),FALSE)</f>
        <v/>
      </c>
      <c r="D44" s="36">
        <f>vlookup($A44,'February 2023'!$A$2:$P$20,column(),FALSE)</f>
        <v>0</v>
      </c>
      <c r="E44" s="39">
        <f>vlookup($A44,'February 2023'!$A$2:$P$20,column(),FALSE)</f>
        <v>0</v>
      </c>
      <c r="F44" s="36" t="str">
        <f>vlookup($A44,'February 2023'!$A$2:$P$20,column(),FALSE)</f>
        <v/>
      </c>
      <c r="G44" s="36" t="str">
        <f>vlookup($A44,'February 2023'!$A$2:$P$20,column(),FALSE)</f>
        <v/>
      </c>
      <c r="H44" s="36">
        <f>vlookup($A44,'February 2023'!$A$2:$P$20,column(),FALSE)</f>
        <v>0</v>
      </c>
      <c r="I44" s="39">
        <f>vlookup($A44,'February 2023'!$A$2:$P$20,column(),FALSE)</f>
        <v>0</v>
      </c>
      <c r="J44" s="36" t="str">
        <f>vlookup($A44,'February 2023'!$A$2:$P$20,column(),FALSE)</f>
        <v/>
      </c>
      <c r="K44" s="39">
        <f>vlookup($A44,'February 2023'!$A$2:$P$20,column(),FALSE)</f>
        <v>0</v>
      </c>
      <c r="L44" s="36" t="str">
        <f>vlookup($A44,'February 2023'!$A$2:$P$20,column(),FALSE)</f>
        <v/>
      </c>
      <c r="M44" s="39">
        <f>vlookup($A44,'February 2023'!$A$2:$P$20,column(),FALSE)</f>
        <v>0</v>
      </c>
      <c r="N44" s="36" t="str">
        <f>vlookup($A44,'February 2023'!$A$2:$P$20,column(),FALSE)</f>
        <v/>
      </c>
      <c r="O44" s="36">
        <f>vlookup($A44,'February 2023'!$A$2:$P$20,column(),FALSE)</f>
        <v>0</v>
      </c>
      <c r="P44" s="39">
        <f>vlookup($A44,'February 2023'!$A$2:$P$20,column(),FALSE)</f>
        <v>0</v>
      </c>
    </row>
    <row r="45">
      <c r="A45" s="38">
        <f>IF(OR(YEAR(WORKDAY($A$2,row(A43),Holidays!$B$2:$B$18))=2022,YEAR(WORKDAY($A$2,row(A43),Holidays!$B$2:$B$18))=2023),WORKDAY($A$2,row(A43),Holidays!$B$2:$B$18))</f>
        <v>44966</v>
      </c>
      <c r="B45" s="36" t="str">
        <f>vlookup($A45,'February 2023'!$A$2:$P$20,column(),FALSE)</f>
        <v/>
      </c>
      <c r="C45" s="36" t="str">
        <f>vlookup($A45,'February 2023'!$A$2:$P$20,column(),FALSE)</f>
        <v/>
      </c>
      <c r="D45" s="36">
        <f>vlookup($A45,'February 2023'!$A$2:$P$20,column(),FALSE)</f>
        <v>0</v>
      </c>
      <c r="E45" s="39">
        <f>vlookup($A45,'February 2023'!$A$2:$P$20,column(),FALSE)</f>
        <v>0</v>
      </c>
      <c r="F45" s="36" t="str">
        <f>vlookup($A45,'February 2023'!$A$2:$P$20,column(),FALSE)</f>
        <v/>
      </c>
      <c r="G45" s="36" t="str">
        <f>vlookup($A45,'February 2023'!$A$2:$P$20,column(),FALSE)</f>
        <v/>
      </c>
      <c r="H45" s="36">
        <f>vlookup($A45,'February 2023'!$A$2:$P$20,column(),FALSE)</f>
        <v>0</v>
      </c>
      <c r="I45" s="39">
        <f>vlookup($A45,'February 2023'!$A$2:$P$20,column(),FALSE)</f>
        <v>0</v>
      </c>
      <c r="J45" s="36" t="str">
        <f>vlookup($A45,'February 2023'!$A$2:$P$20,column(),FALSE)</f>
        <v/>
      </c>
      <c r="K45" s="39">
        <f>vlookup($A45,'February 2023'!$A$2:$P$20,column(),FALSE)</f>
        <v>0</v>
      </c>
      <c r="L45" s="36" t="str">
        <f>vlookup($A45,'February 2023'!$A$2:$P$20,column(),FALSE)</f>
        <v/>
      </c>
      <c r="M45" s="39">
        <f>vlookup($A45,'February 2023'!$A$2:$P$20,column(),FALSE)</f>
        <v>0</v>
      </c>
      <c r="N45" s="36" t="str">
        <f>vlookup($A45,'February 2023'!$A$2:$P$20,column(),FALSE)</f>
        <v/>
      </c>
      <c r="O45" s="36">
        <f>vlookup($A45,'February 2023'!$A$2:$P$20,column(),FALSE)</f>
        <v>0</v>
      </c>
      <c r="P45" s="39">
        <f>vlookup($A45,'February 2023'!$A$2:$P$20,column(),FALSE)</f>
        <v>0</v>
      </c>
    </row>
    <row r="46">
      <c r="A46" s="38">
        <f>IF(OR(YEAR(WORKDAY($A$2,row(A44),Holidays!$B$2:$B$18))=2022,YEAR(WORKDAY($A$2,row(A44),Holidays!$B$2:$B$18))=2023),WORKDAY($A$2,row(A44),Holidays!$B$2:$B$18))</f>
        <v>44967</v>
      </c>
      <c r="B46" s="36" t="str">
        <f>vlookup($A46,'February 2023'!$A$2:$P$20,column(),FALSE)</f>
        <v/>
      </c>
      <c r="C46" s="36" t="str">
        <f>vlookup($A46,'February 2023'!$A$2:$P$20,column(),FALSE)</f>
        <v/>
      </c>
      <c r="D46" s="36">
        <f>vlookup($A46,'February 2023'!$A$2:$P$20,column(),FALSE)</f>
        <v>0</v>
      </c>
      <c r="E46" s="39">
        <f>vlookup($A46,'February 2023'!$A$2:$P$20,column(),FALSE)</f>
        <v>0</v>
      </c>
      <c r="F46" s="36" t="str">
        <f>vlookup($A46,'February 2023'!$A$2:$P$20,column(),FALSE)</f>
        <v/>
      </c>
      <c r="G46" s="36" t="str">
        <f>vlookup($A46,'February 2023'!$A$2:$P$20,column(),FALSE)</f>
        <v/>
      </c>
      <c r="H46" s="36">
        <f>vlookup($A46,'February 2023'!$A$2:$P$20,column(),FALSE)</f>
        <v>0</v>
      </c>
      <c r="I46" s="39">
        <f>vlookup($A46,'February 2023'!$A$2:$P$20,column(),FALSE)</f>
        <v>0</v>
      </c>
      <c r="J46" s="36" t="str">
        <f>vlookup($A46,'February 2023'!$A$2:$P$20,column(),FALSE)</f>
        <v/>
      </c>
      <c r="K46" s="39">
        <f>vlookup($A46,'February 2023'!$A$2:$P$20,column(),FALSE)</f>
        <v>0</v>
      </c>
      <c r="L46" s="36" t="str">
        <f>vlookup($A46,'February 2023'!$A$2:$P$20,column(),FALSE)</f>
        <v/>
      </c>
      <c r="M46" s="39">
        <f>vlookup($A46,'February 2023'!$A$2:$P$20,column(),FALSE)</f>
        <v>0</v>
      </c>
      <c r="N46" s="36" t="str">
        <f>vlookup($A46,'February 2023'!$A$2:$P$20,column(),FALSE)</f>
        <v/>
      </c>
      <c r="O46" s="36">
        <f>vlookup($A46,'February 2023'!$A$2:$P$20,column(),FALSE)</f>
        <v>0</v>
      </c>
      <c r="P46" s="39">
        <f>vlookup($A46,'February 2023'!$A$2:$P$20,column(),FALSE)</f>
        <v>0</v>
      </c>
    </row>
    <row r="47">
      <c r="A47" s="38">
        <f>IF(OR(YEAR(WORKDAY($A$2,row(A45),Holidays!$B$2:$B$18))=2022,YEAR(WORKDAY($A$2,row(A45),Holidays!$B$2:$B$18))=2023),WORKDAY($A$2,row(A45),Holidays!$B$2:$B$18))</f>
        <v>44970</v>
      </c>
      <c r="B47" s="36" t="str">
        <f>vlookup($A47,'February 2023'!$A$2:$P$20,column(),FALSE)</f>
        <v/>
      </c>
      <c r="C47" s="36" t="str">
        <f>vlookup($A47,'February 2023'!$A$2:$P$20,column(),FALSE)</f>
        <v/>
      </c>
      <c r="D47" s="36">
        <f>vlookup($A47,'February 2023'!$A$2:$P$20,column(),FALSE)</f>
        <v>0</v>
      </c>
      <c r="E47" s="39">
        <f>vlookup($A47,'February 2023'!$A$2:$P$20,column(),FALSE)</f>
        <v>0</v>
      </c>
      <c r="F47" s="36" t="str">
        <f>vlookup($A47,'February 2023'!$A$2:$P$20,column(),FALSE)</f>
        <v/>
      </c>
      <c r="G47" s="36" t="str">
        <f>vlookup($A47,'February 2023'!$A$2:$P$20,column(),FALSE)</f>
        <v/>
      </c>
      <c r="H47" s="36">
        <f>vlookup($A47,'February 2023'!$A$2:$P$20,column(),FALSE)</f>
        <v>0</v>
      </c>
      <c r="I47" s="39">
        <f>vlookup($A47,'February 2023'!$A$2:$P$20,column(),FALSE)</f>
        <v>0</v>
      </c>
      <c r="J47" s="36" t="str">
        <f>vlookup($A47,'February 2023'!$A$2:$P$20,column(),FALSE)</f>
        <v/>
      </c>
      <c r="K47" s="39">
        <f>vlookup($A47,'February 2023'!$A$2:$P$20,column(),FALSE)</f>
        <v>0</v>
      </c>
      <c r="L47" s="36" t="str">
        <f>vlookup($A47,'February 2023'!$A$2:$P$20,column(),FALSE)</f>
        <v/>
      </c>
      <c r="M47" s="39">
        <f>vlookup($A47,'February 2023'!$A$2:$P$20,column(),FALSE)</f>
        <v>0</v>
      </c>
      <c r="N47" s="36" t="str">
        <f>vlookup($A47,'February 2023'!$A$2:$P$20,column(),FALSE)</f>
        <v/>
      </c>
      <c r="O47" s="36">
        <f>vlookup($A47,'February 2023'!$A$2:$P$20,column(),FALSE)</f>
        <v>0</v>
      </c>
      <c r="P47" s="39">
        <f>vlookup($A47,'February 2023'!$A$2:$P$20,column(),FALSE)</f>
        <v>0</v>
      </c>
    </row>
    <row r="48">
      <c r="A48" s="38">
        <f>IF(OR(YEAR(WORKDAY($A$2,row(A46),Holidays!$B$2:$B$18))=2022,YEAR(WORKDAY($A$2,row(A46),Holidays!$B$2:$B$18))=2023),WORKDAY($A$2,row(A46),Holidays!$B$2:$B$18))</f>
        <v>44971</v>
      </c>
      <c r="B48" s="36" t="str">
        <f>vlookup($A48,'February 2023'!$A$2:$P$20,column(),FALSE)</f>
        <v/>
      </c>
      <c r="C48" s="36" t="str">
        <f>vlookup($A48,'February 2023'!$A$2:$P$20,column(),FALSE)</f>
        <v/>
      </c>
      <c r="D48" s="36">
        <f>vlookup($A48,'February 2023'!$A$2:$P$20,column(),FALSE)</f>
        <v>0</v>
      </c>
      <c r="E48" s="39">
        <f>vlookup($A48,'February 2023'!$A$2:$P$20,column(),FALSE)</f>
        <v>0</v>
      </c>
      <c r="F48" s="36" t="str">
        <f>vlookup($A48,'February 2023'!$A$2:$P$20,column(),FALSE)</f>
        <v/>
      </c>
      <c r="G48" s="36" t="str">
        <f>vlookup($A48,'February 2023'!$A$2:$P$20,column(),FALSE)</f>
        <v/>
      </c>
      <c r="H48" s="36">
        <f>vlookup($A48,'February 2023'!$A$2:$P$20,column(),FALSE)</f>
        <v>0</v>
      </c>
      <c r="I48" s="39">
        <f>vlookup($A48,'February 2023'!$A$2:$P$20,column(),FALSE)</f>
        <v>0</v>
      </c>
      <c r="J48" s="36" t="str">
        <f>vlookup($A48,'February 2023'!$A$2:$P$20,column(),FALSE)</f>
        <v/>
      </c>
      <c r="K48" s="39">
        <f>vlookup($A48,'February 2023'!$A$2:$P$20,column(),FALSE)</f>
        <v>0</v>
      </c>
      <c r="L48" s="36" t="str">
        <f>vlookup($A48,'February 2023'!$A$2:$P$20,column(),FALSE)</f>
        <v/>
      </c>
      <c r="M48" s="39">
        <f>vlookup($A48,'February 2023'!$A$2:$P$20,column(),FALSE)</f>
        <v>0</v>
      </c>
      <c r="N48" s="36" t="str">
        <f>vlookup($A48,'February 2023'!$A$2:$P$20,column(),FALSE)</f>
        <v/>
      </c>
      <c r="O48" s="36">
        <f>vlookup($A48,'February 2023'!$A$2:$P$20,column(),FALSE)</f>
        <v>0</v>
      </c>
      <c r="P48" s="39">
        <f>vlookup($A48,'February 2023'!$A$2:$P$20,column(),FALSE)</f>
        <v>0</v>
      </c>
    </row>
    <row r="49">
      <c r="A49" s="38">
        <f>IF(OR(YEAR(WORKDAY($A$2,row(A47),Holidays!$B$2:$B$18))=2022,YEAR(WORKDAY($A$2,row(A47),Holidays!$B$2:$B$18))=2023),WORKDAY($A$2,row(A47),Holidays!$B$2:$B$18))</f>
        <v>44972</v>
      </c>
      <c r="B49" s="36" t="str">
        <f>vlookup($A49,'February 2023'!$A$2:$P$20,column(),FALSE)</f>
        <v/>
      </c>
      <c r="C49" s="36" t="str">
        <f>vlookup($A49,'February 2023'!$A$2:$P$20,column(),FALSE)</f>
        <v/>
      </c>
      <c r="D49" s="36">
        <f>vlookup($A49,'February 2023'!$A$2:$P$20,column(),FALSE)</f>
        <v>0</v>
      </c>
      <c r="E49" s="39">
        <f>vlookup($A49,'February 2023'!$A$2:$P$20,column(),FALSE)</f>
        <v>0</v>
      </c>
      <c r="F49" s="36" t="str">
        <f>vlookup($A49,'February 2023'!$A$2:$P$20,column(),FALSE)</f>
        <v/>
      </c>
      <c r="G49" s="36" t="str">
        <f>vlookup($A49,'February 2023'!$A$2:$P$20,column(),FALSE)</f>
        <v/>
      </c>
      <c r="H49" s="36">
        <f>vlookup($A49,'February 2023'!$A$2:$P$20,column(),FALSE)</f>
        <v>0</v>
      </c>
      <c r="I49" s="39">
        <f>vlookup($A49,'February 2023'!$A$2:$P$20,column(),FALSE)</f>
        <v>0</v>
      </c>
      <c r="J49" s="36" t="str">
        <f>vlookup($A49,'February 2023'!$A$2:$P$20,column(),FALSE)</f>
        <v/>
      </c>
      <c r="K49" s="39">
        <f>vlookup($A49,'February 2023'!$A$2:$P$20,column(),FALSE)</f>
        <v>0</v>
      </c>
      <c r="L49" s="36" t="str">
        <f>vlookup($A49,'February 2023'!$A$2:$P$20,column(),FALSE)</f>
        <v/>
      </c>
      <c r="M49" s="39">
        <f>vlookup($A49,'February 2023'!$A$2:$P$20,column(),FALSE)</f>
        <v>0</v>
      </c>
      <c r="N49" s="36" t="str">
        <f>vlookup($A49,'February 2023'!$A$2:$P$20,column(),FALSE)</f>
        <v/>
      </c>
      <c r="O49" s="36">
        <f>vlookup($A49,'February 2023'!$A$2:$P$20,column(),FALSE)</f>
        <v>0</v>
      </c>
      <c r="P49" s="39">
        <f>vlookup($A49,'February 2023'!$A$2:$P$20,column(),FALSE)</f>
        <v>0</v>
      </c>
    </row>
    <row r="50">
      <c r="A50" s="38">
        <f>IF(OR(YEAR(WORKDAY($A$2,row(A48),Holidays!$B$2:$B$18))=2022,YEAR(WORKDAY($A$2,row(A48),Holidays!$B$2:$B$18))=2023),WORKDAY($A$2,row(A48),Holidays!$B$2:$B$18))</f>
        <v>44973</v>
      </c>
      <c r="B50" s="36" t="str">
        <f>vlookup($A50,'February 2023'!$A$2:$P$20,column(),FALSE)</f>
        <v/>
      </c>
      <c r="C50" s="36" t="str">
        <f>vlookup($A50,'February 2023'!$A$2:$P$20,column(),FALSE)</f>
        <v/>
      </c>
      <c r="D50" s="36">
        <f>vlookup($A50,'February 2023'!$A$2:$P$20,column(),FALSE)</f>
        <v>0</v>
      </c>
      <c r="E50" s="39">
        <f>vlookup($A50,'February 2023'!$A$2:$P$20,column(),FALSE)</f>
        <v>0</v>
      </c>
      <c r="F50" s="36" t="str">
        <f>vlookup($A50,'February 2023'!$A$2:$P$20,column(),FALSE)</f>
        <v/>
      </c>
      <c r="G50" s="36" t="str">
        <f>vlookup($A50,'February 2023'!$A$2:$P$20,column(),FALSE)</f>
        <v/>
      </c>
      <c r="H50" s="36">
        <f>vlookup($A50,'February 2023'!$A$2:$P$20,column(),FALSE)</f>
        <v>0</v>
      </c>
      <c r="I50" s="39">
        <f>vlookup($A50,'February 2023'!$A$2:$P$20,column(),FALSE)</f>
        <v>0</v>
      </c>
      <c r="J50" s="36" t="str">
        <f>vlookup($A50,'February 2023'!$A$2:$P$20,column(),FALSE)</f>
        <v/>
      </c>
      <c r="K50" s="39">
        <f>vlookup($A50,'February 2023'!$A$2:$P$20,column(),FALSE)</f>
        <v>0</v>
      </c>
      <c r="L50" s="36" t="str">
        <f>vlookup($A50,'February 2023'!$A$2:$P$20,column(),FALSE)</f>
        <v/>
      </c>
      <c r="M50" s="39">
        <f>vlookup($A50,'February 2023'!$A$2:$P$20,column(),FALSE)</f>
        <v>0</v>
      </c>
      <c r="N50" s="36" t="str">
        <f>vlookup($A50,'February 2023'!$A$2:$P$20,column(),FALSE)</f>
        <v/>
      </c>
      <c r="O50" s="36">
        <f>vlookup($A50,'February 2023'!$A$2:$P$20,column(),FALSE)</f>
        <v>0</v>
      </c>
      <c r="P50" s="39">
        <f>vlookup($A50,'February 2023'!$A$2:$P$20,column(),FALSE)</f>
        <v>0</v>
      </c>
    </row>
    <row r="51">
      <c r="A51" s="38">
        <f>IF(OR(YEAR(WORKDAY($A$2,row(A49),Holidays!$B$2:$B$18))=2022,YEAR(WORKDAY($A$2,row(A49),Holidays!$B$2:$B$18))=2023),WORKDAY($A$2,row(A49),Holidays!$B$2:$B$18))</f>
        <v>44974</v>
      </c>
      <c r="B51" s="36" t="str">
        <f>vlookup($A51,'February 2023'!$A$2:$P$20,column(),FALSE)</f>
        <v/>
      </c>
      <c r="C51" s="36" t="str">
        <f>vlookup($A51,'February 2023'!$A$2:$P$20,column(),FALSE)</f>
        <v/>
      </c>
      <c r="D51" s="36">
        <f>vlookup($A51,'February 2023'!$A$2:$P$20,column(),FALSE)</f>
        <v>0</v>
      </c>
      <c r="E51" s="39">
        <f>vlookup($A51,'February 2023'!$A$2:$P$20,column(),FALSE)</f>
        <v>0</v>
      </c>
      <c r="F51" s="36" t="str">
        <f>vlookup($A51,'February 2023'!$A$2:$P$20,column(),FALSE)</f>
        <v/>
      </c>
      <c r="G51" s="36" t="str">
        <f>vlookup($A51,'February 2023'!$A$2:$P$20,column(),FALSE)</f>
        <v/>
      </c>
      <c r="H51" s="36">
        <f>vlookup($A51,'February 2023'!$A$2:$P$20,column(),FALSE)</f>
        <v>0</v>
      </c>
      <c r="I51" s="39">
        <f>vlookup($A51,'February 2023'!$A$2:$P$20,column(),FALSE)</f>
        <v>0</v>
      </c>
      <c r="J51" s="36" t="str">
        <f>vlookup($A51,'February 2023'!$A$2:$P$20,column(),FALSE)</f>
        <v/>
      </c>
      <c r="K51" s="39">
        <f>vlookup($A51,'February 2023'!$A$2:$P$20,column(),FALSE)</f>
        <v>0</v>
      </c>
      <c r="L51" s="36" t="str">
        <f>vlookup($A51,'February 2023'!$A$2:$P$20,column(),FALSE)</f>
        <v/>
      </c>
      <c r="M51" s="39">
        <f>vlookup($A51,'February 2023'!$A$2:$P$20,column(),FALSE)</f>
        <v>0</v>
      </c>
      <c r="N51" s="36" t="str">
        <f>vlookup($A51,'February 2023'!$A$2:$P$20,column(),FALSE)</f>
        <v/>
      </c>
      <c r="O51" s="36">
        <f>vlookup($A51,'February 2023'!$A$2:$P$20,column(),FALSE)</f>
        <v>0</v>
      </c>
      <c r="P51" s="39">
        <f>vlookup($A51,'February 2023'!$A$2:$P$20,column(),FALSE)</f>
        <v>0</v>
      </c>
    </row>
    <row r="52">
      <c r="A52" s="38">
        <f>IF(OR(YEAR(WORKDAY($A$2,row(A50),Holidays!$B$2:$B$18))=2022,YEAR(WORKDAY($A$2,row(A50),Holidays!$B$2:$B$18))=2023),WORKDAY($A$2,row(A50),Holidays!$B$2:$B$18))</f>
        <v>44978</v>
      </c>
      <c r="B52" s="36" t="str">
        <f>vlookup($A52,'February 2023'!$A$2:$P$20,column(),FALSE)</f>
        <v/>
      </c>
      <c r="C52" s="36" t="str">
        <f>vlookup($A52,'February 2023'!$A$2:$P$20,column(),FALSE)</f>
        <v/>
      </c>
      <c r="D52" s="36">
        <f>vlookup($A52,'February 2023'!$A$2:$P$20,column(),FALSE)</f>
        <v>0</v>
      </c>
      <c r="E52" s="39">
        <f>vlookup($A52,'February 2023'!$A$2:$P$20,column(),FALSE)</f>
        <v>0</v>
      </c>
      <c r="F52" s="36" t="str">
        <f>vlookup($A52,'February 2023'!$A$2:$P$20,column(),FALSE)</f>
        <v/>
      </c>
      <c r="G52" s="36" t="str">
        <f>vlookup($A52,'February 2023'!$A$2:$P$20,column(),FALSE)</f>
        <v/>
      </c>
      <c r="H52" s="36">
        <f>vlookup($A52,'February 2023'!$A$2:$P$20,column(),FALSE)</f>
        <v>0</v>
      </c>
      <c r="I52" s="39">
        <f>vlookup($A52,'February 2023'!$A$2:$P$20,column(),FALSE)</f>
        <v>0</v>
      </c>
      <c r="J52" s="36" t="str">
        <f>vlookup($A52,'February 2023'!$A$2:$P$20,column(),FALSE)</f>
        <v/>
      </c>
      <c r="K52" s="39">
        <f>vlookup($A52,'February 2023'!$A$2:$P$20,column(),FALSE)</f>
        <v>0</v>
      </c>
      <c r="L52" s="36" t="str">
        <f>vlookup($A52,'February 2023'!$A$2:$P$20,column(),FALSE)</f>
        <v/>
      </c>
      <c r="M52" s="39">
        <f>vlookup($A52,'February 2023'!$A$2:$P$20,column(),FALSE)</f>
        <v>0</v>
      </c>
      <c r="N52" s="36" t="str">
        <f>vlookup($A52,'February 2023'!$A$2:$P$20,column(),FALSE)</f>
        <v/>
      </c>
      <c r="O52" s="36">
        <f>vlookup($A52,'February 2023'!$A$2:$P$20,column(),FALSE)</f>
        <v>0</v>
      </c>
      <c r="P52" s="39">
        <f>vlookup($A52,'February 2023'!$A$2:$P$20,column(),FALSE)</f>
        <v>0</v>
      </c>
    </row>
    <row r="53">
      <c r="A53" s="38">
        <f>IF(OR(YEAR(WORKDAY($A$2,row(A51),Holidays!$B$2:$B$18))=2022,YEAR(WORKDAY($A$2,row(A51),Holidays!$B$2:$B$18))=2023),WORKDAY($A$2,row(A51),Holidays!$B$2:$B$18))</f>
        <v>44979</v>
      </c>
      <c r="B53" s="36" t="str">
        <f>vlookup($A53,'February 2023'!$A$2:$P$20,column(),FALSE)</f>
        <v/>
      </c>
      <c r="C53" s="36" t="str">
        <f>vlookup($A53,'February 2023'!$A$2:$P$20,column(),FALSE)</f>
        <v/>
      </c>
      <c r="D53" s="36">
        <f>vlookup($A53,'February 2023'!$A$2:$P$20,column(),FALSE)</f>
        <v>0</v>
      </c>
      <c r="E53" s="39">
        <f>vlookup($A53,'February 2023'!$A$2:$P$20,column(),FALSE)</f>
        <v>0</v>
      </c>
      <c r="F53" s="36" t="str">
        <f>vlookup($A53,'February 2023'!$A$2:$P$20,column(),FALSE)</f>
        <v/>
      </c>
      <c r="G53" s="36" t="str">
        <f>vlookup($A53,'February 2023'!$A$2:$P$20,column(),FALSE)</f>
        <v/>
      </c>
      <c r="H53" s="36">
        <f>vlookup($A53,'February 2023'!$A$2:$P$20,column(),FALSE)</f>
        <v>0</v>
      </c>
      <c r="I53" s="39">
        <f>vlookup($A53,'February 2023'!$A$2:$P$20,column(),FALSE)</f>
        <v>0</v>
      </c>
      <c r="J53" s="36" t="str">
        <f>vlookup($A53,'February 2023'!$A$2:$P$20,column(),FALSE)</f>
        <v/>
      </c>
      <c r="K53" s="39">
        <f>vlookup($A53,'February 2023'!$A$2:$P$20,column(),FALSE)</f>
        <v>0</v>
      </c>
      <c r="L53" s="36" t="str">
        <f>vlookup($A53,'February 2023'!$A$2:$P$20,column(),FALSE)</f>
        <v/>
      </c>
      <c r="M53" s="39">
        <f>vlookup($A53,'February 2023'!$A$2:$P$20,column(),FALSE)</f>
        <v>0</v>
      </c>
      <c r="N53" s="36" t="str">
        <f>vlookup($A53,'February 2023'!$A$2:$P$20,column(),FALSE)</f>
        <v/>
      </c>
      <c r="O53" s="36">
        <f>vlookup($A53,'February 2023'!$A$2:$P$20,column(),FALSE)</f>
        <v>0</v>
      </c>
      <c r="P53" s="39">
        <f>vlookup($A53,'February 2023'!$A$2:$P$20,column(),FALSE)</f>
        <v>0</v>
      </c>
    </row>
    <row r="54">
      <c r="A54" s="38">
        <f>IF(OR(YEAR(WORKDAY($A$2,row(A52),Holidays!$B$2:$B$18))=2022,YEAR(WORKDAY($A$2,row(A52),Holidays!$B$2:$B$18))=2023),WORKDAY($A$2,row(A52),Holidays!$B$2:$B$18))</f>
        <v>44980</v>
      </c>
      <c r="B54" s="36" t="str">
        <f>vlookup($A54,'February 2023'!$A$2:$P$20,column(),FALSE)</f>
        <v/>
      </c>
      <c r="C54" s="36" t="str">
        <f>vlookup($A54,'February 2023'!$A$2:$P$20,column(),FALSE)</f>
        <v/>
      </c>
      <c r="D54" s="36">
        <f>vlookup($A54,'February 2023'!$A$2:$P$20,column(),FALSE)</f>
        <v>0</v>
      </c>
      <c r="E54" s="39">
        <f>vlookup($A54,'February 2023'!$A$2:$P$20,column(),FALSE)</f>
        <v>0</v>
      </c>
      <c r="F54" s="36" t="str">
        <f>vlookup($A54,'February 2023'!$A$2:$P$20,column(),FALSE)</f>
        <v/>
      </c>
      <c r="G54" s="36" t="str">
        <f>vlookup($A54,'February 2023'!$A$2:$P$20,column(),FALSE)</f>
        <v/>
      </c>
      <c r="H54" s="36">
        <f>vlookup($A54,'February 2023'!$A$2:$P$20,column(),FALSE)</f>
        <v>0</v>
      </c>
      <c r="I54" s="39">
        <f>vlookup($A54,'February 2023'!$A$2:$P$20,column(),FALSE)</f>
        <v>0</v>
      </c>
      <c r="J54" s="36" t="str">
        <f>vlookup($A54,'February 2023'!$A$2:$P$20,column(),FALSE)</f>
        <v/>
      </c>
      <c r="K54" s="39">
        <f>vlookup($A54,'February 2023'!$A$2:$P$20,column(),FALSE)</f>
        <v>0</v>
      </c>
      <c r="L54" s="36" t="str">
        <f>vlookup($A54,'February 2023'!$A$2:$P$20,column(),FALSE)</f>
        <v/>
      </c>
      <c r="M54" s="39">
        <f>vlookup($A54,'February 2023'!$A$2:$P$20,column(),FALSE)</f>
        <v>0</v>
      </c>
      <c r="N54" s="36" t="str">
        <f>vlookup($A54,'February 2023'!$A$2:$P$20,column(),FALSE)</f>
        <v/>
      </c>
      <c r="O54" s="36">
        <f>vlookup($A54,'February 2023'!$A$2:$P$20,column(),FALSE)</f>
        <v>0</v>
      </c>
      <c r="P54" s="39">
        <f>vlookup($A54,'February 2023'!$A$2:$P$20,column(),FALSE)</f>
        <v>0</v>
      </c>
    </row>
    <row r="55">
      <c r="A55" s="38">
        <f>IF(OR(YEAR(WORKDAY($A$2,row(A53),Holidays!$B$2:$B$18))=2022,YEAR(WORKDAY($A$2,row(A53),Holidays!$B$2:$B$18))=2023),WORKDAY($A$2,row(A53),Holidays!$B$2:$B$18))</f>
        <v>44981</v>
      </c>
      <c r="B55" s="36" t="str">
        <f>vlookup($A55,'February 2023'!$A$2:$P$20,column(),FALSE)</f>
        <v/>
      </c>
      <c r="C55" s="36" t="str">
        <f>vlookup($A55,'February 2023'!$A$2:$P$20,column(),FALSE)</f>
        <v/>
      </c>
      <c r="D55" s="36">
        <f>vlookup($A55,'February 2023'!$A$2:$P$20,column(),FALSE)</f>
        <v>0</v>
      </c>
      <c r="E55" s="39">
        <f>vlookup($A55,'February 2023'!$A$2:$P$20,column(),FALSE)</f>
        <v>0</v>
      </c>
      <c r="F55" s="36" t="str">
        <f>vlookup($A55,'February 2023'!$A$2:$P$20,column(),FALSE)</f>
        <v/>
      </c>
      <c r="G55" s="36" t="str">
        <f>vlookup($A55,'February 2023'!$A$2:$P$20,column(),FALSE)</f>
        <v/>
      </c>
      <c r="H55" s="36">
        <f>vlookup($A55,'February 2023'!$A$2:$P$20,column(),FALSE)</f>
        <v>0</v>
      </c>
      <c r="I55" s="39">
        <f>vlookup($A55,'February 2023'!$A$2:$P$20,column(),FALSE)</f>
        <v>0</v>
      </c>
      <c r="J55" s="36" t="str">
        <f>vlookup($A55,'February 2023'!$A$2:$P$20,column(),FALSE)</f>
        <v/>
      </c>
      <c r="K55" s="39">
        <f>vlookup($A55,'February 2023'!$A$2:$P$20,column(),FALSE)</f>
        <v>0</v>
      </c>
      <c r="L55" s="36" t="str">
        <f>vlookup($A55,'February 2023'!$A$2:$P$20,column(),FALSE)</f>
        <v/>
      </c>
      <c r="M55" s="39">
        <f>vlookup($A55,'February 2023'!$A$2:$P$20,column(),FALSE)</f>
        <v>0</v>
      </c>
      <c r="N55" s="36" t="str">
        <f>vlookup($A55,'February 2023'!$A$2:$P$20,column(),FALSE)</f>
        <v/>
      </c>
      <c r="O55" s="36">
        <f>vlookup($A55,'February 2023'!$A$2:$P$20,column(),FALSE)</f>
        <v>0</v>
      </c>
      <c r="P55" s="39">
        <f>vlookup($A55,'February 2023'!$A$2:$P$20,column(),FALSE)</f>
        <v>0</v>
      </c>
    </row>
    <row r="56">
      <c r="A56" s="38">
        <f>IF(OR(YEAR(WORKDAY($A$2,row(A54),Holidays!$B$2:$B$18))=2022,YEAR(WORKDAY($A$2,row(A54),Holidays!$B$2:$B$18))=2023),WORKDAY($A$2,row(A54),Holidays!$B$2:$B$18))</f>
        <v>44984</v>
      </c>
      <c r="B56" s="36" t="str">
        <f>vlookup($A56,'February 2023'!$A$2:$P$20,column(),FALSE)</f>
        <v/>
      </c>
      <c r="C56" s="36" t="str">
        <f>vlookup($A56,'February 2023'!$A$2:$P$20,column(),FALSE)</f>
        <v/>
      </c>
      <c r="D56" s="36">
        <f>vlookup($A56,'February 2023'!$A$2:$P$20,column(),FALSE)</f>
        <v>0</v>
      </c>
      <c r="E56" s="39">
        <f>vlookup($A56,'February 2023'!$A$2:$P$20,column(),FALSE)</f>
        <v>0</v>
      </c>
      <c r="F56" s="36" t="str">
        <f>vlookup($A56,'February 2023'!$A$2:$P$20,column(),FALSE)</f>
        <v/>
      </c>
      <c r="G56" s="36" t="str">
        <f>vlookup($A56,'February 2023'!$A$2:$P$20,column(),FALSE)</f>
        <v/>
      </c>
      <c r="H56" s="36">
        <f>vlookup($A56,'February 2023'!$A$2:$P$20,column(),FALSE)</f>
        <v>0</v>
      </c>
      <c r="I56" s="39">
        <f>vlookup($A56,'February 2023'!$A$2:$P$20,column(),FALSE)</f>
        <v>0</v>
      </c>
      <c r="J56" s="36" t="str">
        <f>vlookup($A56,'February 2023'!$A$2:$P$20,column(),FALSE)</f>
        <v/>
      </c>
      <c r="K56" s="39">
        <f>vlookup($A56,'February 2023'!$A$2:$P$20,column(),FALSE)</f>
        <v>0</v>
      </c>
      <c r="L56" s="36" t="str">
        <f>vlookup($A56,'February 2023'!$A$2:$P$20,column(),FALSE)</f>
        <v/>
      </c>
      <c r="M56" s="39">
        <f>vlookup($A56,'February 2023'!$A$2:$P$20,column(),FALSE)</f>
        <v>0</v>
      </c>
      <c r="N56" s="36" t="str">
        <f>vlookup($A56,'February 2023'!$A$2:$P$20,column(),FALSE)</f>
        <v/>
      </c>
      <c r="O56" s="36">
        <f>vlookup($A56,'February 2023'!$A$2:$P$20,column(),FALSE)</f>
        <v>0</v>
      </c>
      <c r="P56" s="39">
        <f>vlookup($A56,'February 2023'!$A$2:$P$20,column(),FALSE)</f>
        <v>0</v>
      </c>
    </row>
    <row r="57">
      <c r="A57" s="38">
        <f>IF(OR(YEAR(WORKDAY($A$2,row(A55),Holidays!$B$2:$B$18))=2022,YEAR(WORKDAY($A$2,row(A55),Holidays!$B$2:$B$18))=2023),WORKDAY($A$2,row(A55),Holidays!$B$2:$B$18))</f>
        <v>44985</v>
      </c>
      <c r="B57" s="36" t="str">
        <f>vlookup($A57,'February 2023'!$A$2:$P$20,column(),FALSE)</f>
        <v/>
      </c>
      <c r="C57" s="36" t="str">
        <f>vlookup($A57,'February 2023'!$A$2:$P$20,column(),FALSE)</f>
        <v/>
      </c>
      <c r="D57" s="36">
        <f>vlookup($A57,'February 2023'!$A$2:$P$20,column(),FALSE)</f>
        <v>0</v>
      </c>
      <c r="E57" s="39">
        <f>vlookup($A57,'February 2023'!$A$2:$P$20,column(),FALSE)</f>
        <v>0</v>
      </c>
      <c r="F57" s="36" t="str">
        <f>vlookup($A57,'February 2023'!$A$2:$P$20,column(),FALSE)</f>
        <v/>
      </c>
      <c r="G57" s="36" t="str">
        <f>vlookup($A57,'February 2023'!$A$2:$P$20,column(),FALSE)</f>
        <v/>
      </c>
      <c r="H57" s="36">
        <f>vlookup($A57,'February 2023'!$A$2:$P$20,column(),FALSE)</f>
        <v>0</v>
      </c>
      <c r="I57" s="39">
        <f>vlookup($A57,'February 2023'!$A$2:$P$20,column(),FALSE)</f>
        <v>0</v>
      </c>
      <c r="J57" s="36" t="str">
        <f>vlookup($A57,'February 2023'!$A$2:$P$20,column(),FALSE)</f>
        <v/>
      </c>
      <c r="K57" s="39">
        <f>vlookup($A57,'February 2023'!$A$2:$P$20,column(),FALSE)</f>
        <v>0</v>
      </c>
      <c r="L57" s="36" t="str">
        <f>vlookup($A57,'February 2023'!$A$2:$P$20,column(),FALSE)</f>
        <v/>
      </c>
      <c r="M57" s="39">
        <f>vlookup($A57,'February 2023'!$A$2:$P$20,column(),FALSE)</f>
        <v>0</v>
      </c>
      <c r="N57" s="36" t="str">
        <f>vlookup($A57,'February 2023'!$A$2:$P$20,column(),FALSE)</f>
        <v/>
      </c>
      <c r="O57" s="36">
        <f>vlookup($A57,'February 2023'!$A$2:$P$20,column(),FALSE)</f>
        <v>0</v>
      </c>
      <c r="P57" s="39">
        <f>vlookup($A57,'February 2023'!$A$2:$P$20,column(),FALSE)</f>
        <v>0</v>
      </c>
    </row>
    <row r="58">
      <c r="A58" s="38">
        <f>IF(OR(YEAR(WORKDAY($A$2,row(A56),Holidays!$B$2:$B$18))=2022,YEAR(WORKDAY($A$2,row(A56),Holidays!$B$2:$B$18))=2023),WORKDAY($A$2,row(A56),Holidays!$B$2:$B$18))</f>
        <v>44986</v>
      </c>
      <c r="B58" s="36" t="str">
        <f>vlookup($A58,'March 2023'!$A$2:$P$24,column(),FALSE)</f>
        <v/>
      </c>
      <c r="C58" s="36" t="str">
        <f>vlookup($A58,'March 2023'!$A$2:$P$24,column(),FALSE)</f>
        <v/>
      </c>
      <c r="D58" s="36">
        <f>vlookup($A58,'March 2023'!$A$2:$P$24,column(),FALSE)</f>
        <v>0</v>
      </c>
      <c r="E58" s="39">
        <f>vlookup($A58,'March 2023'!$A$2:$P$24,column(),FALSE)</f>
        <v>0</v>
      </c>
      <c r="F58" s="36" t="str">
        <f>vlookup($A58,'March 2023'!$A$2:$P$24,column(),FALSE)</f>
        <v/>
      </c>
      <c r="G58" s="36" t="str">
        <f>vlookup($A58,'March 2023'!$A$2:$P$24,column(),FALSE)</f>
        <v/>
      </c>
      <c r="H58" s="36">
        <f>vlookup($A58,'March 2023'!$A$2:$P$24,column(),FALSE)</f>
        <v>0</v>
      </c>
      <c r="I58" s="39">
        <f>vlookup($A58,'March 2023'!$A$2:$P$24,column(),FALSE)</f>
        <v>0</v>
      </c>
      <c r="J58" s="36" t="str">
        <f>vlookup($A58,'March 2023'!$A$2:$P$24,column(),FALSE)</f>
        <v/>
      </c>
      <c r="K58" s="39" t="str">
        <f>vlookup($A58,'March 2023'!$A$2:$P$24,column(),FALSE)</f>
        <v/>
      </c>
      <c r="L58" s="36" t="str">
        <f>vlookup($A58,'March 2023'!$A$2:$P$24,column(),FALSE)</f>
        <v/>
      </c>
      <c r="M58" s="39">
        <f>vlookup($A58,'March 2023'!$A$2:$P$24,column(),FALSE)</f>
        <v>0</v>
      </c>
      <c r="N58" s="36" t="str">
        <f>vlookup($A58,'March 2023'!$A$2:$P$24,column(),FALSE)</f>
        <v/>
      </c>
      <c r="O58" s="36">
        <f>vlookup($A58,'March 2023'!$A$2:$P$24,column(),FALSE)</f>
        <v>0</v>
      </c>
      <c r="P58" s="39">
        <f>vlookup($A58,'March 2023'!$A$2:$P$24,column(),FALSE)</f>
        <v>0</v>
      </c>
    </row>
    <row r="59">
      <c r="A59" s="38">
        <f>IF(OR(YEAR(WORKDAY($A$2,row(A57),Holidays!$B$2:$B$18))=2022,YEAR(WORKDAY($A$2,row(A57),Holidays!$B$2:$B$18))=2023),WORKDAY($A$2,row(A57),Holidays!$B$2:$B$18))</f>
        <v>44987</v>
      </c>
      <c r="B59" s="36" t="str">
        <f>vlookup($A59,'March 2023'!$A$2:$P$24,column(),FALSE)</f>
        <v/>
      </c>
      <c r="C59" s="36" t="str">
        <f>vlookup($A59,'March 2023'!$A$2:$P$24,column(),FALSE)</f>
        <v/>
      </c>
      <c r="D59" s="36">
        <f>vlookup($A59,'March 2023'!$A$2:$P$24,column(),FALSE)</f>
        <v>0</v>
      </c>
      <c r="E59" s="39">
        <f>vlookup($A59,'March 2023'!$A$2:$P$24,column(),FALSE)</f>
        <v>0</v>
      </c>
      <c r="F59" s="36" t="str">
        <f>vlookup($A59,'March 2023'!$A$2:$P$24,column(),FALSE)</f>
        <v/>
      </c>
      <c r="G59" s="36" t="str">
        <f>vlookup($A59,'March 2023'!$A$2:$P$24,column(),FALSE)</f>
        <v/>
      </c>
      <c r="H59" s="36">
        <f>vlookup($A59,'March 2023'!$A$2:$P$24,column(),FALSE)</f>
        <v>0</v>
      </c>
      <c r="I59" s="39">
        <f>vlookup($A59,'March 2023'!$A$2:$P$24,column(),FALSE)</f>
        <v>0</v>
      </c>
      <c r="J59" s="36" t="str">
        <f>vlookup($A59,'March 2023'!$A$2:$P$24,column(),FALSE)</f>
        <v/>
      </c>
      <c r="K59" s="39" t="str">
        <f>vlookup($A59,'March 2023'!$A$2:$P$24,column(),FALSE)</f>
        <v/>
      </c>
      <c r="L59" s="36" t="str">
        <f>vlookup($A59,'March 2023'!$A$2:$P$24,column(),FALSE)</f>
        <v/>
      </c>
      <c r="M59" s="39">
        <f>vlookup($A59,'March 2023'!$A$2:$P$24,column(),FALSE)</f>
        <v>0</v>
      </c>
      <c r="N59" s="36" t="str">
        <f>vlookup($A59,'March 2023'!$A$2:$P$24,column(),FALSE)</f>
        <v/>
      </c>
      <c r="O59" s="36">
        <f>vlookup($A59,'March 2023'!$A$2:$P$24,column(),FALSE)</f>
        <v>0</v>
      </c>
      <c r="P59" s="39">
        <f>vlookup($A59,'March 2023'!$A$2:$P$24,column(),FALSE)</f>
        <v>0</v>
      </c>
    </row>
    <row r="60">
      <c r="A60" s="38">
        <f>IF(OR(YEAR(WORKDAY($A$2,row(A58),Holidays!$B$2:$B$18))=2022,YEAR(WORKDAY($A$2,row(A58),Holidays!$B$2:$B$18))=2023),WORKDAY($A$2,row(A58),Holidays!$B$2:$B$18))</f>
        <v>44988</v>
      </c>
      <c r="B60" s="36" t="str">
        <f>vlookup($A60,'March 2023'!$A$2:$P$24,column(),FALSE)</f>
        <v/>
      </c>
      <c r="C60" s="36" t="str">
        <f>vlookup($A60,'March 2023'!$A$2:$P$24,column(),FALSE)</f>
        <v/>
      </c>
      <c r="D60" s="36">
        <f>vlookup($A60,'March 2023'!$A$2:$P$24,column(),FALSE)</f>
        <v>0</v>
      </c>
      <c r="E60" s="39">
        <f>vlookup($A60,'March 2023'!$A$2:$P$24,column(),FALSE)</f>
        <v>0</v>
      </c>
      <c r="F60" s="36" t="str">
        <f>vlookup($A60,'March 2023'!$A$2:$P$24,column(),FALSE)</f>
        <v/>
      </c>
      <c r="G60" s="36" t="str">
        <f>vlookup($A60,'March 2023'!$A$2:$P$24,column(),FALSE)</f>
        <v/>
      </c>
      <c r="H60" s="36">
        <f>vlookup($A60,'March 2023'!$A$2:$P$24,column(),FALSE)</f>
        <v>0</v>
      </c>
      <c r="I60" s="39">
        <f>vlookup($A60,'March 2023'!$A$2:$P$24,column(),FALSE)</f>
        <v>0</v>
      </c>
      <c r="J60" s="36" t="str">
        <f>vlookup($A60,'March 2023'!$A$2:$P$24,column(),FALSE)</f>
        <v/>
      </c>
      <c r="K60" s="39" t="str">
        <f>vlookup($A60,'March 2023'!$A$2:$P$24,column(),FALSE)</f>
        <v/>
      </c>
      <c r="L60" s="36" t="str">
        <f>vlookup($A60,'March 2023'!$A$2:$P$24,column(),FALSE)</f>
        <v/>
      </c>
      <c r="M60" s="39">
        <f>vlookup($A60,'March 2023'!$A$2:$P$24,column(),FALSE)</f>
        <v>0</v>
      </c>
      <c r="N60" s="36" t="str">
        <f>vlookup($A60,'March 2023'!$A$2:$P$24,column(),FALSE)</f>
        <v/>
      </c>
      <c r="O60" s="36">
        <f>vlookup($A60,'March 2023'!$A$2:$P$24,column(),FALSE)</f>
        <v>0</v>
      </c>
      <c r="P60" s="39">
        <f>vlookup($A60,'March 2023'!$A$2:$P$24,column(),FALSE)</f>
        <v>0</v>
      </c>
    </row>
    <row r="61">
      <c r="A61" s="38">
        <f>IF(OR(YEAR(WORKDAY($A$2,row(A59),Holidays!$B$2:$B$18))=2022,YEAR(WORKDAY($A$2,row(A59),Holidays!$B$2:$B$18))=2023),WORKDAY($A$2,row(A59),Holidays!$B$2:$B$18))</f>
        <v>44991</v>
      </c>
      <c r="B61" s="36" t="str">
        <f>vlookup($A61,'March 2023'!$A$2:$P$24,column(),FALSE)</f>
        <v/>
      </c>
      <c r="C61" s="36" t="str">
        <f>vlookup($A61,'March 2023'!$A$2:$P$24,column(),FALSE)</f>
        <v/>
      </c>
      <c r="D61" s="36">
        <f>vlookup($A61,'March 2023'!$A$2:$P$24,column(),FALSE)</f>
        <v>0</v>
      </c>
      <c r="E61" s="39">
        <f>vlookup($A61,'March 2023'!$A$2:$P$24,column(),FALSE)</f>
        <v>0</v>
      </c>
      <c r="F61" s="36" t="str">
        <f>vlookup($A61,'March 2023'!$A$2:$P$24,column(),FALSE)</f>
        <v/>
      </c>
      <c r="G61" s="36" t="str">
        <f>vlookup($A61,'March 2023'!$A$2:$P$24,column(),FALSE)</f>
        <v/>
      </c>
      <c r="H61" s="36">
        <f>vlookup($A61,'March 2023'!$A$2:$P$24,column(),FALSE)</f>
        <v>0</v>
      </c>
      <c r="I61" s="39">
        <f>vlookup($A61,'March 2023'!$A$2:$P$24,column(),FALSE)</f>
        <v>0</v>
      </c>
      <c r="J61" s="36" t="str">
        <f>vlookup($A61,'March 2023'!$A$2:$P$24,column(),FALSE)</f>
        <v/>
      </c>
      <c r="K61" s="39" t="str">
        <f>vlookup($A61,'March 2023'!$A$2:$P$24,column(),FALSE)</f>
        <v/>
      </c>
      <c r="L61" s="36" t="str">
        <f>vlookup($A61,'March 2023'!$A$2:$P$24,column(),FALSE)</f>
        <v/>
      </c>
      <c r="M61" s="39">
        <f>vlookup($A61,'March 2023'!$A$2:$P$24,column(),FALSE)</f>
        <v>0</v>
      </c>
      <c r="N61" s="36" t="str">
        <f>vlookup($A61,'March 2023'!$A$2:$P$24,column(),FALSE)</f>
        <v/>
      </c>
      <c r="O61" s="36">
        <f>vlookup($A61,'March 2023'!$A$2:$P$24,column(),FALSE)</f>
        <v>0</v>
      </c>
      <c r="P61" s="39">
        <f>vlookup($A61,'March 2023'!$A$2:$P$24,column(),FALSE)</f>
        <v>0</v>
      </c>
    </row>
    <row r="62">
      <c r="A62" s="38">
        <f>IF(OR(YEAR(WORKDAY($A$2,row(A60),Holidays!$B$2:$B$18))=2022,YEAR(WORKDAY($A$2,row(A60),Holidays!$B$2:$B$18))=2023),WORKDAY($A$2,row(A60),Holidays!$B$2:$B$18))</f>
        <v>44992</v>
      </c>
      <c r="B62" s="36" t="str">
        <f>vlookup($A62,'March 2023'!$A$2:$P$24,column(),FALSE)</f>
        <v/>
      </c>
      <c r="C62" s="36" t="str">
        <f>vlookup($A62,'March 2023'!$A$2:$P$24,column(),FALSE)</f>
        <v/>
      </c>
      <c r="D62" s="36">
        <f>vlookup($A62,'March 2023'!$A$2:$P$24,column(),FALSE)</f>
        <v>0</v>
      </c>
      <c r="E62" s="39">
        <f>vlookup($A62,'March 2023'!$A$2:$P$24,column(),FALSE)</f>
        <v>0</v>
      </c>
      <c r="F62" s="36" t="str">
        <f>vlookup($A62,'March 2023'!$A$2:$P$24,column(),FALSE)</f>
        <v/>
      </c>
      <c r="G62" s="36" t="str">
        <f>vlookup($A62,'March 2023'!$A$2:$P$24,column(),FALSE)</f>
        <v/>
      </c>
      <c r="H62" s="36">
        <f>vlookup($A62,'March 2023'!$A$2:$P$24,column(),FALSE)</f>
        <v>0</v>
      </c>
      <c r="I62" s="39">
        <f>vlookup($A62,'March 2023'!$A$2:$P$24,column(),FALSE)</f>
        <v>0</v>
      </c>
      <c r="J62" s="36" t="str">
        <f>vlookup($A62,'March 2023'!$A$2:$P$24,column(),FALSE)</f>
        <v/>
      </c>
      <c r="K62" s="39" t="str">
        <f>vlookup($A62,'March 2023'!$A$2:$P$24,column(),FALSE)</f>
        <v/>
      </c>
      <c r="L62" s="36" t="str">
        <f>vlookup($A62,'March 2023'!$A$2:$P$24,column(),FALSE)</f>
        <v/>
      </c>
      <c r="M62" s="39">
        <f>vlookup($A62,'March 2023'!$A$2:$P$24,column(),FALSE)</f>
        <v>0</v>
      </c>
      <c r="N62" s="36" t="str">
        <f>vlookup($A62,'March 2023'!$A$2:$P$24,column(),FALSE)</f>
        <v/>
      </c>
      <c r="O62" s="36">
        <f>vlookup($A62,'March 2023'!$A$2:$P$24,column(),FALSE)</f>
        <v>0</v>
      </c>
      <c r="P62" s="39">
        <f>vlookup($A62,'March 2023'!$A$2:$P$24,column(),FALSE)</f>
        <v>0</v>
      </c>
    </row>
    <row r="63">
      <c r="A63" s="38">
        <f>IF(OR(YEAR(WORKDAY($A$2,row(A61),Holidays!$B$2:$B$18))=2022,YEAR(WORKDAY($A$2,row(A61),Holidays!$B$2:$B$18))=2023),WORKDAY($A$2,row(A61),Holidays!$B$2:$B$18))</f>
        <v>44993</v>
      </c>
      <c r="B63" s="36" t="str">
        <f>vlookup($A63,'March 2023'!$A$2:$P$24,column(),FALSE)</f>
        <v/>
      </c>
      <c r="C63" s="36" t="str">
        <f>vlookup($A63,'March 2023'!$A$2:$P$24,column(),FALSE)</f>
        <v/>
      </c>
      <c r="D63" s="36">
        <f>vlookup($A63,'March 2023'!$A$2:$P$24,column(),FALSE)</f>
        <v>0</v>
      </c>
      <c r="E63" s="39">
        <f>vlookup($A63,'March 2023'!$A$2:$P$24,column(),FALSE)</f>
        <v>0</v>
      </c>
      <c r="F63" s="36" t="str">
        <f>vlookup($A63,'March 2023'!$A$2:$P$24,column(),FALSE)</f>
        <v/>
      </c>
      <c r="G63" s="36" t="str">
        <f>vlookup($A63,'March 2023'!$A$2:$P$24,column(),FALSE)</f>
        <v/>
      </c>
      <c r="H63" s="36">
        <f>vlookup($A63,'March 2023'!$A$2:$P$24,column(),FALSE)</f>
        <v>0</v>
      </c>
      <c r="I63" s="39">
        <f>vlookup($A63,'March 2023'!$A$2:$P$24,column(),FALSE)</f>
        <v>0</v>
      </c>
      <c r="J63" s="36" t="str">
        <f>vlookup($A63,'March 2023'!$A$2:$P$24,column(),FALSE)</f>
        <v/>
      </c>
      <c r="K63" s="39" t="str">
        <f>vlookup($A63,'March 2023'!$A$2:$P$24,column(),FALSE)</f>
        <v/>
      </c>
      <c r="L63" s="36" t="str">
        <f>vlookup($A63,'March 2023'!$A$2:$P$24,column(),FALSE)</f>
        <v/>
      </c>
      <c r="M63" s="39">
        <f>vlookup($A63,'March 2023'!$A$2:$P$24,column(),FALSE)</f>
        <v>0</v>
      </c>
      <c r="N63" s="36" t="str">
        <f>vlookup($A63,'March 2023'!$A$2:$P$24,column(),FALSE)</f>
        <v/>
      </c>
      <c r="O63" s="36">
        <f>vlookup($A63,'March 2023'!$A$2:$P$24,column(),FALSE)</f>
        <v>0</v>
      </c>
      <c r="P63" s="39">
        <f>vlookup($A63,'March 2023'!$A$2:$P$24,column(),FALSE)</f>
        <v>0</v>
      </c>
    </row>
    <row r="64">
      <c r="A64" s="38">
        <f>IF(OR(YEAR(WORKDAY($A$2,row(A62),Holidays!$B$2:$B$18))=2022,YEAR(WORKDAY($A$2,row(A62),Holidays!$B$2:$B$18))=2023),WORKDAY($A$2,row(A62),Holidays!$B$2:$B$18))</f>
        <v>44994</v>
      </c>
      <c r="B64" s="36" t="str">
        <f>vlookup($A64,'March 2023'!$A$2:$P$24,column(),FALSE)</f>
        <v/>
      </c>
      <c r="C64" s="36" t="str">
        <f>vlookup($A64,'March 2023'!$A$2:$P$24,column(),FALSE)</f>
        <v/>
      </c>
      <c r="D64" s="36">
        <f>vlookup($A64,'March 2023'!$A$2:$P$24,column(),FALSE)</f>
        <v>0</v>
      </c>
      <c r="E64" s="39">
        <f>vlookup($A64,'March 2023'!$A$2:$P$24,column(),FALSE)</f>
        <v>0</v>
      </c>
      <c r="F64" s="36" t="str">
        <f>vlookup($A64,'March 2023'!$A$2:$P$24,column(),FALSE)</f>
        <v/>
      </c>
      <c r="G64" s="36" t="str">
        <f>vlookup($A64,'March 2023'!$A$2:$P$24,column(),FALSE)</f>
        <v/>
      </c>
      <c r="H64" s="36">
        <f>vlookup($A64,'March 2023'!$A$2:$P$24,column(),FALSE)</f>
        <v>0</v>
      </c>
      <c r="I64" s="39">
        <f>vlookup($A64,'March 2023'!$A$2:$P$24,column(),FALSE)</f>
        <v>0</v>
      </c>
      <c r="J64" s="36" t="str">
        <f>vlookup($A64,'March 2023'!$A$2:$P$24,column(),FALSE)</f>
        <v/>
      </c>
      <c r="K64" s="39" t="str">
        <f>vlookup($A64,'March 2023'!$A$2:$P$24,column(),FALSE)</f>
        <v/>
      </c>
      <c r="L64" s="36" t="str">
        <f>vlookup($A64,'March 2023'!$A$2:$P$24,column(),FALSE)</f>
        <v/>
      </c>
      <c r="M64" s="39">
        <f>vlookup($A64,'March 2023'!$A$2:$P$24,column(),FALSE)</f>
        <v>0</v>
      </c>
      <c r="N64" s="36" t="str">
        <f>vlookup($A64,'March 2023'!$A$2:$P$24,column(),FALSE)</f>
        <v/>
      </c>
      <c r="O64" s="36">
        <f>vlookup($A64,'March 2023'!$A$2:$P$24,column(),FALSE)</f>
        <v>0</v>
      </c>
      <c r="P64" s="39">
        <f>vlookup($A64,'March 2023'!$A$2:$P$24,column(),FALSE)</f>
        <v>0</v>
      </c>
    </row>
    <row r="65">
      <c r="A65" s="38">
        <f>IF(OR(YEAR(WORKDAY($A$2,row(A63),Holidays!$B$2:$B$18))=2022,YEAR(WORKDAY($A$2,row(A63),Holidays!$B$2:$B$18))=2023),WORKDAY($A$2,row(A63),Holidays!$B$2:$B$18))</f>
        <v>44995</v>
      </c>
      <c r="B65" s="36" t="str">
        <f>vlookup($A65,'March 2023'!$A$2:$P$24,column(),FALSE)</f>
        <v/>
      </c>
      <c r="C65" s="36" t="str">
        <f>vlookup($A65,'March 2023'!$A$2:$P$24,column(),FALSE)</f>
        <v/>
      </c>
      <c r="D65" s="36">
        <f>vlookup($A65,'March 2023'!$A$2:$P$24,column(),FALSE)</f>
        <v>0</v>
      </c>
      <c r="E65" s="39">
        <f>vlookup($A65,'March 2023'!$A$2:$P$24,column(),FALSE)</f>
        <v>0</v>
      </c>
      <c r="F65" s="36" t="str">
        <f>vlookup($A65,'March 2023'!$A$2:$P$24,column(),FALSE)</f>
        <v/>
      </c>
      <c r="G65" s="36" t="str">
        <f>vlookup($A65,'March 2023'!$A$2:$P$24,column(),FALSE)</f>
        <v/>
      </c>
      <c r="H65" s="36">
        <f>vlookup($A65,'March 2023'!$A$2:$P$24,column(),FALSE)</f>
        <v>0</v>
      </c>
      <c r="I65" s="39">
        <f>vlookup($A65,'March 2023'!$A$2:$P$24,column(),FALSE)</f>
        <v>0</v>
      </c>
      <c r="J65" s="36" t="str">
        <f>vlookup($A65,'March 2023'!$A$2:$P$24,column(),FALSE)</f>
        <v/>
      </c>
      <c r="K65" s="39" t="str">
        <f>vlookup($A65,'March 2023'!$A$2:$P$24,column(),FALSE)</f>
        <v/>
      </c>
      <c r="L65" s="36" t="str">
        <f>vlookup($A65,'March 2023'!$A$2:$P$24,column(),FALSE)</f>
        <v/>
      </c>
      <c r="M65" s="39">
        <f>vlookup($A65,'March 2023'!$A$2:$P$24,column(),FALSE)</f>
        <v>0</v>
      </c>
      <c r="N65" s="36" t="str">
        <f>vlookup($A65,'March 2023'!$A$2:$P$24,column(),FALSE)</f>
        <v/>
      </c>
      <c r="O65" s="36">
        <f>vlookup($A65,'March 2023'!$A$2:$P$24,column(),FALSE)</f>
        <v>0</v>
      </c>
      <c r="P65" s="39">
        <f>vlookup($A65,'March 2023'!$A$2:$P$24,column(),FALSE)</f>
        <v>0</v>
      </c>
    </row>
    <row r="66">
      <c r="A66" s="38">
        <f>IF(OR(YEAR(WORKDAY($A$2,row(A64),Holidays!$B$2:$B$18))=2022,YEAR(WORKDAY($A$2,row(A64),Holidays!$B$2:$B$18))=2023),WORKDAY($A$2,row(A64),Holidays!$B$2:$B$18))</f>
        <v>44998</v>
      </c>
      <c r="B66" s="36" t="str">
        <f>vlookup($A66,'March 2023'!$A$2:$P$24,column(),FALSE)</f>
        <v/>
      </c>
      <c r="C66" s="36" t="str">
        <f>vlookup($A66,'March 2023'!$A$2:$P$24,column(),FALSE)</f>
        <v/>
      </c>
      <c r="D66" s="36">
        <f>vlookup($A66,'March 2023'!$A$2:$P$24,column(),FALSE)</f>
        <v>0</v>
      </c>
      <c r="E66" s="39">
        <f>vlookup($A66,'March 2023'!$A$2:$P$24,column(),FALSE)</f>
        <v>0</v>
      </c>
      <c r="F66" s="36" t="str">
        <f>vlookup($A66,'March 2023'!$A$2:$P$24,column(),FALSE)</f>
        <v/>
      </c>
      <c r="G66" s="36" t="str">
        <f>vlookup($A66,'March 2023'!$A$2:$P$24,column(),FALSE)</f>
        <v/>
      </c>
      <c r="H66" s="36">
        <f>vlookup($A66,'March 2023'!$A$2:$P$24,column(),FALSE)</f>
        <v>0</v>
      </c>
      <c r="I66" s="39">
        <f>vlookup($A66,'March 2023'!$A$2:$P$24,column(),FALSE)</f>
        <v>0</v>
      </c>
      <c r="J66" s="36" t="str">
        <f>vlookup($A66,'March 2023'!$A$2:$P$24,column(),FALSE)</f>
        <v/>
      </c>
      <c r="K66" s="39" t="str">
        <f>vlookup($A66,'March 2023'!$A$2:$P$24,column(),FALSE)</f>
        <v/>
      </c>
      <c r="L66" s="36" t="str">
        <f>vlookup($A66,'March 2023'!$A$2:$P$24,column(),FALSE)</f>
        <v/>
      </c>
      <c r="M66" s="39">
        <f>vlookup($A66,'March 2023'!$A$2:$P$24,column(),FALSE)</f>
        <v>0</v>
      </c>
      <c r="N66" s="36" t="str">
        <f>vlookup($A66,'March 2023'!$A$2:$P$24,column(),FALSE)</f>
        <v/>
      </c>
      <c r="O66" s="36">
        <f>vlookup($A66,'March 2023'!$A$2:$P$24,column(),FALSE)</f>
        <v>0</v>
      </c>
      <c r="P66" s="39">
        <f>vlookup($A66,'March 2023'!$A$2:$P$24,column(),FALSE)</f>
        <v>0</v>
      </c>
    </row>
    <row r="67">
      <c r="A67" s="38">
        <f>IF(OR(YEAR(WORKDAY($A$2,row(A65),Holidays!$B$2:$B$18))=2022,YEAR(WORKDAY($A$2,row(A65),Holidays!$B$2:$B$18))=2023),WORKDAY($A$2,row(A65),Holidays!$B$2:$B$18))</f>
        <v>44999</v>
      </c>
      <c r="B67" s="36" t="str">
        <f>vlookup($A67,'March 2023'!$A$2:$P$24,column(),FALSE)</f>
        <v/>
      </c>
      <c r="C67" s="36" t="str">
        <f>vlookup($A67,'March 2023'!$A$2:$P$24,column(),FALSE)</f>
        <v/>
      </c>
      <c r="D67" s="36">
        <f>vlookup($A67,'March 2023'!$A$2:$P$24,column(),FALSE)</f>
        <v>0</v>
      </c>
      <c r="E67" s="39">
        <f>vlookup($A67,'March 2023'!$A$2:$P$24,column(),FALSE)</f>
        <v>0</v>
      </c>
      <c r="F67" s="36" t="str">
        <f>vlookup($A67,'March 2023'!$A$2:$P$24,column(),FALSE)</f>
        <v/>
      </c>
      <c r="G67" s="36" t="str">
        <f>vlookup($A67,'March 2023'!$A$2:$P$24,column(),FALSE)</f>
        <v/>
      </c>
      <c r="H67" s="36">
        <f>vlookup($A67,'March 2023'!$A$2:$P$24,column(),FALSE)</f>
        <v>0</v>
      </c>
      <c r="I67" s="39">
        <f>vlookup($A67,'March 2023'!$A$2:$P$24,column(),FALSE)</f>
        <v>0</v>
      </c>
      <c r="J67" s="36" t="str">
        <f>vlookup($A67,'March 2023'!$A$2:$P$24,column(),FALSE)</f>
        <v/>
      </c>
      <c r="K67" s="39" t="str">
        <f>vlookup($A67,'March 2023'!$A$2:$P$24,column(),FALSE)</f>
        <v/>
      </c>
      <c r="L67" s="36" t="str">
        <f>vlookup($A67,'March 2023'!$A$2:$P$24,column(),FALSE)</f>
        <v/>
      </c>
      <c r="M67" s="39">
        <f>vlookup($A67,'March 2023'!$A$2:$P$24,column(),FALSE)</f>
        <v>0</v>
      </c>
      <c r="N67" s="36" t="str">
        <f>vlookup($A67,'March 2023'!$A$2:$P$24,column(),FALSE)</f>
        <v/>
      </c>
      <c r="O67" s="36">
        <f>vlookup($A67,'March 2023'!$A$2:$P$24,column(),FALSE)</f>
        <v>0</v>
      </c>
      <c r="P67" s="39">
        <f>vlookup($A67,'March 2023'!$A$2:$P$24,column(),FALSE)</f>
        <v>0</v>
      </c>
    </row>
    <row r="68">
      <c r="A68" s="38">
        <f>IF(OR(YEAR(WORKDAY($A$2,row(A66),Holidays!$B$2:$B$18))=2022,YEAR(WORKDAY($A$2,row(A66),Holidays!$B$2:$B$18))=2023),WORKDAY($A$2,row(A66),Holidays!$B$2:$B$18))</f>
        <v>45000</v>
      </c>
      <c r="B68" s="36" t="str">
        <f>vlookup($A68,'March 2023'!$A$2:$P$24,column(),FALSE)</f>
        <v/>
      </c>
      <c r="C68" s="36" t="str">
        <f>vlookup($A68,'March 2023'!$A$2:$P$24,column(),FALSE)</f>
        <v/>
      </c>
      <c r="D68" s="36">
        <f>vlookup($A68,'March 2023'!$A$2:$P$24,column(),FALSE)</f>
        <v>0</v>
      </c>
      <c r="E68" s="39">
        <f>vlookup($A68,'March 2023'!$A$2:$P$24,column(),FALSE)</f>
        <v>0</v>
      </c>
      <c r="F68" s="36" t="str">
        <f>vlookup($A68,'March 2023'!$A$2:$P$24,column(),FALSE)</f>
        <v/>
      </c>
      <c r="G68" s="36" t="str">
        <f>vlookup($A68,'March 2023'!$A$2:$P$24,column(),FALSE)</f>
        <v/>
      </c>
      <c r="H68" s="36">
        <f>vlookup($A68,'March 2023'!$A$2:$P$24,column(),FALSE)</f>
        <v>0</v>
      </c>
      <c r="I68" s="39">
        <f>vlookup($A68,'March 2023'!$A$2:$P$24,column(),FALSE)</f>
        <v>0</v>
      </c>
      <c r="J68" s="36" t="str">
        <f>vlookup($A68,'March 2023'!$A$2:$P$24,column(),FALSE)</f>
        <v/>
      </c>
      <c r="K68" s="39" t="str">
        <f>vlookup($A68,'March 2023'!$A$2:$P$24,column(),FALSE)</f>
        <v/>
      </c>
      <c r="L68" s="36" t="str">
        <f>vlookup($A68,'March 2023'!$A$2:$P$24,column(),FALSE)</f>
        <v/>
      </c>
      <c r="M68" s="39">
        <f>vlookup($A68,'March 2023'!$A$2:$P$24,column(),FALSE)</f>
        <v>0</v>
      </c>
      <c r="N68" s="36" t="str">
        <f>vlookup($A68,'March 2023'!$A$2:$P$24,column(),FALSE)</f>
        <v/>
      </c>
      <c r="O68" s="36">
        <f>vlookup($A68,'March 2023'!$A$2:$P$24,column(),FALSE)</f>
        <v>0</v>
      </c>
      <c r="P68" s="39">
        <f>vlookup($A68,'March 2023'!$A$2:$P$24,column(),FALSE)</f>
        <v>0</v>
      </c>
    </row>
    <row r="69">
      <c r="A69" s="38">
        <f>IF(OR(YEAR(WORKDAY($A$2,row(A67),Holidays!$B$2:$B$18))=2022,YEAR(WORKDAY($A$2,row(A67),Holidays!$B$2:$B$18))=2023),WORKDAY($A$2,row(A67),Holidays!$B$2:$B$18))</f>
        <v>45001</v>
      </c>
      <c r="B69" s="36" t="str">
        <f>vlookup($A69,'March 2023'!$A$2:$P$24,column(),FALSE)</f>
        <v/>
      </c>
      <c r="C69" s="36" t="str">
        <f>vlookup($A69,'March 2023'!$A$2:$P$24,column(),FALSE)</f>
        <v/>
      </c>
      <c r="D69" s="36">
        <f>vlookup($A69,'March 2023'!$A$2:$P$24,column(),FALSE)</f>
        <v>0</v>
      </c>
      <c r="E69" s="39">
        <f>vlookup($A69,'March 2023'!$A$2:$P$24,column(),FALSE)</f>
        <v>0</v>
      </c>
      <c r="F69" s="36" t="str">
        <f>vlookup($A69,'March 2023'!$A$2:$P$24,column(),FALSE)</f>
        <v/>
      </c>
      <c r="G69" s="36" t="str">
        <f>vlookup($A69,'March 2023'!$A$2:$P$24,column(),FALSE)</f>
        <v/>
      </c>
      <c r="H69" s="36">
        <f>vlookup($A69,'March 2023'!$A$2:$P$24,column(),FALSE)</f>
        <v>0</v>
      </c>
      <c r="I69" s="39">
        <f>vlookup($A69,'March 2023'!$A$2:$P$24,column(),FALSE)</f>
        <v>0</v>
      </c>
      <c r="J69" s="36" t="str">
        <f>vlookup($A69,'March 2023'!$A$2:$P$24,column(),FALSE)</f>
        <v/>
      </c>
      <c r="K69" s="39" t="str">
        <f>vlookup($A69,'March 2023'!$A$2:$P$24,column(),FALSE)</f>
        <v/>
      </c>
      <c r="L69" s="36" t="str">
        <f>vlookup($A69,'March 2023'!$A$2:$P$24,column(),FALSE)</f>
        <v/>
      </c>
      <c r="M69" s="39">
        <f>vlookup($A69,'March 2023'!$A$2:$P$24,column(),FALSE)</f>
        <v>0</v>
      </c>
      <c r="N69" s="36" t="str">
        <f>vlookup($A69,'March 2023'!$A$2:$P$24,column(),FALSE)</f>
        <v/>
      </c>
      <c r="O69" s="36">
        <f>vlookup($A69,'March 2023'!$A$2:$P$24,column(),FALSE)</f>
        <v>0</v>
      </c>
      <c r="P69" s="39">
        <f>vlookup($A69,'March 2023'!$A$2:$P$24,column(),FALSE)</f>
        <v>0</v>
      </c>
    </row>
    <row r="70">
      <c r="A70" s="38">
        <f>IF(OR(YEAR(WORKDAY($A$2,row(A68),Holidays!$B$2:$B$18))=2022,YEAR(WORKDAY($A$2,row(A68),Holidays!$B$2:$B$18))=2023),WORKDAY($A$2,row(A68),Holidays!$B$2:$B$18))</f>
        <v>45002</v>
      </c>
      <c r="B70" s="36" t="str">
        <f>vlookup($A70,'March 2023'!$A$2:$P$24,column(),FALSE)</f>
        <v/>
      </c>
      <c r="C70" s="36" t="str">
        <f>vlookup($A70,'March 2023'!$A$2:$P$24,column(),FALSE)</f>
        <v/>
      </c>
      <c r="D70" s="36">
        <f>vlookup($A70,'March 2023'!$A$2:$P$24,column(),FALSE)</f>
        <v>0</v>
      </c>
      <c r="E70" s="39">
        <f>vlookup($A70,'March 2023'!$A$2:$P$24,column(),FALSE)</f>
        <v>0</v>
      </c>
      <c r="F70" s="36" t="str">
        <f>vlookup($A70,'March 2023'!$A$2:$P$24,column(),FALSE)</f>
        <v/>
      </c>
      <c r="G70" s="36" t="str">
        <f>vlookup($A70,'March 2023'!$A$2:$P$24,column(),FALSE)</f>
        <v/>
      </c>
      <c r="H70" s="36">
        <f>vlookup($A70,'March 2023'!$A$2:$P$24,column(),FALSE)</f>
        <v>0</v>
      </c>
      <c r="I70" s="39">
        <f>vlookup($A70,'March 2023'!$A$2:$P$24,column(),FALSE)</f>
        <v>0</v>
      </c>
      <c r="J70" s="36" t="str">
        <f>vlookup($A70,'March 2023'!$A$2:$P$24,column(),FALSE)</f>
        <v/>
      </c>
      <c r="K70" s="39" t="str">
        <f>vlookup($A70,'March 2023'!$A$2:$P$24,column(),FALSE)</f>
        <v/>
      </c>
      <c r="L70" s="36" t="str">
        <f>vlookup($A70,'March 2023'!$A$2:$P$24,column(),FALSE)</f>
        <v/>
      </c>
      <c r="M70" s="39">
        <f>vlookup($A70,'March 2023'!$A$2:$P$24,column(),FALSE)</f>
        <v>0</v>
      </c>
      <c r="N70" s="36" t="str">
        <f>vlookup($A70,'March 2023'!$A$2:$P$24,column(),FALSE)</f>
        <v/>
      </c>
      <c r="O70" s="36">
        <f>vlookup($A70,'March 2023'!$A$2:$P$24,column(),FALSE)</f>
        <v>0</v>
      </c>
      <c r="P70" s="39">
        <f>vlookup($A70,'March 2023'!$A$2:$P$24,column(),FALSE)</f>
        <v>0</v>
      </c>
    </row>
    <row r="71">
      <c r="A71" s="38">
        <f>IF(OR(YEAR(WORKDAY($A$2,row(A69),Holidays!$B$2:$B$18))=2022,YEAR(WORKDAY($A$2,row(A69),Holidays!$B$2:$B$18))=2023),WORKDAY($A$2,row(A69),Holidays!$B$2:$B$18))</f>
        <v>45005</v>
      </c>
      <c r="B71" s="36" t="str">
        <f>vlookup($A71,'March 2023'!$A$2:$P$24,column(),FALSE)</f>
        <v/>
      </c>
      <c r="C71" s="36" t="str">
        <f>vlookup($A71,'March 2023'!$A$2:$P$24,column(),FALSE)</f>
        <v/>
      </c>
      <c r="D71" s="36">
        <f>vlookup($A71,'March 2023'!$A$2:$P$24,column(),FALSE)</f>
        <v>0</v>
      </c>
      <c r="E71" s="39">
        <f>vlookup($A71,'March 2023'!$A$2:$P$24,column(),FALSE)</f>
        <v>0</v>
      </c>
      <c r="F71" s="36" t="str">
        <f>vlookup($A71,'March 2023'!$A$2:$P$24,column(),FALSE)</f>
        <v/>
      </c>
      <c r="G71" s="36" t="str">
        <f>vlookup($A71,'March 2023'!$A$2:$P$24,column(),FALSE)</f>
        <v/>
      </c>
      <c r="H71" s="36">
        <f>vlookup($A71,'March 2023'!$A$2:$P$24,column(),FALSE)</f>
        <v>0</v>
      </c>
      <c r="I71" s="39">
        <f>vlookup($A71,'March 2023'!$A$2:$P$24,column(),FALSE)</f>
        <v>0</v>
      </c>
      <c r="J71" s="36" t="str">
        <f>vlookup($A71,'March 2023'!$A$2:$P$24,column(),FALSE)</f>
        <v/>
      </c>
      <c r="K71" s="39" t="str">
        <f>vlookup($A71,'March 2023'!$A$2:$P$24,column(),FALSE)</f>
        <v/>
      </c>
      <c r="L71" s="36" t="str">
        <f>vlookup($A71,'March 2023'!$A$2:$P$24,column(),FALSE)</f>
        <v/>
      </c>
      <c r="M71" s="39">
        <f>vlookup($A71,'March 2023'!$A$2:$P$24,column(),FALSE)</f>
        <v>0</v>
      </c>
      <c r="N71" s="36" t="str">
        <f>vlookup($A71,'March 2023'!$A$2:$P$24,column(),FALSE)</f>
        <v/>
      </c>
      <c r="O71" s="36">
        <f>vlookup($A71,'March 2023'!$A$2:$P$24,column(),FALSE)</f>
        <v>0</v>
      </c>
      <c r="P71" s="39">
        <f>vlookup($A71,'March 2023'!$A$2:$P$24,column(),FALSE)</f>
        <v>0</v>
      </c>
    </row>
    <row r="72">
      <c r="A72" s="38">
        <f>IF(OR(YEAR(WORKDAY($A$2,row(A70),Holidays!$B$2:$B$18))=2022,YEAR(WORKDAY($A$2,row(A70),Holidays!$B$2:$B$18))=2023),WORKDAY($A$2,row(A70),Holidays!$B$2:$B$18))</f>
        <v>45006</v>
      </c>
      <c r="B72" s="36" t="str">
        <f>vlookup($A72,'March 2023'!$A$2:$P$24,column(),FALSE)</f>
        <v/>
      </c>
      <c r="C72" s="36" t="str">
        <f>vlookup($A72,'March 2023'!$A$2:$P$24,column(),FALSE)</f>
        <v/>
      </c>
      <c r="D72" s="36">
        <f>vlookup($A72,'March 2023'!$A$2:$P$24,column(),FALSE)</f>
        <v>0</v>
      </c>
      <c r="E72" s="39">
        <f>vlookup($A72,'March 2023'!$A$2:$P$24,column(),FALSE)</f>
        <v>0</v>
      </c>
      <c r="F72" s="36" t="str">
        <f>vlookup($A72,'March 2023'!$A$2:$P$24,column(),FALSE)</f>
        <v/>
      </c>
      <c r="G72" s="36" t="str">
        <f>vlookup($A72,'March 2023'!$A$2:$P$24,column(),FALSE)</f>
        <v/>
      </c>
      <c r="H72" s="36">
        <f>vlookup($A72,'March 2023'!$A$2:$P$24,column(),FALSE)</f>
        <v>0</v>
      </c>
      <c r="I72" s="39">
        <f>vlookup($A72,'March 2023'!$A$2:$P$24,column(),FALSE)</f>
        <v>0</v>
      </c>
      <c r="J72" s="36" t="str">
        <f>vlookup($A72,'March 2023'!$A$2:$P$24,column(),FALSE)</f>
        <v/>
      </c>
      <c r="K72" s="39" t="str">
        <f>vlookup($A72,'March 2023'!$A$2:$P$24,column(),FALSE)</f>
        <v/>
      </c>
      <c r="L72" s="36" t="str">
        <f>vlookup($A72,'March 2023'!$A$2:$P$24,column(),FALSE)</f>
        <v/>
      </c>
      <c r="M72" s="39">
        <f>vlookup($A72,'March 2023'!$A$2:$P$24,column(),FALSE)</f>
        <v>0</v>
      </c>
      <c r="N72" s="36" t="str">
        <f>vlookup($A72,'March 2023'!$A$2:$P$24,column(),FALSE)</f>
        <v/>
      </c>
      <c r="O72" s="36">
        <f>vlookup($A72,'March 2023'!$A$2:$P$24,column(),FALSE)</f>
        <v>0</v>
      </c>
      <c r="P72" s="39">
        <f>vlookup($A72,'March 2023'!$A$2:$P$24,column(),FALSE)</f>
        <v>0</v>
      </c>
    </row>
    <row r="73">
      <c r="A73" s="38">
        <f>IF(OR(YEAR(WORKDAY($A$2,row(A71),Holidays!$B$2:$B$18))=2022,YEAR(WORKDAY($A$2,row(A71),Holidays!$B$2:$B$18))=2023),WORKDAY($A$2,row(A71),Holidays!$B$2:$B$18))</f>
        <v>45007</v>
      </c>
      <c r="B73" s="36" t="str">
        <f>vlookup($A73,'March 2023'!$A$2:$P$24,column(),FALSE)</f>
        <v/>
      </c>
      <c r="C73" s="36" t="str">
        <f>vlookup($A73,'March 2023'!$A$2:$P$24,column(),FALSE)</f>
        <v/>
      </c>
      <c r="D73" s="36">
        <f>vlookup($A73,'March 2023'!$A$2:$P$24,column(),FALSE)</f>
        <v>0</v>
      </c>
      <c r="E73" s="39">
        <f>vlookup($A73,'March 2023'!$A$2:$P$24,column(),FALSE)</f>
        <v>0</v>
      </c>
      <c r="F73" s="36" t="str">
        <f>vlookup($A73,'March 2023'!$A$2:$P$24,column(),FALSE)</f>
        <v/>
      </c>
      <c r="G73" s="36" t="str">
        <f>vlookup($A73,'March 2023'!$A$2:$P$24,column(),FALSE)</f>
        <v/>
      </c>
      <c r="H73" s="36">
        <f>vlookup($A73,'March 2023'!$A$2:$P$24,column(),FALSE)</f>
        <v>0</v>
      </c>
      <c r="I73" s="39">
        <f>vlookup($A73,'March 2023'!$A$2:$P$24,column(),FALSE)</f>
        <v>0</v>
      </c>
      <c r="J73" s="36" t="str">
        <f>vlookup($A73,'March 2023'!$A$2:$P$24,column(),FALSE)</f>
        <v/>
      </c>
      <c r="K73" s="39" t="str">
        <f>vlookup($A73,'March 2023'!$A$2:$P$24,column(),FALSE)</f>
        <v/>
      </c>
      <c r="L73" s="36" t="str">
        <f>vlookup($A73,'March 2023'!$A$2:$P$24,column(),FALSE)</f>
        <v/>
      </c>
      <c r="M73" s="39">
        <f>vlookup($A73,'March 2023'!$A$2:$P$24,column(),FALSE)</f>
        <v>0</v>
      </c>
      <c r="N73" s="36" t="str">
        <f>vlookup($A73,'March 2023'!$A$2:$P$24,column(),FALSE)</f>
        <v/>
      </c>
      <c r="O73" s="36">
        <f>vlookup($A73,'March 2023'!$A$2:$P$24,column(),FALSE)</f>
        <v>0</v>
      </c>
      <c r="P73" s="39">
        <f>vlookup($A73,'March 2023'!$A$2:$P$24,column(),FALSE)</f>
        <v>0</v>
      </c>
    </row>
    <row r="74">
      <c r="A74" s="38">
        <f>IF(OR(YEAR(WORKDAY($A$2,row(A72),Holidays!$B$2:$B$18))=2022,YEAR(WORKDAY($A$2,row(A72),Holidays!$B$2:$B$18))=2023),WORKDAY($A$2,row(A72),Holidays!$B$2:$B$18))</f>
        <v>45008</v>
      </c>
      <c r="B74" s="36" t="str">
        <f>vlookup($A74,'March 2023'!$A$2:$P$24,column(),FALSE)</f>
        <v/>
      </c>
      <c r="C74" s="36" t="str">
        <f>vlookup($A74,'March 2023'!$A$2:$P$24,column(),FALSE)</f>
        <v/>
      </c>
      <c r="D74" s="36">
        <f>vlookup($A74,'March 2023'!$A$2:$P$24,column(),FALSE)</f>
        <v>0</v>
      </c>
      <c r="E74" s="39">
        <f>vlookup($A74,'March 2023'!$A$2:$P$24,column(),FALSE)</f>
        <v>0</v>
      </c>
      <c r="F74" s="36" t="str">
        <f>vlookup($A74,'March 2023'!$A$2:$P$24,column(),FALSE)</f>
        <v/>
      </c>
      <c r="G74" s="36" t="str">
        <f>vlookup($A74,'March 2023'!$A$2:$P$24,column(),FALSE)</f>
        <v/>
      </c>
      <c r="H74" s="36">
        <f>vlookup($A74,'March 2023'!$A$2:$P$24,column(),FALSE)</f>
        <v>0</v>
      </c>
      <c r="I74" s="39">
        <f>vlookup($A74,'March 2023'!$A$2:$P$24,column(),FALSE)</f>
        <v>0</v>
      </c>
      <c r="J74" s="36" t="str">
        <f>vlookup($A74,'March 2023'!$A$2:$P$24,column(),FALSE)</f>
        <v/>
      </c>
      <c r="K74" s="39" t="str">
        <f>vlookup($A74,'March 2023'!$A$2:$P$24,column(),FALSE)</f>
        <v/>
      </c>
      <c r="L74" s="36" t="str">
        <f>vlookup($A74,'March 2023'!$A$2:$P$24,column(),FALSE)</f>
        <v/>
      </c>
      <c r="M74" s="39">
        <f>vlookup($A74,'March 2023'!$A$2:$P$24,column(),FALSE)</f>
        <v>0</v>
      </c>
      <c r="N74" s="36" t="str">
        <f>vlookup($A74,'March 2023'!$A$2:$P$24,column(),FALSE)</f>
        <v/>
      </c>
      <c r="O74" s="36">
        <f>vlookup($A74,'March 2023'!$A$2:$P$24,column(),FALSE)</f>
        <v>0</v>
      </c>
      <c r="P74" s="39">
        <f>vlookup($A74,'March 2023'!$A$2:$P$24,column(),FALSE)</f>
        <v>0</v>
      </c>
    </row>
    <row r="75">
      <c r="A75" s="38">
        <f>IF(OR(YEAR(WORKDAY($A$2,row(A73),Holidays!$B$2:$B$18))=2022,YEAR(WORKDAY($A$2,row(A73),Holidays!$B$2:$B$18))=2023),WORKDAY($A$2,row(A73),Holidays!$B$2:$B$18))</f>
        <v>45009</v>
      </c>
      <c r="B75" s="36" t="str">
        <f>vlookup($A75,'March 2023'!$A$2:$P$24,column(),FALSE)</f>
        <v/>
      </c>
      <c r="C75" s="36" t="str">
        <f>vlookup($A75,'March 2023'!$A$2:$P$24,column(),FALSE)</f>
        <v/>
      </c>
      <c r="D75" s="36">
        <f>vlookup($A75,'March 2023'!$A$2:$P$24,column(),FALSE)</f>
        <v>0</v>
      </c>
      <c r="E75" s="39">
        <f>vlookup($A75,'March 2023'!$A$2:$P$24,column(),FALSE)</f>
        <v>0</v>
      </c>
      <c r="F75" s="36" t="str">
        <f>vlookup($A75,'March 2023'!$A$2:$P$24,column(),FALSE)</f>
        <v/>
      </c>
      <c r="G75" s="36" t="str">
        <f>vlookup($A75,'March 2023'!$A$2:$P$24,column(),FALSE)</f>
        <v/>
      </c>
      <c r="H75" s="36">
        <f>vlookup($A75,'March 2023'!$A$2:$P$24,column(),FALSE)</f>
        <v>0</v>
      </c>
      <c r="I75" s="39">
        <f>vlookup($A75,'March 2023'!$A$2:$P$24,column(),FALSE)</f>
        <v>0</v>
      </c>
      <c r="J75" s="36" t="str">
        <f>vlookup($A75,'March 2023'!$A$2:$P$24,column(),FALSE)</f>
        <v/>
      </c>
      <c r="K75" s="39" t="str">
        <f>vlookup($A75,'March 2023'!$A$2:$P$24,column(),FALSE)</f>
        <v/>
      </c>
      <c r="L75" s="36" t="str">
        <f>vlookup($A75,'March 2023'!$A$2:$P$24,column(),FALSE)</f>
        <v/>
      </c>
      <c r="M75" s="39">
        <f>vlookup($A75,'March 2023'!$A$2:$P$24,column(),FALSE)</f>
        <v>0</v>
      </c>
      <c r="N75" s="36" t="str">
        <f>vlookup($A75,'March 2023'!$A$2:$P$24,column(),FALSE)</f>
        <v/>
      </c>
      <c r="O75" s="36">
        <f>vlookup($A75,'March 2023'!$A$2:$P$24,column(),FALSE)</f>
        <v>0</v>
      </c>
      <c r="P75" s="39">
        <f>vlookup($A75,'March 2023'!$A$2:$P$24,column(),FALSE)</f>
        <v>0</v>
      </c>
    </row>
    <row r="76">
      <c r="A76" s="38">
        <f>IF(OR(YEAR(WORKDAY($A$2,row(A74),Holidays!$B$2:$B$18))=2022,YEAR(WORKDAY($A$2,row(A74),Holidays!$B$2:$B$18))=2023),WORKDAY($A$2,row(A74),Holidays!$B$2:$B$18))</f>
        <v>45012</v>
      </c>
      <c r="B76" s="36" t="str">
        <f>vlookup($A76,'March 2023'!$A$2:$P$24,column(),FALSE)</f>
        <v/>
      </c>
      <c r="C76" s="36" t="str">
        <f>vlookup($A76,'March 2023'!$A$2:$P$24,column(),FALSE)</f>
        <v/>
      </c>
      <c r="D76" s="36">
        <f>vlookup($A76,'March 2023'!$A$2:$P$24,column(),FALSE)</f>
        <v>0</v>
      </c>
      <c r="E76" s="39">
        <f>vlookup($A76,'March 2023'!$A$2:$P$24,column(),FALSE)</f>
        <v>0</v>
      </c>
      <c r="F76" s="36" t="str">
        <f>vlookup($A76,'March 2023'!$A$2:$P$24,column(),FALSE)</f>
        <v/>
      </c>
      <c r="G76" s="36" t="str">
        <f>vlookup($A76,'March 2023'!$A$2:$P$24,column(),FALSE)</f>
        <v/>
      </c>
      <c r="H76" s="36">
        <f>vlookup($A76,'March 2023'!$A$2:$P$24,column(),FALSE)</f>
        <v>0</v>
      </c>
      <c r="I76" s="39">
        <f>vlookup($A76,'March 2023'!$A$2:$P$24,column(),FALSE)</f>
        <v>0</v>
      </c>
      <c r="J76" s="36" t="str">
        <f>vlookup($A76,'March 2023'!$A$2:$P$24,column(),FALSE)</f>
        <v/>
      </c>
      <c r="K76" s="39" t="str">
        <f>vlookup($A76,'March 2023'!$A$2:$P$24,column(),FALSE)</f>
        <v/>
      </c>
      <c r="L76" s="36" t="str">
        <f>vlookup($A76,'March 2023'!$A$2:$P$24,column(),FALSE)</f>
        <v/>
      </c>
      <c r="M76" s="39">
        <f>vlookup($A76,'March 2023'!$A$2:$P$24,column(),FALSE)</f>
        <v>0</v>
      </c>
      <c r="N76" s="36" t="str">
        <f>vlookup($A76,'March 2023'!$A$2:$P$24,column(),FALSE)</f>
        <v/>
      </c>
      <c r="O76" s="36">
        <f>vlookup($A76,'March 2023'!$A$2:$P$24,column(),FALSE)</f>
        <v>0</v>
      </c>
      <c r="P76" s="39">
        <f>vlookup($A76,'March 2023'!$A$2:$P$24,column(),FALSE)</f>
        <v>0</v>
      </c>
    </row>
    <row r="77">
      <c r="A77" s="38">
        <f>IF(OR(YEAR(WORKDAY($A$2,row(A75),Holidays!$B$2:$B$18))=2022,YEAR(WORKDAY($A$2,row(A75),Holidays!$B$2:$B$18))=2023),WORKDAY($A$2,row(A75),Holidays!$B$2:$B$18))</f>
        <v>45013</v>
      </c>
      <c r="B77" s="36" t="str">
        <f>vlookup($A77,'March 2023'!$A$2:$P$24,column(),FALSE)</f>
        <v/>
      </c>
      <c r="C77" s="36" t="str">
        <f>vlookup($A77,'March 2023'!$A$2:$P$24,column(),FALSE)</f>
        <v/>
      </c>
      <c r="D77" s="36">
        <f>vlookup($A77,'March 2023'!$A$2:$P$24,column(),FALSE)</f>
        <v>0</v>
      </c>
      <c r="E77" s="39">
        <f>vlookup($A77,'March 2023'!$A$2:$P$24,column(),FALSE)</f>
        <v>0</v>
      </c>
      <c r="F77" s="36" t="str">
        <f>vlookup($A77,'March 2023'!$A$2:$P$24,column(),FALSE)</f>
        <v/>
      </c>
      <c r="G77" s="36" t="str">
        <f>vlookup($A77,'March 2023'!$A$2:$P$24,column(),FALSE)</f>
        <v/>
      </c>
      <c r="H77" s="36">
        <f>vlookup($A77,'March 2023'!$A$2:$P$24,column(),FALSE)</f>
        <v>0</v>
      </c>
      <c r="I77" s="39">
        <f>vlookup($A77,'March 2023'!$A$2:$P$24,column(),FALSE)</f>
        <v>0</v>
      </c>
      <c r="J77" s="36" t="str">
        <f>vlookup($A77,'March 2023'!$A$2:$P$24,column(),FALSE)</f>
        <v/>
      </c>
      <c r="K77" s="39" t="str">
        <f>vlookup($A77,'March 2023'!$A$2:$P$24,column(),FALSE)</f>
        <v/>
      </c>
      <c r="L77" s="36" t="str">
        <f>vlookup($A77,'March 2023'!$A$2:$P$24,column(),FALSE)</f>
        <v/>
      </c>
      <c r="M77" s="39">
        <f>vlookup($A77,'March 2023'!$A$2:$P$24,column(),FALSE)</f>
        <v>0</v>
      </c>
      <c r="N77" s="36" t="str">
        <f>vlookup($A77,'March 2023'!$A$2:$P$24,column(),FALSE)</f>
        <v/>
      </c>
      <c r="O77" s="36">
        <f>vlookup($A77,'March 2023'!$A$2:$P$24,column(),FALSE)</f>
        <v>0</v>
      </c>
      <c r="P77" s="39">
        <f>vlookup($A77,'March 2023'!$A$2:$P$24,column(),FALSE)</f>
        <v>0</v>
      </c>
    </row>
    <row r="78">
      <c r="A78" s="38">
        <f>IF(OR(YEAR(WORKDAY($A$2,row(A76),Holidays!$B$2:$B$18))=2022,YEAR(WORKDAY($A$2,row(A76),Holidays!$B$2:$B$18))=2023),WORKDAY($A$2,row(A76),Holidays!$B$2:$B$18))</f>
        <v>45014</v>
      </c>
      <c r="B78" s="36" t="str">
        <f>vlookup($A78,'March 2023'!$A$2:$P$24,column(),FALSE)</f>
        <v/>
      </c>
      <c r="C78" s="36" t="str">
        <f>vlookup($A78,'March 2023'!$A$2:$P$24,column(),FALSE)</f>
        <v/>
      </c>
      <c r="D78" s="36">
        <f>vlookup($A78,'March 2023'!$A$2:$P$24,column(),FALSE)</f>
        <v>0</v>
      </c>
      <c r="E78" s="39">
        <f>vlookup($A78,'March 2023'!$A$2:$P$24,column(),FALSE)</f>
        <v>0</v>
      </c>
      <c r="F78" s="36" t="str">
        <f>vlookup($A78,'March 2023'!$A$2:$P$24,column(),FALSE)</f>
        <v/>
      </c>
      <c r="G78" s="36" t="str">
        <f>vlookup($A78,'March 2023'!$A$2:$P$24,column(),FALSE)</f>
        <v/>
      </c>
      <c r="H78" s="36">
        <f>vlookup($A78,'March 2023'!$A$2:$P$24,column(),FALSE)</f>
        <v>0</v>
      </c>
      <c r="I78" s="39">
        <f>vlookup($A78,'March 2023'!$A$2:$P$24,column(),FALSE)</f>
        <v>0</v>
      </c>
      <c r="J78" s="36" t="str">
        <f>vlookup($A78,'March 2023'!$A$2:$P$24,column(),FALSE)</f>
        <v/>
      </c>
      <c r="K78" s="39" t="str">
        <f>vlookup($A78,'March 2023'!$A$2:$P$24,column(),FALSE)</f>
        <v/>
      </c>
      <c r="L78" s="36" t="str">
        <f>vlookup($A78,'March 2023'!$A$2:$P$24,column(),FALSE)</f>
        <v/>
      </c>
      <c r="M78" s="39">
        <f>vlookup($A78,'March 2023'!$A$2:$P$24,column(),FALSE)</f>
        <v>0</v>
      </c>
      <c r="N78" s="36" t="str">
        <f>vlookup($A78,'March 2023'!$A$2:$P$24,column(),FALSE)</f>
        <v/>
      </c>
      <c r="O78" s="36">
        <f>vlookup($A78,'March 2023'!$A$2:$P$24,column(),FALSE)</f>
        <v>0</v>
      </c>
      <c r="P78" s="39">
        <f>vlookup($A78,'March 2023'!$A$2:$P$24,column(),FALSE)</f>
        <v>0</v>
      </c>
    </row>
    <row r="79">
      <c r="A79" s="38">
        <f>IF(OR(YEAR(WORKDAY($A$2,row(A77),Holidays!$B$2:$B$18))=2022,YEAR(WORKDAY($A$2,row(A77),Holidays!$B$2:$B$18))=2023),WORKDAY($A$2,row(A77),Holidays!$B$2:$B$18))</f>
        <v>45015</v>
      </c>
      <c r="B79" s="36" t="str">
        <f>vlookup($A79,'March 2023'!$A$2:$P$24,column(),FALSE)</f>
        <v/>
      </c>
      <c r="C79" s="36" t="str">
        <f>vlookup($A79,'March 2023'!$A$2:$P$24,column(),FALSE)</f>
        <v/>
      </c>
      <c r="D79" s="36">
        <f>vlookup($A79,'March 2023'!$A$2:$P$24,column(),FALSE)</f>
        <v>0</v>
      </c>
      <c r="E79" s="39">
        <f>vlookup($A79,'March 2023'!$A$2:$P$24,column(),FALSE)</f>
        <v>0</v>
      </c>
      <c r="F79" s="36" t="str">
        <f>vlookup($A79,'March 2023'!$A$2:$P$24,column(),FALSE)</f>
        <v/>
      </c>
      <c r="G79" s="36" t="str">
        <f>vlookup($A79,'March 2023'!$A$2:$P$24,column(),FALSE)</f>
        <v/>
      </c>
      <c r="H79" s="36">
        <f>vlookup($A79,'March 2023'!$A$2:$P$24,column(),FALSE)</f>
        <v>0</v>
      </c>
      <c r="I79" s="39">
        <f>vlookup($A79,'March 2023'!$A$2:$P$24,column(),FALSE)</f>
        <v>0</v>
      </c>
      <c r="J79" s="36" t="str">
        <f>vlookup($A79,'March 2023'!$A$2:$P$24,column(),FALSE)</f>
        <v/>
      </c>
      <c r="K79" s="39" t="str">
        <f>vlookup($A79,'March 2023'!$A$2:$P$24,column(),FALSE)</f>
        <v/>
      </c>
      <c r="L79" s="36" t="str">
        <f>vlookup($A79,'March 2023'!$A$2:$P$24,column(),FALSE)</f>
        <v/>
      </c>
      <c r="M79" s="39">
        <f>vlookup($A79,'March 2023'!$A$2:$P$24,column(),FALSE)</f>
        <v>0</v>
      </c>
      <c r="N79" s="36" t="str">
        <f>vlookup($A79,'March 2023'!$A$2:$P$24,column(),FALSE)</f>
        <v/>
      </c>
      <c r="O79" s="36">
        <f>vlookup($A79,'March 2023'!$A$2:$P$24,column(),FALSE)</f>
        <v>0</v>
      </c>
      <c r="P79" s="39">
        <f>vlookup($A79,'March 2023'!$A$2:$P$24,column(),FALSE)</f>
        <v>0</v>
      </c>
    </row>
    <row r="80">
      <c r="A80" s="38">
        <f>IF(OR(YEAR(WORKDAY($A$2,row(A78),Holidays!$B$2:$B$18))=2022,YEAR(WORKDAY($A$2,row(A78),Holidays!$B$2:$B$18))=2023),WORKDAY($A$2,row(A78),Holidays!$B$2:$B$18))</f>
        <v>45016</v>
      </c>
      <c r="B80" s="36" t="str">
        <f>vlookup($A80,'March 2023'!$A$2:$P$24,column(),FALSE)</f>
        <v/>
      </c>
      <c r="C80" s="36" t="str">
        <f>vlookup($A80,'March 2023'!$A$2:$P$24,column(),FALSE)</f>
        <v/>
      </c>
      <c r="D80" s="36">
        <f>vlookup($A80,'March 2023'!$A$2:$P$24,column(),FALSE)</f>
        <v>0</v>
      </c>
      <c r="E80" s="39">
        <f>vlookup($A80,'March 2023'!$A$2:$P$24,column(),FALSE)</f>
        <v>0</v>
      </c>
      <c r="F80" s="36" t="str">
        <f>vlookup($A80,'March 2023'!$A$2:$P$24,column(),FALSE)</f>
        <v/>
      </c>
      <c r="G80" s="36" t="str">
        <f>vlookup($A80,'March 2023'!$A$2:$P$24,column(),FALSE)</f>
        <v/>
      </c>
      <c r="H80" s="36">
        <f>vlookup($A80,'March 2023'!$A$2:$P$24,column(),FALSE)</f>
        <v>0</v>
      </c>
      <c r="I80" s="39">
        <f>vlookup($A80,'March 2023'!$A$2:$P$24,column(),FALSE)</f>
        <v>0</v>
      </c>
      <c r="J80" s="36" t="str">
        <f>vlookup($A80,'March 2023'!$A$2:$P$24,column(),FALSE)</f>
        <v/>
      </c>
      <c r="K80" s="39" t="str">
        <f>vlookup($A80,'March 2023'!$A$2:$P$24,column(),FALSE)</f>
        <v/>
      </c>
      <c r="L80" s="36" t="str">
        <f>vlookup($A80,'March 2023'!$A$2:$P$24,column(),FALSE)</f>
        <v/>
      </c>
      <c r="M80" s="39">
        <f>vlookup($A80,'March 2023'!$A$2:$P$24,column(),FALSE)</f>
        <v>0</v>
      </c>
      <c r="N80" s="36" t="str">
        <f>vlookup($A80,'March 2023'!$A$2:$P$24,column(),FALSE)</f>
        <v/>
      </c>
      <c r="O80" s="36">
        <f>vlookup($A80,'March 2023'!$A$2:$P$24,column(),FALSE)</f>
        <v>0</v>
      </c>
      <c r="P80" s="39">
        <f>vlookup($A80,'March 2023'!$A$2:$P$24,column(),FALSE)</f>
        <v>0</v>
      </c>
    </row>
    <row r="81">
      <c r="A81" s="38">
        <f>IF(OR(YEAR(WORKDAY($A$2,row(A79),Holidays!$B$2:$B$18))=2022,YEAR(WORKDAY($A$2,row(A79),Holidays!$B$2:$B$18))=2023),WORKDAY($A$2,row(A79),Holidays!$B$2:$B$18))</f>
        <v>45019</v>
      </c>
      <c r="B81" s="36" t="str">
        <f>vlookup($A81,'April 2023'!$A$2:$P$20,column(),FALSE)</f>
        <v/>
      </c>
      <c r="C81" s="36" t="str">
        <f>vlookup($A81,'April 2023'!$A$2:$P$20,column(),FALSE)</f>
        <v/>
      </c>
      <c r="D81" s="36">
        <f>vlookup($A81,'April 2023'!$A$2:$P$20,column(),FALSE)</f>
        <v>0</v>
      </c>
      <c r="E81" s="39" t="str">
        <f>vlookup($A81,'April 2023'!$A$2:$P$20,column(),FALSE)</f>
        <v/>
      </c>
      <c r="F81" s="36" t="str">
        <f>vlookup($A81,'April 2023'!$A$2:$P$20,column(),FALSE)</f>
        <v/>
      </c>
      <c r="G81" s="36" t="str">
        <f>vlookup($A81,'April 2023'!$A$2:$P$20,column(),FALSE)</f>
        <v/>
      </c>
      <c r="H81" s="36">
        <f>vlookup($A81,'April 2023'!$A$2:$P$20,column(),FALSE)</f>
        <v>0</v>
      </c>
      <c r="I81" s="39" t="str">
        <f>vlookup($A81,'April 2023'!$A$2:$P$20,column(),FALSE)</f>
        <v/>
      </c>
      <c r="J81" s="36" t="str">
        <f>vlookup($A81,'April 2023'!$A$2:$P$20,column(),FALSE)</f>
        <v/>
      </c>
      <c r="K81" s="39" t="str">
        <f>vlookup($A81,'April 2023'!$A$2:$P$20,column(),FALSE)</f>
        <v/>
      </c>
      <c r="L81" s="36" t="str">
        <f>vlookup($A81,'April 2023'!$A$2:$P$20,column(),FALSE)</f>
        <v/>
      </c>
      <c r="M81" s="39" t="str">
        <f>vlookup($A81,'April 2023'!$A$2:$P$20,column(),FALSE)</f>
        <v/>
      </c>
      <c r="N81" s="36" t="str">
        <f>vlookup($A81,'April 2023'!$A$2:$P$20,column(),FALSE)</f>
        <v/>
      </c>
      <c r="O81" s="36">
        <f>vlookup($A81,'April 2023'!$A$2:$P$20,column(),FALSE)</f>
        <v>0</v>
      </c>
      <c r="P81" s="39" t="str">
        <f>vlookup($A81,'April 2023'!$A$2:$P$20,column(),FALSE)</f>
        <v/>
      </c>
    </row>
    <row r="82">
      <c r="A82" s="38">
        <f>IF(OR(YEAR(WORKDAY($A$2,row(A80),Holidays!$B$2:$B$18))=2022,YEAR(WORKDAY($A$2,row(A80),Holidays!$B$2:$B$18))=2023),WORKDAY($A$2,row(A80),Holidays!$B$2:$B$18))</f>
        <v>45020</v>
      </c>
      <c r="B82" s="36" t="str">
        <f>vlookup($A82,'April 2023'!$A$2:$P$20,column(),FALSE)</f>
        <v/>
      </c>
      <c r="C82" s="36" t="str">
        <f>vlookup($A82,'April 2023'!$A$2:$P$20,column(),FALSE)</f>
        <v/>
      </c>
      <c r="D82" s="36">
        <f>vlookup($A82,'April 2023'!$A$2:$P$20,column(),FALSE)</f>
        <v>0</v>
      </c>
      <c r="E82" s="39" t="str">
        <f>vlookup($A82,'April 2023'!$A$2:$P$20,column(),FALSE)</f>
        <v/>
      </c>
      <c r="F82" s="36" t="str">
        <f>vlookup($A82,'April 2023'!$A$2:$P$20,column(),FALSE)</f>
        <v/>
      </c>
      <c r="G82" s="36" t="str">
        <f>vlookup($A82,'April 2023'!$A$2:$P$20,column(),FALSE)</f>
        <v/>
      </c>
      <c r="H82" s="36">
        <f>vlookup($A82,'April 2023'!$A$2:$P$20,column(),FALSE)</f>
        <v>0</v>
      </c>
      <c r="I82" s="39" t="str">
        <f>vlookup($A82,'April 2023'!$A$2:$P$20,column(),FALSE)</f>
        <v/>
      </c>
      <c r="J82" s="36" t="str">
        <f>vlookup($A82,'April 2023'!$A$2:$P$20,column(),FALSE)</f>
        <v/>
      </c>
      <c r="K82" s="39" t="str">
        <f>vlookup($A82,'April 2023'!$A$2:$P$20,column(),FALSE)</f>
        <v/>
      </c>
      <c r="L82" s="36" t="str">
        <f>vlookup($A82,'April 2023'!$A$2:$P$20,column(),FALSE)</f>
        <v/>
      </c>
      <c r="M82" s="39" t="str">
        <f>vlookup($A82,'April 2023'!$A$2:$P$20,column(),FALSE)</f>
        <v/>
      </c>
      <c r="N82" s="36" t="str">
        <f>vlookup($A82,'April 2023'!$A$2:$P$20,column(),FALSE)</f>
        <v/>
      </c>
      <c r="O82" s="36">
        <f>vlookup($A82,'April 2023'!$A$2:$P$20,column(),FALSE)</f>
        <v>0</v>
      </c>
      <c r="P82" s="39" t="str">
        <f>vlookup($A82,'April 2023'!$A$2:$P$20,column(),FALSE)</f>
        <v/>
      </c>
    </row>
    <row r="83">
      <c r="A83" s="38">
        <f>IF(OR(YEAR(WORKDAY($A$2,row(A81),Holidays!$B$2:$B$18))=2022,YEAR(WORKDAY($A$2,row(A81),Holidays!$B$2:$B$18))=2023),WORKDAY($A$2,row(A81),Holidays!$B$2:$B$18))</f>
        <v>45021</v>
      </c>
      <c r="B83" s="36" t="str">
        <f>vlookup($A83,'April 2023'!$A$2:$P$20,column(),FALSE)</f>
        <v/>
      </c>
      <c r="C83" s="36" t="str">
        <f>vlookup($A83,'April 2023'!$A$2:$P$20,column(),FALSE)</f>
        <v/>
      </c>
      <c r="D83" s="36">
        <f>vlookup($A83,'April 2023'!$A$2:$P$20,column(),FALSE)</f>
        <v>0</v>
      </c>
      <c r="E83" s="39" t="str">
        <f>vlookup($A83,'April 2023'!$A$2:$P$20,column(),FALSE)</f>
        <v/>
      </c>
      <c r="F83" s="36" t="str">
        <f>vlookup($A83,'April 2023'!$A$2:$P$20,column(),FALSE)</f>
        <v/>
      </c>
      <c r="G83" s="36" t="str">
        <f>vlookup($A83,'April 2023'!$A$2:$P$20,column(),FALSE)</f>
        <v/>
      </c>
      <c r="H83" s="36">
        <f>vlookup($A83,'April 2023'!$A$2:$P$20,column(),FALSE)</f>
        <v>0</v>
      </c>
      <c r="I83" s="39" t="str">
        <f>vlookup($A83,'April 2023'!$A$2:$P$20,column(),FALSE)</f>
        <v/>
      </c>
      <c r="J83" s="36" t="str">
        <f>vlookup($A83,'April 2023'!$A$2:$P$20,column(),FALSE)</f>
        <v/>
      </c>
      <c r="K83" s="39" t="str">
        <f>vlookup($A83,'April 2023'!$A$2:$P$20,column(),FALSE)</f>
        <v/>
      </c>
      <c r="L83" s="36" t="str">
        <f>vlookup($A83,'April 2023'!$A$2:$P$20,column(),FALSE)</f>
        <v/>
      </c>
      <c r="M83" s="39" t="str">
        <f>vlookup($A83,'April 2023'!$A$2:$P$20,column(),FALSE)</f>
        <v/>
      </c>
      <c r="N83" s="36" t="str">
        <f>vlookup($A83,'April 2023'!$A$2:$P$20,column(),FALSE)</f>
        <v/>
      </c>
      <c r="O83" s="36">
        <f>vlookup($A83,'April 2023'!$A$2:$P$20,column(),FALSE)</f>
        <v>0</v>
      </c>
      <c r="P83" s="39" t="str">
        <f>vlookup($A83,'April 2023'!$A$2:$P$20,column(),FALSE)</f>
        <v/>
      </c>
    </row>
    <row r="84">
      <c r="A84" s="38">
        <f>IF(OR(YEAR(WORKDAY($A$2,row(A82),Holidays!$B$2:$B$18))=2022,YEAR(WORKDAY($A$2,row(A82),Holidays!$B$2:$B$18))=2023),WORKDAY($A$2,row(A82),Holidays!$B$2:$B$18))</f>
        <v>45022</v>
      </c>
      <c r="B84" s="36" t="str">
        <f>vlookup($A84,'April 2023'!$A$2:$P$20,column(),FALSE)</f>
        <v/>
      </c>
      <c r="C84" s="36" t="str">
        <f>vlookup($A84,'April 2023'!$A$2:$P$20,column(),FALSE)</f>
        <v/>
      </c>
      <c r="D84" s="36">
        <f>vlookup($A84,'April 2023'!$A$2:$P$20,column(),FALSE)</f>
        <v>0</v>
      </c>
      <c r="E84" s="39" t="str">
        <f>vlookup($A84,'April 2023'!$A$2:$P$20,column(),FALSE)</f>
        <v/>
      </c>
      <c r="F84" s="36" t="str">
        <f>vlookup($A84,'April 2023'!$A$2:$P$20,column(),FALSE)</f>
        <v/>
      </c>
      <c r="G84" s="36" t="str">
        <f>vlookup($A84,'April 2023'!$A$2:$P$20,column(),FALSE)</f>
        <v/>
      </c>
      <c r="H84" s="36">
        <f>vlookup($A84,'April 2023'!$A$2:$P$20,column(),FALSE)</f>
        <v>0</v>
      </c>
      <c r="I84" s="39" t="str">
        <f>vlookup($A84,'April 2023'!$A$2:$P$20,column(),FALSE)</f>
        <v/>
      </c>
      <c r="J84" s="36" t="str">
        <f>vlookup($A84,'April 2023'!$A$2:$P$20,column(),FALSE)</f>
        <v/>
      </c>
      <c r="K84" s="39" t="str">
        <f>vlookup($A84,'April 2023'!$A$2:$P$20,column(),FALSE)</f>
        <v/>
      </c>
      <c r="L84" s="36" t="str">
        <f>vlookup($A84,'April 2023'!$A$2:$P$20,column(),FALSE)</f>
        <v/>
      </c>
      <c r="M84" s="39" t="str">
        <f>vlookup($A84,'April 2023'!$A$2:$P$20,column(),FALSE)</f>
        <v/>
      </c>
      <c r="N84" s="36" t="str">
        <f>vlookup($A84,'April 2023'!$A$2:$P$20,column(),FALSE)</f>
        <v/>
      </c>
      <c r="O84" s="36">
        <f>vlookup($A84,'April 2023'!$A$2:$P$20,column(),FALSE)</f>
        <v>0</v>
      </c>
      <c r="P84" s="39" t="str">
        <f>vlookup($A84,'April 2023'!$A$2:$P$20,column(),FALSE)</f>
        <v/>
      </c>
    </row>
    <row r="85">
      <c r="A85" s="38">
        <f>IF(OR(YEAR(WORKDAY($A$2,row(A83),Holidays!$B$2:$B$18))=2022,YEAR(WORKDAY($A$2,row(A83),Holidays!$B$2:$B$18))=2023),WORKDAY($A$2,row(A83),Holidays!$B$2:$B$18))</f>
        <v>45023</v>
      </c>
      <c r="B85" s="36" t="str">
        <f>vlookup($A85,'April 2023'!$A$2:$P$20,column(),FALSE)</f>
        <v/>
      </c>
      <c r="C85" s="36" t="str">
        <f>vlookup($A85,'April 2023'!$A$2:$P$20,column(),FALSE)</f>
        <v/>
      </c>
      <c r="D85" s="36">
        <f>vlookup($A85,'April 2023'!$A$2:$P$20,column(),FALSE)</f>
        <v>0</v>
      </c>
      <c r="E85" s="39" t="str">
        <f>vlookup($A85,'April 2023'!$A$2:$P$20,column(),FALSE)</f>
        <v/>
      </c>
      <c r="F85" s="36" t="str">
        <f>vlookup($A85,'April 2023'!$A$2:$P$20,column(),FALSE)</f>
        <v/>
      </c>
      <c r="G85" s="36" t="str">
        <f>vlookup($A85,'April 2023'!$A$2:$P$20,column(),FALSE)</f>
        <v/>
      </c>
      <c r="H85" s="36">
        <f>vlookup($A85,'April 2023'!$A$2:$P$20,column(),FALSE)</f>
        <v>0</v>
      </c>
      <c r="I85" s="39" t="str">
        <f>vlookup($A85,'April 2023'!$A$2:$P$20,column(),FALSE)</f>
        <v/>
      </c>
      <c r="J85" s="36" t="str">
        <f>vlookup($A85,'April 2023'!$A$2:$P$20,column(),FALSE)</f>
        <v/>
      </c>
      <c r="K85" s="39" t="str">
        <f>vlookup($A85,'April 2023'!$A$2:$P$20,column(),FALSE)</f>
        <v/>
      </c>
      <c r="L85" s="36" t="str">
        <f>vlookup($A85,'April 2023'!$A$2:$P$20,column(),FALSE)</f>
        <v/>
      </c>
      <c r="M85" s="39" t="str">
        <f>vlookup($A85,'April 2023'!$A$2:$P$20,column(),FALSE)</f>
        <v/>
      </c>
      <c r="N85" s="36" t="str">
        <f>vlookup($A85,'April 2023'!$A$2:$P$20,column(),FALSE)</f>
        <v/>
      </c>
      <c r="O85" s="36">
        <f>vlookup($A85,'April 2023'!$A$2:$P$20,column(),FALSE)</f>
        <v>0</v>
      </c>
      <c r="P85" s="39" t="str">
        <f>vlookup($A85,'April 2023'!$A$2:$P$20,column(),FALSE)</f>
        <v/>
      </c>
    </row>
    <row r="86">
      <c r="A86" s="38">
        <f>IF(OR(YEAR(WORKDAY($A$2,row(A84),Holidays!$B$2:$B$18))=2022,YEAR(WORKDAY($A$2,row(A84),Holidays!$B$2:$B$18))=2023),WORKDAY($A$2,row(A84),Holidays!$B$2:$B$18))</f>
        <v>45026</v>
      </c>
      <c r="B86" s="36" t="str">
        <f>vlookup($A86,'April 2023'!$A$2:$P$20,column(),FALSE)</f>
        <v/>
      </c>
      <c r="C86" s="36" t="str">
        <f>vlookup($A86,'April 2023'!$A$2:$P$20,column(),FALSE)</f>
        <v/>
      </c>
      <c r="D86" s="36">
        <f>vlookup($A86,'April 2023'!$A$2:$P$20,column(),FALSE)</f>
        <v>0</v>
      </c>
      <c r="E86" s="39" t="str">
        <f>vlookup($A86,'April 2023'!$A$2:$P$20,column(),FALSE)</f>
        <v/>
      </c>
      <c r="F86" s="36" t="str">
        <f>vlookup($A86,'April 2023'!$A$2:$P$20,column(),FALSE)</f>
        <v/>
      </c>
      <c r="G86" s="36" t="str">
        <f>vlookup($A86,'April 2023'!$A$2:$P$20,column(),FALSE)</f>
        <v/>
      </c>
      <c r="H86" s="36">
        <f>vlookup($A86,'April 2023'!$A$2:$P$20,column(),FALSE)</f>
        <v>0</v>
      </c>
      <c r="I86" s="39" t="str">
        <f>vlookup($A86,'April 2023'!$A$2:$P$20,column(),FALSE)</f>
        <v/>
      </c>
      <c r="J86" s="36" t="str">
        <f>vlookup($A86,'April 2023'!$A$2:$P$20,column(),FALSE)</f>
        <v/>
      </c>
      <c r="K86" s="39" t="str">
        <f>vlookup($A86,'April 2023'!$A$2:$P$20,column(),FALSE)</f>
        <v/>
      </c>
      <c r="L86" s="36" t="str">
        <f>vlookup($A86,'April 2023'!$A$2:$P$20,column(),FALSE)</f>
        <v/>
      </c>
      <c r="M86" s="39" t="str">
        <f>vlookup($A86,'April 2023'!$A$2:$P$20,column(),FALSE)</f>
        <v/>
      </c>
      <c r="N86" s="36" t="str">
        <f>vlookup($A86,'April 2023'!$A$2:$P$20,column(),FALSE)</f>
        <v/>
      </c>
      <c r="O86" s="36">
        <f>vlookup($A86,'April 2023'!$A$2:$P$20,column(),FALSE)</f>
        <v>0</v>
      </c>
      <c r="P86" s="39" t="str">
        <f>vlookup($A86,'April 2023'!$A$2:$P$20,column(),FALSE)</f>
        <v/>
      </c>
    </row>
    <row r="87">
      <c r="A87" s="38">
        <f>IF(OR(YEAR(WORKDAY($A$2,row(A85),Holidays!$B$2:$B$18))=2022,YEAR(WORKDAY($A$2,row(A85),Holidays!$B$2:$B$18))=2023),WORKDAY($A$2,row(A85),Holidays!$B$2:$B$18))</f>
        <v>45027</v>
      </c>
      <c r="B87" s="36" t="str">
        <f>vlookup($A87,'April 2023'!$A$2:$P$20,column(),FALSE)</f>
        <v/>
      </c>
      <c r="C87" s="36" t="str">
        <f>vlookup($A87,'April 2023'!$A$2:$P$20,column(),FALSE)</f>
        <v/>
      </c>
      <c r="D87" s="36">
        <f>vlookup($A87,'April 2023'!$A$2:$P$20,column(),FALSE)</f>
        <v>0</v>
      </c>
      <c r="E87" s="39" t="str">
        <f>vlookup($A87,'April 2023'!$A$2:$P$20,column(),FALSE)</f>
        <v/>
      </c>
      <c r="F87" s="36" t="str">
        <f>vlookup($A87,'April 2023'!$A$2:$P$20,column(),FALSE)</f>
        <v/>
      </c>
      <c r="G87" s="36" t="str">
        <f>vlookup($A87,'April 2023'!$A$2:$P$20,column(),FALSE)</f>
        <v/>
      </c>
      <c r="H87" s="36">
        <f>vlookup($A87,'April 2023'!$A$2:$P$20,column(),FALSE)</f>
        <v>0</v>
      </c>
      <c r="I87" s="39" t="str">
        <f>vlookup($A87,'April 2023'!$A$2:$P$20,column(),FALSE)</f>
        <v/>
      </c>
      <c r="J87" s="36" t="str">
        <f>vlookup($A87,'April 2023'!$A$2:$P$20,column(),FALSE)</f>
        <v/>
      </c>
      <c r="K87" s="39" t="str">
        <f>vlookup($A87,'April 2023'!$A$2:$P$20,column(),FALSE)</f>
        <v/>
      </c>
      <c r="L87" s="36" t="str">
        <f>vlookup($A87,'April 2023'!$A$2:$P$20,column(),FALSE)</f>
        <v/>
      </c>
      <c r="M87" s="39" t="str">
        <f>vlookup($A87,'April 2023'!$A$2:$P$20,column(),FALSE)</f>
        <v/>
      </c>
      <c r="N87" s="36" t="str">
        <f>vlookup($A87,'April 2023'!$A$2:$P$20,column(),FALSE)</f>
        <v/>
      </c>
      <c r="O87" s="36">
        <f>vlookup($A87,'April 2023'!$A$2:$P$20,column(),FALSE)</f>
        <v>0</v>
      </c>
      <c r="P87" s="39" t="str">
        <f>vlookup($A87,'April 2023'!$A$2:$P$20,column(),FALSE)</f>
        <v/>
      </c>
    </row>
    <row r="88">
      <c r="A88" s="38">
        <f>IF(OR(YEAR(WORKDAY($A$2,row(A86),Holidays!$B$2:$B$18))=2022,YEAR(WORKDAY($A$2,row(A86),Holidays!$B$2:$B$18))=2023),WORKDAY($A$2,row(A86),Holidays!$B$2:$B$18))</f>
        <v>45028</v>
      </c>
      <c r="B88" s="36" t="str">
        <f>vlookup($A88,'April 2023'!$A$2:$P$20,column(),FALSE)</f>
        <v/>
      </c>
      <c r="C88" s="36" t="str">
        <f>vlookup($A88,'April 2023'!$A$2:$P$20,column(),FALSE)</f>
        <v/>
      </c>
      <c r="D88" s="36">
        <f>vlookup($A88,'April 2023'!$A$2:$P$20,column(),FALSE)</f>
        <v>0</v>
      </c>
      <c r="E88" s="39" t="str">
        <f>vlookup($A88,'April 2023'!$A$2:$P$20,column(),FALSE)</f>
        <v/>
      </c>
      <c r="F88" s="36" t="str">
        <f>vlookup($A88,'April 2023'!$A$2:$P$20,column(),FALSE)</f>
        <v/>
      </c>
      <c r="G88" s="36" t="str">
        <f>vlookup($A88,'April 2023'!$A$2:$P$20,column(),FALSE)</f>
        <v/>
      </c>
      <c r="H88" s="36">
        <f>vlookup($A88,'April 2023'!$A$2:$P$20,column(),FALSE)</f>
        <v>0</v>
      </c>
      <c r="I88" s="39" t="str">
        <f>vlookup($A88,'April 2023'!$A$2:$P$20,column(),FALSE)</f>
        <v/>
      </c>
      <c r="J88" s="36" t="str">
        <f>vlookup($A88,'April 2023'!$A$2:$P$20,column(),FALSE)</f>
        <v/>
      </c>
      <c r="K88" s="39" t="str">
        <f>vlookup($A88,'April 2023'!$A$2:$P$20,column(),FALSE)</f>
        <v/>
      </c>
      <c r="L88" s="36" t="str">
        <f>vlookup($A88,'April 2023'!$A$2:$P$20,column(),FALSE)</f>
        <v/>
      </c>
      <c r="M88" s="39" t="str">
        <f>vlookup($A88,'April 2023'!$A$2:$P$20,column(),FALSE)</f>
        <v/>
      </c>
      <c r="N88" s="36" t="str">
        <f>vlookup($A88,'April 2023'!$A$2:$P$20,column(),FALSE)</f>
        <v/>
      </c>
      <c r="O88" s="36">
        <f>vlookup($A88,'April 2023'!$A$2:$P$20,column(),FALSE)</f>
        <v>0</v>
      </c>
      <c r="P88" s="39" t="str">
        <f>vlookup($A88,'April 2023'!$A$2:$P$20,column(),FALSE)</f>
        <v/>
      </c>
    </row>
    <row r="89">
      <c r="A89" s="38">
        <f>IF(OR(YEAR(WORKDAY($A$2,row(A87),Holidays!$B$2:$B$18))=2022,YEAR(WORKDAY($A$2,row(A87),Holidays!$B$2:$B$18))=2023),WORKDAY($A$2,row(A87),Holidays!$B$2:$B$18))</f>
        <v>45029</v>
      </c>
      <c r="B89" s="36" t="str">
        <f>vlookup($A89,'April 2023'!$A$2:$P$20,column(),FALSE)</f>
        <v/>
      </c>
      <c r="C89" s="36" t="str">
        <f>vlookup($A89,'April 2023'!$A$2:$P$20,column(),FALSE)</f>
        <v/>
      </c>
      <c r="D89" s="36">
        <f>vlookup($A89,'April 2023'!$A$2:$P$20,column(),FALSE)</f>
        <v>0</v>
      </c>
      <c r="E89" s="39" t="str">
        <f>vlookup($A89,'April 2023'!$A$2:$P$20,column(),FALSE)</f>
        <v/>
      </c>
      <c r="F89" s="36" t="str">
        <f>vlookup($A89,'April 2023'!$A$2:$P$20,column(),FALSE)</f>
        <v/>
      </c>
      <c r="G89" s="36" t="str">
        <f>vlookup($A89,'April 2023'!$A$2:$P$20,column(),FALSE)</f>
        <v/>
      </c>
      <c r="H89" s="36">
        <f>vlookup($A89,'April 2023'!$A$2:$P$20,column(),FALSE)</f>
        <v>0</v>
      </c>
      <c r="I89" s="39" t="str">
        <f>vlookup($A89,'April 2023'!$A$2:$P$20,column(),FALSE)</f>
        <v/>
      </c>
      <c r="J89" s="36" t="str">
        <f>vlookup($A89,'April 2023'!$A$2:$P$20,column(),FALSE)</f>
        <v/>
      </c>
      <c r="K89" s="39" t="str">
        <f>vlookup($A89,'April 2023'!$A$2:$P$20,column(),FALSE)</f>
        <v/>
      </c>
      <c r="L89" s="36" t="str">
        <f>vlookup($A89,'April 2023'!$A$2:$P$20,column(),FALSE)</f>
        <v/>
      </c>
      <c r="M89" s="39" t="str">
        <f>vlookup($A89,'April 2023'!$A$2:$P$20,column(),FALSE)</f>
        <v/>
      </c>
      <c r="N89" s="36" t="str">
        <f>vlookup($A89,'April 2023'!$A$2:$P$20,column(),FALSE)</f>
        <v/>
      </c>
      <c r="O89" s="36">
        <f>vlookup($A89,'April 2023'!$A$2:$P$20,column(),FALSE)</f>
        <v>0</v>
      </c>
      <c r="P89" s="39" t="str">
        <f>vlookup($A89,'April 2023'!$A$2:$P$20,column(),FALSE)</f>
        <v/>
      </c>
    </row>
    <row r="90">
      <c r="A90" s="38">
        <f>IF(OR(YEAR(WORKDAY($A$2,row(A88),Holidays!$B$2:$B$18))=2022,YEAR(WORKDAY($A$2,row(A88),Holidays!$B$2:$B$18))=2023),WORKDAY($A$2,row(A88),Holidays!$B$2:$B$18))</f>
        <v>45030</v>
      </c>
      <c r="B90" s="36" t="str">
        <f>vlookup($A90,'April 2023'!$A$2:$P$20,column(),FALSE)</f>
        <v/>
      </c>
      <c r="C90" s="36" t="str">
        <f>vlookup($A90,'April 2023'!$A$2:$P$20,column(),FALSE)</f>
        <v/>
      </c>
      <c r="D90" s="36">
        <f>vlookup($A90,'April 2023'!$A$2:$P$20,column(),FALSE)</f>
        <v>0</v>
      </c>
      <c r="E90" s="39" t="str">
        <f>vlookup($A90,'April 2023'!$A$2:$P$20,column(),FALSE)</f>
        <v/>
      </c>
      <c r="F90" s="36" t="str">
        <f>vlookup($A90,'April 2023'!$A$2:$P$20,column(),FALSE)</f>
        <v/>
      </c>
      <c r="G90" s="36" t="str">
        <f>vlookup($A90,'April 2023'!$A$2:$P$20,column(),FALSE)</f>
        <v/>
      </c>
      <c r="H90" s="36">
        <f>vlookup($A90,'April 2023'!$A$2:$P$20,column(),FALSE)</f>
        <v>0</v>
      </c>
      <c r="I90" s="39" t="str">
        <f>vlookup($A90,'April 2023'!$A$2:$P$20,column(),FALSE)</f>
        <v/>
      </c>
      <c r="J90" s="36" t="str">
        <f>vlookup($A90,'April 2023'!$A$2:$P$20,column(),FALSE)</f>
        <v/>
      </c>
      <c r="K90" s="39" t="str">
        <f>vlookup($A90,'April 2023'!$A$2:$P$20,column(),FALSE)</f>
        <v/>
      </c>
      <c r="L90" s="36" t="str">
        <f>vlookup($A90,'April 2023'!$A$2:$P$20,column(),FALSE)</f>
        <v/>
      </c>
      <c r="M90" s="39" t="str">
        <f>vlookup($A90,'April 2023'!$A$2:$P$20,column(),FALSE)</f>
        <v/>
      </c>
      <c r="N90" s="36" t="str">
        <f>vlookup($A90,'April 2023'!$A$2:$P$20,column(),FALSE)</f>
        <v/>
      </c>
      <c r="O90" s="36">
        <f>vlookup($A90,'April 2023'!$A$2:$P$20,column(),FALSE)</f>
        <v>0</v>
      </c>
      <c r="P90" s="39" t="str">
        <f>vlookup($A90,'April 2023'!$A$2:$P$20,column(),FALSE)</f>
        <v/>
      </c>
    </row>
    <row r="91">
      <c r="A91" s="38">
        <f>IF(OR(YEAR(WORKDAY($A$2,row(A89),Holidays!$B$2:$B$18))=2022,YEAR(WORKDAY($A$2,row(A89),Holidays!$B$2:$B$18))=2023),WORKDAY($A$2,row(A89),Holidays!$B$2:$B$18))</f>
        <v>45033</v>
      </c>
      <c r="B91" s="36" t="str">
        <f>vlookup($A91,'April 2023'!$A$2:$P$20,column(),FALSE)</f>
        <v/>
      </c>
      <c r="C91" s="36" t="str">
        <f>vlookup($A91,'April 2023'!$A$2:$P$20,column(),FALSE)</f>
        <v/>
      </c>
      <c r="D91" s="36">
        <f>vlookup($A91,'April 2023'!$A$2:$P$20,column(),FALSE)</f>
        <v>0</v>
      </c>
      <c r="E91" s="39" t="str">
        <f>vlookup($A91,'April 2023'!$A$2:$P$20,column(),FALSE)</f>
        <v/>
      </c>
      <c r="F91" s="36" t="str">
        <f>vlookup($A91,'April 2023'!$A$2:$P$20,column(),FALSE)</f>
        <v/>
      </c>
      <c r="G91" s="36" t="str">
        <f>vlookup($A91,'April 2023'!$A$2:$P$20,column(),FALSE)</f>
        <v/>
      </c>
      <c r="H91" s="36">
        <f>vlookup($A91,'April 2023'!$A$2:$P$20,column(),FALSE)</f>
        <v>0</v>
      </c>
      <c r="I91" s="39" t="str">
        <f>vlookup($A91,'April 2023'!$A$2:$P$20,column(),FALSE)</f>
        <v/>
      </c>
      <c r="J91" s="36" t="str">
        <f>vlookup($A91,'April 2023'!$A$2:$P$20,column(),FALSE)</f>
        <v/>
      </c>
      <c r="K91" s="39" t="str">
        <f>vlookup($A91,'April 2023'!$A$2:$P$20,column(),FALSE)</f>
        <v/>
      </c>
      <c r="L91" s="36" t="str">
        <f>vlookup($A91,'April 2023'!$A$2:$P$20,column(),FALSE)</f>
        <v/>
      </c>
      <c r="M91" s="39" t="str">
        <f>vlookup($A91,'April 2023'!$A$2:$P$20,column(),FALSE)</f>
        <v/>
      </c>
      <c r="N91" s="36" t="str">
        <f>vlookup($A91,'April 2023'!$A$2:$P$20,column(),FALSE)</f>
        <v/>
      </c>
      <c r="O91" s="36">
        <f>vlookup($A91,'April 2023'!$A$2:$P$20,column(),FALSE)</f>
        <v>0</v>
      </c>
      <c r="P91" s="39" t="str">
        <f>vlookup($A91,'April 2023'!$A$2:$P$20,column(),FALSE)</f>
        <v/>
      </c>
    </row>
    <row r="92">
      <c r="A92" s="38">
        <f>IF(OR(YEAR(WORKDAY($A$2,row(A90),Holidays!$B$2:$B$18))=2022,YEAR(WORKDAY($A$2,row(A90),Holidays!$B$2:$B$18))=2023),WORKDAY($A$2,row(A90),Holidays!$B$2:$B$18))</f>
        <v>45034</v>
      </c>
      <c r="B92" s="36" t="str">
        <f>vlookup($A92,'April 2023'!$A$2:$P$20,column(),FALSE)</f>
        <v/>
      </c>
      <c r="C92" s="36" t="str">
        <f>vlookup($A92,'April 2023'!$A$2:$P$20,column(),FALSE)</f>
        <v/>
      </c>
      <c r="D92" s="36">
        <f>vlookup($A92,'April 2023'!$A$2:$P$20,column(),FALSE)</f>
        <v>0</v>
      </c>
      <c r="E92" s="39" t="str">
        <f>vlookup($A92,'April 2023'!$A$2:$P$20,column(),FALSE)</f>
        <v/>
      </c>
      <c r="F92" s="36" t="str">
        <f>vlookup($A92,'April 2023'!$A$2:$P$20,column(),FALSE)</f>
        <v/>
      </c>
      <c r="G92" s="36" t="str">
        <f>vlookup($A92,'April 2023'!$A$2:$P$20,column(),FALSE)</f>
        <v/>
      </c>
      <c r="H92" s="36">
        <f>vlookup($A92,'April 2023'!$A$2:$P$20,column(),FALSE)</f>
        <v>0</v>
      </c>
      <c r="I92" s="39" t="str">
        <f>vlookup($A92,'April 2023'!$A$2:$P$20,column(),FALSE)</f>
        <v/>
      </c>
      <c r="J92" s="36" t="str">
        <f>vlookup($A92,'April 2023'!$A$2:$P$20,column(),FALSE)</f>
        <v/>
      </c>
      <c r="K92" s="39" t="str">
        <f>vlookup($A92,'April 2023'!$A$2:$P$20,column(),FALSE)</f>
        <v/>
      </c>
      <c r="L92" s="36" t="str">
        <f>vlookup($A92,'April 2023'!$A$2:$P$20,column(),FALSE)</f>
        <v/>
      </c>
      <c r="M92" s="39" t="str">
        <f>vlookup($A92,'April 2023'!$A$2:$P$20,column(),FALSE)</f>
        <v/>
      </c>
      <c r="N92" s="36" t="str">
        <f>vlookup($A92,'April 2023'!$A$2:$P$20,column(),FALSE)</f>
        <v/>
      </c>
      <c r="O92" s="36">
        <f>vlookup($A92,'April 2023'!$A$2:$P$20,column(),FALSE)</f>
        <v>0</v>
      </c>
      <c r="P92" s="39" t="str">
        <f>vlookup($A92,'April 2023'!$A$2:$P$20,column(),FALSE)</f>
        <v/>
      </c>
    </row>
    <row r="93">
      <c r="A93" s="38">
        <f>IF(OR(YEAR(WORKDAY($A$2,row(A91),Holidays!$B$2:$B$18))=2022,YEAR(WORKDAY($A$2,row(A91),Holidays!$B$2:$B$18))=2023),WORKDAY($A$2,row(A91),Holidays!$B$2:$B$18))</f>
        <v>45035</v>
      </c>
      <c r="B93" s="36" t="str">
        <f>vlookup($A93,'April 2023'!$A$2:$P$20,column(),FALSE)</f>
        <v/>
      </c>
      <c r="C93" s="36" t="str">
        <f>vlookup($A93,'April 2023'!$A$2:$P$20,column(),FALSE)</f>
        <v/>
      </c>
      <c r="D93" s="36">
        <f>vlookup($A93,'April 2023'!$A$2:$P$20,column(),FALSE)</f>
        <v>0</v>
      </c>
      <c r="E93" s="39" t="str">
        <f>vlookup($A93,'April 2023'!$A$2:$P$20,column(),FALSE)</f>
        <v/>
      </c>
      <c r="F93" s="36" t="str">
        <f>vlookup($A93,'April 2023'!$A$2:$P$20,column(),FALSE)</f>
        <v/>
      </c>
      <c r="G93" s="36" t="str">
        <f>vlookup($A93,'April 2023'!$A$2:$P$20,column(),FALSE)</f>
        <v/>
      </c>
      <c r="H93" s="36">
        <f>vlookup($A93,'April 2023'!$A$2:$P$20,column(),FALSE)</f>
        <v>0</v>
      </c>
      <c r="I93" s="39" t="str">
        <f>vlookup($A93,'April 2023'!$A$2:$P$20,column(),FALSE)</f>
        <v/>
      </c>
      <c r="J93" s="36" t="str">
        <f>vlookup($A93,'April 2023'!$A$2:$P$20,column(),FALSE)</f>
        <v/>
      </c>
      <c r="K93" s="39" t="str">
        <f>vlookup($A93,'April 2023'!$A$2:$P$20,column(),FALSE)</f>
        <v/>
      </c>
      <c r="L93" s="36" t="str">
        <f>vlookup($A93,'April 2023'!$A$2:$P$20,column(),FALSE)</f>
        <v/>
      </c>
      <c r="M93" s="39" t="str">
        <f>vlookup($A93,'April 2023'!$A$2:$P$20,column(),FALSE)</f>
        <v/>
      </c>
      <c r="N93" s="36" t="str">
        <f>vlookup($A93,'April 2023'!$A$2:$P$20,column(),FALSE)</f>
        <v/>
      </c>
      <c r="O93" s="36">
        <f>vlookup($A93,'April 2023'!$A$2:$P$20,column(),FALSE)</f>
        <v>0</v>
      </c>
      <c r="P93" s="39" t="str">
        <f>vlookup($A93,'April 2023'!$A$2:$P$20,column(),FALSE)</f>
        <v/>
      </c>
    </row>
    <row r="94">
      <c r="A94" s="38">
        <f>IF(OR(YEAR(WORKDAY($A$2,row(A92),Holidays!$B$2:$B$18))=2022,YEAR(WORKDAY($A$2,row(A92),Holidays!$B$2:$B$18))=2023),WORKDAY($A$2,row(A92),Holidays!$B$2:$B$18))</f>
        <v>45036</v>
      </c>
      <c r="B94" s="36" t="str">
        <f>vlookup($A94,'April 2023'!$A$2:$P$20,column(),FALSE)</f>
        <v/>
      </c>
      <c r="C94" s="36" t="str">
        <f>vlookup($A94,'April 2023'!$A$2:$P$20,column(),FALSE)</f>
        <v/>
      </c>
      <c r="D94" s="36">
        <f>vlookup($A94,'April 2023'!$A$2:$P$20,column(),FALSE)</f>
        <v>0</v>
      </c>
      <c r="E94" s="39" t="str">
        <f>vlookup($A94,'April 2023'!$A$2:$P$20,column(),FALSE)</f>
        <v/>
      </c>
      <c r="F94" s="36" t="str">
        <f>vlookup($A94,'April 2023'!$A$2:$P$20,column(),FALSE)</f>
        <v/>
      </c>
      <c r="G94" s="36" t="str">
        <f>vlookup($A94,'April 2023'!$A$2:$P$20,column(),FALSE)</f>
        <v/>
      </c>
      <c r="H94" s="36">
        <f>vlookup($A94,'April 2023'!$A$2:$P$20,column(),FALSE)</f>
        <v>0</v>
      </c>
      <c r="I94" s="39" t="str">
        <f>vlookup($A94,'April 2023'!$A$2:$P$20,column(),FALSE)</f>
        <v/>
      </c>
      <c r="J94" s="36" t="str">
        <f>vlookup($A94,'April 2023'!$A$2:$P$20,column(),FALSE)</f>
        <v/>
      </c>
      <c r="K94" s="39" t="str">
        <f>vlookup($A94,'April 2023'!$A$2:$P$20,column(),FALSE)</f>
        <v/>
      </c>
      <c r="L94" s="36" t="str">
        <f>vlookup($A94,'April 2023'!$A$2:$P$20,column(),FALSE)</f>
        <v/>
      </c>
      <c r="M94" s="39" t="str">
        <f>vlookup($A94,'April 2023'!$A$2:$P$20,column(),FALSE)</f>
        <v/>
      </c>
      <c r="N94" s="36" t="str">
        <f>vlookup($A94,'April 2023'!$A$2:$P$20,column(),FALSE)</f>
        <v/>
      </c>
      <c r="O94" s="36">
        <f>vlookup($A94,'April 2023'!$A$2:$P$20,column(),FALSE)</f>
        <v>0</v>
      </c>
      <c r="P94" s="39" t="str">
        <f>vlookup($A94,'April 2023'!$A$2:$P$20,column(),FALSE)</f>
        <v/>
      </c>
    </row>
    <row r="95">
      <c r="A95" s="38">
        <f>IF(OR(YEAR(WORKDAY($A$2,row(A93),Holidays!$B$2:$B$18))=2022,YEAR(WORKDAY($A$2,row(A93),Holidays!$B$2:$B$18))=2023),WORKDAY($A$2,row(A93),Holidays!$B$2:$B$18))</f>
        <v>45037</v>
      </c>
      <c r="B95" s="36" t="str">
        <f>vlookup($A95,'April 2023'!$A$2:$P$20,column(),FALSE)</f>
        <v/>
      </c>
      <c r="C95" s="36" t="str">
        <f>vlookup($A95,'April 2023'!$A$2:$P$20,column(),FALSE)</f>
        <v/>
      </c>
      <c r="D95" s="36">
        <f>vlookup($A95,'April 2023'!$A$2:$P$20,column(),FALSE)</f>
        <v>0</v>
      </c>
      <c r="E95" s="39" t="str">
        <f>vlookup($A95,'April 2023'!$A$2:$P$20,column(),FALSE)</f>
        <v/>
      </c>
      <c r="F95" s="36" t="str">
        <f>vlookup($A95,'April 2023'!$A$2:$P$20,column(),FALSE)</f>
        <v/>
      </c>
      <c r="G95" s="36" t="str">
        <f>vlookup($A95,'April 2023'!$A$2:$P$20,column(),FALSE)</f>
        <v/>
      </c>
      <c r="H95" s="36">
        <f>vlookup($A95,'April 2023'!$A$2:$P$20,column(),FALSE)</f>
        <v>0</v>
      </c>
      <c r="I95" s="39" t="str">
        <f>vlookup($A95,'April 2023'!$A$2:$P$20,column(),FALSE)</f>
        <v/>
      </c>
      <c r="J95" s="36" t="str">
        <f>vlookup($A95,'April 2023'!$A$2:$P$20,column(),FALSE)</f>
        <v/>
      </c>
      <c r="K95" s="39" t="str">
        <f>vlookup($A95,'April 2023'!$A$2:$P$20,column(),FALSE)</f>
        <v/>
      </c>
      <c r="L95" s="36" t="str">
        <f>vlookup($A95,'April 2023'!$A$2:$P$20,column(),FALSE)</f>
        <v/>
      </c>
      <c r="M95" s="39" t="str">
        <f>vlookup($A95,'April 2023'!$A$2:$P$20,column(),FALSE)</f>
        <v/>
      </c>
      <c r="N95" s="36" t="str">
        <f>vlookup($A95,'April 2023'!$A$2:$P$20,column(),FALSE)</f>
        <v/>
      </c>
      <c r="O95" s="36">
        <f>vlookup($A95,'April 2023'!$A$2:$P$20,column(),FALSE)</f>
        <v>0</v>
      </c>
      <c r="P95" s="39" t="str">
        <f>vlookup($A95,'April 2023'!$A$2:$P$20,column(),FALSE)</f>
        <v/>
      </c>
    </row>
    <row r="96">
      <c r="A96" s="38">
        <f>IF(OR(YEAR(WORKDAY($A$2,row(A94),Holidays!$B$2:$B$18))=2022,YEAR(WORKDAY($A$2,row(A94),Holidays!$B$2:$B$18))=2023),WORKDAY($A$2,row(A94),Holidays!$B$2:$B$18))</f>
        <v>45040</v>
      </c>
      <c r="B96" s="36" t="str">
        <f>vlookup($A96,'April 2023'!$A$2:$P$20,column(),FALSE)</f>
        <v/>
      </c>
      <c r="C96" s="36" t="str">
        <f>vlookup($A96,'April 2023'!$A$2:$P$20,column(),FALSE)</f>
        <v/>
      </c>
      <c r="D96" s="36">
        <f>vlookup($A96,'April 2023'!$A$2:$P$20,column(),FALSE)</f>
        <v>0</v>
      </c>
      <c r="E96" s="39" t="str">
        <f>vlookup($A96,'April 2023'!$A$2:$P$20,column(),FALSE)</f>
        <v/>
      </c>
      <c r="F96" s="36" t="str">
        <f>vlookup($A96,'April 2023'!$A$2:$P$20,column(),FALSE)</f>
        <v/>
      </c>
      <c r="G96" s="36" t="str">
        <f>vlookup($A96,'April 2023'!$A$2:$P$20,column(),FALSE)</f>
        <v/>
      </c>
      <c r="H96" s="36">
        <f>vlookup($A96,'April 2023'!$A$2:$P$20,column(),FALSE)</f>
        <v>0</v>
      </c>
      <c r="I96" s="39" t="str">
        <f>vlookup($A96,'April 2023'!$A$2:$P$20,column(),FALSE)</f>
        <v/>
      </c>
      <c r="J96" s="36" t="str">
        <f>vlookup($A96,'April 2023'!$A$2:$P$20,column(),FALSE)</f>
        <v/>
      </c>
      <c r="K96" s="39" t="str">
        <f>vlookup($A96,'April 2023'!$A$2:$P$20,column(),FALSE)</f>
        <v/>
      </c>
      <c r="L96" s="36" t="str">
        <f>vlookup($A96,'April 2023'!$A$2:$P$20,column(),FALSE)</f>
        <v/>
      </c>
      <c r="M96" s="39" t="str">
        <f>vlookup($A96,'April 2023'!$A$2:$P$20,column(),FALSE)</f>
        <v/>
      </c>
      <c r="N96" s="36" t="str">
        <f>vlookup($A96,'April 2023'!$A$2:$P$20,column(),FALSE)</f>
        <v/>
      </c>
      <c r="O96" s="36">
        <f>vlookup($A96,'April 2023'!$A$2:$P$20,column(),FALSE)</f>
        <v>0</v>
      </c>
      <c r="P96" s="39" t="str">
        <f>vlookup($A96,'April 2023'!$A$2:$P$20,column(),FALSE)</f>
        <v/>
      </c>
    </row>
    <row r="97">
      <c r="A97" s="38">
        <f>IF(OR(YEAR(WORKDAY($A$2,row(A95),Holidays!$B$2:$B$18))=2022,YEAR(WORKDAY($A$2,row(A95),Holidays!$B$2:$B$18))=2023),WORKDAY($A$2,row(A95),Holidays!$B$2:$B$18))</f>
        <v>45041</v>
      </c>
      <c r="B97" s="36" t="str">
        <f>vlookup($A97,'April 2023'!$A$2:$P$20,column(),FALSE)</f>
        <v/>
      </c>
      <c r="C97" s="36" t="str">
        <f>vlookup($A97,'April 2023'!$A$2:$P$20,column(),FALSE)</f>
        <v/>
      </c>
      <c r="D97" s="36">
        <f>vlookup($A97,'April 2023'!$A$2:$P$20,column(),FALSE)</f>
        <v>0</v>
      </c>
      <c r="E97" s="39" t="str">
        <f>vlookup($A97,'April 2023'!$A$2:$P$20,column(),FALSE)</f>
        <v/>
      </c>
      <c r="F97" s="36" t="str">
        <f>vlookup($A97,'April 2023'!$A$2:$P$20,column(),FALSE)</f>
        <v/>
      </c>
      <c r="G97" s="36" t="str">
        <f>vlookup($A97,'April 2023'!$A$2:$P$20,column(),FALSE)</f>
        <v/>
      </c>
      <c r="H97" s="36">
        <f>vlookup($A97,'April 2023'!$A$2:$P$20,column(),FALSE)</f>
        <v>0</v>
      </c>
      <c r="I97" s="39" t="str">
        <f>vlookup($A97,'April 2023'!$A$2:$P$20,column(),FALSE)</f>
        <v/>
      </c>
      <c r="J97" s="36" t="str">
        <f>vlookup($A97,'April 2023'!$A$2:$P$20,column(),FALSE)</f>
        <v/>
      </c>
      <c r="K97" s="39" t="str">
        <f>vlookup($A97,'April 2023'!$A$2:$P$20,column(),FALSE)</f>
        <v/>
      </c>
      <c r="L97" s="36" t="str">
        <f>vlookup($A97,'April 2023'!$A$2:$P$20,column(),FALSE)</f>
        <v/>
      </c>
      <c r="M97" s="39" t="str">
        <f>vlookup($A97,'April 2023'!$A$2:$P$20,column(),FALSE)</f>
        <v/>
      </c>
      <c r="N97" s="36" t="str">
        <f>vlookup($A97,'April 2023'!$A$2:$P$20,column(),FALSE)</f>
        <v/>
      </c>
      <c r="O97" s="36">
        <f>vlookup($A97,'April 2023'!$A$2:$P$20,column(),FALSE)</f>
        <v>0</v>
      </c>
      <c r="P97" s="39" t="str">
        <f>vlookup($A97,'April 2023'!$A$2:$P$20,column(),FALSE)</f>
        <v/>
      </c>
    </row>
    <row r="98">
      <c r="A98" s="38">
        <f>IF(OR(YEAR(WORKDAY($A$2,row(A96),Holidays!$B$2:$B$18))=2022,YEAR(WORKDAY($A$2,row(A96),Holidays!$B$2:$B$18))=2023),WORKDAY($A$2,row(A96),Holidays!$B$2:$B$18))</f>
        <v>45042</v>
      </c>
      <c r="B98" s="36" t="str">
        <f>vlookup($A98,'April 2023'!$A$2:$P$20,column(),FALSE)</f>
        <v/>
      </c>
      <c r="C98" s="36" t="str">
        <f>vlookup($A98,'April 2023'!$A$2:$P$20,column(),FALSE)</f>
        <v/>
      </c>
      <c r="D98" s="36">
        <f>vlookup($A98,'April 2023'!$A$2:$P$20,column(),FALSE)</f>
        <v>0</v>
      </c>
      <c r="E98" s="39" t="str">
        <f>vlookup($A98,'April 2023'!$A$2:$P$20,column(),FALSE)</f>
        <v/>
      </c>
      <c r="F98" s="36" t="str">
        <f>vlookup($A98,'April 2023'!$A$2:$P$20,column(),FALSE)</f>
        <v/>
      </c>
      <c r="G98" s="36" t="str">
        <f>vlookup($A98,'April 2023'!$A$2:$P$20,column(),FALSE)</f>
        <v/>
      </c>
      <c r="H98" s="36">
        <f>vlookup($A98,'April 2023'!$A$2:$P$20,column(),FALSE)</f>
        <v>0</v>
      </c>
      <c r="I98" s="39" t="str">
        <f>vlookup($A98,'April 2023'!$A$2:$P$20,column(),FALSE)</f>
        <v/>
      </c>
      <c r="J98" s="36" t="str">
        <f>vlookup($A98,'April 2023'!$A$2:$P$20,column(),FALSE)</f>
        <v/>
      </c>
      <c r="K98" s="39" t="str">
        <f>vlookup($A98,'April 2023'!$A$2:$P$20,column(),FALSE)</f>
        <v/>
      </c>
      <c r="L98" s="36" t="str">
        <f>vlookup($A98,'April 2023'!$A$2:$P$20,column(),FALSE)</f>
        <v/>
      </c>
      <c r="M98" s="39" t="str">
        <f>vlookup($A98,'April 2023'!$A$2:$P$20,column(),FALSE)</f>
        <v/>
      </c>
      <c r="N98" s="36" t="str">
        <f>vlookup($A98,'April 2023'!$A$2:$P$20,column(),FALSE)</f>
        <v/>
      </c>
      <c r="O98" s="36">
        <f>vlookup($A98,'April 2023'!$A$2:$P$20,column(),FALSE)</f>
        <v>0</v>
      </c>
      <c r="P98" s="39" t="str">
        <f>vlookup($A98,'April 2023'!$A$2:$P$20,column(),FALSE)</f>
        <v/>
      </c>
    </row>
    <row r="99">
      <c r="A99" s="38">
        <f>IF(OR(YEAR(WORKDAY($A$2,row(A97),Holidays!$B$2:$B$18))=2022,YEAR(WORKDAY($A$2,row(A97),Holidays!$B$2:$B$18))=2023),WORKDAY($A$2,row(A97),Holidays!$B$2:$B$18))</f>
        <v>45043</v>
      </c>
      <c r="B99" s="36" t="str">
        <f>vlookup($A99,'April 2023'!$A$2:$P$20,column(),FALSE)</f>
        <v/>
      </c>
      <c r="C99" s="36" t="str">
        <f>vlookup($A99,'April 2023'!$A$2:$P$20,column(),FALSE)</f>
        <v/>
      </c>
      <c r="D99" s="36">
        <f>vlookup($A99,'April 2023'!$A$2:$P$20,column(),FALSE)</f>
        <v>0</v>
      </c>
      <c r="E99" s="39" t="str">
        <f>vlookup($A99,'April 2023'!$A$2:$P$20,column(),FALSE)</f>
        <v/>
      </c>
      <c r="F99" s="36" t="str">
        <f>vlookup($A99,'April 2023'!$A$2:$P$20,column(),FALSE)</f>
        <v/>
      </c>
      <c r="G99" s="36" t="str">
        <f>vlookup($A99,'April 2023'!$A$2:$P$20,column(),FALSE)</f>
        <v/>
      </c>
      <c r="H99" s="36">
        <f>vlookup($A99,'April 2023'!$A$2:$P$20,column(),FALSE)</f>
        <v>0</v>
      </c>
      <c r="I99" s="39" t="str">
        <f>vlookup($A99,'April 2023'!$A$2:$P$20,column(),FALSE)</f>
        <v/>
      </c>
      <c r="J99" s="36" t="str">
        <f>vlookup($A99,'April 2023'!$A$2:$P$20,column(),FALSE)</f>
        <v/>
      </c>
      <c r="K99" s="39" t="str">
        <f>vlookup($A99,'April 2023'!$A$2:$P$20,column(),FALSE)</f>
        <v/>
      </c>
      <c r="L99" s="36" t="str">
        <f>vlookup($A99,'April 2023'!$A$2:$P$20,column(),FALSE)</f>
        <v/>
      </c>
      <c r="M99" s="39" t="str">
        <f>vlookup($A99,'April 2023'!$A$2:$P$20,column(),FALSE)</f>
        <v/>
      </c>
      <c r="N99" s="36" t="str">
        <f>vlookup($A99,'April 2023'!$A$2:$P$20,column(),FALSE)</f>
        <v/>
      </c>
      <c r="O99" s="36">
        <f>vlookup($A99,'April 2023'!$A$2:$P$20,column(),FALSE)</f>
        <v>0</v>
      </c>
      <c r="P99" s="39" t="str">
        <f>vlookup($A99,'April 2023'!$A$2:$P$20,column(),FALSE)</f>
        <v/>
      </c>
    </row>
    <row r="100">
      <c r="A100" s="38">
        <f>IF(OR(YEAR(WORKDAY($A$2,row(A98),Holidays!$B$2:$B$18))=2022,YEAR(WORKDAY($A$2,row(A98),Holidays!$B$2:$B$18))=2023),WORKDAY($A$2,row(A98),Holidays!$B$2:$B$18))</f>
        <v>45047</v>
      </c>
      <c r="B100" s="36" t="str">
        <f>vlookup($A100,'May 2023'!$A$2:$P$23,column(),FALSE)</f>
        <v/>
      </c>
      <c r="C100" s="36" t="str">
        <f>vlookup($A100,'May 2023'!$A$2:$P$23,column(),FALSE)</f>
        <v/>
      </c>
      <c r="D100" s="36">
        <f>vlookup($A100,'May 2023'!$A$2:$P$23,column(),FALSE)</f>
        <v>0</v>
      </c>
      <c r="E100" s="39" t="str">
        <f>vlookup($A100,'May 2023'!$A$2:$P$23,column(),FALSE)</f>
        <v/>
      </c>
      <c r="F100" s="36" t="str">
        <f>vlookup($A100,'May 2023'!$A$2:$P$23,column(),FALSE)</f>
        <v/>
      </c>
      <c r="G100" s="36" t="str">
        <f>vlookup($A100,'May 2023'!$A$2:$P$23,column(),FALSE)</f>
        <v/>
      </c>
      <c r="H100" s="36">
        <f>vlookup($A100,'May 2023'!$A$2:$P$23,column(),FALSE)</f>
        <v>0</v>
      </c>
      <c r="I100" s="39" t="str">
        <f>vlookup($A100,'May 2023'!$A$2:$P$23,column(),FALSE)</f>
        <v/>
      </c>
      <c r="J100" s="36" t="str">
        <f>vlookup($A100,'May 2023'!$A$2:$P$23,column(),FALSE)</f>
        <v/>
      </c>
      <c r="K100" s="39" t="str">
        <f>vlookup($A100,'May 2023'!$A$2:$P$23,column(),FALSE)</f>
        <v/>
      </c>
      <c r="L100" s="36" t="str">
        <f>vlookup($A100,'May 2023'!$A$2:$P$23,column(),FALSE)</f>
        <v/>
      </c>
      <c r="M100" s="39" t="str">
        <f>vlookup($A100,'May 2023'!$A$2:$P$23,column(),FALSE)</f>
        <v/>
      </c>
      <c r="N100" s="36" t="str">
        <f>vlookup($A100,'May 2023'!$A$2:$P$23,column(),FALSE)</f>
        <v/>
      </c>
      <c r="O100" s="36">
        <f>vlookup($A100,'May 2023'!$A$2:$P$23,column(),FALSE)</f>
        <v>0</v>
      </c>
      <c r="P100" s="39" t="str">
        <f>vlookup($A100,'May 2023'!$A$2:$P$23,column(),FALSE)</f>
        <v/>
      </c>
    </row>
    <row r="101">
      <c r="A101" s="38">
        <f>IF(OR(YEAR(WORKDAY($A$2,row(A99),Holidays!$B$2:$B$18))=2022,YEAR(WORKDAY($A$2,row(A99),Holidays!$B$2:$B$18))=2023),WORKDAY($A$2,row(A99),Holidays!$B$2:$B$18))</f>
        <v>45048</v>
      </c>
      <c r="B101" s="36" t="str">
        <f>vlookup($A101,'May 2023'!$A$2:$P$23,column(),FALSE)</f>
        <v/>
      </c>
      <c r="C101" s="36" t="str">
        <f>vlookup($A101,'May 2023'!$A$2:$P$23,column(),FALSE)</f>
        <v/>
      </c>
      <c r="D101" s="36">
        <f>vlookup($A101,'May 2023'!$A$2:$P$23,column(),FALSE)</f>
        <v>0</v>
      </c>
      <c r="E101" s="39" t="str">
        <f>vlookup($A101,'May 2023'!$A$2:$P$23,column(),FALSE)</f>
        <v/>
      </c>
      <c r="F101" s="36" t="str">
        <f>vlookup($A101,'May 2023'!$A$2:$P$23,column(),FALSE)</f>
        <v/>
      </c>
      <c r="G101" s="36" t="str">
        <f>vlookup($A101,'May 2023'!$A$2:$P$23,column(),FALSE)</f>
        <v/>
      </c>
      <c r="H101" s="36">
        <f>vlookup($A101,'May 2023'!$A$2:$P$23,column(),FALSE)</f>
        <v>0</v>
      </c>
      <c r="I101" s="39" t="str">
        <f>vlookup($A101,'May 2023'!$A$2:$P$23,column(),FALSE)</f>
        <v/>
      </c>
      <c r="J101" s="36" t="str">
        <f>vlookup($A101,'May 2023'!$A$2:$P$23,column(),FALSE)</f>
        <v/>
      </c>
      <c r="K101" s="39" t="str">
        <f>vlookup($A101,'May 2023'!$A$2:$P$23,column(),FALSE)</f>
        <v/>
      </c>
      <c r="L101" s="36" t="str">
        <f>vlookup($A101,'May 2023'!$A$2:$P$23,column(),FALSE)</f>
        <v/>
      </c>
      <c r="M101" s="39" t="str">
        <f>vlookup($A101,'May 2023'!$A$2:$P$23,column(),FALSE)</f>
        <v/>
      </c>
      <c r="N101" s="36" t="str">
        <f>vlookup($A101,'May 2023'!$A$2:$P$23,column(),FALSE)</f>
        <v/>
      </c>
      <c r="O101" s="36">
        <f>vlookup($A101,'May 2023'!$A$2:$P$23,column(),FALSE)</f>
        <v>0</v>
      </c>
      <c r="P101" s="39" t="str">
        <f>vlookup($A101,'May 2023'!$A$2:$P$23,column(),FALSE)</f>
        <v/>
      </c>
    </row>
    <row r="102">
      <c r="A102" s="38">
        <f>IF(OR(YEAR(WORKDAY($A$2,row(A100),Holidays!$B$2:$B$18))=2022,YEAR(WORKDAY($A$2,row(A100),Holidays!$B$2:$B$18))=2023),WORKDAY($A$2,row(A100),Holidays!$B$2:$B$18))</f>
        <v>45049</v>
      </c>
      <c r="B102" s="36" t="str">
        <f>vlookup($A102,'May 2023'!$A$2:$P$23,column(),FALSE)</f>
        <v/>
      </c>
      <c r="C102" s="36" t="str">
        <f>vlookup($A102,'May 2023'!$A$2:$P$23,column(),FALSE)</f>
        <v/>
      </c>
      <c r="D102" s="36">
        <f>vlookup($A102,'May 2023'!$A$2:$P$23,column(),FALSE)</f>
        <v>0</v>
      </c>
      <c r="E102" s="39" t="str">
        <f>vlookup($A102,'May 2023'!$A$2:$P$23,column(),FALSE)</f>
        <v/>
      </c>
      <c r="F102" s="36" t="str">
        <f>vlookup($A102,'May 2023'!$A$2:$P$23,column(),FALSE)</f>
        <v/>
      </c>
      <c r="G102" s="36" t="str">
        <f>vlookup($A102,'May 2023'!$A$2:$P$23,column(),FALSE)</f>
        <v/>
      </c>
      <c r="H102" s="36">
        <f>vlookup($A102,'May 2023'!$A$2:$P$23,column(),FALSE)</f>
        <v>0</v>
      </c>
      <c r="I102" s="39" t="str">
        <f>vlookup($A102,'May 2023'!$A$2:$P$23,column(),FALSE)</f>
        <v/>
      </c>
      <c r="J102" s="36" t="str">
        <f>vlookup($A102,'May 2023'!$A$2:$P$23,column(),FALSE)</f>
        <v/>
      </c>
      <c r="K102" s="39" t="str">
        <f>vlookup($A102,'May 2023'!$A$2:$P$23,column(),FALSE)</f>
        <v/>
      </c>
      <c r="L102" s="36" t="str">
        <f>vlookup($A102,'May 2023'!$A$2:$P$23,column(),FALSE)</f>
        <v/>
      </c>
      <c r="M102" s="39" t="str">
        <f>vlookup($A102,'May 2023'!$A$2:$P$23,column(),FALSE)</f>
        <v/>
      </c>
      <c r="N102" s="36" t="str">
        <f>vlookup($A102,'May 2023'!$A$2:$P$23,column(),FALSE)</f>
        <v/>
      </c>
      <c r="O102" s="36">
        <f>vlookup($A102,'May 2023'!$A$2:$P$23,column(),FALSE)</f>
        <v>0</v>
      </c>
      <c r="P102" s="39" t="str">
        <f>vlookup($A102,'May 2023'!$A$2:$P$23,column(),FALSE)</f>
        <v/>
      </c>
    </row>
    <row r="103">
      <c r="A103" s="38">
        <f>IF(OR(YEAR(WORKDAY($A$2,row(A101),Holidays!$B$2:$B$18))=2022,YEAR(WORKDAY($A$2,row(A101),Holidays!$B$2:$B$18))=2023),WORKDAY($A$2,row(A101),Holidays!$B$2:$B$18))</f>
        <v>45050</v>
      </c>
      <c r="B103" s="36" t="str">
        <f>vlookup($A103,'May 2023'!$A$2:$P$23,column(),FALSE)</f>
        <v/>
      </c>
      <c r="C103" s="36" t="str">
        <f>vlookup($A103,'May 2023'!$A$2:$P$23,column(),FALSE)</f>
        <v/>
      </c>
      <c r="D103" s="36">
        <f>vlookup($A103,'May 2023'!$A$2:$P$23,column(),FALSE)</f>
        <v>0</v>
      </c>
      <c r="E103" s="39" t="str">
        <f>vlookup($A103,'May 2023'!$A$2:$P$23,column(),FALSE)</f>
        <v/>
      </c>
      <c r="F103" s="36" t="str">
        <f>vlookup($A103,'May 2023'!$A$2:$P$23,column(),FALSE)</f>
        <v/>
      </c>
      <c r="G103" s="36" t="str">
        <f>vlookup($A103,'May 2023'!$A$2:$P$23,column(),FALSE)</f>
        <v/>
      </c>
      <c r="H103" s="36">
        <f>vlookup($A103,'May 2023'!$A$2:$P$23,column(),FALSE)</f>
        <v>0</v>
      </c>
      <c r="I103" s="39" t="str">
        <f>vlookup($A103,'May 2023'!$A$2:$P$23,column(),FALSE)</f>
        <v/>
      </c>
      <c r="J103" s="36" t="str">
        <f>vlookup($A103,'May 2023'!$A$2:$P$23,column(),FALSE)</f>
        <v/>
      </c>
      <c r="K103" s="39" t="str">
        <f>vlookup($A103,'May 2023'!$A$2:$P$23,column(),FALSE)</f>
        <v/>
      </c>
      <c r="L103" s="36" t="str">
        <f>vlookup($A103,'May 2023'!$A$2:$P$23,column(),FALSE)</f>
        <v/>
      </c>
      <c r="M103" s="39" t="str">
        <f>vlookup($A103,'May 2023'!$A$2:$P$23,column(),FALSE)</f>
        <v/>
      </c>
      <c r="N103" s="36" t="str">
        <f>vlookup($A103,'May 2023'!$A$2:$P$23,column(),FALSE)</f>
        <v/>
      </c>
      <c r="O103" s="36">
        <f>vlookup($A103,'May 2023'!$A$2:$P$23,column(),FALSE)</f>
        <v>0</v>
      </c>
      <c r="P103" s="39" t="str">
        <f>vlookup($A103,'May 2023'!$A$2:$P$23,column(),FALSE)</f>
        <v/>
      </c>
    </row>
    <row r="104">
      <c r="A104" s="38">
        <f>IF(OR(YEAR(WORKDAY($A$2,row(A102),Holidays!$B$2:$B$18))=2022,YEAR(WORKDAY($A$2,row(A102),Holidays!$B$2:$B$18))=2023),WORKDAY($A$2,row(A102),Holidays!$B$2:$B$18))</f>
        <v>45051</v>
      </c>
      <c r="B104" s="36" t="str">
        <f>vlookup($A104,'May 2023'!$A$2:$P$23,column(),FALSE)</f>
        <v/>
      </c>
      <c r="C104" s="36" t="str">
        <f>vlookup($A104,'May 2023'!$A$2:$P$23,column(),FALSE)</f>
        <v/>
      </c>
      <c r="D104" s="36">
        <f>vlookup($A104,'May 2023'!$A$2:$P$23,column(),FALSE)</f>
        <v>0</v>
      </c>
      <c r="E104" s="39" t="str">
        <f>vlookup($A104,'May 2023'!$A$2:$P$23,column(),FALSE)</f>
        <v/>
      </c>
      <c r="F104" s="36" t="str">
        <f>vlookup($A104,'May 2023'!$A$2:$P$23,column(),FALSE)</f>
        <v/>
      </c>
      <c r="G104" s="36" t="str">
        <f>vlookup($A104,'May 2023'!$A$2:$P$23,column(),FALSE)</f>
        <v/>
      </c>
      <c r="H104" s="36">
        <f>vlookup($A104,'May 2023'!$A$2:$P$23,column(),FALSE)</f>
        <v>0</v>
      </c>
      <c r="I104" s="39" t="str">
        <f>vlookup($A104,'May 2023'!$A$2:$P$23,column(),FALSE)</f>
        <v/>
      </c>
      <c r="J104" s="36" t="str">
        <f>vlookup($A104,'May 2023'!$A$2:$P$23,column(),FALSE)</f>
        <v/>
      </c>
      <c r="K104" s="39" t="str">
        <f>vlookup($A104,'May 2023'!$A$2:$P$23,column(),FALSE)</f>
        <v/>
      </c>
      <c r="L104" s="36" t="str">
        <f>vlookup($A104,'May 2023'!$A$2:$P$23,column(),FALSE)</f>
        <v/>
      </c>
      <c r="M104" s="39" t="str">
        <f>vlookup($A104,'May 2023'!$A$2:$P$23,column(),FALSE)</f>
        <v/>
      </c>
      <c r="N104" s="36" t="str">
        <f>vlookup($A104,'May 2023'!$A$2:$P$23,column(),FALSE)</f>
        <v/>
      </c>
      <c r="O104" s="36">
        <f>vlookup($A104,'May 2023'!$A$2:$P$23,column(),FALSE)</f>
        <v>0</v>
      </c>
      <c r="P104" s="39" t="str">
        <f>vlookup($A104,'May 2023'!$A$2:$P$23,column(),FALSE)</f>
        <v/>
      </c>
    </row>
    <row r="105">
      <c r="A105" s="38">
        <f>IF(OR(YEAR(WORKDAY($A$2,row(A103),Holidays!$B$2:$B$18))=2022,YEAR(WORKDAY($A$2,row(A103),Holidays!$B$2:$B$18))=2023),WORKDAY($A$2,row(A103),Holidays!$B$2:$B$18))</f>
        <v>45054</v>
      </c>
      <c r="B105" s="36" t="str">
        <f>vlookup($A105,'May 2023'!$A$2:$P$23,column(),FALSE)</f>
        <v/>
      </c>
      <c r="C105" s="36" t="str">
        <f>vlookup($A105,'May 2023'!$A$2:$P$23,column(),FALSE)</f>
        <v/>
      </c>
      <c r="D105" s="36">
        <f>vlookup($A105,'May 2023'!$A$2:$P$23,column(),FALSE)</f>
        <v>0</v>
      </c>
      <c r="E105" s="39" t="str">
        <f>vlookup($A105,'May 2023'!$A$2:$P$23,column(),FALSE)</f>
        <v/>
      </c>
      <c r="F105" s="36" t="str">
        <f>vlookup($A105,'May 2023'!$A$2:$P$23,column(),FALSE)</f>
        <v/>
      </c>
      <c r="G105" s="36" t="str">
        <f>vlookup($A105,'May 2023'!$A$2:$P$23,column(),FALSE)</f>
        <v/>
      </c>
      <c r="H105" s="36">
        <f>vlookup($A105,'May 2023'!$A$2:$P$23,column(),FALSE)</f>
        <v>0</v>
      </c>
      <c r="I105" s="39" t="str">
        <f>vlookup($A105,'May 2023'!$A$2:$P$23,column(),FALSE)</f>
        <v/>
      </c>
      <c r="J105" s="36" t="str">
        <f>vlookup($A105,'May 2023'!$A$2:$P$23,column(),FALSE)</f>
        <v/>
      </c>
      <c r="K105" s="39" t="str">
        <f>vlookup($A105,'May 2023'!$A$2:$P$23,column(),FALSE)</f>
        <v/>
      </c>
      <c r="L105" s="36" t="str">
        <f>vlookup($A105,'May 2023'!$A$2:$P$23,column(),FALSE)</f>
        <v/>
      </c>
      <c r="M105" s="39" t="str">
        <f>vlookup($A105,'May 2023'!$A$2:$P$23,column(),FALSE)</f>
        <v/>
      </c>
      <c r="N105" s="36" t="str">
        <f>vlookup($A105,'May 2023'!$A$2:$P$23,column(),FALSE)</f>
        <v/>
      </c>
      <c r="O105" s="36">
        <f>vlookup($A105,'May 2023'!$A$2:$P$23,column(),FALSE)</f>
        <v>0</v>
      </c>
      <c r="P105" s="39" t="str">
        <f>vlookup($A105,'May 2023'!$A$2:$P$23,column(),FALSE)</f>
        <v/>
      </c>
    </row>
    <row r="106">
      <c r="A106" s="38">
        <f>IF(OR(YEAR(WORKDAY($A$2,row(A104),Holidays!$B$2:$B$18))=2022,YEAR(WORKDAY($A$2,row(A104),Holidays!$B$2:$B$18))=2023),WORKDAY($A$2,row(A104),Holidays!$B$2:$B$18))</f>
        <v>45055</v>
      </c>
      <c r="B106" s="36" t="str">
        <f>vlookup($A106,'May 2023'!$A$2:$P$23,column(),FALSE)</f>
        <v/>
      </c>
      <c r="C106" s="36" t="str">
        <f>vlookup($A106,'May 2023'!$A$2:$P$23,column(),FALSE)</f>
        <v/>
      </c>
      <c r="D106" s="36">
        <f>vlookup($A106,'May 2023'!$A$2:$P$23,column(),FALSE)</f>
        <v>0</v>
      </c>
      <c r="E106" s="39" t="str">
        <f>vlookup($A106,'May 2023'!$A$2:$P$23,column(),FALSE)</f>
        <v/>
      </c>
      <c r="F106" s="36" t="str">
        <f>vlookup($A106,'May 2023'!$A$2:$P$23,column(),FALSE)</f>
        <v/>
      </c>
      <c r="G106" s="36" t="str">
        <f>vlookup($A106,'May 2023'!$A$2:$P$23,column(),FALSE)</f>
        <v/>
      </c>
      <c r="H106" s="36">
        <f>vlookup($A106,'May 2023'!$A$2:$P$23,column(),FALSE)</f>
        <v>0</v>
      </c>
      <c r="I106" s="39" t="str">
        <f>vlookup($A106,'May 2023'!$A$2:$P$23,column(),FALSE)</f>
        <v/>
      </c>
      <c r="J106" s="36" t="str">
        <f>vlookup($A106,'May 2023'!$A$2:$P$23,column(),FALSE)</f>
        <v/>
      </c>
      <c r="K106" s="39" t="str">
        <f>vlookup($A106,'May 2023'!$A$2:$P$23,column(),FALSE)</f>
        <v/>
      </c>
      <c r="L106" s="36" t="str">
        <f>vlookup($A106,'May 2023'!$A$2:$P$23,column(),FALSE)</f>
        <v/>
      </c>
      <c r="M106" s="39" t="str">
        <f>vlookup($A106,'May 2023'!$A$2:$P$23,column(),FALSE)</f>
        <v/>
      </c>
      <c r="N106" s="36" t="str">
        <f>vlookup($A106,'May 2023'!$A$2:$P$23,column(),FALSE)</f>
        <v/>
      </c>
      <c r="O106" s="36">
        <f>vlookup($A106,'May 2023'!$A$2:$P$23,column(),FALSE)</f>
        <v>0</v>
      </c>
      <c r="P106" s="39" t="str">
        <f>vlookup($A106,'May 2023'!$A$2:$P$23,column(),FALSE)</f>
        <v/>
      </c>
    </row>
    <row r="107">
      <c r="A107" s="38">
        <f>IF(OR(YEAR(WORKDAY($A$2,row(A105),Holidays!$B$2:$B$18))=2022,YEAR(WORKDAY($A$2,row(A105),Holidays!$B$2:$B$18))=2023),WORKDAY($A$2,row(A105),Holidays!$B$2:$B$18))</f>
        <v>45056</v>
      </c>
      <c r="B107" s="36" t="str">
        <f>vlookup($A107,'May 2023'!$A$2:$P$23,column(),FALSE)</f>
        <v/>
      </c>
      <c r="C107" s="36" t="str">
        <f>vlookup($A107,'May 2023'!$A$2:$P$23,column(),FALSE)</f>
        <v/>
      </c>
      <c r="D107" s="36">
        <f>vlookup($A107,'May 2023'!$A$2:$P$23,column(),FALSE)</f>
        <v>0</v>
      </c>
      <c r="E107" s="39" t="str">
        <f>vlookup($A107,'May 2023'!$A$2:$P$23,column(),FALSE)</f>
        <v/>
      </c>
      <c r="F107" s="36" t="str">
        <f>vlookup($A107,'May 2023'!$A$2:$P$23,column(),FALSE)</f>
        <v/>
      </c>
      <c r="G107" s="36" t="str">
        <f>vlookup($A107,'May 2023'!$A$2:$P$23,column(),FALSE)</f>
        <v/>
      </c>
      <c r="H107" s="36">
        <f>vlookup($A107,'May 2023'!$A$2:$P$23,column(),FALSE)</f>
        <v>0</v>
      </c>
      <c r="I107" s="39" t="str">
        <f>vlookup($A107,'May 2023'!$A$2:$P$23,column(),FALSE)</f>
        <v/>
      </c>
      <c r="J107" s="36" t="str">
        <f>vlookup($A107,'May 2023'!$A$2:$P$23,column(),FALSE)</f>
        <v/>
      </c>
      <c r="K107" s="39" t="str">
        <f>vlookup($A107,'May 2023'!$A$2:$P$23,column(),FALSE)</f>
        <v/>
      </c>
      <c r="L107" s="36" t="str">
        <f>vlookup($A107,'May 2023'!$A$2:$P$23,column(),FALSE)</f>
        <v/>
      </c>
      <c r="M107" s="39" t="str">
        <f>vlookup($A107,'May 2023'!$A$2:$P$23,column(),FALSE)</f>
        <v/>
      </c>
      <c r="N107" s="36" t="str">
        <f>vlookup($A107,'May 2023'!$A$2:$P$23,column(),FALSE)</f>
        <v/>
      </c>
      <c r="O107" s="36">
        <f>vlookup($A107,'May 2023'!$A$2:$P$23,column(),FALSE)</f>
        <v>0</v>
      </c>
      <c r="P107" s="39" t="str">
        <f>vlookup($A107,'May 2023'!$A$2:$P$23,column(),FALSE)</f>
        <v/>
      </c>
    </row>
    <row r="108">
      <c r="A108" s="38">
        <f>IF(OR(YEAR(WORKDAY($A$2,row(A106),Holidays!$B$2:$B$18))=2022,YEAR(WORKDAY($A$2,row(A106),Holidays!$B$2:$B$18))=2023),WORKDAY($A$2,row(A106),Holidays!$B$2:$B$18))</f>
        <v>45057</v>
      </c>
      <c r="B108" s="36" t="str">
        <f>vlookup($A108,'May 2023'!$A$2:$P$23,column(),FALSE)</f>
        <v/>
      </c>
      <c r="C108" s="36" t="str">
        <f>vlookup($A108,'May 2023'!$A$2:$P$23,column(),FALSE)</f>
        <v/>
      </c>
      <c r="D108" s="36">
        <f>vlookup($A108,'May 2023'!$A$2:$P$23,column(),FALSE)</f>
        <v>0</v>
      </c>
      <c r="E108" s="39" t="str">
        <f>vlookup($A108,'May 2023'!$A$2:$P$23,column(),FALSE)</f>
        <v/>
      </c>
      <c r="F108" s="36" t="str">
        <f>vlookup($A108,'May 2023'!$A$2:$P$23,column(),FALSE)</f>
        <v/>
      </c>
      <c r="G108" s="36" t="str">
        <f>vlookup($A108,'May 2023'!$A$2:$P$23,column(),FALSE)</f>
        <v/>
      </c>
      <c r="H108" s="36">
        <f>vlookup($A108,'May 2023'!$A$2:$P$23,column(),FALSE)</f>
        <v>0</v>
      </c>
      <c r="I108" s="39" t="str">
        <f>vlookup($A108,'May 2023'!$A$2:$P$23,column(),FALSE)</f>
        <v/>
      </c>
      <c r="J108" s="36" t="str">
        <f>vlookup($A108,'May 2023'!$A$2:$P$23,column(),FALSE)</f>
        <v/>
      </c>
      <c r="K108" s="39" t="str">
        <f>vlookup($A108,'May 2023'!$A$2:$P$23,column(),FALSE)</f>
        <v/>
      </c>
      <c r="L108" s="36" t="str">
        <f>vlookup($A108,'May 2023'!$A$2:$P$23,column(),FALSE)</f>
        <v/>
      </c>
      <c r="M108" s="39" t="str">
        <f>vlookup($A108,'May 2023'!$A$2:$P$23,column(),FALSE)</f>
        <v/>
      </c>
      <c r="N108" s="36" t="str">
        <f>vlookup($A108,'May 2023'!$A$2:$P$23,column(),FALSE)</f>
        <v/>
      </c>
      <c r="O108" s="36">
        <f>vlookup($A108,'May 2023'!$A$2:$P$23,column(),FALSE)</f>
        <v>0</v>
      </c>
      <c r="P108" s="39" t="str">
        <f>vlookup($A108,'May 2023'!$A$2:$P$23,column(),FALSE)</f>
        <v/>
      </c>
    </row>
    <row r="109">
      <c r="A109" s="38">
        <f>IF(OR(YEAR(WORKDAY($A$2,row(A107),Holidays!$B$2:$B$18))=2022,YEAR(WORKDAY($A$2,row(A107),Holidays!$B$2:$B$18))=2023),WORKDAY($A$2,row(A107),Holidays!$B$2:$B$18))</f>
        <v>45058</v>
      </c>
      <c r="B109" s="36" t="str">
        <f>vlookup($A109,'May 2023'!$A$2:$P$23,column(),FALSE)</f>
        <v/>
      </c>
      <c r="C109" s="36" t="str">
        <f>vlookup($A109,'May 2023'!$A$2:$P$23,column(),FALSE)</f>
        <v/>
      </c>
      <c r="D109" s="36">
        <f>vlookup($A109,'May 2023'!$A$2:$P$23,column(),FALSE)</f>
        <v>0</v>
      </c>
      <c r="E109" s="39" t="str">
        <f>vlookup($A109,'May 2023'!$A$2:$P$23,column(),FALSE)</f>
        <v/>
      </c>
      <c r="F109" s="36" t="str">
        <f>vlookup($A109,'May 2023'!$A$2:$P$23,column(),FALSE)</f>
        <v/>
      </c>
      <c r="G109" s="36" t="str">
        <f>vlookup($A109,'May 2023'!$A$2:$P$23,column(),FALSE)</f>
        <v/>
      </c>
      <c r="H109" s="36">
        <f>vlookup($A109,'May 2023'!$A$2:$P$23,column(),FALSE)</f>
        <v>0</v>
      </c>
      <c r="I109" s="39" t="str">
        <f>vlookup($A109,'May 2023'!$A$2:$P$23,column(),FALSE)</f>
        <v/>
      </c>
      <c r="J109" s="36" t="str">
        <f>vlookup($A109,'May 2023'!$A$2:$P$23,column(),FALSE)</f>
        <v/>
      </c>
      <c r="K109" s="39" t="str">
        <f>vlookup($A109,'May 2023'!$A$2:$P$23,column(),FALSE)</f>
        <v/>
      </c>
      <c r="L109" s="36" t="str">
        <f>vlookup($A109,'May 2023'!$A$2:$P$23,column(),FALSE)</f>
        <v/>
      </c>
      <c r="M109" s="39" t="str">
        <f>vlookup($A109,'May 2023'!$A$2:$P$23,column(),FALSE)</f>
        <v/>
      </c>
      <c r="N109" s="36" t="str">
        <f>vlookup($A109,'May 2023'!$A$2:$P$23,column(),FALSE)</f>
        <v/>
      </c>
      <c r="O109" s="36">
        <f>vlookup($A109,'May 2023'!$A$2:$P$23,column(),FALSE)</f>
        <v>0</v>
      </c>
      <c r="P109" s="39" t="str">
        <f>vlookup($A109,'May 2023'!$A$2:$P$23,column(),FALSE)</f>
        <v/>
      </c>
    </row>
    <row r="110">
      <c r="A110" s="38">
        <f>IF(OR(YEAR(WORKDAY($A$2,row(A108),Holidays!$B$2:$B$18))=2022,YEAR(WORKDAY($A$2,row(A108),Holidays!$B$2:$B$18))=2023),WORKDAY($A$2,row(A108),Holidays!$B$2:$B$18))</f>
        <v>45061</v>
      </c>
      <c r="B110" s="36" t="str">
        <f>vlookup($A110,'May 2023'!$A$2:$P$23,column(),FALSE)</f>
        <v/>
      </c>
      <c r="C110" s="36" t="str">
        <f>vlookup($A110,'May 2023'!$A$2:$P$23,column(),FALSE)</f>
        <v/>
      </c>
      <c r="D110" s="36">
        <f>vlookup($A110,'May 2023'!$A$2:$P$23,column(),FALSE)</f>
        <v>0</v>
      </c>
      <c r="E110" s="39" t="str">
        <f>vlookup($A110,'May 2023'!$A$2:$P$23,column(),FALSE)</f>
        <v/>
      </c>
      <c r="F110" s="36" t="str">
        <f>vlookup($A110,'May 2023'!$A$2:$P$23,column(),FALSE)</f>
        <v/>
      </c>
      <c r="G110" s="36" t="str">
        <f>vlookup($A110,'May 2023'!$A$2:$P$23,column(),FALSE)</f>
        <v/>
      </c>
      <c r="H110" s="36">
        <f>vlookup($A110,'May 2023'!$A$2:$P$23,column(),FALSE)</f>
        <v>0</v>
      </c>
      <c r="I110" s="39" t="str">
        <f>vlookup($A110,'May 2023'!$A$2:$P$23,column(),FALSE)</f>
        <v/>
      </c>
      <c r="J110" s="36" t="str">
        <f>vlookup($A110,'May 2023'!$A$2:$P$23,column(),FALSE)</f>
        <v/>
      </c>
      <c r="K110" s="39" t="str">
        <f>vlookup($A110,'May 2023'!$A$2:$P$23,column(),FALSE)</f>
        <v/>
      </c>
      <c r="L110" s="36" t="str">
        <f>vlookup($A110,'May 2023'!$A$2:$P$23,column(),FALSE)</f>
        <v/>
      </c>
      <c r="M110" s="39" t="str">
        <f>vlookup($A110,'May 2023'!$A$2:$P$23,column(),FALSE)</f>
        <v/>
      </c>
      <c r="N110" s="36" t="str">
        <f>vlookup($A110,'May 2023'!$A$2:$P$23,column(),FALSE)</f>
        <v/>
      </c>
      <c r="O110" s="36">
        <f>vlookup($A110,'May 2023'!$A$2:$P$23,column(),FALSE)</f>
        <v>0</v>
      </c>
      <c r="P110" s="39" t="str">
        <f>vlookup($A110,'May 2023'!$A$2:$P$23,column(),FALSE)</f>
        <v/>
      </c>
    </row>
    <row r="111">
      <c r="A111" s="38">
        <f>IF(OR(YEAR(WORKDAY($A$2,row(A109),Holidays!$B$2:$B$18))=2022,YEAR(WORKDAY($A$2,row(A109),Holidays!$B$2:$B$18))=2023),WORKDAY($A$2,row(A109),Holidays!$B$2:$B$18))</f>
        <v>45062</v>
      </c>
      <c r="B111" s="36" t="str">
        <f>vlookup($A111,'May 2023'!$A$2:$P$23,column(),FALSE)</f>
        <v/>
      </c>
      <c r="C111" s="36" t="str">
        <f>vlookup($A111,'May 2023'!$A$2:$P$23,column(),FALSE)</f>
        <v/>
      </c>
      <c r="D111" s="36">
        <f>vlookup($A111,'May 2023'!$A$2:$P$23,column(),FALSE)</f>
        <v>0</v>
      </c>
      <c r="E111" s="39" t="str">
        <f>vlookup($A111,'May 2023'!$A$2:$P$23,column(),FALSE)</f>
        <v/>
      </c>
      <c r="F111" s="36" t="str">
        <f>vlookup($A111,'May 2023'!$A$2:$P$23,column(),FALSE)</f>
        <v/>
      </c>
      <c r="G111" s="36" t="str">
        <f>vlookup($A111,'May 2023'!$A$2:$P$23,column(),FALSE)</f>
        <v/>
      </c>
      <c r="H111" s="36">
        <f>vlookup($A111,'May 2023'!$A$2:$P$23,column(),FALSE)</f>
        <v>0</v>
      </c>
      <c r="I111" s="39" t="str">
        <f>vlookup($A111,'May 2023'!$A$2:$P$23,column(),FALSE)</f>
        <v/>
      </c>
      <c r="J111" s="36" t="str">
        <f>vlookup($A111,'May 2023'!$A$2:$P$23,column(),FALSE)</f>
        <v/>
      </c>
      <c r="K111" s="39" t="str">
        <f>vlookup($A111,'May 2023'!$A$2:$P$23,column(),FALSE)</f>
        <v/>
      </c>
      <c r="L111" s="36" t="str">
        <f>vlookup($A111,'May 2023'!$A$2:$P$23,column(),FALSE)</f>
        <v/>
      </c>
      <c r="M111" s="39" t="str">
        <f>vlookup($A111,'May 2023'!$A$2:$P$23,column(),FALSE)</f>
        <v/>
      </c>
      <c r="N111" s="36" t="str">
        <f>vlookup($A111,'May 2023'!$A$2:$P$23,column(),FALSE)</f>
        <v/>
      </c>
      <c r="O111" s="36">
        <f>vlookup($A111,'May 2023'!$A$2:$P$23,column(),FALSE)</f>
        <v>0</v>
      </c>
      <c r="P111" s="39" t="str">
        <f>vlookup($A111,'May 2023'!$A$2:$P$23,column(),FALSE)</f>
        <v/>
      </c>
    </row>
    <row r="112">
      <c r="A112" s="38">
        <f>IF(OR(YEAR(WORKDAY($A$2,row(A110),Holidays!$B$2:$B$18))=2022,YEAR(WORKDAY($A$2,row(A110),Holidays!$B$2:$B$18))=2023),WORKDAY($A$2,row(A110),Holidays!$B$2:$B$18))</f>
        <v>45063</v>
      </c>
      <c r="B112" s="36" t="str">
        <f>vlookup($A112,'May 2023'!$A$2:$P$23,column(),FALSE)</f>
        <v/>
      </c>
      <c r="C112" s="36" t="str">
        <f>vlookup($A112,'May 2023'!$A$2:$P$23,column(),FALSE)</f>
        <v/>
      </c>
      <c r="D112" s="36">
        <f>vlookup($A112,'May 2023'!$A$2:$P$23,column(),FALSE)</f>
        <v>0</v>
      </c>
      <c r="E112" s="39" t="str">
        <f>vlookup($A112,'May 2023'!$A$2:$P$23,column(),FALSE)</f>
        <v/>
      </c>
      <c r="F112" s="36" t="str">
        <f>vlookup($A112,'May 2023'!$A$2:$P$23,column(),FALSE)</f>
        <v/>
      </c>
      <c r="G112" s="36" t="str">
        <f>vlookup($A112,'May 2023'!$A$2:$P$23,column(),FALSE)</f>
        <v/>
      </c>
      <c r="H112" s="36">
        <f>vlookup($A112,'May 2023'!$A$2:$P$23,column(),FALSE)</f>
        <v>0</v>
      </c>
      <c r="I112" s="39" t="str">
        <f>vlookup($A112,'May 2023'!$A$2:$P$23,column(),FALSE)</f>
        <v/>
      </c>
      <c r="J112" s="36" t="str">
        <f>vlookup($A112,'May 2023'!$A$2:$P$23,column(),FALSE)</f>
        <v/>
      </c>
      <c r="K112" s="39" t="str">
        <f>vlookup($A112,'May 2023'!$A$2:$P$23,column(),FALSE)</f>
        <v/>
      </c>
      <c r="L112" s="36" t="str">
        <f>vlookup($A112,'May 2023'!$A$2:$P$23,column(),FALSE)</f>
        <v/>
      </c>
      <c r="M112" s="39" t="str">
        <f>vlookup($A112,'May 2023'!$A$2:$P$23,column(),FALSE)</f>
        <v/>
      </c>
      <c r="N112" s="36" t="str">
        <f>vlookup($A112,'May 2023'!$A$2:$P$23,column(),FALSE)</f>
        <v/>
      </c>
      <c r="O112" s="36">
        <f>vlookup($A112,'May 2023'!$A$2:$P$23,column(),FALSE)</f>
        <v>0</v>
      </c>
      <c r="P112" s="39" t="str">
        <f>vlookup($A112,'May 2023'!$A$2:$P$23,column(),FALSE)</f>
        <v/>
      </c>
    </row>
    <row r="113">
      <c r="A113" s="38">
        <f>IF(OR(YEAR(WORKDAY($A$2,row(A111),Holidays!$B$2:$B$18))=2022,YEAR(WORKDAY($A$2,row(A111),Holidays!$B$2:$B$18))=2023),WORKDAY($A$2,row(A111),Holidays!$B$2:$B$18))</f>
        <v>45064</v>
      </c>
      <c r="B113" s="36" t="str">
        <f>vlookup($A113,'May 2023'!$A$2:$P$23,column(),FALSE)</f>
        <v/>
      </c>
      <c r="C113" s="36" t="str">
        <f>vlookup($A113,'May 2023'!$A$2:$P$23,column(),FALSE)</f>
        <v/>
      </c>
      <c r="D113" s="36">
        <f>vlookup($A113,'May 2023'!$A$2:$P$23,column(),FALSE)</f>
        <v>0</v>
      </c>
      <c r="E113" s="39" t="str">
        <f>vlookup($A113,'May 2023'!$A$2:$P$23,column(),FALSE)</f>
        <v/>
      </c>
      <c r="F113" s="36" t="str">
        <f>vlookup($A113,'May 2023'!$A$2:$P$23,column(),FALSE)</f>
        <v/>
      </c>
      <c r="G113" s="36" t="str">
        <f>vlookup($A113,'May 2023'!$A$2:$P$23,column(),FALSE)</f>
        <v/>
      </c>
      <c r="H113" s="36">
        <f>vlookup($A113,'May 2023'!$A$2:$P$23,column(),FALSE)</f>
        <v>0</v>
      </c>
      <c r="I113" s="39" t="str">
        <f>vlookup($A113,'May 2023'!$A$2:$P$23,column(),FALSE)</f>
        <v/>
      </c>
      <c r="J113" s="36" t="str">
        <f>vlookup($A113,'May 2023'!$A$2:$P$23,column(),FALSE)</f>
        <v/>
      </c>
      <c r="K113" s="39" t="str">
        <f>vlookup($A113,'May 2023'!$A$2:$P$23,column(),FALSE)</f>
        <v/>
      </c>
      <c r="L113" s="36" t="str">
        <f>vlookup($A113,'May 2023'!$A$2:$P$23,column(),FALSE)</f>
        <v/>
      </c>
      <c r="M113" s="39" t="str">
        <f>vlookup($A113,'May 2023'!$A$2:$P$23,column(),FALSE)</f>
        <v/>
      </c>
      <c r="N113" s="36" t="str">
        <f>vlookup($A113,'May 2023'!$A$2:$P$23,column(),FALSE)</f>
        <v/>
      </c>
      <c r="O113" s="36">
        <f>vlookup($A113,'May 2023'!$A$2:$P$23,column(),FALSE)</f>
        <v>0</v>
      </c>
      <c r="P113" s="39" t="str">
        <f>vlookup($A113,'May 2023'!$A$2:$P$23,column(),FALSE)</f>
        <v/>
      </c>
    </row>
    <row r="114">
      <c r="A114" s="38">
        <f>IF(OR(YEAR(WORKDAY($A$2,row(A112),Holidays!$B$2:$B$18))=2022,YEAR(WORKDAY($A$2,row(A112),Holidays!$B$2:$B$18))=2023),WORKDAY($A$2,row(A112),Holidays!$B$2:$B$18))</f>
        <v>45065</v>
      </c>
      <c r="B114" s="36" t="str">
        <f>vlookup($A114,'May 2023'!$A$2:$P$23,column(),FALSE)</f>
        <v/>
      </c>
      <c r="C114" s="36" t="str">
        <f>vlookup($A114,'May 2023'!$A$2:$P$23,column(),FALSE)</f>
        <v/>
      </c>
      <c r="D114" s="36">
        <f>vlookup($A114,'May 2023'!$A$2:$P$23,column(),FALSE)</f>
        <v>0</v>
      </c>
      <c r="E114" s="39" t="str">
        <f>vlookup($A114,'May 2023'!$A$2:$P$23,column(),FALSE)</f>
        <v/>
      </c>
      <c r="F114" s="36" t="str">
        <f>vlookup($A114,'May 2023'!$A$2:$P$23,column(),FALSE)</f>
        <v/>
      </c>
      <c r="G114" s="36" t="str">
        <f>vlookup($A114,'May 2023'!$A$2:$P$23,column(),FALSE)</f>
        <v/>
      </c>
      <c r="H114" s="36">
        <f>vlookup($A114,'May 2023'!$A$2:$P$23,column(),FALSE)</f>
        <v>0</v>
      </c>
      <c r="I114" s="39" t="str">
        <f>vlookup($A114,'May 2023'!$A$2:$P$23,column(),FALSE)</f>
        <v/>
      </c>
      <c r="J114" s="36" t="str">
        <f>vlookup($A114,'May 2023'!$A$2:$P$23,column(),FALSE)</f>
        <v/>
      </c>
      <c r="K114" s="39" t="str">
        <f>vlookup($A114,'May 2023'!$A$2:$P$23,column(),FALSE)</f>
        <v/>
      </c>
      <c r="L114" s="36" t="str">
        <f>vlookup($A114,'May 2023'!$A$2:$P$23,column(),FALSE)</f>
        <v/>
      </c>
      <c r="M114" s="39" t="str">
        <f>vlookup($A114,'May 2023'!$A$2:$P$23,column(),FALSE)</f>
        <v/>
      </c>
      <c r="N114" s="36" t="str">
        <f>vlookup($A114,'May 2023'!$A$2:$P$23,column(),FALSE)</f>
        <v/>
      </c>
      <c r="O114" s="36">
        <f>vlookup($A114,'May 2023'!$A$2:$P$23,column(),FALSE)</f>
        <v>0</v>
      </c>
      <c r="P114" s="39" t="str">
        <f>vlookup($A114,'May 2023'!$A$2:$P$23,column(),FALSE)</f>
        <v/>
      </c>
    </row>
    <row r="115">
      <c r="A115" s="38">
        <f>IF(OR(YEAR(WORKDAY($A$2,row(A113),Holidays!$B$2:$B$18))=2022,YEAR(WORKDAY($A$2,row(A113),Holidays!$B$2:$B$18))=2023),WORKDAY($A$2,row(A113),Holidays!$B$2:$B$18))</f>
        <v>45068</v>
      </c>
      <c r="B115" s="36" t="str">
        <f>vlookup($A115,'May 2023'!$A$2:$P$23,column(),FALSE)</f>
        <v/>
      </c>
      <c r="C115" s="36" t="str">
        <f>vlookup($A115,'May 2023'!$A$2:$P$23,column(),FALSE)</f>
        <v/>
      </c>
      <c r="D115" s="36">
        <f>vlookup($A115,'May 2023'!$A$2:$P$23,column(),FALSE)</f>
        <v>0</v>
      </c>
      <c r="E115" s="39" t="str">
        <f>vlookup($A115,'May 2023'!$A$2:$P$23,column(),FALSE)</f>
        <v/>
      </c>
      <c r="F115" s="36" t="str">
        <f>vlookup($A115,'May 2023'!$A$2:$P$23,column(),FALSE)</f>
        <v/>
      </c>
      <c r="G115" s="36" t="str">
        <f>vlookup($A115,'May 2023'!$A$2:$P$23,column(),FALSE)</f>
        <v/>
      </c>
      <c r="H115" s="36">
        <f>vlookup($A115,'May 2023'!$A$2:$P$23,column(),FALSE)</f>
        <v>0</v>
      </c>
      <c r="I115" s="39" t="str">
        <f>vlookup($A115,'May 2023'!$A$2:$P$23,column(),FALSE)</f>
        <v/>
      </c>
      <c r="J115" s="36" t="str">
        <f>vlookup($A115,'May 2023'!$A$2:$P$23,column(),FALSE)</f>
        <v/>
      </c>
      <c r="K115" s="39" t="str">
        <f>vlookup($A115,'May 2023'!$A$2:$P$23,column(),FALSE)</f>
        <v/>
      </c>
      <c r="L115" s="36" t="str">
        <f>vlookup($A115,'May 2023'!$A$2:$P$23,column(),FALSE)</f>
        <v/>
      </c>
      <c r="M115" s="39" t="str">
        <f>vlookup($A115,'May 2023'!$A$2:$P$23,column(),FALSE)</f>
        <v/>
      </c>
      <c r="N115" s="36" t="str">
        <f>vlookup($A115,'May 2023'!$A$2:$P$23,column(),FALSE)</f>
        <v/>
      </c>
      <c r="O115" s="36">
        <f>vlookup($A115,'May 2023'!$A$2:$P$23,column(),FALSE)</f>
        <v>0</v>
      </c>
      <c r="P115" s="39" t="str">
        <f>vlookup($A115,'May 2023'!$A$2:$P$23,column(),FALSE)</f>
        <v/>
      </c>
    </row>
    <row r="116">
      <c r="A116" s="38">
        <f>IF(OR(YEAR(WORKDAY($A$2,row(A114),Holidays!$B$2:$B$18))=2022,YEAR(WORKDAY($A$2,row(A114),Holidays!$B$2:$B$18))=2023),WORKDAY($A$2,row(A114),Holidays!$B$2:$B$18))</f>
        <v>45069</v>
      </c>
      <c r="B116" s="36" t="str">
        <f>vlookup($A116,'May 2023'!$A$2:$P$23,column(),FALSE)</f>
        <v/>
      </c>
      <c r="C116" s="36" t="str">
        <f>vlookup($A116,'May 2023'!$A$2:$P$23,column(),FALSE)</f>
        <v/>
      </c>
      <c r="D116" s="36">
        <f>vlookup($A116,'May 2023'!$A$2:$P$23,column(),FALSE)</f>
        <v>0</v>
      </c>
      <c r="E116" s="39" t="str">
        <f>vlookup($A116,'May 2023'!$A$2:$P$23,column(),FALSE)</f>
        <v/>
      </c>
      <c r="F116" s="36" t="str">
        <f>vlookup($A116,'May 2023'!$A$2:$P$23,column(),FALSE)</f>
        <v/>
      </c>
      <c r="G116" s="36" t="str">
        <f>vlookup($A116,'May 2023'!$A$2:$P$23,column(),FALSE)</f>
        <v/>
      </c>
      <c r="H116" s="36">
        <f>vlookup($A116,'May 2023'!$A$2:$P$23,column(),FALSE)</f>
        <v>0</v>
      </c>
      <c r="I116" s="39" t="str">
        <f>vlookup($A116,'May 2023'!$A$2:$P$23,column(),FALSE)</f>
        <v/>
      </c>
      <c r="J116" s="36" t="str">
        <f>vlookup($A116,'May 2023'!$A$2:$P$23,column(),FALSE)</f>
        <v/>
      </c>
      <c r="K116" s="39" t="str">
        <f>vlookup($A116,'May 2023'!$A$2:$P$23,column(),FALSE)</f>
        <v/>
      </c>
      <c r="L116" s="36" t="str">
        <f>vlookup($A116,'May 2023'!$A$2:$P$23,column(),FALSE)</f>
        <v/>
      </c>
      <c r="M116" s="39" t="str">
        <f>vlookup($A116,'May 2023'!$A$2:$P$23,column(),FALSE)</f>
        <v/>
      </c>
      <c r="N116" s="36" t="str">
        <f>vlookup($A116,'May 2023'!$A$2:$P$23,column(),FALSE)</f>
        <v/>
      </c>
      <c r="O116" s="36">
        <f>vlookup($A116,'May 2023'!$A$2:$P$23,column(),FALSE)</f>
        <v>0</v>
      </c>
      <c r="P116" s="39" t="str">
        <f>vlookup($A116,'May 2023'!$A$2:$P$23,column(),FALSE)</f>
        <v/>
      </c>
    </row>
    <row r="117">
      <c r="A117" s="38">
        <f>IF(OR(YEAR(WORKDAY($A$2,row(A115),Holidays!$B$2:$B$18))=2022,YEAR(WORKDAY($A$2,row(A115),Holidays!$B$2:$B$18))=2023),WORKDAY($A$2,row(A115),Holidays!$B$2:$B$18))</f>
        <v>45070</v>
      </c>
      <c r="B117" s="36" t="str">
        <f>vlookup($A117,'May 2023'!$A$2:$P$23,column(),FALSE)</f>
        <v/>
      </c>
      <c r="C117" s="36" t="str">
        <f>vlookup($A117,'May 2023'!$A$2:$P$23,column(),FALSE)</f>
        <v/>
      </c>
      <c r="D117" s="36">
        <f>vlookup($A117,'May 2023'!$A$2:$P$23,column(),FALSE)</f>
        <v>0</v>
      </c>
      <c r="E117" s="39" t="str">
        <f>vlookup($A117,'May 2023'!$A$2:$P$23,column(),FALSE)</f>
        <v/>
      </c>
      <c r="F117" s="36" t="str">
        <f>vlookup($A117,'May 2023'!$A$2:$P$23,column(),FALSE)</f>
        <v/>
      </c>
      <c r="G117" s="36" t="str">
        <f>vlookup($A117,'May 2023'!$A$2:$P$23,column(),FALSE)</f>
        <v/>
      </c>
      <c r="H117" s="36">
        <f>vlookup($A117,'May 2023'!$A$2:$P$23,column(),FALSE)</f>
        <v>0</v>
      </c>
      <c r="I117" s="39" t="str">
        <f>vlookup($A117,'May 2023'!$A$2:$P$23,column(),FALSE)</f>
        <v/>
      </c>
      <c r="J117" s="36" t="str">
        <f>vlookup($A117,'May 2023'!$A$2:$P$23,column(),FALSE)</f>
        <v/>
      </c>
      <c r="K117" s="39" t="str">
        <f>vlookup($A117,'May 2023'!$A$2:$P$23,column(),FALSE)</f>
        <v/>
      </c>
      <c r="L117" s="36" t="str">
        <f>vlookup($A117,'May 2023'!$A$2:$P$23,column(),FALSE)</f>
        <v/>
      </c>
      <c r="M117" s="39" t="str">
        <f>vlookup($A117,'May 2023'!$A$2:$P$23,column(),FALSE)</f>
        <v/>
      </c>
      <c r="N117" s="36" t="str">
        <f>vlookup($A117,'May 2023'!$A$2:$P$23,column(),FALSE)</f>
        <v/>
      </c>
      <c r="O117" s="36">
        <f>vlookup($A117,'May 2023'!$A$2:$P$23,column(),FALSE)</f>
        <v>0</v>
      </c>
      <c r="P117" s="39" t="str">
        <f>vlookup($A117,'May 2023'!$A$2:$P$23,column(),FALSE)</f>
        <v/>
      </c>
    </row>
    <row r="118">
      <c r="A118" s="38">
        <f>IF(OR(YEAR(WORKDAY($A$2,row(A116),Holidays!$B$2:$B$18))=2022,YEAR(WORKDAY($A$2,row(A116),Holidays!$B$2:$B$18))=2023),WORKDAY($A$2,row(A116),Holidays!$B$2:$B$18))</f>
        <v>45071</v>
      </c>
      <c r="B118" s="36" t="str">
        <f>vlookup($A118,'May 2023'!$A$2:$P$23,column(),FALSE)</f>
        <v/>
      </c>
      <c r="C118" s="36" t="str">
        <f>vlookup($A118,'May 2023'!$A$2:$P$23,column(),FALSE)</f>
        <v/>
      </c>
      <c r="D118" s="36">
        <f>vlookup($A118,'May 2023'!$A$2:$P$23,column(),FALSE)</f>
        <v>0</v>
      </c>
      <c r="E118" s="39" t="str">
        <f>vlookup($A118,'May 2023'!$A$2:$P$23,column(),FALSE)</f>
        <v/>
      </c>
      <c r="F118" s="36" t="str">
        <f>vlookup($A118,'May 2023'!$A$2:$P$23,column(),FALSE)</f>
        <v/>
      </c>
      <c r="G118" s="36" t="str">
        <f>vlookup($A118,'May 2023'!$A$2:$P$23,column(),FALSE)</f>
        <v/>
      </c>
      <c r="H118" s="36">
        <f>vlookup($A118,'May 2023'!$A$2:$P$23,column(),FALSE)</f>
        <v>0</v>
      </c>
      <c r="I118" s="39" t="str">
        <f>vlookup($A118,'May 2023'!$A$2:$P$23,column(),FALSE)</f>
        <v/>
      </c>
      <c r="J118" s="36" t="str">
        <f>vlookup($A118,'May 2023'!$A$2:$P$23,column(),FALSE)</f>
        <v/>
      </c>
      <c r="K118" s="39" t="str">
        <f>vlookup($A118,'May 2023'!$A$2:$P$23,column(),FALSE)</f>
        <v/>
      </c>
      <c r="L118" s="36" t="str">
        <f>vlookup($A118,'May 2023'!$A$2:$P$23,column(),FALSE)</f>
        <v/>
      </c>
      <c r="M118" s="39" t="str">
        <f>vlookup($A118,'May 2023'!$A$2:$P$23,column(),FALSE)</f>
        <v/>
      </c>
      <c r="N118" s="36" t="str">
        <f>vlookup($A118,'May 2023'!$A$2:$P$23,column(),FALSE)</f>
        <v/>
      </c>
      <c r="O118" s="36">
        <f>vlookup($A118,'May 2023'!$A$2:$P$23,column(),FALSE)</f>
        <v>0</v>
      </c>
      <c r="P118" s="39" t="str">
        <f>vlookup($A118,'May 2023'!$A$2:$P$23,column(),FALSE)</f>
        <v/>
      </c>
    </row>
    <row r="119">
      <c r="A119" s="38">
        <f>IF(OR(YEAR(WORKDAY($A$2,row(A117),Holidays!$B$2:$B$18))=2022,YEAR(WORKDAY($A$2,row(A117),Holidays!$B$2:$B$18))=2023),WORKDAY($A$2,row(A117),Holidays!$B$2:$B$18))</f>
        <v>45072</v>
      </c>
      <c r="B119" s="36" t="str">
        <f>vlookup($A119,'May 2023'!$A$2:$P$23,column(),FALSE)</f>
        <v/>
      </c>
      <c r="C119" s="36" t="str">
        <f>vlookup($A119,'May 2023'!$A$2:$P$23,column(),FALSE)</f>
        <v/>
      </c>
      <c r="D119" s="36">
        <f>vlookup($A119,'May 2023'!$A$2:$P$23,column(),FALSE)</f>
        <v>0</v>
      </c>
      <c r="E119" s="39" t="str">
        <f>vlookup($A119,'May 2023'!$A$2:$P$23,column(),FALSE)</f>
        <v/>
      </c>
      <c r="F119" s="36" t="str">
        <f>vlookup($A119,'May 2023'!$A$2:$P$23,column(),FALSE)</f>
        <v/>
      </c>
      <c r="G119" s="36" t="str">
        <f>vlookup($A119,'May 2023'!$A$2:$P$23,column(),FALSE)</f>
        <v/>
      </c>
      <c r="H119" s="36">
        <f>vlookup($A119,'May 2023'!$A$2:$P$23,column(),FALSE)</f>
        <v>0</v>
      </c>
      <c r="I119" s="39" t="str">
        <f>vlookup($A119,'May 2023'!$A$2:$P$23,column(),FALSE)</f>
        <v/>
      </c>
      <c r="J119" s="36" t="str">
        <f>vlookup($A119,'May 2023'!$A$2:$P$23,column(),FALSE)</f>
        <v/>
      </c>
      <c r="K119" s="39" t="str">
        <f>vlookup($A119,'May 2023'!$A$2:$P$23,column(),FALSE)</f>
        <v/>
      </c>
      <c r="L119" s="36" t="str">
        <f>vlookup($A119,'May 2023'!$A$2:$P$23,column(),FALSE)</f>
        <v/>
      </c>
      <c r="M119" s="39" t="str">
        <f>vlookup($A119,'May 2023'!$A$2:$P$23,column(),FALSE)</f>
        <v/>
      </c>
      <c r="N119" s="36" t="str">
        <f>vlookup($A119,'May 2023'!$A$2:$P$23,column(),FALSE)</f>
        <v/>
      </c>
      <c r="O119" s="36">
        <f>vlookup($A119,'May 2023'!$A$2:$P$23,column(),FALSE)</f>
        <v>0</v>
      </c>
      <c r="P119" s="39" t="str">
        <f>vlookup($A119,'May 2023'!$A$2:$P$23,column(),FALSE)</f>
        <v/>
      </c>
    </row>
    <row r="120">
      <c r="A120" s="38">
        <f>IF(OR(YEAR(WORKDAY($A$2,row(A118),Holidays!$B$2:$B$18))=2022,YEAR(WORKDAY($A$2,row(A118),Holidays!$B$2:$B$18))=2023),WORKDAY($A$2,row(A118),Holidays!$B$2:$B$18))</f>
        <v>45076</v>
      </c>
      <c r="B120" s="36" t="str">
        <f>vlookup($A120,'May 2023'!$A$2:$P$23,column(),FALSE)</f>
        <v/>
      </c>
      <c r="C120" s="36" t="str">
        <f>vlookup($A120,'May 2023'!$A$2:$P$23,column(),FALSE)</f>
        <v/>
      </c>
      <c r="D120" s="36">
        <f>vlookup($A120,'May 2023'!$A$2:$P$23,column(),FALSE)</f>
        <v>0</v>
      </c>
      <c r="E120" s="39" t="str">
        <f>vlookup($A120,'May 2023'!$A$2:$P$23,column(),FALSE)</f>
        <v/>
      </c>
      <c r="F120" s="36" t="str">
        <f>vlookup($A120,'May 2023'!$A$2:$P$23,column(),FALSE)</f>
        <v/>
      </c>
      <c r="G120" s="36" t="str">
        <f>vlookup($A120,'May 2023'!$A$2:$P$23,column(),FALSE)</f>
        <v/>
      </c>
      <c r="H120" s="36">
        <f>vlookup($A120,'May 2023'!$A$2:$P$23,column(),FALSE)</f>
        <v>0</v>
      </c>
      <c r="I120" s="39" t="str">
        <f>vlookup($A120,'May 2023'!$A$2:$P$23,column(),FALSE)</f>
        <v/>
      </c>
      <c r="J120" s="36" t="str">
        <f>vlookup($A120,'May 2023'!$A$2:$P$23,column(),FALSE)</f>
        <v/>
      </c>
      <c r="K120" s="39" t="str">
        <f>vlookup($A120,'May 2023'!$A$2:$P$23,column(),FALSE)</f>
        <v/>
      </c>
      <c r="L120" s="36" t="str">
        <f>vlookup($A120,'May 2023'!$A$2:$P$23,column(),FALSE)</f>
        <v/>
      </c>
      <c r="M120" s="39" t="str">
        <f>vlookup($A120,'May 2023'!$A$2:$P$23,column(),FALSE)</f>
        <v/>
      </c>
      <c r="N120" s="36" t="str">
        <f>vlookup($A120,'May 2023'!$A$2:$P$23,column(),FALSE)</f>
        <v/>
      </c>
      <c r="O120" s="36">
        <f>vlookup($A120,'May 2023'!$A$2:$P$23,column(),FALSE)</f>
        <v>0</v>
      </c>
      <c r="P120" s="39" t="str">
        <f>vlookup($A120,'May 2023'!$A$2:$P$23,column(),FALSE)</f>
        <v/>
      </c>
    </row>
    <row r="121">
      <c r="A121" s="38">
        <f>IF(OR(YEAR(WORKDAY($A$2,row(A119),Holidays!$B$2:$B$18))=2022,YEAR(WORKDAY($A$2,row(A119),Holidays!$B$2:$B$18))=2023),WORKDAY($A$2,row(A119),Holidays!$B$2:$B$18))</f>
        <v>45077</v>
      </c>
      <c r="B121" s="36" t="str">
        <f>vlookup($A121,'May 2023'!$A$2:$P$23,column(),FALSE)</f>
        <v/>
      </c>
      <c r="C121" s="36" t="str">
        <f>vlookup($A121,'May 2023'!$A$2:$P$23,column(),FALSE)</f>
        <v/>
      </c>
      <c r="D121" s="36">
        <f>vlookup($A121,'May 2023'!$A$2:$P$23,column(),FALSE)</f>
        <v>0</v>
      </c>
      <c r="E121" s="39" t="str">
        <f>vlookup($A121,'May 2023'!$A$2:$P$23,column(),FALSE)</f>
        <v/>
      </c>
      <c r="F121" s="36" t="str">
        <f>vlookup($A121,'May 2023'!$A$2:$P$23,column(),FALSE)</f>
        <v/>
      </c>
      <c r="G121" s="36" t="str">
        <f>vlookup($A121,'May 2023'!$A$2:$P$23,column(),FALSE)</f>
        <v/>
      </c>
      <c r="H121" s="36">
        <f>vlookup($A121,'May 2023'!$A$2:$P$23,column(),FALSE)</f>
        <v>0</v>
      </c>
      <c r="I121" s="39" t="str">
        <f>vlookup($A121,'May 2023'!$A$2:$P$23,column(),FALSE)</f>
        <v/>
      </c>
      <c r="J121" s="36" t="str">
        <f>vlookup($A121,'May 2023'!$A$2:$P$23,column(),FALSE)</f>
        <v/>
      </c>
      <c r="K121" s="39" t="str">
        <f>vlookup($A121,'May 2023'!$A$2:$P$23,column(),FALSE)</f>
        <v/>
      </c>
      <c r="L121" s="36" t="str">
        <f>vlookup($A121,'May 2023'!$A$2:$P$23,column(),FALSE)</f>
        <v/>
      </c>
      <c r="M121" s="39" t="str">
        <f>vlookup($A121,'May 2023'!$A$2:$P$23,column(),FALSE)</f>
        <v/>
      </c>
      <c r="N121" s="36" t="str">
        <f>vlookup($A121,'May 2023'!$A$2:$P$23,column(),FALSE)</f>
        <v/>
      </c>
      <c r="O121" s="36">
        <f>vlookup($A121,'May 2023'!$A$2:$P$23,column(),FALSE)</f>
        <v>0</v>
      </c>
      <c r="P121" s="39" t="str">
        <f>vlookup($A121,'May 2023'!$A$2:$P$23,column(),FALSE)</f>
        <v/>
      </c>
    </row>
    <row r="122">
      <c r="A122" s="38">
        <f>IF(OR(YEAR(WORKDAY($A$2,row(A120),Holidays!$B$2:$B$18))=2022,YEAR(WORKDAY($A$2,row(A120),Holidays!$B$2:$B$18))=2023),WORKDAY($A$2,row(A120),Holidays!$B$2:$B$18))</f>
        <v>45078</v>
      </c>
      <c r="B122" s="36" t="str">
        <f>vlookup($A122,'June 2023'!$A$2:$P$22,column(),FALSE)</f>
        <v/>
      </c>
      <c r="C122" s="36" t="str">
        <f>vlookup($A122,'June 2023'!$A$2:$P$22,column(),FALSE)</f>
        <v/>
      </c>
      <c r="D122" s="36">
        <f>vlookup($A122,'June 2023'!$A$2:$P$22,column(),FALSE)</f>
        <v>0</v>
      </c>
      <c r="E122" s="39" t="str">
        <f>vlookup($A122,'June 2023'!$A$2:$P$22,column(),FALSE)</f>
        <v/>
      </c>
      <c r="F122" s="36" t="str">
        <f>vlookup($A122,'June 2023'!$A$2:$P$22,column(),FALSE)</f>
        <v/>
      </c>
      <c r="G122" s="36" t="str">
        <f>vlookup($A122,'June 2023'!$A$2:$P$22,column(),FALSE)</f>
        <v/>
      </c>
      <c r="H122" s="36">
        <f>vlookup($A122,'June 2023'!$A$2:$P$22,column(),FALSE)</f>
        <v>0</v>
      </c>
      <c r="I122" s="39" t="str">
        <f>vlookup($A122,'June 2023'!$A$2:$P$22,column(),FALSE)</f>
        <v/>
      </c>
      <c r="J122" s="36" t="str">
        <f>vlookup($A122,'June 2023'!$A$2:$P$22,column(),FALSE)</f>
        <v/>
      </c>
      <c r="K122" s="39" t="str">
        <f>vlookup($A122,'June 2023'!$A$2:$P$22,column(),FALSE)</f>
        <v/>
      </c>
      <c r="L122" s="36" t="str">
        <f>vlookup($A122,'June 2023'!$A$2:$P$22,column(),FALSE)</f>
        <v/>
      </c>
      <c r="M122" s="39" t="str">
        <f>vlookup($A122,'June 2023'!$A$2:$P$22,column(),FALSE)</f>
        <v/>
      </c>
      <c r="N122" s="36" t="str">
        <f>vlookup($A122,'June 2023'!$A$2:$P$22,column(),FALSE)</f>
        <v/>
      </c>
      <c r="O122" s="36">
        <f>vlookup($A122,'June 2023'!$A$2:$P$22,column(),FALSE)</f>
        <v>0</v>
      </c>
      <c r="P122" s="39" t="str">
        <f>vlookup($A122,'June 2023'!$A$2:$P$22,column(),FALSE)</f>
        <v/>
      </c>
    </row>
    <row r="123">
      <c r="A123" s="38">
        <f>IF(OR(YEAR(WORKDAY($A$2,row(A121),Holidays!$B$2:$B$18))=2022,YEAR(WORKDAY($A$2,row(A121),Holidays!$B$2:$B$18))=2023),WORKDAY($A$2,row(A121),Holidays!$B$2:$B$18))</f>
        <v>45079</v>
      </c>
      <c r="B123" s="36" t="str">
        <f>vlookup($A123,'June 2023'!$A$2:$P$22,column(),FALSE)</f>
        <v/>
      </c>
      <c r="C123" s="36" t="str">
        <f>vlookup($A123,'June 2023'!$A$2:$P$22,column(),FALSE)</f>
        <v/>
      </c>
      <c r="D123" s="36">
        <f>vlookup($A123,'June 2023'!$A$2:$P$22,column(),FALSE)</f>
        <v>0</v>
      </c>
      <c r="E123" s="39" t="str">
        <f>vlookup($A123,'June 2023'!$A$2:$P$22,column(),FALSE)</f>
        <v/>
      </c>
      <c r="F123" s="36" t="str">
        <f>vlookup($A123,'June 2023'!$A$2:$P$22,column(),FALSE)</f>
        <v/>
      </c>
      <c r="G123" s="36" t="str">
        <f>vlookup($A123,'June 2023'!$A$2:$P$22,column(),FALSE)</f>
        <v/>
      </c>
      <c r="H123" s="36">
        <f>vlookup($A123,'June 2023'!$A$2:$P$22,column(),FALSE)</f>
        <v>0</v>
      </c>
      <c r="I123" s="39" t="str">
        <f>vlookup($A123,'June 2023'!$A$2:$P$22,column(),FALSE)</f>
        <v/>
      </c>
      <c r="J123" s="36" t="str">
        <f>vlookup($A123,'June 2023'!$A$2:$P$22,column(),FALSE)</f>
        <v/>
      </c>
      <c r="K123" s="39" t="str">
        <f>vlookup($A123,'June 2023'!$A$2:$P$22,column(),FALSE)</f>
        <v/>
      </c>
      <c r="L123" s="36" t="str">
        <f>vlookup($A123,'June 2023'!$A$2:$P$22,column(),FALSE)</f>
        <v/>
      </c>
      <c r="M123" s="39" t="str">
        <f>vlookup($A123,'June 2023'!$A$2:$P$22,column(),FALSE)</f>
        <v/>
      </c>
      <c r="N123" s="36" t="str">
        <f>vlookup($A123,'June 2023'!$A$2:$P$22,column(),FALSE)</f>
        <v/>
      </c>
      <c r="O123" s="36">
        <f>vlookup($A123,'June 2023'!$A$2:$P$22,column(),FALSE)</f>
        <v>0</v>
      </c>
      <c r="P123" s="39" t="str">
        <f>vlookup($A123,'June 2023'!$A$2:$P$22,column(),FALSE)</f>
        <v/>
      </c>
    </row>
    <row r="124">
      <c r="A124" s="38">
        <f>IF(OR(YEAR(WORKDAY($A$2,row(A122),Holidays!$B$2:$B$18))=2022,YEAR(WORKDAY($A$2,row(A122),Holidays!$B$2:$B$18))=2023),WORKDAY($A$2,row(A122),Holidays!$B$2:$B$18))</f>
        <v>45082</v>
      </c>
      <c r="B124" s="36" t="str">
        <f>vlookup($A124,'June 2023'!$A$2:$P$22,column(),FALSE)</f>
        <v/>
      </c>
      <c r="C124" s="36" t="str">
        <f>vlookup($A124,'June 2023'!$A$2:$P$22,column(),FALSE)</f>
        <v/>
      </c>
      <c r="D124" s="36">
        <f>vlookup($A124,'June 2023'!$A$2:$P$22,column(),FALSE)</f>
        <v>0</v>
      </c>
      <c r="E124" s="39" t="str">
        <f>vlookup($A124,'June 2023'!$A$2:$P$22,column(),FALSE)</f>
        <v/>
      </c>
      <c r="F124" s="36" t="str">
        <f>vlookup($A124,'June 2023'!$A$2:$P$22,column(),FALSE)</f>
        <v/>
      </c>
      <c r="G124" s="36" t="str">
        <f>vlookup($A124,'June 2023'!$A$2:$P$22,column(),FALSE)</f>
        <v/>
      </c>
      <c r="H124" s="36">
        <f>vlookup($A124,'June 2023'!$A$2:$P$22,column(),FALSE)</f>
        <v>0</v>
      </c>
      <c r="I124" s="39" t="str">
        <f>vlookup($A124,'June 2023'!$A$2:$P$22,column(),FALSE)</f>
        <v/>
      </c>
      <c r="J124" s="36" t="str">
        <f>vlookup($A124,'June 2023'!$A$2:$P$22,column(),FALSE)</f>
        <v/>
      </c>
      <c r="K124" s="39" t="str">
        <f>vlookup($A124,'June 2023'!$A$2:$P$22,column(),FALSE)</f>
        <v/>
      </c>
      <c r="L124" s="36" t="str">
        <f>vlookup($A124,'June 2023'!$A$2:$P$22,column(),FALSE)</f>
        <v/>
      </c>
      <c r="M124" s="39" t="str">
        <f>vlookup($A124,'June 2023'!$A$2:$P$22,column(),FALSE)</f>
        <v/>
      </c>
      <c r="N124" s="36" t="str">
        <f>vlookup($A124,'June 2023'!$A$2:$P$22,column(),FALSE)</f>
        <v/>
      </c>
      <c r="O124" s="36">
        <f>vlookup($A124,'June 2023'!$A$2:$P$22,column(),FALSE)</f>
        <v>0</v>
      </c>
      <c r="P124" s="39" t="str">
        <f>vlookup($A124,'June 2023'!$A$2:$P$22,column(),FALSE)</f>
        <v/>
      </c>
    </row>
    <row r="125">
      <c r="A125" s="38">
        <f>IF(OR(YEAR(WORKDAY($A$2,row(A123),Holidays!$B$2:$B$18))=2022,YEAR(WORKDAY($A$2,row(A123),Holidays!$B$2:$B$18))=2023),WORKDAY($A$2,row(A123),Holidays!$B$2:$B$18))</f>
        <v>45083</v>
      </c>
      <c r="B125" s="36" t="str">
        <f>vlookup($A125,'June 2023'!$A$2:$P$22,column(),FALSE)</f>
        <v/>
      </c>
      <c r="C125" s="36" t="str">
        <f>vlookup($A125,'June 2023'!$A$2:$P$22,column(),FALSE)</f>
        <v/>
      </c>
      <c r="D125" s="36">
        <f>vlookup($A125,'June 2023'!$A$2:$P$22,column(),FALSE)</f>
        <v>0</v>
      </c>
      <c r="E125" s="39" t="str">
        <f>vlookup($A125,'June 2023'!$A$2:$P$22,column(),FALSE)</f>
        <v/>
      </c>
      <c r="F125" s="36" t="str">
        <f>vlookup($A125,'June 2023'!$A$2:$P$22,column(),FALSE)</f>
        <v/>
      </c>
      <c r="G125" s="36" t="str">
        <f>vlookup($A125,'June 2023'!$A$2:$P$22,column(),FALSE)</f>
        <v/>
      </c>
      <c r="H125" s="36">
        <f>vlookup($A125,'June 2023'!$A$2:$P$22,column(),FALSE)</f>
        <v>0</v>
      </c>
      <c r="I125" s="39" t="str">
        <f>vlookup($A125,'June 2023'!$A$2:$P$22,column(),FALSE)</f>
        <v/>
      </c>
      <c r="J125" s="36" t="str">
        <f>vlookup($A125,'June 2023'!$A$2:$P$22,column(),FALSE)</f>
        <v/>
      </c>
      <c r="K125" s="39" t="str">
        <f>vlookup($A125,'June 2023'!$A$2:$P$22,column(),FALSE)</f>
        <v/>
      </c>
      <c r="L125" s="36" t="str">
        <f>vlookup($A125,'June 2023'!$A$2:$P$22,column(),FALSE)</f>
        <v/>
      </c>
      <c r="M125" s="39" t="str">
        <f>vlookup($A125,'June 2023'!$A$2:$P$22,column(),FALSE)</f>
        <v/>
      </c>
      <c r="N125" s="36" t="str">
        <f>vlookup($A125,'June 2023'!$A$2:$P$22,column(),FALSE)</f>
        <v/>
      </c>
      <c r="O125" s="36">
        <f>vlookup($A125,'June 2023'!$A$2:$P$22,column(),FALSE)</f>
        <v>0</v>
      </c>
      <c r="P125" s="39" t="str">
        <f>vlookup($A125,'June 2023'!$A$2:$P$22,column(),FALSE)</f>
        <v/>
      </c>
    </row>
    <row r="126">
      <c r="A126" s="38">
        <f>IF(OR(YEAR(WORKDAY($A$2,row(A124),Holidays!$B$2:$B$18))=2022,YEAR(WORKDAY($A$2,row(A124),Holidays!$B$2:$B$18))=2023),WORKDAY($A$2,row(A124),Holidays!$B$2:$B$18))</f>
        <v>45084</v>
      </c>
      <c r="B126" s="36" t="str">
        <f>vlookup($A126,'June 2023'!$A$2:$P$22,column(),FALSE)</f>
        <v/>
      </c>
      <c r="C126" s="36" t="str">
        <f>vlookup($A126,'June 2023'!$A$2:$P$22,column(),FALSE)</f>
        <v/>
      </c>
      <c r="D126" s="36">
        <f>vlookup($A126,'June 2023'!$A$2:$P$22,column(),FALSE)</f>
        <v>0</v>
      </c>
      <c r="E126" s="39" t="str">
        <f>vlookup($A126,'June 2023'!$A$2:$P$22,column(),FALSE)</f>
        <v/>
      </c>
      <c r="F126" s="36" t="str">
        <f>vlookup($A126,'June 2023'!$A$2:$P$22,column(),FALSE)</f>
        <v/>
      </c>
      <c r="G126" s="36" t="str">
        <f>vlookup($A126,'June 2023'!$A$2:$P$22,column(),FALSE)</f>
        <v/>
      </c>
      <c r="H126" s="36">
        <f>vlookup($A126,'June 2023'!$A$2:$P$22,column(),FALSE)</f>
        <v>0</v>
      </c>
      <c r="I126" s="39" t="str">
        <f>vlookup($A126,'June 2023'!$A$2:$P$22,column(),FALSE)</f>
        <v/>
      </c>
      <c r="J126" s="36" t="str">
        <f>vlookup($A126,'June 2023'!$A$2:$P$22,column(),FALSE)</f>
        <v/>
      </c>
      <c r="K126" s="39" t="str">
        <f>vlookup($A126,'June 2023'!$A$2:$P$22,column(),FALSE)</f>
        <v/>
      </c>
      <c r="L126" s="36" t="str">
        <f>vlookup($A126,'June 2023'!$A$2:$P$22,column(),FALSE)</f>
        <v/>
      </c>
      <c r="M126" s="39" t="str">
        <f>vlookup($A126,'June 2023'!$A$2:$P$22,column(),FALSE)</f>
        <v/>
      </c>
      <c r="N126" s="36" t="str">
        <f>vlookup($A126,'June 2023'!$A$2:$P$22,column(),FALSE)</f>
        <v/>
      </c>
      <c r="O126" s="36">
        <f>vlookup($A126,'June 2023'!$A$2:$P$22,column(),FALSE)</f>
        <v>0</v>
      </c>
      <c r="P126" s="39" t="str">
        <f>vlookup($A126,'June 2023'!$A$2:$P$22,column(),FALSE)</f>
        <v/>
      </c>
    </row>
    <row r="127">
      <c r="A127" s="38">
        <f>IF(OR(YEAR(WORKDAY($A$2,row(A125),Holidays!$B$2:$B$18))=2022,YEAR(WORKDAY($A$2,row(A125),Holidays!$B$2:$B$18))=2023),WORKDAY($A$2,row(A125),Holidays!$B$2:$B$18))</f>
        <v>45085</v>
      </c>
      <c r="B127" s="36" t="str">
        <f>vlookup($A127,'June 2023'!$A$2:$P$22,column(),FALSE)</f>
        <v/>
      </c>
      <c r="C127" s="36" t="str">
        <f>vlookup($A127,'June 2023'!$A$2:$P$22,column(),FALSE)</f>
        <v/>
      </c>
      <c r="D127" s="36">
        <f>vlookup($A127,'June 2023'!$A$2:$P$22,column(),FALSE)</f>
        <v>0</v>
      </c>
      <c r="E127" s="39" t="str">
        <f>vlookup($A127,'June 2023'!$A$2:$P$22,column(),FALSE)</f>
        <v/>
      </c>
      <c r="F127" s="36" t="str">
        <f>vlookup($A127,'June 2023'!$A$2:$P$22,column(),FALSE)</f>
        <v/>
      </c>
      <c r="G127" s="36" t="str">
        <f>vlookup($A127,'June 2023'!$A$2:$P$22,column(),FALSE)</f>
        <v/>
      </c>
      <c r="H127" s="36">
        <f>vlookup($A127,'June 2023'!$A$2:$P$22,column(),FALSE)</f>
        <v>0</v>
      </c>
      <c r="I127" s="39" t="str">
        <f>vlookup($A127,'June 2023'!$A$2:$P$22,column(),FALSE)</f>
        <v/>
      </c>
      <c r="J127" s="36" t="str">
        <f>vlookup($A127,'June 2023'!$A$2:$P$22,column(),FALSE)</f>
        <v/>
      </c>
      <c r="K127" s="39" t="str">
        <f>vlookup($A127,'June 2023'!$A$2:$P$22,column(),FALSE)</f>
        <v/>
      </c>
      <c r="L127" s="36" t="str">
        <f>vlookup($A127,'June 2023'!$A$2:$P$22,column(),FALSE)</f>
        <v/>
      </c>
      <c r="M127" s="39" t="str">
        <f>vlookup($A127,'June 2023'!$A$2:$P$22,column(),FALSE)</f>
        <v/>
      </c>
      <c r="N127" s="36" t="str">
        <f>vlookup($A127,'June 2023'!$A$2:$P$22,column(),FALSE)</f>
        <v/>
      </c>
      <c r="O127" s="36">
        <f>vlookup($A127,'June 2023'!$A$2:$P$22,column(),FALSE)</f>
        <v>0</v>
      </c>
      <c r="P127" s="39" t="str">
        <f>vlookup($A127,'June 2023'!$A$2:$P$22,column(),FALSE)</f>
        <v/>
      </c>
    </row>
    <row r="128">
      <c r="A128" s="38">
        <f>IF(OR(YEAR(WORKDAY($A$2,row(A126),Holidays!$B$2:$B$18))=2022,YEAR(WORKDAY($A$2,row(A126),Holidays!$B$2:$B$18))=2023),WORKDAY($A$2,row(A126),Holidays!$B$2:$B$18))</f>
        <v>45086</v>
      </c>
      <c r="B128" s="36" t="str">
        <f>vlookup($A128,'June 2023'!$A$2:$P$22,column(),FALSE)</f>
        <v/>
      </c>
      <c r="C128" s="36" t="str">
        <f>vlookup($A128,'June 2023'!$A$2:$P$22,column(),FALSE)</f>
        <v/>
      </c>
      <c r="D128" s="36">
        <f>vlookup($A128,'June 2023'!$A$2:$P$22,column(),FALSE)</f>
        <v>0</v>
      </c>
      <c r="E128" s="39" t="str">
        <f>vlookup($A128,'June 2023'!$A$2:$P$22,column(),FALSE)</f>
        <v/>
      </c>
      <c r="F128" s="36" t="str">
        <f>vlookup($A128,'June 2023'!$A$2:$P$22,column(),FALSE)</f>
        <v/>
      </c>
      <c r="G128" s="36" t="str">
        <f>vlookup($A128,'June 2023'!$A$2:$P$22,column(),FALSE)</f>
        <v/>
      </c>
      <c r="H128" s="36">
        <f>vlookup($A128,'June 2023'!$A$2:$P$22,column(),FALSE)</f>
        <v>0</v>
      </c>
      <c r="I128" s="39" t="str">
        <f>vlookup($A128,'June 2023'!$A$2:$P$22,column(),FALSE)</f>
        <v/>
      </c>
      <c r="J128" s="36" t="str">
        <f>vlookup($A128,'June 2023'!$A$2:$P$22,column(),FALSE)</f>
        <v/>
      </c>
      <c r="K128" s="39" t="str">
        <f>vlookup($A128,'June 2023'!$A$2:$P$22,column(),FALSE)</f>
        <v/>
      </c>
      <c r="L128" s="36" t="str">
        <f>vlookup($A128,'June 2023'!$A$2:$P$22,column(),FALSE)</f>
        <v/>
      </c>
      <c r="M128" s="39" t="str">
        <f>vlookup($A128,'June 2023'!$A$2:$P$22,column(),FALSE)</f>
        <v/>
      </c>
      <c r="N128" s="36" t="str">
        <f>vlookup($A128,'June 2023'!$A$2:$P$22,column(),FALSE)</f>
        <v/>
      </c>
      <c r="O128" s="36">
        <f>vlookup($A128,'June 2023'!$A$2:$P$22,column(),FALSE)</f>
        <v>0</v>
      </c>
      <c r="P128" s="39" t="str">
        <f>vlookup($A128,'June 2023'!$A$2:$P$22,column(),FALSE)</f>
        <v/>
      </c>
    </row>
    <row r="129">
      <c r="A129" s="38">
        <f>IF(OR(YEAR(WORKDAY($A$2,row(A127),Holidays!$B$2:$B$18))=2022,YEAR(WORKDAY($A$2,row(A127),Holidays!$B$2:$B$18))=2023),WORKDAY($A$2,row(A127),Holidays!$B$2:$B$18))</f>
        <v>45089</v>
      </c>
      <c r="B129" s="36" t="str">
        <f>vlookup($A129,'June 2023'!$A$2:$P$22,column(),FALSE)</f>
        <v/>
      </c>
      <c r="C129" s="36" t="str">
        <f>vlookup($A129,'June 2023'!$A$2:$P$22,column(),FALSE)</f>
        <v/>
      </c>
      <c r="D129" s="36">
        <f>vlookup($A129,'June 2023'!$A$2:$P$22,column(),FALSE)</f>
        <v>0</v>
      </c>
      <c r="E129" s="39" t="str">
        <f>vlookup($A129,'June 2023'!$A$2:$P$22,column(),FALSE)</f>
        <v/>
      </c>
      <c r="F129" s="36" t="str">
        <f>vlookup($A129,'June 2023'!$A$2:$P$22,column(),FALSE)</f>
        <v/>
      </c>
      <c r="G129" s="36" t="str">
        <f>vlookup($A129,'June 2023'!$A$2:$P$22,column(),FALSE)</f>
        <v/>
      </c>
      <c r="H129" s="36">
        <f>vlookup($A129,'June 2023'!$A$2:$P$22,column(),FALSE)</f>
        <v>0</v>
      </c>
      <c r="I129" s="39" t="str">
        <f>vlookup($A129,'June 2023'!$A$2:$P$22,column(),FALSE)</f>
        <v/>
      </c>
      <c r="J129" s="36" t="str">
        <f>vlookup($A129,'June 2023'!$A$2:$P$22,column(),FALSE)</f>
        <v/>
      </c>
      <c r="K129" s="39" t="str">
        <f>vlookup($A129,'June 2023'!$A$2:$P$22,column(),FALSE)</f>
        <v/>
      </c>
      <c r="L129" s="36" t="str">
        <f>vlookup($A129,'June 2023'!$A$2:$P$22,column(),FALSE)</f>
        <v/>
      </c>
      <c r="M129" s="39" t="str">
        <f>vlookup($A129,'June 2023'!$A$2:$P$22,column(),FALSE)</f>
        <v/>
      </c>
      <c r="N129" s="36" t="str">
        <f>vlookup($A129,'June 2023'!$A$2:$P$22,column(),FALSE)</f>
        <v/>
      </c>
      <c r="O129" s="36">
        <f>vlookup($A129,'June 2023'!$A$2:$P$22,column(),FALSE)</f>
        <v>0</v>
      </c>
      <c r="P129" s="39" t="str">
        <f>vlookup($A129,'June 2023'!$A$2:$P$22,column(),FALSE)</f>
        <v/>
      </c>
    </row>
    <row r="130">
      <c r="A130" s="38">
        <f>IF(OR(YEAR(WORKDAY($A$2,row(A128),Holidays!$B$2:$B$18))=2022,YEAR(WORKDAY($A$2,row(A128),Holidays!$B$2:$B$18))=2023),WORKDAY($A$2,row(A128),Holidays!$B$2:$B$18))</f>
        <v>45090</v>
      </c>
      <c r="B130" s="36" t="str">
        <f>vlookup($A130,'June 2023'!$A$2:$P$22,column(),FALSE)</f>
        <v/>
      </c>
      <c r="C130" s="36" t="str">
        <f>vlookup($A130,'June 2023'!$A$2:$P$22,column(),FALSE)</f>
        <v/>
      </c>
      <c r="D130" s="36">
        <f>vlookup($A130,'June 2023'!$A$2:$P$22,column(),FALSE)</f>
        <v>0</v>
      </c>
      <c r="E130" s="39" t="str">
        <f>vlookup($A130,'June 2023'!$A$2:$P$22,column(),FALSE)</f>
        <v/>
      </c>
      <c r="F130" s="36" t="str">
        <f>vlookup($A130,'June 2023'!$A$2:$P$22,column(),FALSE)</f>
        <v/>
      </c>
      <c r="G130" s="36" t="str">
        <f>vlookup($A130,'June 2023'!$A$2:$P$22,column(),FALSE)</f>
        <v/>
      </c>
      <c r="H130" s="36">
        <f>vlookup($A130,'June 2023'!$A$2:$P$22,column(),FALSE)</f>
        <v>0</v>
      </c>
      <c r="I130" s="39" t="str">
        <f>vlookup($A130,'June 2023'!$A$2:$P$22,column(),FALSE)</f>
        <v/>
      </c>
      <c r="J130" s="36" t="str">
        <f>vlookup($A130,'June 2023'!$A$2:$P$22,column(),FALSE)</f>
        <v/>
      </c>
      <c r="K130" s="39" t="str">
        <f>vlookup($A130,'June 2023'!$A$2:$P$22,column(),FALSE)</f>
        <v/>
      </c>
      <c r="L130" s="36" t="str">
        <f>vlookup($A130,'June 2023'!$A$2:$P$22,column(),FALSE)</f>
        <v/>
      </c>
      <c r="M130" s="39" t="str">
        <f>vlookup($A130,'June 2023'!$A$2:$P$22,column(),FALSE)</f>
        <v/>
      </c>
      <c r="N130" s="36" t="str">
        <f>vlookup($A130,'June 2023'!$A$2:$P$22,column(),FALSE)</f>
        <v/>
      </c>
      <c r="O130" s="36">
        <f>vlookup($A130,'June 2023'!$A$2:$P$22,column(),FALSE)</f>
        <v>0</v>
      </c>
      <c r="P130" s="39" t="str">
        <f>vlookup($A130,'June 2023'!$A$2:$P$22,column(),FALSE)</f>
        <v/>
      </c>
    </row>
    <row r="131">
      <c r="A131" s="38">
        <f>IF(OR(YEAR(WORKDAY($A$2,row(A129),Holidays!$B$2:$B$18))=2022,YEAR(WORKDAY($A$2,row(A129),Holidays!$B$2:$B$18))=2023),WORKDAY($A$2,row(A129),Holidays!$B$2:$B$18))</f>
        <v>45091</v>
      </c>
      <c r="B131" s="36" t="str">
        <f>vlookup($A131,'June 2023'!$A$2:$P$22,column(),FALSE)</f>
        <v/>
      </c>
      <c r="C131" s="36" t="str">
        <f>vlookup($A131,'June 2023'!$A$2:$P$22,column(),FALSE)</f>
        <v/>
      </c>
      <c r="D131" s="36">
        <f>vlookup($A131,'June 2023'!$A$2:$P$22,column(),FALSE)</f>
        <v>0</v>
      </c>
      <c r="E131" s="39" t="str">
        <f>vlookup($A131,'June 2023'!$A$2:$P$22,column(),FALSE)</f>
        <v/>
      </c>
      <c r="F131" s="36" t="str">
        <f>vlookup($A131,'June 2023'!$A$2:$P$22,column(),FALSE)</f>
        <v/>
      </c>
      <c r="G131" s="36" t="str">
        <f>vlookup($A131,'June 2023'!$A$2:$P$22,column(),FALSE)</f>
        <v/>
      </c>
      <c r="H131" s="36">
        <f>vlookup($A131,'June 2023'!$A$2:$P$22,column(),FALSE)</f>
        <v>0</v>
      </c>
      <c r="I131" s="39" t="str">
        <f>vlookup($A131,'June 2023'!$A$2:$P$22,column(),FALSE)</f>
        <v/>
      </c>
      <c r="J131" s="36" t="str">
        <f>vlookup($A131,'June 2023'!$A$2:$P$22,column(),FALSE)</f>
        <v/>
      </c>
      <c r="K131" s="39" t="str">
        <f>vlookup($A131,'June 2023'!$A$2:$P$22,column(),FALSE)</f>
        <v/>
      </c>
      <c r="L131" s="36" t="str">
        <f>vlookup($A131,'June 2023'!$A$2:$P$22,column(),FALSE)</f>
        <v/>
      </c>
      <c r="M131" s="39" t="str">
        <f>vlookup($A131,'June 2023'!$A$2:$P$22,column(),FALSE)</f>
        <v/>
      </c>
      <c r="N131" s="36" t="str">
        <f>vlookup($A131,'June 2023'!$A$2:$P$22,column(),FALSE)</f>
        <v/>
      </c>
      <c r="O131" s="36">
        <f>vlookup($A131,'June 2023'!$A$2:$P$22,column(),FALSE)</f>
        <v>0</v>
      </c>
      <c r="P131" s="39" t="str">
        <f>vlookup($A131,'June 2023'!$A$2:$P$22,column(),FALSE)</f>
        <v/>
      </c>
    </row>
    <row r="132">
      <c r="A132" s="38">
        <f>IF(OR(YEAR(WORKDAY($A$2,row(A130),Holidays!$B$2:$B$18))=2022,YEAR(WORKDAY($A$2,row(A130),Holidays!$B$2:$B$18))=2023),WORKDAY($A$2,row(A130),Holidays!$B$2:$B$18))</f>
        <v>45092</v>
      </c>
      <c r="B132" s="36" t="str">
        <f>vlookup($A132,'June 2023'!$A$2:$P$22,column(),FALSE)</f>
        <v/>
      </c>
      <c r="C132" s="36" t="str">
        <f>vlookup($A132,'June 2023'!$A$2:$P$22,column(),FALSE)</f>
        <v/>
      </c>
      <c r="D132" s="36">
        <f>vlookup($A132,'June 2023'!$A$2:$P$22,column(),FALSE)</f>
        <v>0</v>
      </c>
      <c r="E132" s="39" t="str">
        <f>vlookup($A132,'June 2023'!$A$2:$P$22,column(),FALSE)</f>
        <v/>
      </c>
      <c r="F132" s="36" t="str">
        <f>vlookup($A132,'June 2023'!$A$2:$P$22,column(),FALSE)</f>
        <v/>
      </c>
      <c r="G132" s="36" t="str">
        <f>vlookup($A132,'June 2023'!$A$2:$P$22,column(),FALSE)</f>
        <v/>
      </c>
      <c r="H132" s="36">
        <f>vlookup($A132,'June 2023'!$A$2:$P$22,column(),FALSE)</f>
        <v>0</v>
      </c>
      <c r="I132" s="39" t="str">
        <f>vlookup($A132,'June 2023'!$A$2:$P$22,column(),FALSE)</f>
        <v/>
      </c>
      <c r="J132" s="36" t="str">
        <f>vlookup($A132,'June 2023'!$A$2:$P$22,column(),FALSE)</f>
        <v/>
      </c>
      <c r="K132" s="39" t="str">
        <f>vlookup($A132,'June 2023'!$A$2:$P$22,column(),FALSE)</f>
        <v/>
      </c>
      <c r="L132" s="36" t="str">
        <f>vlookup($A132,'June 2023'!$A$2:$P$22,column(),FALSE)</f>
        <v/>
      </c>
      <c r="M132" s="39" t="str">
        <f>vlookup($A132,'June 2023'!$A$2:$P$22,column(),FALSE)</f>
        <v/>
      </c>
      <c r="N132" s="36" t="str">
        <f>vlookup($A132,'June 2023'!$A$2:$P$22,column(),FALSE)</f>
        <v/>
      </c>
      <c r="O132" s="36">
        <f>vlookup($A132,'June 2023'!$A$2:$P$22,column(),FALSE)</f>
        <v>0</v>
      </c>
      <c r="P132" s="39" t="str">
        <f>vlookup($A132,'June 2023'!$A$2:$P$22,column(),FALSE)</f>
        <v/>
      </c>
    </row>
    <row r="133">
      <c r="A133" s="38">
        <f>IF(OR(YEAR(WORKDAY($A$2,row(A131),Holidays!$B$2:$B$18))=2022,YEAR(WORKDAY($A$2,row(A131),Holidays!$B$2:$B$18))=2023),WORKDAY($A$2,row(A131),Holidays!$B$2:$B$18))</f>
        <v>45093</v>
      </c>
      <c r="B133" s="36" t="str">
        <f>vlookup($A133,'June 2023'!$A$2:$P$22,column(),FALSE)</f>
        <v/>
      </c>
      <c r="C133" s="36" t="str">
        <f>vlookup($A133,'June 2023'!$A$2:$P$22,column(),FALSE)</f>
        <v/>
      </c>
      <c r="D133" s="36">
        <f>vlookup($A133,'June 2023'!$A$2:$P$22,column(),FALSE)</f>
        <v>0</v>
      </c>
      <c r="E133" s="39" t="str">
        <f>vlookup($A133,'June 2023'!$A$2:$P$22,column(),FALSE)</f>
        <v/>
      </c>
      <c r="F133" s="36" t="str">
        <f>vlookup($A133,'June 2023'!$A$2:$P$22,column(),FALSE)</f>
        <v/>
      </c>
      <c r="G133" s="36" t="str">
        <f>vlookup($A133,'June 2023'!$A$2:$P$22,column(),FALSE)</f>
        <v/>
      </c>
      <c r="H133" s="36">
        <f>vlookup($A133,'June 2023'!$A$2:$P$22,column(),FALSE)</f>
        <v>0</v>
      </c>
      <c r="I133" s="39" t="str">
        <f>vlookup($A133,'June 2023'!$A$2:$P$22,column(),FALSE)</f>
        <v/>
      </c>
      <c r="J133" s="36" t="str">
        <f>vlookup($A133,'June 2023'!$A$2:$P$22,column(),FALSE)</f>
        <v/>
      </c>
      <c r="K133" s="39" t="str">
        <f>vlookup($A133,'June 2023'!$A$2:$P$22,column(),FALSE)</f>
        <v/>
      </c>
      <c r="L133" s="36" t="str">
        <f>vlookup($A133,'June 2023'!$A$2:$P$22,column(),FALSE)</f>
        <v/>
      </c>
      <c r="M133" s="39" t="str">
        <f>vlookup($A133,'June 2023'!$A$2:$P$22,column(),FALSE)</f>
        <v/>
      </c>
      <c r="N133" s="36" t="str">
        <f>vlookup($A133,'June 2023'!$A$2:$P$22,column(),FALSE)</f>
        <v/>
      </c>
      <c r="O133" s="36">
        <f>vlookup($A133,'June 2023'!$A$2:$P$22,column(),FALSE)</f>
        <v>0</v>
      </c>
      <c r="P133" s="39" t="str">
        <f>vlookup($A133,'June 2023'!$A$2:$P$22,column(),FALSE)</f>
        <v/>
      </c>
    </row>
    <row r="134">
      <c r="A134" s="38">
        <f>IF(OR(YEAR(WORKDAY($A$2,row(A132),Holidays!$B$2:$B$18))=2022,YEAR(WORKDAY($A$2,row(A132),Holidays!$B$2:$B$18))=2023),WORKDAY($A$2,row(A132),Holidays!$B$2:$B$18))</f>
        <v>45097</v>
      </c>
      <c r="B134" s="36" t="str">
        <f>vlookup($A134,'June 2023'!$A$2:$P$22,column(),FALSE)</f>
        <v/>
      </c>
      <c r="C134" s="36" t="str">
        <f>vlookup($A134,'June 2023'!$A$2:$P$22,column(),FALSE)</f>
        <v/>
      </c>
      <c r="D134" s="36">
        <f>vlookup($A134,'June 2023'!$A$2:$P$22,column(),FALSE)</f>
        <v>0</v>
      </c>
      <c r="E134" s="39" t="str">
        <f>vlookup($A134,'June 2023'!$A$2:$P$22,column(),FALSE)</f>
        <v/>
      </c>
      <c r="F134" s="36" t="str">
        <f>vlookup($A134,'June 2023'!$A$2:$P$22,column(),FALSE)</f>
        <v/>
      </c>
      <c r="G134" s="36" t="str">
        <f>vlookup($A134,'June 2023'!$A$2:$P$22,column(),FALSE)</f>
        <v/>
      </c>
      <c r="H134" s="36">
        <f>vlookup($A134,'June 2023'!$A$2:$P$22,column(),FALSE)</f>
        <v>0</v>
      </c>
      <c r="I134" s="39" t="str">
        <f>vlookup($A134,'June 2023'!$A$2:$P$22,column(),FALSE)</f>
        <v/>
      </c>
      <c r="J134" s="36" t="str">
        <f>vlookup($A134,'June 2023'!$A$2:$P$22,column(),FALSE)</f>
        <v/>
      </c>
      <c r="K134" s="39" t="str">
        <f>vlookup($A134,'June 2023'!$A$2:$P$22,column(),FALSE)</f>
        <v/>
      </c>
      <c r="L134" s="36" t="str">
        <f>vlookup($A134,'June 2023'!$A$2:$P$22,column(),FALSE)</f>
        <v/>
      </c>
      <c r="M134" s="39" t="str">
        <f>vlookup($A134,'June 2023'!$A$2:$P$22,column(),FALSE)</f>
        <v/>
      </c>
      <c r="N134" s="36" t="str">
        <f>vlookup($A134,'June 2023'!$A$2:$P$22,column(),FALSE)</f>
        <v/>
      </c>
      <c r="O134" s="36">
        <f>vlookup($A134,'June 2023'!$A$2:$P$22,column(),FALSE)</f>
        <v>0</v>
      </c>
      <c r="P134" s="39" t="str">
        <f>vlookup($A134,'June 2023'!$A$2:$P$22,column(),FALSE)</f>
        <v/>
      </c>
    </row>
    <row r="135">
      <c r="A135" s="38">
        <f>IF(OR(YEAR(WORKDAY($A$2,row(A133),Holidays!$B$2:$B$18))=2022,YEAR(WORKDAY($A$2,row(A133),Holidays!$B$2:$B$18))=2023),WORKDAY($A$2,row(A133),Holidays!$B$2:$B$18))</f>
        <v>45098</v>
      </c>
      <c r="B135" s="36" t="str">
        <f>vlookup($A135,'June 2023'!$A$2:$P$22,column(),FALSE)</f>
        <v/>
      </c>
      <c r="C135" s="36" t="str">
        <f>vlookup($A135,'June 2023'!$A$2:$P$22,column(),FALSE)</f>
        <v/>
      </c>
      <c r="D135" s="36">
        <f>vlookup($A135,'June 2023'!$A$2:$P$22,column(),FALSE)</f>
        <v>0</v>
      </c>
      <c r="E135" s="39" t="str">
        <f>vlookup($A135,'June 2023'!$A$2:$P$22,column(),FALSE)</f>
        <v/>
      </c>
      <c r="F135" s="36" t="str">
        <f>vlookup($A135,'June 2023'!$A$2:$P$22,column(),FALSE)</f>
        <v/>
      </c>
      <c r="G135" s="36" t="str">
        <f>vlookup($A135,'June 2023'!$A$2:$P$22,column(),FALSE)</f>
        <v/>
      </c>
      <c r="H135" s="36">
        <f>vlookup($A135,'June 2023'!$A$2:$P$22,column(),FALSE)</f>
        <v>0</v>
      </c>
      <c r="I135" s="39" t="str">
        <f>vlookup($A135,'June 2023'!$A$2:$P$22,column(),FALSE)</f>
        <v/>
      </c>
      <c r="J135" s="36" t="str">
        <f>vlookup($A135,'June 2023'!$A$2:$P$22,column(),FALSE)</f>
        <v/>
      </c>
      <c r="K135" s="39" t="str">
        <f>vlookup($A135,'June 2023'!$A$2:$P$22,column(),FALSE)</f>
        <v/>
      </c>
      <c r="L135" s="36" t="str">
        <f>vlookup($A135,'June 2023'!$A$2:$P$22,column(),FALSE)</f>
        <v/>
      </c>
      <c r="M135" s="39" t="str">
        <f>vlookup($A135,'June 2023'!$A$2:$P$22,column(),FALSE)</f>
        <v/>
      </c>
      <c r="N135" s="36" t="str">
        <f>vlookup($A135,'June 2023'!$A$2:$P$22,column(),FALSE)</f>
        <v/>
      </c>
      <c r="O135" s="36">
        <f>vlookup($A135,'June 2023'!$A$2:$P$22,column(),FALSE)</f>
        <v>0</v>
      </c>
      <c r="P135" s="39" t="str">
        <f>vlookup($A135,'June 2023'!$A$2:$P$22,column(),FALSE)</f>
        <v/>
      </c>
    </row>
    <row r="136">
      <c r="A136" s="38">
        <f>IF(OR(YEAR(WORKDAY($A$2,row(A134),Holidays!$B$2:$B$18))=2022,YEAR(WORKDAY($A$2,row(A134),Holidays!$B$2:$B$18))=2023),WORKDAY($A$2,row(A134),Holidays!$B$2:$B$18))</f>
        <v>45099</v>
      </c>
      <c r="B136" s="36" t="str">
        <f>vlookup($A136,'June 2023'!$A$2:$P$22,column(),FALSE)</f>
        <v/>
      </c>
      <c r="C136" s="36" t="str">
        <f>vlookup($A136,'June 2023'!$A$2:$P$22,column(),FALSE)</f>
        <v/>
      </c>
      <c r="D136" s="36">
        <f>vlookup($A136,'June 2023'!$A$2:$P$22,column(),FALSE)</f>
        <v>0</v>
      </c>
      <c r="E136" s="39" t="str">
        <f>vlookup($A136,'June 2023'!$A$2:$P$22,column(),FALSE)</f>
        <v/>
      </c>
      <c r="F136" s="36" t="str">
        <f>vlookup($A136,'June 2023'!$A$2:$P$22,column(),FALSE)</f>
        <v/>
      </c>
      <c r="G136" s="36" t="str">
        <f>vlookup($A136,'June 2023'!$A$2:$P$22,column(),FALSE)</f>
        <v/>
      </c>
      <c r="H136" s="36">
        <f>vlookup($A136,'June 2023'!$A$2:$P$22,column(),FALSE)</f>
        <v>0</v>
      </c>
      <c r="I136" s="39" t="str">
        <f>vlookup($A136,'June 2023'!$A$2:$P$22,column(),FALSE)</f>
        <v/>
      </c>
      <c r="J136" s="36" t="str">
        <f>vlookup($A136,'June 2023'!$A$2:$P$22,column(),FALSE)</f>
        <v/>
      </c>
      <c r="K136" s="39" t="str">
        <f>vlookup($A136,'June 2023'!$A$2:$P$22,column(),FALSE)</f>
        <v/>
      </c>
      <c r="L136" s="36" t="str">
        <f>vlookup($A136,'June 2023'!$A$2:$P$22,column(),FALSE)</f>
        <v/>
      </c>
      <c r="M136" s="39" t="str">
        <f>vlookup($A136,'June 2023'!$A$2:$P$22,column(),FALSE)</f>
        <v/>
      </c>
      <c r="N136" s="36" t="str">
        <f>vlookup($A136,'June 2023'!$A$2:$P$22,column(),FALSE)</f>
        <v/>
      </c>
      <c r="O136" s="36">
        <f>vlookup($A136,'June 2023'!$A$2:$P$22,column(),FALSE)</f>
        <v>0</v>
      </c>
      <c r="P136" s="39" t="str">
        <f>vlookup($A136,'June 2023'!$A$2:$P$22,column(),FALSE)</f>
        <v/>
      </c>
    </row>
    <row r="137">
      <c r="A137" s="38">
        <f>IF(OR(YEAR(WORKDAY($A$2,row(A135),Holidays!$B$2:$B$18))=2022,YEAR(WORKDAY($A$2,row(A135),Holidays!$B$2:$B$18))=2023),WORKDAY($A$2,row(A135),Holidays!$B$2:$B$18))</f>
        <v>45100</v>
      </c>
      <c r="B137" s="36" t="str">
        <f>vlookup($A137,'June 2023'!$A$2:$P$22,column(),FALSE)</f>
        <v/>
      </c>
      <c r="C137" s="36" t="str">
        <f>vlookup($A137,'June 2023'!$A$2:$P$22,column(),FALSE)</f>
        <v/>
      </c>
      <c r="D137" s="36">
        <f>vlookup($A137,'June 2023'!$A$2:$P$22,column(),FALSE)</f>
        <v>0</v>
      </c>
      <c r="E137" s="39" t="str">
        <f>vlookup($A137,'June 2023'!$A$2:$P$22,column(),FALSE)</f>
        <v/>
      </c>
      <c r="F137" s="36" t="str">
        <f>vlookup($A137,'June 2023'!$A$2:$P$22,column(),FALSE)</f>
        <v/>
      </c>
      <c r="G137" s="36" t="str">
        <f>vlookup($A137,'June 2023'!$A$2:$P$22,column(),FALSE)</f>
        <v/>
      </c>
      <c r="H137" s="36">
        <f>vlookup($A137,'June 2023'!$A$2:$P$22,column(),FALSE)</f>
        <v>0</v>
      </c>
      <c r="I137" s="39" t="str">
        <f>vlookup($A137,'June 2023'!$A$2:$P$22,column(),FALSE)</f>
        <v/>
      </c>
      <c r="J137" s="36" t="str">
        <f>vlookup($A137,'June 2023'!$A$2:$P$22,column(),FALSE)</f>
        <v/>
      </c>
      <c r="K137" s="39" t="str">
        <f>vlookup($A137,'June 2023'!$A$2:$P$22,column(),FALSE)</f>
        <v/>
      </c>
      <c r="L137" s="36" t="str">
        <f>vlookup($A137,'June 2023'!$A$2:$P$22,column(),FALSE)</f>
        <v/>
      </c>
      <c r="M137" s="39" t="str">
        <f>vlookup($A137,'June 2023'!$A$2:$P$22,column(),FALSE)</f>
        <v/>
      </c>
      <c r="N137" s="36" t="str">
        <f>vlookup($A137,'June 2023'!$A$2:$P$22,column(),FALSE)</f>
        <v/>
      </c>
      <c r="O137" s="36">
        <f>vlookup($A137,'June 2023'!$A$2:$P$22,column(),FALSE)</f>
        <v>0</v>
      </c>
      <c r="P137" s="39" t="str">
        <f>vlookup($A137,'June 2023'!$A$2:$P$22,column(),FALSE)</f>
        <v/>
      </c>
    </row>
    <row r="138">
      <c r="A138" s="38">
        <f>IF(OR(YEAR(WORKDAY($A$2,row(A136),Holidays!$B$2:$B$18))=2022,YEAR(WORKDAY($A$2,row(A136),Holidays!$B$2:$B$18))=2023),WORKDAY($A$2,row(A136),Holidays!$B$2:$B$18))</f>
        <v>45103</v>
      </c>
      <c r="B138" s="36" t="str">
        <f>vlookup($A138,'June 2023'!$A$2:$P$22,column(),FALSE)</f>
        <v/>
      </c>
      <c r="C138" s="36" t="str">
        <f>vlookup($A138,'June 2023'!$A$2:$P$22,column(),FALSE)</f>
        <v/>
      </c>
      <c r="D138" s="36">
        <f>vlookup($A138,'June 2023'!$A$2:$P$22,column(),FALSE)</f>
        <v>0</v>
      </c>
      <c r="E138" s="39" t="str">
        <f>vlookup($A138,'June 2023'!$A$2:$P$22,column(),FALSE)</f>
        <v/>
      </c>
      <c r="F138" s="36" t="str">
        <f>vlookup($A138,'June 2023'!$A$2:$P$22,column(),FALSE)</f>
        <v/>
      </c>
      <c r="G138" s="36" t="str">
        <f>vlookup($A138,'June 2023'!$A$2:$P$22,column(),FALSE)</f>
        <v/>
      </c>
      <c r="H138" s="36">
        <f>vlookup($A138,'June 2023'!$A$2:$P$22,column(),FALSE)</f>
        <v>0</v>
      </c>
      <c r="I138" s="39" t="str">
        <f>vlookup($A138,'June 2023'!$A$2:$P$22,column(),FALSE)</f>
        <v/>
      </c>
      <c r="J138" s="36" t="str">
        <f>vlookup($A138,'June 2023'!$A$2:$P$22,column(),FALSE)</f>
        <v/>
      </c>
      <c r="K138" s="39" t="str">
        <f>vlookup($A138,'June 2023'!$A$2:$P$22,column(),FALSE)</f>
        <v/>
      </c>
      <c r="L138" s="36" t="str">
        <f>vlookup($A138,'June 2023'!$A$2:$P$22,column(),FALSE)</f>
        <v/>
      </c>
      <c r="M138" s="39" t="str">
        <f>vlookup($A138,'June 2023'!$A$2:$P$22,column(),FALSE)</f>
        <v/>
      </c>
      <c r="N138" s="36" t="str">
        <f>vlookup($A138,'June 2023'!$A$2:$P$22,column(),FALSE)</f>
        <v/>
      </c>
      <c r="O138" s="36">
        <f>vlookup($A138,'June 2023'!$A$2:$P$22,column(),FALSE)</f>
        <v>0</v>
      </c>
      <c r="P138" s="39" t="str">
        <f>vlookup($A138,'June 2023'!$A$2:$P$22,column(),FALSE)</f>
        <v/>
      </c>
    </row>
    <row r="139">
      <c r="A139" s="38">
        <f>IF(OR(YEAR(WORKDAY($A$2,row(A137),Holidays!$B$2:$B$18))=2022,YEAR(WORKDAY($A$2,row(A137),Holidays!$B$2:$B$18))=2023),WORKDAY($A$2,row(A137),Holidays!$B$2:$B$18))</f>
        <v>45104</v>
      </c>
      <c r="B139" s="36" t="str">
        <f>vlookup($A139,'June 2023'!$A$2:$P$22,column(),FALSE)</f>
        <v/>
      </c>
      <c r="C139" s="36" t="str">
        <f>vlookup($A139,'June 2023'!$A$2:$P$22,column(),FALSE)</f>
        <v/>
      </c>
      <c r="D139" s="36">
        <f>vlookup($A139,'June 2023'!$A$2:$P$22,column(),FALSE)</f>
        <v>0</v>
      </c>
      <c r="E139" s="39" t="str">
        <f>vlookup($A139,'June 2023'!$A$2:$P$22,column(),FALSE)</f>
        <v/>
      </c>
      <c r="F139" s="36" t="str">
        <f>vlookup($A139,'June 2023'!$A$2:$P$22,column(),FALSE)</f>
        <v/>
      </c>
      <c r="G139" s="36" t="str">
        <f>vlookup($A139,'June 2023'!$A$2:$P$22,column(),FALSE)</f>
        <v/>
      </c>
      <c r="H139" s="36">
        <f>vlookup($A139,'June 2023'!$A$2:$P$22,column(),FALSE)</f>
        <v>0</v>
      </c>
      <c r="I139" s="39" t="str">
        <f>vlookup($A139,'June 2023'!$A$2:$P$22,column(),FALSE)</f>
        <v/>
      </c>
      <c r="J139" s="36" t="str">
        <f>vlookup($A139,'June 2023'!$A$2:$P$22,column(),FALSE)</f>
        <v/>
      </c>
      <c r="K139" s="39" t="str">
        <f>vlookup($A139,'June 2023'!$A$2:$P$22,column(),FALSE)</f>
        <v/>
      </c>
      <c r="L139" s="36" t="str">
        <f>vlookup($A139,'June 2023'!$A$2:$P$22,column(),FALSE)</f>
        <v/>
      </c>
      <c r="M139" s="39" t="str">
        <f>vlookup($A139,'June 2023'!$A$2:$P$22,column(),FALSE)</f>
        <v/>
      </c>
      <c r="N139" s="36" t="str">
        <f>vlookup($A139,'June 2023'!$A$2:$P$22,column(),FALSE)</f>
        <v/>
      </c>
      <c r="O139" s="36">
        <f>vlookup($A139,'June 2023'!$A$2:$P$22,column(),FALSE)</f>
        <v>0</v>
      </c>
      <c r="P139" s="39" t="str">
        <f>vlookup($A139,'June 2023'!$A$2:$P$22,column(),FALSE)</f>
        <v/>
      </c>
    </row>
    <row r="140">
      <c r="A140" s="38">
        <f>IF(OR(YEAR(WORKDAY($A$2,row(A138),Holidays!$B$2:$B$18))=2022,YEAR(WORKDAY($A$2,row(A138),Holidays!$B$2:$B$18))=2023),WORKDAY($A$2,row(A138),Holidays!$B$2:$B$18))</f>
        <v>45105</v>
      </c>
      <c r="B140" s="36" t="str">
        <f>vlookup($A140,'June 2023'!$A$2:$P$22,column(),FALSE)</f>
        <v/>
      </c>
      <c r="C140" s="36" t="str">
        <f>vlookup($A140,'June 2023'!$A$2:$P$22,column(),FALSE)</f>
        <v/>
      </c>
      <c r="D140" s="36">
        <f>vlookup($A140,'June 2023'!$A$2:$P$22,column(),FALSE)</f>
        <v>0</v>
      </c>
      <c r="E140" s="39" t="str">
        <f>vlookup($A140,'June 2023'!$A$2:$P$22,column(),FALSE)</f>
        <v/>
      </c>
      <c r="F140" s="36" t="str">
        <f>vlookup($A140,'June 2023'!$A$2:$P$22,column(),FALSE)</f>
        <v/>
      </c>
      <c r="G140" s="36" t="str">
        <f>vlookup($A140,'June 2023'!$A$2:$P$22,column(),FALSE)</f>
        <v/>
      </c>
      <c r="H140" s="36">
        <f>vlookup($A140,'June 2023'!$A$2:$P$22,column(),FALSE)</f>
        <v>0</v>
      </c>
      <c r="I140" s="39" t="str">
        <f>vlookup($A140,'June 2023'!$A$2:$P$22,column(),FALSE)</f>
        <v/>
      </c>
      <c r="J140" s="36" t="str">
        <f>vlookup($A140,'June 2023'!$A$2:$P$22,column(),FALSE)</f>
        <v/>
      </c>
      <c r="K140" s="39" t="str">
        <f>vlookup($A140,'June 2023'!$A$2:$P$22,column(),FALSE)</f>
        <v/>
      </c>
      <c r="L140" s="36" t="str">
        <f>vlookup($A140,'June 2023'!$A$2:$P$22,column(),FALSE)</f>
        <v/>
      </c>
      <c r="M140" s="39" t="str">
        <f>vlookup($A140,'June 2023'!$A$2:$P$22,column(),FALSE)</f>
        <v/>
      </c>
      <c r="N140" s="36" t="str">
        <f>vlookup($A140,'June 2023'!$A$2:$P$22,column(),FALSE)</f>
        <v/>
      </c>
      <c r="O140" s="36">
        <f>vlookup($A140,'June 2023'!$A$2:$P$22,column(),FALSE)</f>
        <v>0</v>
      </c>
      <c r="P140" s="39" t="str">
        <f>vlookup($A140,'June 2023'!$A$2:$P$22,column(),FALSE)</f>
        <v/>
      </c>
    </row>
    <row r="141">
      <c r="A141" s="38">
        <f>IF(OR(YEAR(WORKDAY($A$2,row(A139),Holidays!$B$2:$B$18))=2022,YEAR(WORKDAY($A$2,row(A139),Holidays!$B$2:$B$18))=2023),WORKDAY($A$2,row(A139),Holidays!$B$2:$B$18))</f>
        <v>45106</v>
      </c>
      <c r="B141" s="36" t="str">
        <f>vlookup($A141,'June 2023'!$A$2:$P$22,column(),FALSE)</f>
        <v/>
      </c>
      <c r="C141" s="36" t="str">
        <f>vlookup($A141,'June 2023'!$A$2:$P$22,column(),FALSE)</f>
        <v/>
      </c>
      <c r="D141" s="36">
        <f>vlookup($A141,'June 2023'!$A$2:$P$22,column(),FALSE)</f>
        <v>0</v>
      </c>
      <c r="E141" s="39" t="str">
        <f>vlookup($A141,'June 2023'!$A$2:$P$22,column(),FALSE)</f>
        <v/>
      </c>
      <c r="F141" s="36" t="str">
        <f>vlookup($A141,'June 2023'!$A$2:$P$22,column(),FALSE)</f>
        <v/>
      </c>
      <c r="G141" s="36" t="str">
        <f>vlookup($A141,'June 2023'!$A$2:$P$22,column(),FALSE)</f>
        <v/>
      </c>
      <c r="H141" s="36">
        <f>vlookup($A141,'June 2023'!$A$2:$P$22,column(),FALSE)</f>
        <v>0</v>
      </c>
      <c r="I141" s="39" t="str">
        <f>vlookup($A141,'June 2023'!$A$2:$P$22,column(),FALSE)</f>
        <v/>
      </c>
      <c r="J141" s="36" t="str">
        <f>vlookup($A141,'June 2023'!$A$2:$P$22,column(),FALSE)</f>
        <v/>
      </c>
      <c r="K141" s="39" t="str">
        <f>vlookup($A141,'June 2023'!$A$2:$P$22,column(),FALSE)</f>
        <v/>
      </c>
      <c r="L141" s="36" t="str">
        <f>vlookup($A141,'June 2023'!$A$2:$P$22,column(),FALSE)</f>
        <v/>
      </c>
      <c r="M141" s="39" t="str">
        <f>vlookup($A141,'June 2023'!$A$2:$P$22,column(),FALSE)</f>
        <v/>
      </c>
      <c r="N141" s="36" t="str">
        <f>vlookup($A141,'June 2023'!$A$2:$P$22,column(),FALSE)</f>
        <v/>
      </c>
      <c r="O141" s="36">
        <f>vlookup($A141,'June 2023'!$A$2:$P$22,column(),FALSE)</f>
        <v>0</v>
      </c>
      <c r="P141" s="39" t="str">
        <f>vlookup($A141,'June 2023'!$A$2:$P$22,column(),FALSE)</f>
        <v/>
      </c>
    </row>
    <row r="142">
      <c r="A142" s="38">
        <f>IF(OR(YEAR(WORKDAY($A$2,row(A140),Holidays!$B$2:$B$18))=2022,YEAR(WORKDAY($A$2,row(A140),Holidays!$B$2:$B$18))=2023),WORKDAY($A$2,row(A140),Holidays!$B$2:$B$18))</f>
        <v>45107</v>
      </c>
      <c r="B142" s="36" t="str">
        <f>vlookup($A142,'June 2023'!$A$2:$P$22,column(),FALSE)</f>
        <v/>
      </c>
      <c r="C142" s="36" t="str">
        <f>vlookup($A142,'June 2023'!$A$2:$P$22,column(),FALSE)</f>
        <v/>
      </c>
      <c r="D142" s="36">
        <f>vlookup($A142,'June 2023'!$A$2:$P$22,column(),FALSE)</f>
        <v>0</v>
      </c>
      <c r="E142" s="39" t="str">
        <f>vlookup($A142,'June 2023'!$A$2:$P$22,column(),FALSE)</f>
        <v/>
      </c>
      <c r="F142" s="36" t="str">
        <f>vlookup($A142,'June 2023'!$A$2:$P$22,column(),FALSE)</f>
        <v/>
      </c>
      <c r="G142" s="36" t="str">
        <f>vlookup($A142,'June 2023'!$A$2:$P$22,column(),FALSE)</f>
        <v/>
      </c>
      <c r="H142" s="36">
        <f>vlookup($A142,'June 2023'!$A$2:$P$22,column(),FALSE)</f>
        <v>0</v>
      </c>
      <c r="I142" s="39" t="str">
        <f>vlookup($A142,'June 2023'!$A$2:$P$22,column(),FALSE)</f>
        <v/>
      </c>
      <c r="J142" s="36" t="str">
        <f>vlookup($A142,'June 2023'!$A$2:$P$22,column(),FALSE)</f>
        <v/>
      </c>
      <c r="K142" s="39" t="str">
        <f>vlookup($A142,'June 2023'!$A$2:$P$22,column(),FALSE)</f>
        <v/>
      </c>
      <c r="L142" s="36" t="str">
        <f>vlookup($A142,'June 2023'!$A$2:$P$22,column(),FALSE)</f>
        <v/>
      </c>
      <c r="M142" s="39" t="str">
        <f>vlookup($A142,'June 2023'!$A$2:$P$22,column(),FALSE)</f>
        <v/>
      </c>
      <c r="N142" s="36" t="str">
        <f>vlookup($A142,'June 2023'!$A$2:$P$22,column(),FALSE)</f>
        <v/>
      </c>
      <c r="O142" s="36">
        <f>vlookup($A142,'June 2023'!$A$2:$P$22,column(),FALSE)</f>
        <v>0</v>
      </c>
      <c r="P142" s="39" t="str">
        <f>vlookup($A142,'June 2023'!$A$2:$P$22,column(),FALSE)</f>
        <v/>
      </c>
    </row>
    <row r="143">
      <c r="A143" s="38">
        <f>IF(OR(YEAR(WORKDAY($A$2,row(A141),Holidays!$B$2:$B$18))=2022,YEAR(WORKDAY($A$2,row(A141),Holidays!$B$2:$B$18))=2023),WORKDAY($A$2,row(A141),Holidays!$B$2:$B$18))</f>
        <v>45110</v>
      </c>
      <c r="B143" s="36" t="str">
        <f>vlookup($A143,'July 2023'!$A$2:$P$21,column(),FALSE)</f>
        <v/>
      </c>
      <c r="C143" s="36" t="str">
        <f>vlookup($A143,'July 2023'!$A$2:$P$21,column(),FALSE)</f>
        <v/>
      </c>
      <c r="D143" s="36">
        <f>vlookup($A143,'July 2023'!$A$2:$P$21,column(),FALSE)</f>
        <v>0</v>
      </c>
      <c r="E143" s="39" t="str">
        <f>vlookup($A143,'July 2023'!$A$2:$P$21,column(),FALSE)</f>
        <v/>
      </c>
      <c r="F143" s="36" t="str">
        <f>vlookup($A143,'July 2023'!$A$2:$P$21,column(),FALSE)</f>
        <v/>
      </c>
      <c r="G143" s="36" t="str">
        <f>vlookup($A143,'July 2023'!$A$2:$P$21,column(),FALSE)</f>
        <v/>
      </c>
      <c r="H143" s="36">
        <f>vlookup($A143,'July 2023'!$A$2:$P$21,column(),FALSE)</f>
        <v>0</v>
      </c>
      <c r="I143" s="39" t="str">
        <f>vlookup($A143,'July 2023'!$A$2:$P$21,column(),FALSE)</f>
        <v/>
      </c>
      <c r="J143" s="36" t="str">
        <f>vlookup($A143,'July 2023'!$A$2:$P$21,column(),FALSE)</f>
        <v/>
      </c>
      <c r="K143" s="39" t="str">
        <f>vlookup($A143,'July 2023'!$A$2:$P$21,column(),FALSE)</f>
        <v/>
      </c>
      <c r="L143" s="36" t="str">
        <f>vlookup($A143,'July 2023'!$A$2:$P$21,column(),FALSE)</f>
        <v/>
      </c>
      <c r="M143" s="39" t="str">
        <f>vlookup($A143,'July 2023'!$A$2:$P$21,column(),FALSE)</f>
        <v/>
      </c>
      <c r="N143" s="36" t="str">
        <f>vlookup($A143,'July 2023'!$A$2:$P$21,column(),FALSE)</f>
        <v/>
      </c>
      <c r="O143" s="36">
        <f>vlookup($A143,'July 2023'!$A$2:$P$21,column(),FALSE)</f>
        <v>0</v>
      </c>
      <c r="P143" s="39" t="str">
        <f>vlookup($A143,'July 2023'!$A$2:$P$21,column(),FALSE)</f>
        <v/>
      </c>
    </row>
    <row r="144">
      <c r="A144" s="38">
        <f>IF(OR(YEAR(WORKDAY($A$2,row(A142),Holidays!$B$2:$B$18))=2022,YEAR(WORKDAY($A$2,row(A142),Holidays!$B$2:$B$18))=2023),WORKDAY($A$2,row(A142),Holidays!$B$2:$B$18))</f>
        <v>45112</v>
      </c>
      <c r="B144" s="36" t="str">
        <f>vlookup($A144,'July 2023'!$A$2:$P$21,column(),FALSE)</f>
        <v/>
      </c>
      <c r="C144" s="36" t="str">
        <f>vlookup($A144,'July 2023'!$A$2:$P$21,column(),FALSE)</f>
        <v/>
      </c>
      <c r="D144" s="36">
        <f>vlookup($A144,'July 2023'!$A$2:$P$21,column(),FALSE)</f>
        <v>0</v>
      </c>
      <c r="E144" s="39" t="str">
        <f>vlookup($A144,'July 2023'!$A$2:$P$21,column(),FALSE)</f>
        <v/>
      </c>
      <c r="F144" s="36" t="str">
        <f>vlookup($A144,'July 2023'!$A$2:$P$21,column(),FALSE)</f>
        <v/>
      </c>
      <c r="G144" s="36" t="str">
        <f>vlookup($A144,'July 2023'!$A$2:$P$21,column(),FALSE)</f>
        <v/>
      </c>
      <c r="H144" s="36">
        <f>vlookup($A144,'July 2023'!$A$2:$P$21,column(),FALSE)</f>
        <v>0</v>
      </c>
      <c r="I144" s="39" t="str">
        <f>vlookup($A144,'July 2023'!$A$2:$P$21,column(),FALSE)</f>
        <v/>
      </c>
      <c r="J144" s="36" t="str">
        <f>vlookup($A144,'July 2023'!$A$2:$P$21,column(),FALSE)</f>
        <v/>
      </c>
      <c r="K144" s="39" t="str">
        <f>vlookup($A144,'July 2023'!$A$2:$P$21,column(),FALSE)</f>
        <v/>
      </c>
      <c r="L144" s="36" t="str">
        <f>vlookup($A144,'July 2023'!$A$2:$P$21,column(),FALSE)</f>
        <v/>
      </c>
      <c r="M144" s="39" t="str">
        <f>vlookup($A144,'July 2023'!$A$2:$P$21,column(),FALSE)</f>
        <v/>
      </c>
      <c r="N144" s="36" t="str">
        <f>vlookup($A144,'July 2023'!$A$2:$P$21,column(),FALSE)</f>
        <v/>
      </c>
      <c r="O144" s="36">
        <f>vlookup($A144,'July 2023'!$A$2:$P$21,column(),FALSE)</f>
        <v>0</v>
      </c>
      <c r="P144" s="39" t="str">
        <f>vlookup($A144,'July 2023'!$A$2:$P$21,column(),FALSE)</f>
        <v/>
      </c>
    </row>
    <row r="145">
      <c r="A145" s="38">
        <f>IF(OR(YEAR(WORKDAY($A$2,row(A143),Holidays!$B$2:$B$18))=2022,YEAR(WORKDAY($A$2,row(A143),Holidays!$B$2:$B$18))=2023),WORKDAY($A$2,row(A143),Holidays!$B$2:$B$18))</f>
        <v>45113</v>
      </c>
      <c r="B145" s="36" t="str">
        <f>vlookup($A145,'July 2023'!$A$2:$P$21,column(),FALSE)</f>
        <v/>
      </c>
      <c r="C145" s="36" t="str">
        <f>vlookup($A145,'July 2023'!$A$2:$P$21,column(),FALSE)</f>
        <v/>
      </c>
      <c r="D145" s="36">
        <f>vlookup($A145,'July 2023'!$A$2:$P$21,column(),FALSE)</f>
        <v>0</v>
      </c>
      <c r="E145" s="39" t="str">
        <f>vlookup($A145,'July 2023'!$A$2:$P$21,column(),FALSE)</f>
        <v/>
      </c>
      <c r="F145" s="36" t="str">
        <f>vlookup($A145,'July 2023'!$A$2:$P$21,column(),FALSE)</f>
        <v/>
      </c>
      <c r="G145" s="36" t="str">
        <f>vlookup($A145,'July 2023'!$A$2:$P$21,column(),FALSE)</f>
        <v/>
      </c>
      <c r="H145" s="36">
        <f>vlookup($A145,'July 2023'!$A$2:$P$21,column(),FALSE)</f>
        <v>0</v>
      </c>
      <c r="I145" s="39" t="str">
        <f>vlookup($A145,'July 2023'!$A$2:$P$21,column(),FALSE)</f>
        <v/>
      </c>
      <c r="J145" s="36" t="str">
        <f>vlookup($A145,'July 2023'!$A$2:$P$21,column(),FALSE)</f>
        <v/>
      </c>
      <c r="K145" s="39" t="str">
        <f>vlookup($A145,'July 2023'!$A$2:$P$21,column(),FALSE)</f>
        <v/>
      </c>
      <c r="L145" s="36" t="str">
        <f>vlookup($A145,'July 2023'!$A$2:$P$21,column(),FALSE)</f>
        <v/>
      </c>
      <c r="M145" s="39" t="str">
        <f>vlookup($A145,'July 2023'!$A$2:$P$21,column(),FALSE)</f>
        <v/>
      </c>
      <c r="N145" s="36" t="str">
        <f>vlookup($A145,'July 2023'!$A$2:$P$21,column(),FALSE)</f>
        <v/>
      </c>
      <c r="O145" s="36">
        <f>vlookup($A145,'July 2023'!$A$2:$P$21,column(),FALSE)</f>
        <v>0</v>
      </c>
      <c r="P145" s="39" t="str">
        <f>vlookup($A145,'July 2023'!$A$2:$P$21,column(),FALSE)</f>
        <v/>
      </c>
    </row>
    <row r="146">
      <c r="A146" s="38">
        <f>IF(OR(YEAR(WORKDAY($A$2,row(A144),Holidays!$B$2:$B$18))=2022,YEAR(WORKDAY($A$2,row(A144),Holidays!$B$2:$B$18))=2023),WORKDAY($A$2,row(A144),Holidays!$B$2:$B$18))</f>
        <v>45114</v>
      </c>
      <c r="B146" s="36" t="str">
        <f>vlookup($A146,'July 2023'!$A$2:$P$21,column(),FALSE)</f>
        <v/>
      </c>
      <c r="C146" s="36" t="str">
        <f>vlookup($A146,'July 2023'!$A$2:$P$21,column(),FALSE)</f>
        <v/>
      </c>
      <c r="D146" s="36">
        <f>vlookup($A146,'July 2023'!$A$2:$P$21,column(),FALSE)</f>
        <v>0</v>
      </c>
      <c r="E146" s="39" t="str">
        <f>vlookup($A146,'July 2023'!$A$2:$P$21,column(),FALSE)</f>
        <v/>
      </c>
      <c r="F146" s="36" t="str">
        <f>vlookup($A146,'July 2023'!$A$2:$P$21,column(),FALSE)</f>
        <v/>
      </c>
      <c r="G146" s="36" t="str">
        <f>vlookup($A146,'July 2023'!$A$2:$P$21,column(),FALSE)</f>
        <v/>
      </c>
      <c r="H146" s="36">
        <f>vlookup($A146,'July 2023'!$A$2:$P$21,column(),FALSE)</f>
        <v>0</v>
      </c>
      <c r="I146" s="39" t="str">
        <f>vlookup($A146,'July 2023'!$A$2:$P$21,column(),FALSE)</f>
        <v/>
      </c>
      <c r="J146" s="36" t="str">
        <f>vlookup($A146,'July 2023'!$A$2:$P$21,column(),FALSE)</f>
        <v/>
      </c>
      <c r="K146" s="39" t="str">
        <f>vlookup($A146,'July 2023'!$A$2:$P$21,column(),FALSE)</f>
        <v/>
      </c>
      <c r="L146" s="36" t="str">
        <f>vlookup($A146,'July 2023'!$A$2:$P$21,column(),FALSE)</f>
        <v/>
      </c>
      <c r="M146" s="39" t="str">
        <f>vlookup($A146,'July 2023'!$A$2:$P$21,column(),FALSE)</f>
        <v/>
      </c>
      <c r="N146" s="36" t="str">
        <f>vlookup($A146,'July 2023'!$A$2:$P$21,column(),FALSE)</f>
        <v/>
      </c>
      <c r="O146" s="36">
        <f>vlookup($A146,'July 2023'!$A$2:$P$21,column(),FALSE)</f>
        <v>0</v>
      </c>
      <c r="P146" s="39" t="str">
        <f>vlookup($A146,'July 2023'!$A$2:$P$21,column(),FALSE)</f>
        <v/>
      </c>
    </row>
    <row r="147">
      <c r="A147" s="38">
        <f>IF(OR(YEAR(WORKDAY($A$2,row(A145),Holidays!$B$2:$B$18))=2022,YEAR(WORKDAY($A$2,row(A145),Holidays!$B$2:$B$18))=2023),WORKDAY($A$2,row(A145),Holidays!$B$2:$B$18))</f>
        <v>45117</v>
      </c>
      <c r="B147" s="36" t="str">
        <f>vlookup($A147,'July 2023'!$A$2:$P$21,column(),FALSE)</f>
        <v/>
      </c>
      <c r="C147" s="36" t="str">
        <f>vlookup($A147,'July 2023'!$A$2:$P$21,column(),FALSE)</f>
        <v/>
      </c>
      <c r="D147" s="36">
        <f>vlookup($A147,'July 2023'!$A$2:$P$21,column(),FALSE)</f>
        <v>0</v>
      </c>
      <c r="E147" s="39" t="str">
        <f>vlookup($A147,'July 2023'!$A$2:$P$21,column(),FALSE)</f>
        <v/>
      </c>
      <c r="F147" s="36" t="str">
        <f>vlookup($A147,'July 2023'!$A$2:$P$21,column(),FALSE)</f>
        <v/>
      </c>
      <c r="G147" s="36" t="str">
        <f>vlookup($A147,'July 2023'!$A$2:$P$21,column(),FALSE)</f>
        <v/>
      </c>
      <c r="H147" s="36">
        <f>vlookup($A147,'July 2023'!$A$2:$P$21,column(),FALSE)</f>
        <v>0</v>
      </c>
      <c r="I147" s="39" t="str">
        <f>vlookup($A147,'July 2023'!$A$2:$P$21,column(),FALSE)</f>
        <v/>
      </c>
      <c r="J147" s="36" t="str">
        <f>vlookup($A147,'July 2023'!$A$2:$P$21,column(),FALSE)</f>
        <v/>
      </c>
      <c r="K147" s="39" t="str">
        <f>vlookup($A147,'July 2023'!$A$2:$P$21,column(),FALSE)</f>
        <v/>
      </c>
      <c r="L147" s="36" t="str">
        <f>vlookup($A147,'July 2023'!$A$2:$P$21,column(),FALSE)</f>
        <v/>
      </c>
      <c r="M147" s="39" t="str">
        <f>vlookup($A147,'July 2023'!$A$2:$P$21,column(),FALSE)</f>
        <v/>
      </c>
      <c r="N147" s="36" t="str">
        <f>vlookup($A147,'July 2023'!$A$2:$P$21,column(),FALSE)</f>
        <v/>
      </c>
      <c r="O147" s="36">
        <f>vlookup($A147,'July 2023'!$A$2:$P$21,column(),FALSE)</f>
        <v>0</v>
      </c>
      <c r="P147" s="39" t="str">
        <f>vlookup($A147,'July 2023'!$A$2:$P$21,column(),FALSE)</f>
        <v/>
      </c>
    </row>
    <row r="148">
      <c r="A148" s="38">
        <f>IF(OR(YEAR(WORKDAY($A$2,row(A146),Holidays!$B$2:$B$18))=2022,YEAR(WORKDAY($A$2,row(A146),Holidays!$B$2:$B$18))=2023),WORKDAY($A$2,row(A146),Holidays!$B$2:$B$18))</f>
        <v>45118</v>
      </c>
      <c r="B148" s="36" t="str">
        <f>vlookup($A148,'July 2023'!$A$2:$P$21,column(),FALSE)</f>
        <v/>
      </c>
      <c r="C148" s="36" t="str">
        <f>vlookup($A148,'July 2023'!$A$2:$P$21,column(),FALSE)</f>
        <v/>
      </c>
      <c r="D148" s="36">
        <f>vlookup($A148,'July 2023'!$A$2:$P$21,column(),FALSE)</f>
        <v>0</v>
      </c>
      <c r="E148" s="39" t="str">
        <f>vlookup($A148,'July 2023'!$A$2:$P$21,column(),FALSE)</f>
        <v/>
      </c>
      <c r="F148" s="36" t="str">
        <f>vlookup($A148,'July 2023'!$A$2:$P$21,column(),FALSE)</f>
        <v/>
      </c>
      <c r="G148" s="36" t="str">
        <f>vlookup($A148,'July 2023'!$A$2:$P$21,column(),FALSE)</f>
        <v/>
      </c>
      <c r="H148" s="36">
        <f>vlookup($A148,'July 2023'!$A$2:$P$21,column(),FALSE)</f>
        <v>0</v>
      </c>
      <c r="I148" s="39" t="str">
        <f>vlookup($A148,'July 2023'!$A$2:$P$21,column(),FALSE)</f>
        <v/>
      </c>
      <c r="J148" s="36" t="str">
        <f>vlookup($A148,'July 2023'!$A$2:$P$21,column(),FALSE)</f>
        <v/>
      </c>
      <c r="K148" s="39" t="str">
        <f>vlookup($A148,'July 2023'!$A$2:$P$21,column(),FALSE)</f>
        <v/>
      </c>
      <c r="L148" s="36" t="str">
        <f>vlookup($A148,'July 2023'!$A$2:$P$21,column(),FALSE)</f>
        <v/>
      </c>
      <c r="M148" s="39" t="str">
        <f>vlookup($A148,'July 2023'!$A$2:$P$21,column(),FALSE)</f>
        <v/>
      </c>
      <c r="N148" s="36" t="str">
        <f>vlookup($A148,'July 2023'!$A$2:$P$21,column(),FALSE)</f>
        <v/>
      </c>
      <c r="O148" s="36">
        <f>vlookup($A148,'July 2023'!$A$2:$P$21,column(),FALSE)</f>
        <v>0</v>
      </c>
      <c r="P148" s="39" t="str">
        <f>vlookup($A148,'July 2023'!$A$2:$P$21,column(),FALSE)</f>
        <v/>
      </c>
    </row>
    <row r="149">
      <c r="A149" s="38">
        <f>IF(OR(YEAR(WORKDAY($A$2,row(A147),Holidays!$B$2:$B$18))=2022,YEAR(WORKDAY($A$2,row(A147),Holidays!$B$2:$B$18))=2023),WORKDAY($A$2,row(A147),Holidays!$B$2:$B$18))</f>
        <v>45119</v>
      </c>
      <c r="B149" s="36" t="str">
        <f>vlookup($A149,'July 2023'!$A$2:$P$21,column(),FALSE)</f>
        <v/>
      </c>
      <c r="C149" s="36" t="str">
        <f>vlookup($A149,'July 2023'!$A$2:$P$21,column(),FALSE)</f>
        <v/>
      </c>
      <c r="D149" s="36">
        <f>vlookup($A149,'July 2023'!$A$2:$P$21,column(),FALSE)</f>
        <v>0</v>
      </c>
      <c r="E149" s="39" t="str">
        <f>vlookup($A149,'July 2023'!$A$2:$P$21,column(),FALSE)</f>
        <v/>
      </c>
      <c r="F149" s="36" t="str">
        <f>vlookup($A149,'July 2023'!$A$2:$P$21,column(),FALSE)</f>
        <v/>
      </c>
      <c r="G149" s="36" t="str">
        <f>vlookup($A149,'July 2023'!$A$2:$P$21,column(),FALSE)</f>
        <v/>
      </c>
      <c r="H149" s="36">
        <f>vlookup($A149,'July 2023'!$A$2:$P$21,column(),FALSE)</f>
        <v>0</v>
      </c>
      <c r="I149" s="39" t="str">
        <f>vlookup($A149,'July 2023'!$A$2:$P$21,column(),FALSE)</f>
        <v/>
      </c>
      <c r="J149" s="36" t="str">
        <f>vlookup($A149,'July 2023'!$A$2:$P$21,column(),FALSE)</f>
        <v/>
      </c>
      <c r="K149" s="39" t="str">
        <f>vlookup($A149,'July 2023'!$A$2:$P$21,column(),FALSE)</f>
        <v/>
      </c>
      <c r="L149" s="36" t="str">
        <f>vlookup($A149,'July 2023'!$A$2:$P$21,column(),FALSE)</f>
        <v/>
      </c>
      <c r="M149" s="39" t="str">
        <f>vlookup($A149,'July 2023'!$A$2:$P$21,column(),FALSE)</f>
        <v/>
      </c>
      <c r="N149" s="36" t="str">
        <f>vlookup($A149,'July 2023'!$A$2:$P$21,column(),FALSE)</f>
        <v/>
      </c>
      <c r="O149" s="36">
        <f>vlookup($A149,'July 2023'!$A$2:$P$21,column(),FALSE)</f>
        <v>0</v>
      </c>
      <c r="P149" s="39" t="str">
        <f>vlookup($A149,'July 2023'!$A$2:$P$21,column(),FALSE)</f>
        <v/>
      </c>
    </row>
    <row r="150">
      <c r="A150" s="38">
        <f>IF(OR(YEAR(WORKDAY($A$2,row(A148),Holidays!$B$2:$B$18))=2022,YEAR(WORKDAY($A$2,row(A148),Holidays!$B$2:$B$18))=2023),WORKDAY($A$2,row(A148),Holidays!$B$2:$B$18))</f>
        <v>45120</v>
      </c>
      <c r="B150" s="36" t="str">
        <f>vlookup($A150,'July 2023'!$A$2:$P$21,column(),FALSE)</f>
        <v/>
      </c>
      <c r="C150" s="36" t="str">
        <f>vlookup($A150,'July 2023'!$A$2:$P$21,column(),FALSE)</f>
        <v/>
      </c>
      <c r="D150" s="36">
        <f>vlookup($A150,'July 2023'!$A$2:$P$21,column(),FALSE)</f>
        <v>0</v>
      </c>
      <c r="E150" s="39" t="str">
        <f>vlookup($A150,'July 2023'!$A$2:$P$21,column(),FALSE)</f>
        <v/>
      </c>
      <c r="F150" s="36" t="str">
        <f>vlookup($A150,'July 2023'!$A$2:$P$21,column(),FALSE)</f>
        <v/>
      </c>
      <c r="G150" s="36" t="str">
        <f>vlookup($A150,'July 2023'!$A$2:$P$21,column(),FALSE)</f>
        <v/>
      </c>
      <c r="H150" s="36">
        <f>vlookup($A150,'July 2023'!$A$2:$P$21,column(),FALSE)</f>
        <v>0</v>
      </c>
      <c r="I150" s="39" t="str">
        <f>vlookup($A150,'July 2023'!$A$2:$P$21,column(),FALSE)</f>
        <v/>
      </c>
      <c r="J150" s="36" t="str">
        <f>vlookup($A150,'July 2023'!$A$2:$P$21,column(),FALSE)</f>
        <v/>
      </c>
      <c r="K150" s="39" t="str">
        <f>vlookup($A150,'July 2023'!$A$2:$P$21,column(),FALSE)</f>
        <v/>
      </c>
      <c r="L150" s="36" t="str">
        <f>vlookup($A150,'July 2023'!$A$2:$P$21,column(),FALSE)</f>
        <v/>
      </c>
      <c r="M150" s="39" t="str">
        <f>vlookup($A150,'July 2023'!$A$2:$P$21,column(),FALSE)</f>
        <v/>
      </c>
      <c r="N150" s="36" t="str">
        <f>vlookup($A150,'July 2023'!$A$2:$P$21,column(),FALSE)</f>
        <v/>
      </c>
      <c r="O150" s="36">
        <f>vlookup($A150,'July 2023'!$A$2:$P$21,column(),FALSE)</f>
        <v>0</v>
      </c>
      <c r="P150" s="39" t="str">
        <f>vlookup($A150,'July 2023'!$A$2:$P$21,column(),FALSE)</f>
        <v/>
      </c>
    </row>
    <row r="151">
      <c r="A151" s="38">
        <f>IF(OR(YEAR(WORKDAY($A$2,row(A149),Holidays!$B$2:$B$18))=2022,YEAR(WORKDAY($A$2,row(A149),Holidays!$B$2:$B$18))=2023),WORKDAY($A$2,row(A149),Holidays!$B$2:$B$18))</f>
        <v>45121</v>
      </c>
      <c r="B151" s="36" t="str">
        <f>vlookup($A151,'July 2023'!$A$2:$P$21,column(),FALSE)</f>
        <v/>
      </c>
      <c r="C151" s="36" t="str">
        <f>vlookup($A151,'July 2023'!$A$2:$P$21,column(),FALSE)</f>
        <v/>
      </c>
      <c r="D151" s="36">
        <f>vlookup($A151,'July 2023'!$A$2:$P$21,column(),FALSE)</f>
        <v>0</v>
      </c>
      <c r="E151" s="39" t="str">
        <f>vlookup($A151,'July 2023'!$A$2:$P$21,column(),FALSE)</f>
        <v/>
      </c>
      <c r="F151" s="36" t="str">
        <f>vlookup($A151,'July 2023'!$A$2:$P$21,column(),FALSE)</f>
        <v/>
      </c>
      <c r="G151" s="36" t="str">
        <f>vlookup($A151,'July 2023'!$A$2:$P$21,column(),FALSE)</f>
        <v/>
      </c>
      <c r="H151" s="36">
        <f>vlookup($A151,'July 2023'!$A$2:$P$21,column(),FALSE)</f>
        <v>0</v>
      </c>
      <c r="I151" s="39" t="str">
        <f>vlookup($A151,'July 2023'!$A$2:$P$21,column(),FALSE)</f>
        <v/>
      </c>
      <c r="J151" s="36" t="str">
        <f>vlookup($A151,'July 2023'!$A$2:$P$21,column(),FALSE)</f>
        <v/>
      </c>
      <c r="K151" s="39" t="str">
        <f>vlookup($A151,'July 2023'!$A$2:$P$21,column(),FALSE)</f>
        <v/>
      </c>
      <c r="L151" s="36" t="str">
        <f>vlookup($A151,'July 2023'!$A$2:$P$21,column(),FALSE)</f>
        <v/>
      </c>
      <c r="M151" s="39" t="str">
        <f>vlookup($A151,'July 2023'!$A$2:$P$21,column(),FALSE)</f>
        <v/>
      </c>
      <c r="N151" s="36" t="str">
        <f>vlookup($A151,'July 2023'!$A$2:$P$21,column(),FALSE)</f>
        <v/>
      </c>
      <c r="O151" s="36">
        <f>vlookup($A151,'July 2023'!$A$2:$P$21,column(),FALSE)</f>
        <v>0</v>
      </c>
      <c r="P151" s="39" t="str">
        <f>vlookup($A151,'July 2023'!$A$2:$P$21,column(),FALSE)</f>
        <v/>
      </c>
    </row>
    <row r="152">
      <c r="A152" s="38">
        <f>IF(OR(YEAR(WORKDAY($A$2,row(A150),Holidays!$B$2:$B$18))=2022,YEAR(WORKDAY($A$2,row(A150),Holidays!$B$2:$B$18))=2023),WORKDAY($A$2,row(A150),Holidays!$B$2:$B$18))</f>
        <v>45124</v>
      </c>
      <c r="B152" s="36" t="str">
        <f>vlookup($A152,'July 2023'!$A$2:$P$21,column(),FALSE)</f>
        <v/>
      </c>
      <c r="C152" s="36" t="str">
        <f>vlookup($A152,'July 2023'!$A$2:$P$21,column(),FALSE)</f>
        <v/>
      </c>
      <c r="D152" s="36">
        <f>vlookup($A152,'July 2023'!$A$2:$P$21,column(),FALSE)</f>
        <v>0</v>
      </c>
      <c r="E152" s="39" t="str">
        <f>vlookup($A152,'July 2023'!$A$2:$P$21,column(),FALSE)</f>
        <v/>
      </c>
      <c r="F152" s="36" t="str">
        <f>vlookup($A152,'July 2023'!$A$2:$P$21,column(),FALSE)</f>
        <v/>
      </c>
      <c r="G152" s="36" t="str">
        <f>vlookup($A152,'July 2023'!$A$2:$P$21,column(),FALSE)</f>
        <v/>
      </c>
      <c r="H152" s="36">
        <f>vlookup($A152,'July 2023'!$A$2:$P$21,column(),FALSE)</f>
        <v>0</v>
      </c>
      <c r="I152" s="39" t="str">
        <f>vlookup($A152,'July 2023'!$A$2:$P$21,column(),FALSE)</f>
        <v/>
      </c>
      <c r="J152" s="36" t="str">
        <f>vlookup($A152,'July 2023'!$A$2:$P$21,column(),FALSE)</f>
        <v/>
      </c>
      <c r="K152" s="39" t="str">
        <f>vlookup($A152,'July 2023'!$A$2:$P$21,column(),FALSE)</f>
        <v/>
      </c>
      <c r="L152" s="36" t="str">
        <f>vlookup($A152,'July 2023'!$A$2:$P$21,column(),FALSE)</f>
        <v/>
      </c>
      <c r="M152" s="39" t="str">
        <f>vlookup($A152,'July 2023'!$A$2:$P$21,column(),FALSE)</f>
        <v/>
      </c>
      <c r="N152" s="36" t="str">
        <f>vlookup($A152,'July 2023'!$A$2:$P$21,column(),FALSE)</f>
        <v/>
      </c>
      <c r="O152" s="36">
        <f>vlookup($A152,'July 2023'!$A$2:$P$21,column(),FALSE)</f>
        <v>0</v>
      </c>
      <c r="P152" s="39" t="str">
        <f>vlookup($A152,'July 2023'!$A$2:$P$21,column(),FALSE)</f>
        <v/>
      </c>
    </row>
    <row r="153">
      <c r="A153" s="38">
        <f>IF(OR(YEAR(WORKDAY($A$2,row(A151),Holidays!$B$2:$B$18))=2022,YEAR(WORKDAY($A$2,row(A151),Holidays!$B$2:$B$18))=2023),WORKDAY($A$2,row(A151),Holidays!$B$2:$B$18))</f>
        <v>45125</v>
      </c>
      <c r="B153" s="36" t="str">
        <f>vlookup($A153,'July 2023'!$A$2:$P$21,column(),FALSE)</f>
        <v/>
      </c>
      <c r="C153" s="36" t="str">
        <f>vlookup($A153,'July 2023'!$A$2:$P$21,column(),FALSE)</f>
        <v/>
      </c>
      <c r="D153" s="36">
        <f>vlookup($A153,'July 2023'!$A$2:$P$21,column(),FALSE)</f>
        <v>0</v>
      </c>
      <c r="E153" s="39" t="str">
        <f>vlookup($A153,'July 2023'!$A$2:$P$21,column(),FALSE)</f>
        <v/>
      </c>
      <c r="F153" s="36" t="str">
        <f>vlookup($A153,'July 2023'!$A$2:$P$21,column(),FALSE)</f>
        <v/>
      </c>
      <c r="G153" s="36" t="str">
        <f>vlookup($A153,'July 2023'!$A$2:$P$21,column(),FALSE)</f>
        <v/>
      </c>
      <c r="H153" s="36">
        <f>vlookup($A153,'July 2023'!$A$2:$P$21,column(),FALSE)</f>
        <v>0</v>
      </c>
      <c r="I153" s="39" t="str">
        <f>vlookup($A153,'July 2023'!$A$2:$P$21,column(),FALSE)</f>
        <v/>
      </c>
      <c r="J153" s="36" t="str">
        <f>vlookup($A153,'July 2023'!$A$2:$P$21,column(),FALSE)</f>
        <v/>
      </c>
      <c r="K153" s="39" t="str">
        <f>vlookup($A153,'July 2023'!$A$2:$P$21,column(),FALSE)</f>
        <v/>
      </c>
      <c r="L153" s="36" t="str">
        <f>vlookup($A153,'July 2023'!$A$2:$P$21,column(),FALSE)</f>
        <v/>
      </c>
      <c r="M153" s="39" t="str">
        <f>vlookup($A153,'July 2023'!$A$2:$P$21,column(),FALSE)</f>
        <v/>
      </c>
      <c r="N153" s="36" t="str">
        <f>vlookup($A153,'July 2023'!$A$2:$P$21,column(),FALSE)</f>
        <v/>
      </c>
      <c r="O153" s="36">
        <f>vlookup($A153,'July 2023'!$A$2:$P$21,column(),FALSE)</f>
        <v>0</v>
      </c>
      <c r="P153" s="39" t="str">
        <f>vlookup($A153,'July 2023'!$A$2:$P$21,column(),FALSE)</f>
        <v/>
      </c>
    </row>
    <row r="154">
      <c r="A154" s="38">
        <f>IF(OR(YEAR(WORKDAY($A$2,row(A152),Holidays!$B$2:$B$18))=2022,YEAR(WORKDAY($A$2,row(A152),Holidays!$B$2:$B$18))=2023),WORKDAY($A$2,row(A152),Holidays!$B$2:$B$18))</f>
        <v>45126</v>
      </c>
      <c r="B154" s="36" t="str">
        <f>vlookup($A154,'July 2023'!$A$2:$P$21,column(),FALSE)</f>
        <v/>
      </c>
      <c r="C154" s="36" t="str">
        <f>vlookup($A154,'July 2023'!$A$2:$P$21,column(),FALSE)</f>
        <v/>
      </c>
      <c r="D154" s="36">
        <f>vlookup($A154,'July 2023'!$A$2:$P$21,column(),FALSE)</f>
        <v>0</v>
      </c>
      <c r="E154" s="39" t="str">
        <f>vlookup($A154,'July 2023'!$A$2:$P$21,column(),FALSE)</f>
        <v/>
      </c>
      <c r="F154" s="36" t="str">
        <f>vlookup($A154,'July 2023'!$A$2:$P$21,column(),FALSE)</f>
        <v/>
      </c>
      <c r="G154" s="36" t="str">
        <f>vlookup($A154,'July 2023'!$A$2:$P$21,column(),FALSE)</f>
        <v/>
      </c>
      <c r="H154" s="36">
        <f>vlookup($A154,'July 2023'!$A$2:$P$21,column(),FALSE)</f>
        <v>0</v>
      </c>
      <c r="I154" s="39" t="str">
        <f>vlookup($A154,'July 2023'!$A$2:$P$21,column(),FALSE)</f>
        <v/>
      </c>
      <c r="J154" s="36" t="str">
        <f>vlookup($A154,'July 2023'!$A$2:$P$21,column(),FALSE)</f>
        <v/>
      </c>
      <c r="K154" s="39" t="str">
        <f>vlookup($A154,'July 2023'!$A$2:$P$21,column(),FALSE)</f>
        <v/>
      </c>
      <c r="L154" s="36" t="str">
        <f>vlookup($A154,'July 2023'!$A$2:$P$21,column(),FALSE)</f>
        <v/>
      </c>
      <c r="M154" s="39" t="str">
        <f>vlookup($A154,'July 2023'!$A$2:$P$21,column(),FALSE)</f>
        <v/>
      </c>
      <c r="N154" s="36" t="str">
        <f>vlookup($A154,'July 2023'!$A$2:$P$21,column(),FALSE)</f>
        <v/>
      </c>
      <c r="O154" s="36">
        <f>vlookup($A154,'July 2023'!$A$2:$P$21,column(),FALSE)</f>
        <v>0</v>
      </c>
      <c r="P154" s="39" t="str">
        <f>vlookup($A154,'July 2023'!$A$2:$P$21,column(),FALSE)</f>
        <v/>
      </c>
    </row>
    <row r="155">
      <c r="A155" s="38">
        <f>IF(OR(YEAR(WORKDAY($A$2,row(A153),Holidays!$B$2:$B$18))=2022,YEAR(WORKDAY($A$2,row(A153),Holidays!$B$2:$B$18))=2023),WORKDAY($A$2,row(A153),Holidays!$B$2:$B$18))</f>
        <v>45127</v>
      </c>
      <c r="B155" s="36" t="str">
        <f>vlookup($A155,'July 2023'!$A$2:$P$21,column(),FALSE)</f>
        <v/>
      </c>
      <c r="C155" s="36" t="str">
        <f>vlookup($A155,'July 2023'!$A$2:$P$21,column(),FALSE)</f>
        <v/>
      </c>
      <c r="D155" s="36">
        <f>vlookup($A155,'July 2023'!$A$2:$P$21,column(),FALSE)</f>
        <v>0</v>
      </c>
      <c r="E155" s="39" t="str">
        <f>vlookup($A155,'July 2023'!$A$2:$P$21,column(),FALSE)</f>
        <v/>
      </c>
      <c r="F155" s="36" t="str">
        <f>vlookup($A155,'July 2023'!$A$2:$P$21,column(),FALSE)</f>
        <v/>
      </c>
      <c r="G155" s="36" t="str">
        <f>vlookup($A155,'July 2023'!$A$2:$P$21,column(),FALSE)</f>
        <v/>
      </c>
      <c r="H155" s="36">
        <f>vlookup($A155,'July 2023'!$A$2:$P$21,column(),FALSE)</f>
        <v>0</v>
      </c>
      <c r="I155" s="39" t="str">
        <f>vlookup($A155,'July 2023'!$A$2:$P$21,column(),FALSE)</f>
        <v/>
      </c>
      <c r="J155" s="36" t="str">
        <f>vlookup($A155,'July 2023'!$A$2:$P$21,column(),FALSE)</f>
        <v/>
      </c>
      <c r="K155" s="39" t="str">
        <f>vlookup($A155,'July 2023'!$A$2:$P$21,column(),FALSE)</f>
        <v/>
      </c>
      <c r="L155" s="36" t="str">
        <f>vlookup($A155,'July 2023'!$A$2:$P$21,column(),FALSE)</f>
        <v/>
      </c>
      <c r="M155" s="39" t="str">
        <f>vlookup($A155,'July 2023'!$A$2:$P$21,column(),FALSE)</f>
        <v/>
      </c>
      <c r="N155" s="36" t="str">
        <f>vlookup($A155,'July 2023'!$A$2:$P$21,column(),FALSE)</f>
        <v/>
      </c>
      <c r="O155" s="36">
        <f>vlookup($A155,'July 2023'!$A$2:$P$21,column(),FALSE)</f>
        <v>0</v>
      </c>
      <c r="P155" s="39" t="str">
        <f>vlookup($A155,'July 2023'!$A$2:$P$21,column(),FALSE)</f>
        <v/>
      </c>
    </row>
    <row r="156">
      <c r="A156" s="38">
        <f>IF(OR(YEAR(WORKDAY($A$2,row(A154),Holidays!$B$2:$B$18))=2022,YEAR(WORKDAY($A$2,row(A154),Holidays!$B$2:$B$18))=2023),WORKDAY($A$2,row(A154),Holidays!$B$2:$B$18))</f>
        <v>45128</v>
      </c>
      <c r="B156" s="36" t="str">
        <f>vlookup($A156,'July 2023'!$A$2:$P$21,column(),FALSE)</f>
        <v/>
      </c>
      <c r="C156" s="36" t="str">
        <f>vlookup($A156,'July 2023'!$A$2:$P$21,column(),FALSE)</f>
        <v/>
      </c>
      <c r="D156" s="36">
        <f>vlookup($A156,'July 2023'!$A$2:$P$21,column(),FALSE)</f>
        <v>0</v>
      </c>
      <c r="E156" s="39" t="str">
        <f>vlookup($A156,'July 2023'!$A$2:$P$21,column(),FALSE)</f>
        <v/>
      </c>
      <c r="F156" s="36" t="str">
        <f>vlookup($A156,'July 2023'!$A$2:$P$21,column(),FALSE)</f>
        <v/>
      </c>
      <c r="G156" s="36" t="str">
        <f>vlookup($A156,'July 2023'!$A$2:$P$21,column(),FALSE)</f>
        <v/>
      </c>
      <c r="H156" s="36">
        <f>vlookup($A156,'July 2023'!$A$2:$P$21,column(),FALSE)</f>
        <v>0</v>
      </c>
      <c r="I156" s="39" t="str">
        <f>vlookup($A156,'July 2023'!$A$2:$P$21,column(),FALSE)</f>
        <v/>
      </c>
      <c r="J156" s="36" t="str">
        <f>vlookup($A156,'July 2023'!$A$2:$P$21,column(),FALSE)</f>
        <v/>
      </c>
      <c r="K156" s="39" t="str">
        <f>vlookup($A156,'July 2023'!$A$2:$P$21,column(),FALSE)</f>
        <v/>
      </c>
      <c r="L156" s="36" t="str">
        <f>vlookup($A156,'July 2023'!$A$2:$P$21,column(),FALSE)</f>
        <v/>
      </c>
      <c r="M156" s="39" t="str">
        <f>vlookup($A156,'July 2023'!$A$2:$P$21,column(),FALSE)</f>
        <v/>
      </c>
      <c r="N156" s="36" t="str">
        <f>vlookup($A156,'July 2023'!$A$2:$P$21,column(),FALSE)</f>
        <v/>
      </c>
      <c r="O156" s="36">
        <f>vlookup($A156,'July 2023'!$A$2:$P$21,column(),FALSE)</f>
        <v>0</v>
      </c>
      <c r="P156" s="39" t="str">
        <f>vlookup($A156,'July 2023'!$A$2:$P$21,column(),FALSE)</f>
        <v/>
      </c>
    </row>
    <row r="157">
      <c r="A157" s="38">
        <f>IF(OR(YEAR(WORKDAY($A$2,row(A155),Holidays!$B$2:$B$18))=2022,YEAR(WORKDAY($A$2,row(A155),Holidays!$B$2:$B$18))=2023),WORKDAY($A$2,row(A155),Holidays!$B$2:$B$18))</f>
        <v>45131</v>
      </c>
      <c r="B157" s="36" t="str">
        <f>vlookup($A157,'July 2023'!$A$2:$P$21,column(),FALSE)</f>
        <v/>
      </c>
      <c r="C157" s="36" t="str">
        <f>vlookup($A157,'July 2023'!$A$2:$P$21,column(),FALSE)</f>
        <v/>
      </c>
      <c r="D157" s="36">
        <f>vlookup($A157,'July 2023'!$A$2:$P$21,column(),FALSE)</f>
        <v>0</v>
      </c>
      <c r="E157" s="39" t="str">
        <f>vlookup($A157,'July 2023'!$A$2:$P$21,column(),FALSE)</f>
        <v/>
      </c>
      <c r="F157" s="36" t="str">
        <f>vlookup($A157,'July 2023'!$A$2:$P$21,column(),FALSE)</f>
        <v/>
      </c>
      <c r="G157" s="36" t="str">
        <f>vlookup($A157,'July 2023'!$A$2:$P$21,column(),FALSE)</f>
        <v/>
      </c>
      <c r="H157" s="36">
        <f>vlookup($A157,'July 2023'!$A$2:$P$21,column(),FALSE)</f>
        <v>0</v>
      </c>
      <c r="I157" s="39" t="str">
        <f>vlookup($A157,'July 2023'!$A$2:$P$21,column(),FALSE)</f>
        <v/>
      </c>
      <c r="J157" s="36" t="str">
        <f>vlookup($A157,'July 2023'!$A$2:$P$21,column(),FALSE)</f>
        <v/>
      </c>
      <c r="K157" s="39" t="str">
        <f>vlookup($A157,'July 2023'!$A$2:$P$21,column(),FALSE)</f>
        <v/>
      </c>
      <c r="L157" s="36" t="str">
        <f>vlookup($A157,'July 2023'!$A$2:$P$21,column(),FALSE)</f>
        <v/>
      </c>
      <c r="M157" s="39" t="str">
        <f>vlookup($A157,'July 2023'!$A$2:$P$21,column(),FALSE)</f>
        <v/>
      </c>
      <c r="N157" s="36" t="str">
        <f>vlookup($A157,'July 2023'!$A$2:$P$21,column(),FALSE)</f>
        <v/>
      </c>
      <c r="O157" s="36">
        <f>vlookup($A157,'July 2023'!$A$2:$P$21,column(),FALSE)</f>
        <v>0</v>
      </c>
      <c r="P157" s="39" t="str">
        <f>vlookup($A157,'July 2023'!$A$2:$P$21,column(),FALSE)</f>
        <v/>
      </c>
    </row>
    <row r="158">
      <c r="A158" s="38">
        <f>IF(OR(YEAR(WORKDAY($A$2,row(A156),Holidays!$B$2:$B$18))=2022,YEAR(WORKDAY($A$2,row(A156),Holidays!$B$2:$B$18))=2023),WORKDAY($A$2,row(A156),Holidays!$B$2:$B$18))</f>
        <v>45132</v>
      </c>
      <c r="B158" s="36" t="str">
        <f>vlookup($A158,'July 2023'!$A$2:$P$21,column(),FALSE)</f>
        <v/>
      </c>
      <c r="C158" s="36" t="str">
        <f>vlookup($A158,'July 2023'!$A$2:$P$21,column(),FALSE)</f>
        <v/>
      </c>
      <c r="D158" s="36">
        <f>vlookup($A158,'July 2023'!$A$2:$P$21,column(),FALSE)</f>
        <v>0</v>
      </c>
      <c r="E158" s="39" t="str">
        <f>vlookup($A158,'July 2023'!$A$2:$P$21,column(),FALSE)</f>
        <v/>
      </c>
      <c r="F158" s="36" t="str">
        <f>vlookup($A158,'July 2023'!$A$2:$P$21,column(),FALSE)</f>
        <v/>
      </c>
      <c r="G158" s="36" t="str">
        <f>vlookup($A158,'July 2023'!$A$2:$P$21,column(),FALSE)</f>
        <v/>
      </c>
      <c r="H158" s="36">
        <f>vlookup($A158,'July 2023'!$A$2:$P$21,column(),FALSE)</f>
        <v>0</v>
      </c>
      <c r="I158" s="39" t="str">
        <f>vlookup($A158,'July 2023'!$A$2:$P$21,column(),FALSE)</f>
        <v/>
      </c>
      <c r="J158" s="36" t="str">
        <f>vlookup($A158,'July 2023'!$A$2:$P$21,column(),FALSE)</f>
        <v/>
      </c>
      <c r="K158" s="39" t="str">
        <f>vlookup($A158,'July 2023'!$A$2:$P$21,column(),FALSE)</f>
        <v/>
      </c>
      <c r="L158" s="36" t="str">
        <f>vlookup($A158,'July 2023'!$A$2:$P$21,column(),FALSE)</f>
        <v/>
      </c>
      <c r="M158" s="39" t="str">
        <f>vlookup($A158,'July 2023'!$A$2:$P$21,column(),FALSE)</f>
        <v/>
      </c>
      <c r="N158" s="36" t="str">
        <f>vlookup($A158,'July 2023'!$A$2:$P$21,column(),FALSE)</f>
        <v/>
      </c>
      <c r="O158" s="36">
        <f>vlookup($A158,'July 2023'!$A$2:$P$21,column(),FALSE)</f>
        <v>0</v>
      </c>
      <c r="P158" s="39" t="str">
        <f>vlookup($A158,'July 2023'!$A$2:$P$21,column(),FALSE)</f>
        <v/>
      </c>
    </row>
    <row r="159">
      <c r="A159" s="38">
        <f>IF(OR(YEAR(WORKDAY($A$2,row(A157),Holidays!$B$2:$B$18))=2022,YEAR(WORKDAY($A$2,row(A157),Holidays!$B$2:$B$18))=2023),WORKDAY($A$2,row(A157),Holidays!$B$2:$B$18))</f>
        <v>45133</v>
      </c>
      <c r="B159" s="36" t="str">
        <f>vlookup($A159,'July 2023'!$A$2:$P$21,column(),FALSE)</f>
        <v/>
      </c>
      <c r="C159" s="36" t="str">
        <f>vlookup($A159,'July 2023'!$A$2:$P$21,column(),FALSE)</f>
        <v/>
      </c>
      <c r="D159" s="36">
        <f>vlookup($A159,'July 2023'!$A$2:$P$21,column(),FALSE)</f>
        <v>0</v>
      </c>
      <c r="E159" s="39" t="str">
        <f>vlookup($A159,'July 2023'!$A$2:$P$21,column(),FALSE)</f>
        <v/>
      </c>
      <c r="F159" s="36" t="str">
        <f>vlookup($A159,'July 2023'!$A$2:$P$21,column(),FALSE)</f>
        <v/>
      </c>
      <c r="G159" s="36" t="str">
        <f>vlookup($A159,'July 2023'!$A$2:$P$21,column(),FALSE)</f>
        <v/>
      </c>
      <c r="H159" s="36">
        <f>vlookup($A159,'July 2023'!$A$2:$P$21,column(),FALSE)</f>
        <v>0</v>
      </c>
      <c r="I159" s="39" t="str">
        <f>vlookup($A159,'July 2023'!$A$2:$P$21,column(),FALSE)</f>
        <v/>
      </c>
      <c r="J159" s="36" t="str">
        <f>vlookup($A159,'July 2023'!$A$2:$P$21,column(),FALSE)</f>
        <v/>
      </c>
      <c r="K159" s="39" t="str">
        <f>vlookup($A159,'July 2023'!$A$2:$P$21,column(),FALSE)</f>
        <v/>
      </c>
      <c r="L159" s="36" t="str">
        <f>vlookup($A159,'July 2023'!$A$2:$P$21,column(),FALSE)</f>
        <v/>
      </c>
      <c r="M159" s="39" t="str">
        <f>vlookup($A159,'July 2023'!$A$2:$P$21,column(),FALSE)</f>
        <v/>
      </c>
      <c r="N159" s="36" t="str">
        <f>vlookup($A159,'July 2023'!$A$2:$P$21,column(),FALSE)</f>
        <v/>
      </c>
      <c r="O159" s="36">
        <f>vlookup($A159,'July 2023'!$A$2:$P$21,column(),FALSE)</f>
        <v>0</v>
      </c>
      <c r="P159" s="39" t="str">
        <f>vlookup($A159,'July 2023'!$A$2:$P$21,column(),FALSE)</f>
        <v/>
      </c>
    </row>
    <row r="160">
      <c r="A160" s="38">
        <f>IF(OR(YEAR(WORKDAY($A$2,row(A158),Holidays!$B$2:$B$18))=2022,YEAR(WORKDAY($A$2,row(A158),Holidays!$B$2:$B$18))=2023),WORKDAY($A$2,row(A158),Holidays!$B$2:$B$18))</f>
        <v>45134</v>
      </c>
      <c r="B160" s="36" t="str">
        <f>vlookup($A160,'July 2023'!$A$2:$P$21,column(),FALSE)</f>
        <v/>
      </c>
      <c r="C160" s="36" t="str">
        <f>vlookup($A160,'July 2023'!$A$2:$P$21,column(),FALSE)</f>
        <v/>
      </c>
      <c r="D160" s="36">
        <f>vlookup($A160,'July 2023'!$A$2:$P$21,column(),FALSE)</f>
        <v>0</v>
      </c>
      <c r="E160" s="39" t="str">
        <f>vlookup($A160,'July 2023'!$A$2:$P$21,column(),FALSE)</f>
        <v/>
      </c>
      <c r="F160" s="36" t="str">
        <f>vlookup($A160,'July 2023'!$A$2:$P$21,column(),FALSE)</f>
        <v/>
      </c>
      <c r="G160" s="36" t="str">
        <f>vlookup($A160,'July 2023'!$A$2:$P$21,column(),FALSE)</f>
        <v/>
      </c>
      <c r="H160" s="36">
        <f>vlookup($A160,'July 2023'!$A$2:$P$21,column(),FALSE)</f>
        <v>0</v>
      </c>
      <c r="I160" s="39" t="str">
        <f>vlookup($A160,'July 2023'!$A$2:$P$21,column(),FALSE)</f>
        <v/>
      </c>
      <c r="J160" s="36" t="str">
        <f>vlookup($A160,'July 2023'!$A$2:$P$21,column(),FALSE)</f>
        <v/>
      </c>
      <c r="K160" s="39" t="str">
        <f>vlookup($A160,'July 2023'!$A$2:$P$21,column(),FALSE)</f>
        <v/>
      </c>
      <c r="L160" s="36" t="str">
        <f>vlookup($A160,'July 2023'!$A$2:$P$21,column(),FALSE)</f>
        <v/>
      </c>
      <c r="M160" s="39" t="str">
        <f>vlookup($A160,'July 2023'!$A$2:$P$21,column(),FALSE)</f>
        <v/>
      </c>
      <c r="N160" s="36" t="str">
        <f>vlookup($A160,'July 2023'!$A$2:$P$21,column(),FALSE)</f>
        <v/>
      </c>
      <c r="O160" s="36">
        <f>vlookup($A160,'July 2023'!$A$2:$P$21,column(),FALSE)</f>
        <v>0</v>
      </c>
      <c r="P160" s="39" t="str">
        <f>vlookup($A160,'July 2023'!$A$2:$P$21,column(),FALSE)</f>
        <v/>
      </c>
    </row>
    <row r="161">
      <c r="A161" s="38">
        <f>IF(OR(YEAR(WORKDAY($A$2,row(A159),Holidays!$B$2:$B$18))=2022,YEAR(WORKDAY($A$2,row(A159),Holidays!$B$2:$B$18))=2023),WORKDAY($A$2,row(A159),Holidays!$B$2:$B$18))</f>
        <v>45135</v>
      </c>
      <c r="B161" s="36" t="str">
        <f>vlookup($A161,'July 2023'!$A$2:$P$21,column(),FALSE)</f>
        <v/>
      </c>
      <c r="C161" s="36" t="str">
        <f>vlookup($A161,'July 2023'!$A$2:$P$21,column(),FALSE)</f>
        <v/>
      </c>
      <c r="D161" s="36">
        <f>vlookup($A161,'July 2023'!$A$2:$P$21,column(),FALSE)</f>
        <v>0</v>
      </c>
      <c r="E161" s="39" t="str">
        <f>vlookup($A161,'July 2023'!$A$2:$P$21,column(),FALSE)</f>
        <v/>
      </c>
      <c r="F161" s="36" t="str">
        <f>vlookup($A161,'July 2023'!$A$2:$P$21,column(),FALSE)</f>
        <v/>
      </c>
      <c r="G161" s="36" t="str">
        <f>vlookup($A161,'July 2023'!$A$2:$P$21,column(),FALSE)</f>
        <v/>
      </c>
      <c r="H161" s="36">
        <f>vlookup($A161,'July 2023'!$A$2:$P$21,column(),FALSE)</f>
        <v>0</v>
      </c>
      <c r="I161" s="39" t="str">
        <f>vlookup($A161,'July 2023'!$A$2:$P$21,column(),FALSE)</f>
        <v/>
      </c>
      <c r="J161" s="36" t="str">
        <f>vlookup($A161,'July 2023'!$A$2:$P$21,column(),FALSE)</f>
        <v/>
      </c>
      <c r="K161" s="39" t="str">
        <f>vlookup($A161,'July 2023'!$A$2:$P$21,column(),FALSE)</f>
        <v/>
      </c>
      <c r="L161" s="36" t="str">
        <f>vlookup($A161,'July 2023'!$A$2:$P$21,column(),FALSE)</f>
        <v/>
      </c>
      <c r="M161" s="39" t="str">
        <f>vlookup($A161,'July 2023'!$A$2:$P$21,column(),FALSE)</f>
        <v/>
      </c>
      <c r="N161" s="36" t="str">
        <f>vlookup($A161,'July 2023'!$A$2:$P$21,column(),FALSE)</f>
        <v/>
      </c>
      <c r="O161" s="36">
        <f>vlookup($A161,'July 2023'!$A$2:$P$21,column(),FALSE)</f>
        <v>0</v>
      </c>
      <c r="P161" s="39" t="str">
        <f>vlookup($A161,'July 2023'!$A$2:$P$21,column(),FALSE)</f>
        <v/>
      </c>
    </row>
    <row r="162">
      <c r="A162" s="38">
        <f>IF(OR(YEAR(WORKDAY($A$2,row(A160),Holidays!$B$2:$B$18))=2022,YEAR(WORKDAY($A$2,row(A160),Holidays!$B$2:$B$18))=2023),WORKDAY($A$2,row(A160),Holidays!$B$2:$B$18))</f>
        <v>45138</v>
      </c>
      <c r="B162" s="36" t="str">
        <f>vlookup($A162,'July 2023'!$A$2:$P$21,column(),FALSE)</f>
        <v/>
      </c>
      <c r="C162" s="36" t="str">
        <f>vlookup($A162,'July 2023'!$A$2:$P$21,column(),FALSE)</f>
        <v/>
      </c>
      <c r="D162" s="36">
        <f>vlookup($A162,'July 2023'!$A$2:$P$21,column(),FALSE)</f>
        <v>0</v>
      </c>
      <c r="E162" s="39" t="str">
        <f>vlookup($A162,'July 2023'!$A$2:$P$21,column(),FALSE)</f>
        <v/>
      </c>
      <c r="F162" s="36" t="str">
        <f>vlookup($A162,'July 2023'!$A$2:$P$21,column(),FALSE)</f>
        <v/>
      </c>
      <c r="G162" s="36" t="str">
        <f>vlookup($A162,'July 2023'!$A$2:$P$21,column(),FALSE)</f>
        <v/>
      </c>
      <c r="H162" s="36">
        <f>vlookup($A162,'July 2023'!$A$2:$P$21,column(),FALSE)</f>
        <v>0</v>
      </c>
      <c r="I162" s="39" t="str">
        <f>vlookup($A162,'July 2023'!$A$2:$P$21,column(),FALSE)</f>
        <v/>
      </c>
      <c r="J162" s="36" t="str">
        <f>vlookup($A162,'July 2023'!$A$2:$P$21,column(),FALSE)</f>
        <v/>
      </c>
      <c r="K162" s="39" t="str">
        <f>vlookup($A162,'July 2023'!$A$2:$P$21,column(),FALSE)</f>
        <v/>
      </c>
      <c r="L162" s="36" t="str">
        <f>vlookup($A162,'July 2023'!$A$2:$P$21,column(),FALSE)</f>
        <v/>
      </c>
      <c r="M162" s="39" t="str">
        <f>vlookup($A162,'July 2023'!$A$2:$P$21,column(),FALSE)</f>
        <v/>
      </c>
      <c r="N162" s="36" t="str">
        <f>vlookup($A162,'July 2023'!$A$2:$P$21,column(),FALSE)</f>
        <v/>
      </c>
      <c r="O162" s="36">
        <f>vlookup($A162,'July 2023'!$A$2:$P$21,column(),FALSE)</f>
        <v>0</v>
      </c>
      <c r="P162" s="39" t="str">
        <f>vlookup($A162,'July 2023'!$A$2:$P$21,column(),FALSE)</f>
        <v/>
      </c>
    </row>
    <row r="163">
      <c r="A163" s="38">
        <f>IF(OR(YEAR(WORKDAY($A$2,row(A161),Holidays!$B$2:$B$18))=2022,YEAR(WORKDAY($A$2,row(A161),Holidays!$B$2:$B$18))=2023),WORKDAY($A$2,row(A161),Holidays!$B$2:$B$18))</f>
        <v>45139</v>
      </c>
      <c r="B163" s="36" t="str">
        <f>vlookup($A163,'August 2023'!$A$2:$P$24,column(),FALSE)</f>
        <v/>
      </c>
      <c r="C163" s="36" t="str">
        <f>vlookup($A163,'August 2023'!$A$2:$P$24,column(),FALSE)</f>
        <v/>
      </c>
      <c r="D163" s="36">
        <f>vlookup($A163,'August 2023'!$A$2:$P$24,column(),FALSE)</f>
        <v>0</v>
      </c>
      <c r="E163" s="39" t="str">
        <f>vlookup($A163,'August 2023'!$A$2:$P$24,column(),FALSE)</f>
        <v/>
      </c>
      <c r="F163" s="36" t="str">
        <f>vlookup($A163,'August 2023'!$A$2:$P$24,column(),FALSE)</f>
        <v/>
      </c>
      <c r="G163" s="36" t="str">
        <f>vlookup($A163,'August 2023'!$A$2:$P$24,column(),FALSE)</f>
        <v/>
      </c>
      <c r="H163" s="36">
        <f>vlookup($A163,'August 2023'!$A$2:$P$24,column(),FALSE)</f>
        <v>0</v>
      </c>
      <c r="I163" s="39" t="str">
        <f>vlookup($A163,'August 2023'!$A$2:$P$24,column(),FALSE)</f>
        <v/>
      </c>
      <c r="J163" s="36" t="str">
        <f>vlookup($A163,'August 2023'!$A$2:$P$24,column(),FALSE)</f>
        <v/>
      </c>
      <c r="K163" s="39" t="str">
        <f>vlookup($A163,'August 2023'!$A$2:$P$24,column(),FALSE)</f>
        <v/>
      </c>
      <c r="L163" s="36" t="str">
        <f>vlookup($A163,'August 2023'!$A$2:$P$24,column(),FALSE)</f>
        <v/>
      </c>
      <c r="M163" s="39" t="str">
        <f>vlookup($A163,'August 2023'!$A$2:$P$24,column(),FALSE)</f>
        <v/>
      </c>
      <c r="N163" s="36" t="str">
        <f>vlookup($A163,'August 2023'!$A$2:$P$24,column(),FALSE)</f>
        <v/>
      </c>
      <c r="O163" s="36">
        <f>vlookup($A163,'August 2023'!$A$2:$P$24,column(),FALSE)</f>
        <v>0</v>
      </c>
      <c r="P163" s="39" t="str">
        <f>vlookup($A163,'August 2023'!$A$2:$P$24,column(),FALSE)</f>
        <v/>
      </c>
    </row>
    <row r="164">
      <c r="A164" s="38">
        <f>IF(OR(YEAR(WORKDAY($A$2,row(A162),Holidays!$B$2:$B$18))=2022,YEAR(WORKDAY($A$2,row(A162),Holidays!$B$2:$B$18))=2023),WORKDAY($A$2,row(A162),Holidays!$B$2:$B$18))</f>
        <v>45140</v>
      </c>
      <c r="B164" s="36" t="str">
        <f>vlookup($A164,'August 2023'!$A$2:$P$24,column(),FALSE)</f>
        <v/>
      </c>
      <c r="C164" s="36" t="str">
        <f>vlookup($A164,'August 2023'!$A$2:$P$24,column(),FALSE)</f>
        <v/>
      </c>
      <c r="D164" s="36">
        <f>vlookup($A164,'August 2023'!$A$2:$P$24,column(),FALSE)</f>
        <v>0</v>
      </c>
      <c r="E164" s="39" t="str">
        <f>vlookup($A164,'August 2023'!$A$2:$P$24,column(),FALSE)</f>
        <v/>
      </c>
      <c r="F164" s="36" t="str">
        <f>vlookup($A164,'August 2023'!$A$2:$P$24,column(),FALSE)</f>
        <v/>
      </c>
      <c r="G164" s="36" t="str">
        <f>vlookup($A164,'August 2023'!$A$2:$P$24,column(),FALSE)</f>
        <v/>
      </c>
      <c r="H164" s="36">
        <f>vlookup($A164,'August 2023'!$A$2:$P$24,column(),FALSE)</f>
        <v>0</v>
      </c>
      <c r="I164" s="39" t="str">
        <f>vlookup($A164,'August 2023'!$A$2:$P$24,column(),FALSE)</f>
        <v/>
      </c>
      <c r="J164" s="36" t="str">
        <f>vlookup($A164,'August 2023'!$A$2:$P$24,column(),FALSE)</f>
        <v/>
      </c>
      <c r="K164" s="39" t="str">
        <f>vlookup($A164,'August 2023'!$A$2:$P$24,column(),FALSE)</f>
        <v/>
      </c>
      <c r="L164" s="36" t="str">
        <f>vlookup($A164,'August 2023'!$A$2:$P$24,column(),FALSE)</f>
        <v/>
      </c>
      <c r="M164" s="39" t="str">
        <f>vlookup($A164,'August 2023'!$A$2:$P$24,column(),FALSE)</f>
        <v/>
      </c>
      <c r="N164" s="36" t="str">
        <f>vlookup($A164,'August 2023'!$A$2:$P$24,column(),FALSE)</f>
        <v/>
      </c>
      <c r="O164" s="36">
        <f>vlookup($A164,'August 2023'!$A$2:$P$24,column(),FALSE)</f>
        <v>0</v>
      </c>
      <c r="P164" s="39" t="str">
        <f>vlookup($A164,'August 2023'!$A$2:$P$24,column(),FALSE)</f>
        <v/>
      </c>
    </row>
    <row r="165">
      <c r="A165" s="38">
        <f>IF(OR(YEAR(WORKDAY($A$2,row(A163),Holidays!$B$2:$B$18))=2022,YEAR(WORKDAY($A$2,row(A163),Holidays!$B$2:$B$18))=2023),WORKDAY($A$2,row(A163),Holidays!$B$2:$B$18))</f>
        <v>45141</v>
      </c>
      <c r="B165" s="36" t="str">
        <f>vlookup($A165,'August 2023'!$A$2:$P$24,column(),FALSE)</f>
        <v/>
      </c>
      <c r="C165" s="36" t="str">
        <f>vlookup($A165,'August 2023'!$A$2:$P$24,column(),FALSE)</f>
        <v/>
      </c>
      <c r="D165" s="36">
        <f>vlookup($A165,'August 2023'!$A$2:$P$24,column(),FALSE)</f>
        <v>0</v>
      </c>
      <c r="E165" s="39" t="str">
        <f>vlookup($A165,'August 2023'!$A$2:$P$24,column(),FALSE)</f>
        <v/>
      </c>
      <c r="F165" s="36" t="str">
        <f>vlookup($A165,'August 2023'!$A$2:$P$24,column(),FALSE)</f>
        <v/>
      </c>
      <c r="G165" s="36" t="str">
        <f>vlookup($A165,'August 2023'!$A$2:$P$24,column(),FALSE)</f>
        <v/>
      </c>
      <c r="H165" s="36">
        <f>vlookup($A165,'August 2023'!$A$2:$P$24,column(),FALSE)</f>
        <v>0</v>
      </c>
      <c r="I165" s="39" t="str">
        <f>vlookup($A165,'August 2023'!$A$2:$P$24,column(),FALSE)</f>
        <v/>
      </c>
      <c r="J165" s="36" t="str">
        <f>vlookup($A165,'August 2023'!$A$2:$P$24,column(),FALSE)</f>
        <v/>
      </c>
      <c r="K165" s="39" t="str">
        <f>vlookup($A165,'August 2023'!$A$2:$P$24,column(),FALSE)</f>
        <v/>
      </c>
      <c r="L165" s="36" t="str">
        <f>vlookup($A165,'August 2023'!$A$2:$P$24,column(),FALSE)</f>
        <v/>
      </c>
      <c r="M165" s="39" t="str">
        <f>vlookup($A165,'August 2023'!$A$2:$P$24,column(),FALSE)</f>
        <v/>
      </c>
      <c r="N165" s="36" t="str">
        <f>vlookup($A165,'August 2023'!$A$2:$P$24,column(),FALSE)</f>
        <v/>
      </c>
      <c r="O165" s="36">
        <f>vlookup($A165,'August 2023'!$A$2:$P$24,column(),FALSE)</f>
        <v>0</v>
      </c>
      <c r="P165" s="39" t="str">
        <f>vlookup($A165,'August 2023'!$A$2:$P$24,column(),FALSE)</f>
        <v/>
      </c>
    </row>
    <row r="166">
      <c r="A166" s="38">
        <f>IF(OR(YEAR(WORKDAY($A$2,row(A164),Holidays!$B$2:$B$18))=2022,YEAR(WORKDAY($A$2,row(A164),Holidays!$B$2:$B$18))=2023),WORKDAY($A$2,row(A164),Holidays!$B$2:$B$18))</f>
        <v>45142</v>
      </c>
      <c r="B166" s="36" t="str">
        <f>vlookup($A166,'August 2023'!$A$2:$P$24,column(),FALSE)</f>
        <v/>
      </c>
      <c r="C166" s="36" t="str">
        <f>vlookup($A166,'August 2023'!$A$2:$P$24,column(),FALSE)</f>
        <v/>
      </c>
      <c r="D166" s="36">
        <f>vlookup($A166,'August 2023'!$A$2:$P$24,column(),FALSE)</f>
        <v>0</v>
      </c>
      <c r="E166" s="39" t="str">
        <f>vlookup($A166,'August 2023'!$A$2:$P$24,column(),FALSE)</f>
        <v/>
      </c>
      <c r="F166" s="36" t="str">
        <f>vlookup($A166,'August 2023'!$A$2:$P$24,column(),FALSE)</f>
        <v/>
      </c>
      <c r="G166" s="36" t="str">
        <f>vlookup($A166,'August 2023'!$A$2:$P$24,column(),FALSE)</f>
        <v/>
      </c>
      <c r="H166" s="36">
        <f>vlookup($A166,'August 2023'!$A$2:$P$24,column(),FALSE)</f>
        <v>0</v>
      </c>
      <c r="I166" s="39" t="str">
        <f>vlookup($A166,'August 2023'!$A$2:$P$24,column(),FALSE)</f>
        <v/>
      </c>
      <c r="J166" s="36" t="str">
        <f>vlookup($A166,'August 2023'!$A$2:$P$24,column(),FALSE)</f>
        <v/>
      </c>
      <c r="K166" s="39" t="str">
        <f>vlookup($A166,'August 2023'!$A$2:$P$24,column(),FALSE)</f>
        <v/>
      </c>
      <c r="L166" s="36" t="str">
        <f>vlookup($A166,'August 2023'!$A$2:$P$24,column(),FALSE)</f>
        <v/>
      </c>
      <c r="M166" s="39" t="str">
        <f>vlookup($A166,'August 2023'!$A$2:$P$24,column(),FALSE)</f>
        <v/>
      </c>
      <c r="N166" s="36" t="str">
        <f>vlookup($A166,'August 2023'!$A$2:$P$24,column(),FALSE)</f>
        <v/>
      </c>
      <c r="O166" s="36">
        <f>vlookup($A166,'August 2023'!$A$2:$P$24,column(),FALSE)</f>
        <v>0</v>
      </c>
      <c r="P166" s="39" t="str">
        <f>vlookup($A166,'August 2023'!$A$2:$P$24,column(),FALSE)</f>
        <v/>
      </c>
    </row>
    <row r="167">
      <c r="A167" s="38">
        <f>IF(OR(YEAR(WORKDAY($A$2,row(A165),Holidays!$B$2:$B$18))=2022,YEAR(WORKDAY($A$2,row(A165),Holidays!$B$2:$B$18))=2023),WORKDAY($A$2,row(A165),Holidays!$B$2:$B$18))</f>
        <v>45145</v>
      </c>
      <c r="B167" s="36" t="str">
        <f>vlookup($A167,'August 2023'!$A$2:$P$24,column(),FALSE)</f>
        <v/>
      </c>
      <c r="C167" s="36" t="str">
        <f>vlookup($A167,'August 2023'!$A$2:$P$24,column(),FALSE)</f>
        <v/>
      </c>
      <c r="D167" s="36">
        <f>vlookup($A167,'August 2023'!$A$2:$P$24,column(),FALSE)</f>
        <v>0</v>
      </c>
      <c r="E167" s="39" t="str">
        <f>vlookup($A167,'August 2023'!$A$2:$P$24,column(),FALSE)</f>
        <v/>
      </c>
      <c r="F167" s="36" t="str">
        <f>vlookup($A167,'August 2023'!$A$2:$P$24,column(),FALSE)</f>
        <v/>
      </c>
      <c r="G167" s="36" t="str">
        <f>vlookup($A167,'August 2023'!$A$2:$P$24,column(),FALSE)</f>
        <v/>
      </c>
      <c r="H167" s="36">
        <f>vlookup($A167,'August 2023'!$A$2:$P$24,column(),FALSE)</f>
        <v>0</v>
      </c>
      <c r="I167" s="39" t="str">
        <f>vlookup($A167,'August 2023'!$A$2:$P$24,column(),FALSE)</f>
        <v/>
      </c>
      <c r="J167" s="36" t="str">
        <f>vlookup($A167,'August 2023'!$A$2:$P$24,column(),FALSE)</f>
        <v/>
      </c>
      <c r="K167" s="39" t="str">
        <f>vlookup($A167,'August 2023'!$A$2:$P$24,column(),FALSE)</f>
        <v/>
      </c>
      <c r="L167" s="36" t="str">
        <f>vlookup($A167,'August 2023'!$A$2:$P$24,column(),FALSE)</f>
        <v/>
      </c>
      <c r="M167" s="39" t="str">
        <f>vlookup($A167,'August 2023'!$A$2:$P$24,column(),FALSE)</f>
        <v/>
      </c>
      <c r="N167" s="36" t="str">
        <f>vlookup($A167,'August 2023'!$A$2:$P$24,column(),FALSE)</f>
        <v/>
      </c>
      <c r="O167" s="36">
        <f>vlookup($A167,'August 2023'!$A$2:$P$24,column(),FALSE)</f>
        <v>0</v>
      </c>
      <c r="P167" s="39" t="str">
        <f>vlookup($A167,'August 2023'!$A$2:$P$24,column(),FALSE)</f>
        <v/>
      </c>
    </row>
    <row r="168">
      <c r="A168" s="38">
        <f>IF(OR(YEAR(WORKDAY($A$2,row(A166),Holidays!$B$2:$B$18))=2022,YEAR(WORKDAY($A$2,row(A166),Holidays!$B$2:$B$18))=2023),WORKDAY($A$2,row(A166),Holidays!$B$2:$B$18))</f>
        <v>45146</v>
      </c>
      <c r="B168" s="36" t="str">
        <f>vlookup($A168,'August 2023'!$A$2:$P$24,column(),FALSE)</f>
        <v/>
      </c>
      <c r="C168" s="36" t="str">
        <f>vlookup($A168,'August 2023'!$A$2:$P$24,column(),FALSE)</f>
        <v/>
      </c>
      <c r="D168" s="36">
        <f>vlookup($A168,'August 2023'!$A$2:$P$24,column(),FALSE)</f>
        <v>0</v>
      </c>
      <c r="E168" s="39" t="str">
        <f>vlookup($A168,'August 2023'!$A$2:$P$24,column(),FALSE)</f>
        <v/>
      </c>
      <c r="F168" s="36" t="str">
        <f>vlookup($A168,'August 2023'!$A$2:$P$24,column(),FALSE)</f>
        <v/>
      </c>
      <c r="G168" s="36" t="str">
        <f>vlookup($A168,'August 2023'!$A$2:$P$24,column(),FALSE)</f>
        <v/>
      </c>
      <c r="H168" s="36">
        <f>vlookup($A168,'August 2023'!$A$2:$P$24,column(),FALSE)</f>
        <v>0</v>
      </c>
      <c r="I168" s="39" t="str">
        <f>vlookup($A168,'August 2023'!$A$2:$P$24,column(),FALSE)</f>
        <v/>
      </c>
      <c r="J168" s="36" t="str">
        <f>vlookup($A168,'August 2023'!$A$2:$P$24,column(),FALSE)</f>
        <v/>
      </c>
      <c r="K168" s="39" t="str">
        <f>vlookup($A168,'August 2023'!$A$2:$P$24,column(),FALSE)</f>
        <v/>
      </c>
      <c r="L168" s="36" t="str">
        <f>vlookup($A168,'August 2023'!$A$2:$P$24,column(),FALSE)</f>
        <v/>
      </c>
      <c r="M168" s="39" t="str">
        <f>vlookup($A168,'August 2023'!$A$2:$P$24,column(),FALSE)</f>
        <v/>
      </c>
      <c r="N168" s="36" t="str">
        <f>vlookup($A168,'August 2023'!$A$2:$P$24,column(),FALSE)</f>
        <v/>
      </c>
      <c r="O168" s="36">
        <f>vlookup($A168,'August 2023'!$A$2:$P$24,column(),FALSE)</f>
        <v>0</v>
      </c>
      <c r="P168" s="39" t="str">
        <f>vlookup($A168,'August 2023'!$A$2:$P$24,column(),FALSE)</f>
        <v/>
      </c>
    </row>
    <row r="169">
      <c r="A169" s="38">
        <f>IF(OR(YEAR(WORKDAY($A$2,row(A167),Holidays!$B$2:$B$18))=2022,YEAR(WORKDAY($A$2,row(A167),Holidays!$B$2:$B$18))=2023),WORKDAY($A$2,row(A167),Holidays!$B$2:$B$18))</f>
        <v>45147</v>
      </c>
      <c r="B169" s="36" t="str">
        <f>vlookup($A169,'August 2023'!$A$2:$P$24,column(),FALSE)</f>
        <v/>
      </c>
      <c r="C169" s="36" t="str">
        <f>vlookup($A169,'August 2023'!$A$2:$P$24,column(),FALSE)</f>
        <v/>
      </c>
      <c r="D169" s="36">
        <f>vlookup($A169,'August 2023'!$A$2:$P$24,column(),FALSE)</f>
        <v>0</v>
      </c>
      <c r="E169" s="39" t="str">
        <f>vlookup($A169,'August 2023'!$A$2:$P$24,column(),FALSE)</f>
        <v/>
      </c>
      <c r="F169" s="36" t="str">
        <f>vlookup($A169,'August 2023'!$A$2:$P$24,column(),FALSE)</f>
        <v/>
      </c>
      <c r="G169" s="36" t="str">
        <f>vlookup($A169,'August 2023'!$A$2:$P$24,column(),FALSE)</f>
        <v/>
      </c>
      <c r="H169" s="36">
        <f>vlookup($A169,'August 2023'!$A$2:$P$24,column(),FALSE)</f>
        <v>0</v>
      </c>
      <c r="I169" s="39" t="str">
        <f>vlookup($A169,'August 2023'!$A$2:$P$24,column(),FALSE)</f>
        <v/>
      </c>
      <c r="J169" s="36" t="str">
        <f>vlookup($A169,'August 2023'!$A$2:$P$24,column(),FALSE)</f>
        <v/>
      </c>
      <c r="K169" s="39" t="str">
        <f>vlookup($A169,'August 2023'!$A$2:$P$24,column(),FALSE)</f>
        <v/>
      </c>
      <c r="L169" s="36" t="str">
        <f>vlookup($A169,'August 2023'!$A$2:$P$24,column(),FALSE)</f>
        <v/>
      </c>
      <c r="M169" s="39" t="str">
        <f>vlookup($A169,'August 2023'!$A$2:$P$24,column(),FALSE)</f>
        <v/>
      </c>
      <c r="N169" s="36" t="str">
        <f>vlookup($A169,'August 2023'!$A$2:$P$24,column(),FALSE)</f>
        <v/>
      </c>
      <c r="O169" s="36">
        <f>vlookup($A169,'August 2023'!$A$2:$P$24,column(),FALSE)</f>
        <v>0</v>
      </c>
      <c r="P169" s="39" t="str">
        <f>vlookup($A169,'August 2023'!$A$2:$P$24,column(),FALSE)</f>
        <v/>
      </c>
    </row>
    <row r="170">
      <c r="A170" s="38">
        <f>IF(OR(YEAR(WORKDAY($A$2,row(A168),Holidays!$B$2:$B$18))=2022,YEAR(WORKDAY($A$2,row(A168),Holidays!$B$2:$B$18))=2023),WORKDAY($A$2,row(A168),Holidays!$B$2:$B$18))</f>
        <v>45148</v>
      </c>
      <c r="B170" s="36" t="str">
        <f>vlookup($A170,'August 2023'!$A$2:$P$24,column(),FALSE)</f>
        <v/>
      </c>
      <c r="C170" s="36" t="str">
        <f>vlookup($A170,'August 2023'!$A$2:$P$24,column(),FALSE)</f>
        <v/>
      </c>
      <c r="D170" s="36">
        <f>vlookup($A170,'August 2023'!$A$2:$P$24,column(),FALSE)</f>
        <v>0</v>
      </c>
      <c r="E170" s="39" t="str">
        <f>vlookup($A170,'August 2023'!$A$2:$P$24,column(),FALSE)</f>
        <v/>
      </c>
      <c r="F170" s="36" t="str">
        <f>vlookup($A170,'August 2023'!$A$2:$P$24,column(),FALSE)</f>
        <v/>
      </c>
      <c r="G170" s="36" t="str">
        <f>vlookup($A170,'August 2023'!$A$2:$P$24,column(),FALSE)</f>
        <v/>
      </c>
      <c r="H170" s="36">
        <f>vlookup($A170,'August 2023'!$A$2:$P$24,column(),FALSE)</f>
        <v>0</v>
      </c>
      <c r="I170" s="39" t="str">
        <f>vlookup($A170,'August 2023'!$A$2:$P$24,column(),FALSE)</f>
        <v/>
      </c>
      <c r="J170" s="36" t="str">
        <f>vlookup($A170,'August 2023'!$A$2:$P$24,column(),FALSE)</f>
        <v/>
      </c>
      <c r="K170" s="39" t="str">
        <f>vlookup($A170,'August 2023'!$A$2:$P$24,column(),FALSE)</f>
        <v/>
      </c>
      <c r="L170" s="36" t="str">
        <f>vlookup($A170,'August 2023'!$A$2:$P$24,column(),FALSE)</f>
        <v/>
      </c>
      <c r="M170" s="39" t="str">
        <f>vlookup($A170,'August 2023'!$A$2:$P$24,column(),FALSE)</f>
        <v/>
      </c>
      <c r="N170" s="36" t="str">
        <f>vlookup($A170,'August 2023'!$A$2:$P$24,column(),FALSE)</f>
        <v/>
      </c>
      <c r="O170" s="36">
        <f>vlookup($A170,'August 2023'!$A$2:$P$24,column(),FALSE)</f>
        <v>0</v>
      </c>
      <c r="P170" s="39" t="str">
        <f>vlookup($A170,'August 2023'!$A$2:$P$24,column(),FALSE)</f>
        <v/>
      </c>
    </row>
    <row r="171">
      <c r="A171" s="38">
        <f>IF(OR(YEAR(WORKDAY($A$2,row(A169),Holidays!$B$2:$B$18))=2022,YEAR(WORKDAY($A$2,row(A169),Holidays!$B$2:$B$18))=2023),WORKDAY($A$2,row(A169),Holidays!$B$2:$B$18))</f>
        <v>45149</v>
      </c>
      <c r="B171" s="36" t="str">
        <f>vlookup($A171,'August 2023'!$A$2:$P$24,column(),FALSE)</f>
        <v/>
      </c>
      <c r="C171" s="36" t="str">
        <f>vlookup($A171,'August 2023'!$A$2:$P$24,column(),FALSE)</f>
        <v/>
      </c>
      <c r="D171" s="36">
        <f>vlookup($A171,'August 2023'!$A$2:$P$24,column(),FALSE)</f>
        <v>0</v>
      </c>
      <c r="E171" s="39" t="str">
        <f>vlookup($A171,'August 2023'!$A$2:$P$24,column(),FALSE)</f>
        <v/>
      </c>
      <c r="F171" s="36" t="str">
        <f>vlookup($A171,'August 2023'!$A$2:$P$24,column(),FALSE)</f>
        <v/>
      </c>
      <c r="G171" s="36" t="str">
        <f>vlookup($A171,'August 2023'!$A$2:$P$24,column(),FALSE)</f>
        <v/>
      </c>
      <c r="H171" s="36">
        <f>vlookup($A171,'August 2023'!$A$2:$P$24,column(),FALSE)</f>
        <v>0</v>
      </c>
      <c r="I171" s="39" t="str">
        <f>vlookup($A171,'August 2023'!$A$2:$P$24,column(),FALSE)</f>
        <v/>
      </c>
      <c r="J171" s="36" t="str">
        <f>vlookup($A171,'August 2023'!$A$2:$P$24,column(),FALSE)</f>
        <v/>
      </c>
      <c r="K171" s="39" t="str">
        <f>vlookup($A171,'August 2023'!$A$2:$P$24,column(),FALSE)</f>
        <v/>
      </c>
      <c r="L171" s="36" t="str">
        <f>vlookup($A171,'August 2023'!$A$2:$P$24,column(),FALSE)</f>
        <v/>
      </c>
      <c r="M171" s="39" t="str">
        <f>vlookup($A171,'August 2023'!$A$2:$P$24,column(),FALSE)</f>
        <v/>
      </c>
      <c r="N171" s="36" t="str">
        <f>vlookup($A171,'August 2023'!$A$2:$P$24,column(),FALSE)</f>
        <v/>
      </c>
      <c r="O171" s="36">
        <f>vlookup($A171,'August 2023'!$A$2:$P$24,column(),FALSE)</f>
        <v>0</v>
      </c>
      <c r="P171" s="39" t="str">
        <f>vlookup($A171,'August 2023'!$A$2:$P$24,column(),FALSE)</f>
        <v/>
      </c>
    </row>
    <row r="172">
      <c r="A172" s="38">
        <f>IF(OR(YEAR(WORKDAY($A$2,row(A170),Holidays!$B$2:$B$18))=2022,YEAR(WORKDAY($A$2,row(A170),Holidays!$B$2:$B$18))=2023),WORKDAY($A$2,row(A170),Holidays!$B$2:$B$18))</f>
        <v>45152</v>
      </c>
      <c r="B172" s="36" t="str">
        <f>vlookup($A172,'August 2023'!$A$2:$P$24,column(),FALSE)</f>
        <v/>
      </c>
      <c r="C172" s="36" t="str">
        <f>vlookup($A172,'August 2023'!$A$2:$P$24,column(),FALSE)</f>
        <v/>
      </c>
      <c r="D172" s="36">
        <f>vlookup($A172,'August 2023'!$A$2:$P$24,column(),FALSE)</f>
        <v>0</v>
      </c>
      <c r="E172" s="39" t="str">
        <f>vlookup($A172,'August 2023'!$A$2:$P$24,column(),FALSE)</f>
        <v/>
      </c>
      <c r="F172" s="36" t="str">
        <f>vlookup($A172,'August 2023'!$A$2:$P$24,column(),FALSE)</f>
        <v/>
      </c>
      <c r="G172" s="36" t="str">
        <f>vlookup($A172,'August 2023'!$A$2:$P$24,column(),FALSE)</f>
        <v/>
      </c>
      <c r="H172" s="36">
        <f>vlookup($A172,'August 2023'!$A$2:$P$24,column(),FALSE)</f>
        <v>0</v>
      </c>
      <c r="I172" s="39" t="str">
        <f>vlookup($A172,'August 2023'!$A$2:$P$24,column(),FALSE)</f>
        <v/>
      </c>
      <c r="J172" s="36" t="str">
        <f>vlookup($A172,'August 2023'!$A$2:$P$24,column(),FALSE)</f>
        <v/>
      </c>
      <c r="K172" s="39" t="str">
        <f>vlookup($A172,'August 2023'!$A$2:$P$24,column(),FALSE)</f>
        <v/>
      </c>
      <c r="L172" s="36" t="str">
        <f>vlookup($A172,'August 2023'!$A$2:$P$24,column(),FALSE)</f>
        <v/>
      </c>
      <c r="M172" s="39" t="str">
        <f>vlookup($A172,'August 2023'!$A$2:$P$24,column(),FALSE)</f>
        <v/>
      </c>
      <c r="N172" s="36" t="str">
        <f>vlookup($A172,'August 2023'!$A$2:$P$24,column(),FALSE)</f>
        <v/>
      </c>
      <c r="O172" s="36">
        <f>vlookup($A172,'August 2023'!$A$2:$P$24,column(),FALSE)</f>
        <v>0</v>
      </c>
      <c r="P172" s="39" t="str">
        <f>vlookup($A172,'August 2023'!$A$2:$P$24,column(),FALSE)</f>
        <v/>
      </c>
    </row>
    <row r="173">
      <c r="A173" s="38">
        <f>IF(OR(YEAR(WORKDAY($A$2,row(A171),Holidays!$B$2:$B$18))=2022,YEAR(WORKDAY($A$2,row(A171),Holidays!$B$2:$B$18))=2023),WORKDAY($A$2,row(A171),Holidays!$B$2:$B$18))</f>
        <v>45153</v>
      </c>
      <c r="B173" s="36" t="str">
        <f>vlookup($A173,'August 2023'!$A$2:$P$24,column(),FALSE)</f>
        <v/>
      </c>
      <c r="C173" s="36" t="str">
        <f>vlookup($A173,'August 2023'!$A$2:$P$24,column(),FALSE)</f>
        <v/>
      </c>
      <c r="D173" s="36">
        <f>vlookup($A173,'August 2023'!$A$2:$P$24,column(),FALSE)</f>
        <v>0</v>
      </c>
      <c r="E173" s="39" t="str">
        <f>vlookup($A173,'August 2023'!$A$2:$P$24,column(),FALSE)</f>
        <v/>
      </c>
      <c r="F173" s="36" t="str">
        <f>vlookup($A173,'August 2023'!$A$2:$P$24,column(),FALSE)</f>
        <v/>
      </c>
      <c r="G173" s="36" t="str">
        <f>vlookup($A173,'August 2023'!$A$2:$P$24,column(),FALSE)</f>
        <v/>
      </c>
      <c r="H173" s="36">
        <f>vlookup($A173,'August 2023'!$A$2:$P$24,column(),FALSE)</f>
        <v>0</v>
      </c>
      <c r="I173" s="39" t="str">
        <f>vlookup($A173,'August 2023'!$A$2:$P$24,column(),FALSE)</f>
        <v/>
      </c>
      <c r="J173" s="36" t="str">
        <f>vlookup($A173,'August 2023'!$A$2:$P$24,column(),FALSE)</f>
        <v/>
      </c>
      <c r="K173" s="39" t="str">
        <f>vlookup($A173,'August 2023'!$A$2:$P$24,column(),FALSE)</f>
        <v/>
      </c>
      <c r="L173" s="36" t="str">
        <f>vlookup($A173,'August 2023'!$A$2:$P$24,column(),FALSE)</f>
        <v/>
      </c>
      <c r="M173" s="39" t="str">
        <f>vlookup($A173,'August 2023'!$A$2:$P$24,column(),FALSE)</f>
        <v/>
      </c>
      <c r="N173" s="36" t="str">
        <f>vlookup($A173,'August 2023'!$A$2:$P$24,column(),FALSE)</f>
        <v/>
      </c>
      <c r="O173" s="36">
        <f>vlookup($A173,'August 2023'!$A$2:$P$24,column(),FALSE)</f>
        <v>0</v>
      </c>
      <c r="P173" s="39" t="str">
        <f>vlookup($A173,'August 2023'!$A$2:$P$24,column(),FALSE)</f>
        <v/>
      </c>
    </row>
    <row r="174">
      <c r="A174" s="38">
        <f>IF(OR(YEAR(WORKDAY($A$2,row(A172),Holidays!$B$2:$B$18))=2022,YEAR(WORKDAY($A$2,row(A172),Holidays!$B$2:$B$18))=2023),WORKDAY($A$2,row(A172),Holidays!$B$2:$B$18))</f>
        <v>45154</v>
      </c>
      <c r="B174" s="36" t="str">
        <f>vlookup($A174,'August 2023'!$A$2:$P$24,column(),FALSE)</f>
        <v/>
      </c>
      <c r="C174" s="36" t="str">
        <f>vlookup($A174,'August 2023'!$A$2:$P$24,column(),FALSE)</f>
        <v/>
      </c>
      <c r="D174" s="36">
        <f>vlookup($A174,'August 2023'!$A$2:$P$24,column(),FALSE)</f>
        <v>0</v>
      </c>
      <c r="E174" s="39" t="str">
        <f>vlookup($A174,'August 2023'!$A$2:$P$24,column(),FALSE)</f>
        <v/>
      </c>
      <c r="F174" s="36" t="str">
        <f>vlookup($A174,'August 2023'!$A$2:$P$24,column(),FALSE)</f>
        <v/>
      </c>
      <c r="G174" s="36" t="str">
        <f>vlookup($A174,'August 2023'!$A$2:$P$24,column(),FALSE)</f>
        <v/>
      </c>
      <c r="H174" s="36">
        <f>vlookup($A174,'August 2023'!$A$2:$P$24,column(),FALSE)</f>
        <v>0</v>
      </c>
      <c r="I174" s="39" t="str">
        <f>vlookup($A174,'August 2023'!$A$2:$P$24,column(),FALSE)</f>
        <v/>
      </c>
      <c r="J174" s="36" t="str">
        <f>vlookup($A174,'August 2023'!$A$2:$P$24,column(),FALSE)</f>
        <v/>
      </c>
      <c r="K174" s="39" t="str">
        <f>vlookup($A174,'August 2023'!$A$2:$P$24,column(),FALSE)</f>
        <v/>
      </c>
      <c r="L174" s="36" t="str">
        <f>vlookup($A174,'August 2023'!$A$2:$P$24,column(),FALSE)</f>
        <v/>
      </c>
      <c r="M174" s="39" t="str">
        <f>vlookup($A174,'August 2023'!$A$2:$P$24,column(),FALSE)</f>
        <v/>
      </c>
      <c r="N174" s="36" t="str">
        <f>vlookup($A174,'August 2023'!$A$2:$P$24,column(),FALSE)</f>
        <v/>
      </c>
      <c r="O174" s="36">
        <f>vlookup($A174,'August 2023'!$A$2:$P$24,column(),FALSE)</f>
        <v>0</v>
      </c>
      <c r="P174" s="39" t="str">
        <f>vlookup($A174,'August 2023'!$A$2:$P$24,column(),FALSE)</f>
        <v/>
      </c>
    </row>
    <row r="175">
      <c r="A175" s="38">
        <f>IF(OR(YEAR(WORKDAY($A$2,row(A173),Holidays!$B$2:$B$18))=2022,YEAR(WORKDAY($A$2,row(A173),Holidays!$B$2:$B$18))=2023),WORKDAY($A$2,row(A173),Holidays!$B$2:$B$18))</f>
        <v>45155</v>
      </c>
      <c r="B175" s="36" t="str">
        <f>vlookup($A175,'August 2023'!$A$2:$P$24,column(),FALSE)</f>
        <v/>
      </c>
      <c r="C175" s="36" t="str">
        <f>vlookup($A175,'August 2023'!$A$2:$P$24,column(),FALSE)</f>
        <v/>
      </c>
      <c r="D175" s="36">
        <f>vlookup($A175,'August 2023'!$A$2:$P$24,column(),FALSE)</f>
        <v>0</v>
      </c>
      <c r="E175" s="39" t="str">
        <f>vlookup($A175,'August 2023'!$A$2:$P$24,column(),FALSE)</f>
        <v/>
      </c>
      <c r="F175" s="36" t="str">
        <f>vlookup($A175,'August 2023'!$A$2:$P$24,column(),FALSE)</f>
        <v/>
      </c>
      <c r="G175" s="36" t="str">
        <f>vlookup($A175,'August 2023'!$A$2:$P$24,column(),FALSE)</f>
        <v/>
      </c>
      <c r="H175" s="36">
        <f>vlookup($A175,'August 2023'!$A$2:$P$24,column(),FALSE)</f>
        <v>0</v>
      </c>
      <c r="I175" s="39" t="str">
        <f>vlookup($A175,'August 2023'!$A$2:$P$24,column(),FALSE)</f>
        <v/>
      </c>
      <c r="J175" s="36" t="str">
        <f>vlookup($A175,'August 2023'!$A$2:$P$24,column(),FALSE)</f>
        <v/>
      </c>
      <c r="K175" s="39" t="str">
        <f>vlookup($A175,'August 2023'!$A$2:$P$24,column(),FALSE)</f>
        <v/>
      </c>
      <c r="L175" s="36" t="str">
        <f>vlookup($A175,'August 2023'!$A$2:$P$24,column(),FALSE)</f>
        <v/>
      </c>
      <c r="M175" s="39" t="str">
        <f>vlookup($A175,'August 2023'!$A$2:$P$24,column(),FALSE)</f>
        <v/>
      </c>
      <c r="N175" s="36" t="str">
        <f>vlookup($A175,'August 2023'!$A$2:$P$24,column(),FALSE)</f>
        <v/>
      </c>
      <c r="O175" s="36">
        <f>vlookup($A175,'August 2023'!$A$2:$P$24,column(),FALSE)</f>
        <v>0</v>
      </c>
      <c r="P175" s="39" t="str">
        <f>vlookup($A175,'August 2023'!$A$2:$P$24,column(),FALSE)</f>
        <v/>
      </c>
    </row>
    <row r="176">
      <c r="A176" s="38">
        <f>IF(OR(YEAR(WORKDAY($A$2,row(A174),Holidays!$B$2:$B$18))=2022,YEAR(WORKDAY($A$2,row(A174),Holidays!$B$2:$B$18))=2023),WORKDAY($A$2,row(A174),Holidays!$B$2:$B$18))</f>
        <v>45156</v>
      </c>
      <c r="B176" s="36" t="str">
        <f>vlookup($A176,'August 2023'!$A$2:$P$24,column(),FALSE)</f>
        <v/>
      </c>
      <c r="C176" s="36" t="str">
        <f>vlookup($A176,'August 2023'!$A$2:$P$24,column(),FALSE)</f>
        <v/>
      </c>
      <c r="D176" s="36">
        <f>vlookup($A176,'August 2023'!$A$2:$P$24,column(),FALSE)</f>
        <v>0</v>
      </c>
      <c r="E176" s="39" t="str">
        <f>vlookup($A176,'August 2023'!$A$2:$P$24,column(),FALSE)</f>
        <v/>
      </c>
      <c r="F176" s="36" t="str">
        <f>vlookup($A176,'August 2023'!$A$2:$P$24,column(),FALSE)</f>
        <v/>
      </c>
      <c r="G176" s="36" t="str">
        <f>vlookup($A176,'August 2023'!$A$2:$P$24,column(),FALSE)</f>
        <v/>
      </c>
      <c r="H176" s="36">
        <f>vlookup($A176,'August 2023'!$A$2:$P$24,column(),FALSE)</f>
        <v>0</v>
      </c>
      <c r="I176" s="39" t="str">
        <f>vlookup($A176,'August 2023'!$A$2:$P$24,column(),FALSE)</f>
        <v/>
      </c>
      <c r="J176" s="36" t="str">
        <f>vlookup($A176,'August 2023'!$A$2:$P$24,column(),FALSE)</f>
        <v/>
      </c>
      <c r="K176" s="39" t="str">
        <f>vlookup($A176,'August 2023'!$A$2:$P$24,column(),FALSE)</f>
        <v/>
      </c>
      <c r="L176" s="36" t="str">
        <f>vlookup($A176,'August 2023'!$A$2:$P$24,column(),FALSE)</f>
        <v/>
      </c>
      <c r="M176" s="39" t="str">
        <f>vlookup($A176,'August 2023'!$A$2:$P$24,column(),FALSE)</f>
        <v/>
      </c>
      <c r="N176" s="36" t="str">
        <f>vlookup($A176,'August 2023'!$A$2:$P$24,column(),FALSE)</f>
        <v/>
      </c>
      <c r="O176" s="36">
        <f>vlookup($A176,'August 2023'!$A$2:$P$24,column(),FALSE)</f>
        <v>0</v>
      </c>
      <c r="P176" s="39" t="str">
        <f>vlookup($A176,'August 2023'!$A$2:$P$24,column(),FALSE)</f>
        <v/>
      </c>
    </row>
    <row r="177">
      <c r="A177" s="38">
        <f>IF(OR(YEAR(WORKDAY($A$2,row(A175),Holidays!$B$2:$B$18))=2022,YEAR(WORKDAY($A$2,row(A175),Holidays!$B$2:$B$18))=2023),WORKDAY($A$2,row(A175),Holidays!$B$2:$B$18))</f>
        <v>45159</v>
      </c>
      <c r="B177" s="36" t="str">
        <f>vlookup($A177,'August 2023'!$A$2:$P$24,column(),FALSE)</f>
        <v/>
      </c>
      <c r="C177" s="36" t="str">
        <f>vlookup($A177,'August 2023'!$A$2:$P$24,column(),FALSE)</f>
        <v/>
      </c>
      <c r="D177" s="36">
        <f>vlookup($A177,'August 2023'!$A$2:$P$24,column(),FALSE)</f>
        <v>0</v>
      </c>
      <c r="E177" s="39" t="str">
        <f>vlookup($A177,'August 2023'!$A$2:$P$24,column(),FALSE)</f>
        <v/>
      </c>
      <c r="F177" s="36" t="str">
        <f>vlookup($A177,'August 2023'!$A$2:$P$24,column(),FALSE)</f>
        <v/>
      </c>
      <c r="G177" s="36" t="str">
        <f>vlookup($A177,'August 2023'!$A$2:$P$24,column(),FALSE)</f>
        <v/>
      </c>
      <c r="H177" s="36">
        <f>vlookup($A177,'August 2023'!$A$2:$P$24,column(),FALSE)</f>
        <v>0</v>
      </c>
      <c r="I177" s="39" t="str">
        <f>vlookup($A177,'August 2023'!$A$2:$P$24,column(),FALSE)</f>
        <v/>
      </c>
      <c r="J177" s="36" t="str">
        <f>vlookup($A177,'August 2023'!$A$2:$P$24,column(),FALSE)</f>
        <v/>
      </c>
      <c r="K177" s="39" t="str">
        <f>vlookup($A177,'August 2023'!$A$2:$P$24,column(),FALSE)</f>
        <v/>
      </c>
      <c r="L177" s="36" t="str">
        <f>vlookup($A177,'August 2023'!$A$2:$P$24,column(),FALSE)</f>
        <v/>
      </c>
      <c r="M177" s="39" t="str">
        <f>vlookup($A177,'August 2023'!$A$2:$P$24,column(),FALSE)</f>
        <v/>
      </c>
      <c r="N177" s="36" t="str">
        <f>vlookup($A177,'August 2023'!$A$2:$P$24,column(),FALSE)</f>
        <v/>
      </c>
      <c r="O177" s="36">
        <f>vlookup($A177,'August 2023'!$A$2:$P$24,column(),FALSE)</f>
        <v>0</v>
      </c>
      <c r="P177" s="39" t="str">
        <f>vlookup($A177,'August 2023'!$A$2:$P$24,column(),FALSE)</f>
        <v/>
      </c>
    </row>
    <row r="178">
      <c r="A178" s="38">
        <f>IF(OR(YEAR(WORKDAY($A$2,row(A176),Holidays!$B$2:$B$18))=2022,YEAR(WORKDAY($A$2,row(A176),Holidays!$B$2:$B$18))=2023),WORKDAY($A$2,row(A176),Holidays!$B$2:$B$18))</f>
        <v>45160</v>
      </c>
      <c r="B178" s="36" t="str">
        <f>vlookup($A178,'August 2023'!$A$2:$P$24,column(),FALSE)</f>
        <v/>
      </c>
      <c r="C178" s="36" t="str">
        <f>vlookup($A178,'August 2023'!$A$2:$P$24,column(),FALSE)</f>
        <v/>
      </c>
      <c r="D178" s="36">
        <f>vlookup($A178,'August 2023'!$A$2:$P$24,column(),FALSE)</f>
        <v>0</v>
      </c>
      <c r="E178" s="39" t="str">
        <f>vlookup($A178,'August 2023'!$A$2:$P$24,column(),FALSE)</f>
        <v/>
      </c>
      <c r="F178" s="36" t="str">
        <f>vlookup($A178,'August 2023'!$A$2:$P$24,column(),FALSE)</f>
        <v/>
      </c>
      <c r="G178" s="36" t="str">
        <f>vlookup($A178,'August 2023'!$A$2:$P$24,column(),FALSE)</f>
        <v/>
      </c>
      <c r="H178" s="36">
        <f>vlookup($A178,'August 2023'!$A$2:$P$24,column(),FALSE)</f>
        <v>0</v>
      </c>
      <c r="I178" s="39" t="str">
        <f>vlookup($A178,'August 2023'!$A$2:$P$24,column(),FALSE)</f>
        <v/>
      </c>
      <c r="J178" s="36" t="str">
        <f>vlookup($A178,'August 2023'!$A$2:$P$24,column(),FALSE)</f>
        <v/>
      </c>
      <c r="K178" s="39" t="str">
        <f>vlookup($A178,'August 2023'!$A$2:$P$24,column(),FALSE)</f>
        <v/>
      </c>
      <c r="L178" s="36" t="str">
        <f>vlookup($A178,'August 2023'!$A$2:$P$24,column(),FALSE)</f>
        <v/>
      </c>
      <c r="M178" s="39" t="str">
        <f>vlookup($A178,'August 2023'!$A$2:$P$24,column(),FALSE)</f>
        <v/>
      </c>
      <c r="N178" s="36" t="str">
        <f>vlookup($A178,'August 2023'!$A$2:$P$24,column(),FALSE)</f>
        <v/>
      </c>
      <c r="O178" s="36">
        <f>vlookup($A178,'August 2023'!$A$2:$P$24,column(),FALSE)</f>
        <v>0</v>
      </c>
      <c r="P178" s="39" t="str">
        <f>vlookup($A178,'August 2023'!$A$2:$P$24,column(),FALSE)</f>
        <v/>
      </c>
    </row>
    <row r="179">
      <c r="A179" s="38">
        <f>IF(OR(YEAR(WORKDAY($A$2,row(A177),Holidays!$B$2:$B$18))=2022,YEAR(WORKDAY($A$2,row(A177),Holidays!$B$2:$B$18))=2023),WORKDAY($A$2,row(A177),Holidays!$B$2:$B$18))</f>
        <v>45161</v>
      </c>
      <c r="B179" s="36" t="str">
        <f>vlookup($A179,'August 2023'!$A$2:$P$24,column(),FALSE)</f>
        <v/>
      </c>
      <c r="C179" s="36" t="str">
        <f>vlookup($A179,'August 2023'!$A$2:$P$24,column(),FALSE)</f>
        <v/>
      </c>
      <c r="D179" s="36">
        <f>vlookup($A179,'August 2023'!$A$2:$P$24,column(),FALSE)</f>
        <v>0</v>
      </c>
      <c r="E179" s="39" t="str">
        <f>vlookup($A179,'August 2023'!$A$2:$P$24,column(),FALSE)</f>
        <v/>
      </c>
      <c r="F179" s="36" t="str">
        <f>vlookup($A179,'August 2023'!$A$2:$P$24,column(),FALSE)</f>
        <v/>
      </c>
      <c r="G179" s="36" t="str">
        <f>vlookup($A179,'August 2023'!$A$2:$P$24,column(),FALSE)</f>
        <v/>
      </c>
      <c r="H179" s="36">
        <f>vlookup($A179,'August 2023'!$A$2:$P$24,column(),FALSE)</f>
        <v>0</v>
      </c>
      <c r="I179" s="39" t="str">
        <f>vlookup($A179,'August 2023'!$A$2:$P$24,column(),FALSE)</f>
        <v/>
      </c>
      <c r="J179" s="36" t="str">
        <f>vlookup($A179,'August 2023'!$A$2:$P$24,column(),FALSE)</f>
        <v/>
      </c>
      <c r="K179" s="39" t="str">
        <f>vlookup($A179,'August 2023'!$A$2:$P$24,column(),FALSE)</f>
        <v/>
      </c>
      <c r="L179" s="36" t="str">
        <f>vlookup($A179,'August 2023'!$A$2:$P$24,column(),FALSE)</f>
        <v/>
      </c>
      <c r="M179" s="39" t="str">
        <f>vlookup($A179,'August 2023'!$A$2:$P$24,column(),FALSE)</f>
        <v/>
      </c>
      <c r="N179" s="36" t="str">
        <f>vlookup($A179,'August 2023'!$A$2:$P$24,column(),FALSE)</f>
        <v/>
      </c>
      <c r="O179" s="36">
        <f>vlookup($A179,'August 2023'!$A$2:$P$24,column(),FALSE)</f>
        <v>0</v>
      </c>
      <c r="P179" s="39" t="str">
        <f>vlookup($A179,'August 2023'!$A$2:$P$24,column(),FALSE)</f>
        <v/>
      </c>
    </row>
    <row r="180">
      <c r="A180" s="38">
        <f>IF(OR(YEAR(WORKDAY($A$2,row(A178),Holidays!$B$2:$B$18))=2022,YEAR(WORKDAY($A$2,row(A178),Holidays!$B$2:$B$18))=2023),WORKDAY($A$2,row(A178),Holidays!$B$2:$B$18))</f>
        <v>45162</v>
      </c>
      <c r="B180" s="36" t="str">
        <f>vlookup($A180,'August 2023'!$A$2:$P$24,column(),FALSE)</f>
        <v/>
      </c>
      <c r="C180" s="36" t="str">
        <f>vlookup($A180,'August 2023'!$A$2:$P$24,column(),FALSE)</f>
        <v/>
      </c>
      <c r="D180" s="36">
        <f>vlookup($A180,'August 2023'!$A$2:$P$24,column(),FALSE)</f>
        <v>0</v>
      </c>
      <c r="E180" s="39" t="str">
        <f>vlookup($A180,'August 2023'!$A$2:$P$24,column(),FALSE)</f>
        <v/>
      </c>
      <c r="F180" s="36" t="str">
        <f>vlookup($A180,'August 2023'!$A$2:$P$24,column(),FALSE)</f>
        <v/>
      </c>
      <c r="G180" s="36" t="str">
        <f>vlookup($A180,'August 2023'!$A$2:$P$24,column(),FALSE)</f>
        <v/>
      </c>
      <c r="H180" s="36">
        <f>vlookup($A180,'August 2023'!$A$2:$P$24,column(),FALSE)</f>
        <v>0</v>
      </c>
      <c r="I180" s="39" t="str">
        <f>vlookup($A180,'August 2023'!$A$2:$P$24,column(),FALSE)</f>
        <v/>
      </c>
      <c r="J180" s="36" t="str">
        <f>vlookup($A180,'August 2023'!$A$2:$P$24,column(),FALSE)</f>
        <v/>
      </c>
      <c r="K180" s="39" t="str">
        <f>vlookup($A180,'August 2023'!$A$2:$P$24,column(),FALSE)</f>
        <v/>
      </c>
      <c r="L180" s="36" t="str">
        <f>vlookup($A180,'August 2023'!$A$2:$P$24,column(),FALSE)</f>
        <v/>
      </c>
      <c r="M180" s="39" t="str">
        <f>vlookup($A180,'August 2023'!$A$2:$P$24,column(),FALSE)</f>
        <v/>
      </c>
      <c r="N180" s="36" t="str">
        <f>vlookup($A180,'August 2023'!$A$2:$P$24,column(),FALSE)</f>
        <v/>
      </c>
      <c r="O180" s="36">
        <f>vlookup($A180,'August 2023'!$A$2:$P$24,column(),FALSE)</f>
        <v>0</v>
      </c>
      <c r="P180" s="39" t="str">
        <f>vlookup($A180,'August 2023'!$A$2:$P$24,column(),FALSE)</f>
        <v/>
      </c>
    </row>
    <row r="181">
      <c r="A181" s="38">
        <f>IF(OR(YEAR(WORKDAY($A$2,row(A179),Holidays!$B$2:$B$18))=2022,YEAR(WORKDAY($A$2,row(A179),Holidays!$B$2:$B$18))=2023),WORKDAY($A$2,row(A179),Holidays!$B$2:$B$18))</f>
        <v>45163</v>
      </c>
      <c r="B181" s="36" t="str">
        <f>vlookup($A181,'August 2023'!$A$2:$P$24,column(),FALSE)</f>
        <v/>
      </c>
      <c r="C181" s="36" t="str">
        <f>vlookup($A181,'August 2023'!$A$2:$P$24,column(),FALSE)</f>
        <v/>
      </c>
      <c r="D181" s="36">
        <f>vlookup($A181,'August 2023'!$A$2:$P$24,column(),FALSE)</f>
        <v>0</v>
      </c>
      <c r="E181" s="39" t="str">
        <f>vlookup($A181,'August 2023'!$A$2:$P$24,column(),FALSE)</f>
        <v/>
      </c>
      <c r="F181" s="36" t="str">
        <f>vlookup($A181,'August 2023'!$A$2:$P$24,column(),FALSE)</f>
        <v/>
      </c>
      <c r="G181" s="36" t="str">
        <f>vlookup($A181,'August 2023'!$A$2:$P$24,column(),FALSE)</f>
        <v/>
      </c>
      <c r="H181" s="36">
        <f>vlookup($A181,'August 2023'!$A$2:$P$24,column(),FALSE)</f>
        <v>0</v>
      </c>
      <c r="I181" s="39" t="str">
        <f>vlookup($A181,'August 2023'!$A$2:$P$24,column(),FALSE)</f>
        <v/>
      </c>
      <c r="J181" s="36" t="str">
        <f>vlookup($A181,'August 2023'!$A$2:$P$24,column(),FALSE)</f>
        <v/>
      </c>
      <c r="K181" s="39" t="str">
        <f>vlookup($A181,'August 2023'!$A$2:$P$24,column(),FALSE)</f>
        <v/>
      </c>
      <c r="L181" s="36" t="str">
        <f>vlookup($A181,'August 2023'!$A$2:$P$24,column(),FALSE)</f>
        <v/>
      </c>
      <c r="M181" s="39" t="str">
        <f>vlookup($A181,'August 2023'!$A$2:$P$24,column(),FALSE)</f>
        <v/>
      </c>
      <c r="N181" s="36" t="str">
        <f>vlookup($A181,'August 2023'!$A$2:$P$24,column(),FALSE)</f>
        <v/>
      </c>
      <c r="O181" s="36">
        <f>vlookup($A181,'August 2023'!$A$2:$P$24,column(),FALSE)</f>
        <v>0</v>
      </c>
      <c r="P181" s="39" t="str">
        <f>vlookup($A181,'August 2023'!$A$2:$P$24,column(),FALSE)</f>
        <v/>
      </c>
    </row>
    <row r="182">
      <c r="A182" s="38">
        <f>IF(OR(YEAR(WORKDAY($A$2,row(A180),Holidays!$B$2:$B$18))=2022,YEAR(WORKDAY($A$2,row(A180),Holidays!$B$2:$B$18))=2023),WORKDAY($A$2,row(A180),Holidays!$B$2:$B$18))</f>
        <v>45166</v>
      </c>
      <c r="B182" s="36" t="str">
        <f>vlookup($A182,'August 2023'!$A$2:$P$24,column(),FALSE)</f>
        <v/>
      </c>
      <c r="C182" s="36" t="str">
        <f>vlookup($A182,'August 2023'!$A$2:$P$24,column(),FALSE)</f>
        <v/>
      </c>
      <c r="D182" s="36">
        <f>vlookup($A182,'August 2023'!$A$2:$P$24,column(),FALSE)</f>
        <v>0</v>
      </c>
      <c r="E182" s="39" t="str">
        <f>vlookup($A182,'August 2023'!$A$2:$P$24,column(),FALSE)</f>
        <v/>
      </c>
      <c r="F182" s="36" t="str">
        <f>vlookup($A182,'August 2023'!$A$2:$P$24,column(),FALSE)</f>
        <v/>
      </c>
      <c r="G182" s="36" t="str">
        <f>vlookup($A182,'August 2023'!$A$2:$P$24,column(),FALSE)</f>
        <v/>
      </c>
      <c r="H182" s="36">
        <f>vlookup($A182,'August 2023'!$A$2:$P$24,column(),FALSE)</f>
        <v>0</v>
      </c>
      <c r="I182" s="39" t="str">
        <f>vlookup($A182,'August 2023'!$A$2:$P$24,column(),FALSE)</f>
        <v/>
      </c>
      <c r="J182" s="36" t="str">
        <f>vlookup($A182,'August 2023'!$A$2:$P$24,column(),FALSE)</f>
        <v/>
      </c>
      <c r="K182" s="39" t="str">
        <f>vlookup($A182,'August 2023'!$A$2:$P$24,column(),FALSE)</f>
        <v/>
      </c>
      <c r="L182" s="36" t="str">
        <f>vlookup($A182,'August 2023'!$A$2:$P$24,column(),FALSE)</f>
        <v/>
      </c>
      <c r="M182" s="39" t="str">
        <f>vlookup($A182,'August 2023'!$A$2:$P$24,column(),FALSE)</f>
        <v/>
      </c>
      <c r="N182" s="36" t="str">
        <f>vlookup($A182,'August 2023'!$A$2:$P$24,column(),FALSE)</f>
        <v/>
      </c>
      <c r="O182" s="36">
        <f>vlookup($A182,'August 2023'!$A$2:$P$24,column(),FALSE)</f>
        <v>0</v>
      </c>
      <c r="P182" s="39" t="str">
        <f>vlookup($A182,'August 2023'!$A$2:$P$24,column(),FALSE)</f>
        <v/>
      </c>
    </row>
    <row r="183">
      <c r="A183" s="38">
        <f>IF(OR(YEAR(WORKDAY($A$2,row(A181),Holidays!$B$2:$B$18))=2022,YEAR(WORKDAY($A$2,row(A181),Holidays!$B$2:$B$18))=2023),WORKDAY($A$2,row(A181),Holidays!$B$2:$B$18))</f>
        <v>45167</v>
      </c>
      <c r="B183" s="36" t="str">
        <f>vlookup($A183,'August 2023'!$A$2:$P$24,column(),FALSE)</f>
        <v/>
      </c>
      <c r="C183" s="36" t="str">
        <f>vlookup($A183,'August 2023'!$A$2:$P$24,column(),FALSE)</f>
        <v/>
      </c>
      <c r="D183" s="36">
        <f>vlookup($A183,'August 2023'!$A$2:$P$24,column(),FALSE)</f>
        <v>0</v>
      </c>
      <c r="E183" s="39" t="str">
        <f>vlookup($A183,'August 2023'!$A$2:$P$24,column(),FALSE)</f>
        <v/>
      </c>
      <c r="F183" s="36" t="str">
        <f>vlookup($A183,'August 2023'!$A$2:$P$24,column(),FALSE)</f>
        <v/>
      </c>
      <c r="G183" s="36" t="str">
        <f>vlookup($A183,'August 2023'!$A$2:$P$24,column(),FALSE)</f>
        <v/>
      </c>
      <c r="H183" s="36">
        <f>vlookup($A183,'August 2023'!$A$2:$P$24,column(),FALSE)</f>
        <v>0</v>
      </c>
      <c r="I183" s="39" t="str">
        <f>vlookup($A183,'August 2023'!$A$2:$P$24,column(),FALSE)</f>
        <v/>
      </c>
      <c r="J183" s="36" t="str">
        <f>vlookup($A183,'August 2023'!$A$2:$P$24,column(),FALSE)</f>
        <v/>
      </c>
      <c r="K183" s="39" t="str">
        <f>vlookup($A183,'August 2023'!$A$2:$P$24,column(),FALSE)</f>
        <v/>
      </c>
      <c r="L183" s="36" t="str">
        <f>vlookup($A183,'August 2023'!$A$2:$P$24,column(),FALSE)</f>
        <v/>
      </c>
      <c r="M183" s="39" t="str">
        <f>vlookup($A183,'August 2023'!$A$2:$P$24,column(),FALSE)</f>
        <v/>
      </c>
      <c r="N183" s="36" t="str">
        <f>vlookup($A183,'August 2023'!$A$2:$P$24,column(),FALSE)</f>
        <v/>
      </c>
      <c r="O183" s="36">
        <f>vlookup($A183,'August 2023'!$A$2:$P$24,column(),FALSE)</f>
        <v>0</v>
      </c>
      <c r="P183" s="39" t="str">
        <f>vlookup($A183,'August 2023'!$A$2:$P$24,column(),FALSE)</f>
        <v/>
      </c>
    </row>
    <row r="184">
      <c r="A184" s="38">
        <f>IF(OR(YEAR(WORKDAY($A$2,row(A182),Holidays!$B$2:$B$18))=2022,YEAR(WORKDAY($A$2,row(A182),Holidays!$B$2:$B$18))=2023),WORKDAY($A$2,row(A182),Holidays!$B$2:$B$18))</f>
        <v>45168</v>
      </c>
      <c r="B184" s="36" t="str">
        <f>vlookup($A184,'August 2023'!$A$2:$P$24,column(),FALSE)</f>
        <v/>
      </c>
      <c r="C184" s="36" t="str">
        <f>vlookup($A184,'August 2023'!$A$2:$P$24,column(),FALSE)</f>
        <v/>
      </c>
      <c r="D184" s="36">
        <f>vlookup($A184,'August 2023'!$A$2:$P$24,column(),FALSE)</f>
        <v>0</v>
      </c>
      <c r="E184" s="39" t="str">
        <f>vlookup($A184,'August 2023'!$A$2:$P$24,column(),FALSE)</f>
        <v/>
      </c>
      <c r="F184" s="36" t="str">
        <f>vlookup($A184,'August 2023'!$A$2:$P$24,column(),FALSE)</f>
        <v/>
      </c>
      <c r="G184" s="36" t="str">
        <f>vlookup($A184,'August 2023'!$A$2:$P$24,column(),FALSE)</f>
        <v/>
      </c>
      <c r="H184" s="36">
        <f>vlookup($A184,'August 2023'!$A$2:$P$24,column(),FALSE)</f>
        <v>0</v>
      </c>
      <c r="I184" s="39" t="str">
        <f>vlookup($A184,'August 2023'!$A$2:$P$24,column(),FALSE)</f>
        <v/>
      </c>
      <c r="J184" s="36" t="str">
        <f>vlookup($A184,'August 2023'!$A$2:$P$24,column(),FALSE)</f>
        <v/>
      </c>
      <c r="K184" s="39" t="str">
        <f>vlookup($A184,'August 2023'!$A$2:$P$24,column(),FALSE)</f>
        <v/>
      </c>
      <c r="L184" s="36" t="str">
        <f>vlookup($A184,'August 2023'!$A$2:$P$24,column(),FALSE)</f>
        <v/>
      </c>
      <c r="M184" s="39" t="str">
        <f>vlookup($A184,'August 2023'!$A$2:$P$24,column(),FALSE)</f>
        <v/>
      </c>
      <c r="N184" s="36" t="str">
        <f>vlookup($A184,'August 2023'!$A$2:$P$24,column(),FALSE)</f>
        <v/>
      </c>
      <c r="O184" s="36">
        <f>vlookup($A184,'August 2023'!$A$2:$P$24,column(),FALSE)</f>
        <v>0</v>
      </c>
      <c r="P184" s="39" t="str">
        <f>vlookup($A184,'August 2023'!$A$2:$P$24,column(),FALSE)</f>
        <v/>
      </c>
    </row>
    <row r="185">
      <c r="A185" s="38">
        <f>IF(OR(YEAR(WORKDAY($A$2,row(A183),Holidays!$B$2:$B$18))=2022,YEAR(WORKDAY($A$2,row(A183),Holidays!$B$2:$B$18))=2023),WORKDAY($A$2,row(A183),Holidays!$B$2:$B$18))</f>
        <v>45169</v>
      </c>
      <c r="B185" s="36" t="str">
        <f>vlookup($A185,'August 2023'!$A$2:$P$24,column(),FALSE)</f>
        <v/>
      </c>
      <c r="C185" s="36" t="str">
        <f>vlookup($A185,'August 2023'!$A$2:$P$24,column(),FALSE)</f>
        <v/>
      </c>
      <c r="D185" s="36">
        <f>vlookup($A185,'August 2023'!$A$2:$P$24,column(),FALSE)</f>
        <v>0</v>
      </c>
      <c r="E185" s="39" t="str">
        <f>vlookup($A185,'August 2023'!$A$2:$P$24,column(),FALSE)</f>
        <v/>
      </c>
      <c r="F185" s="36" t="str">
        <f>vlookup($A185,'August 2023'!$A$2:$P$24,column(),FALSE)</f>
        <v/>
      </c>
      <c r="G185" s="36" t="str">
        <f>vlookup($A185,'August 2023'!$A$2:$P$24,column(),FALSE)</f>
        <v/>
      </c>
      <c r="H185" s="36">
        <f>vlookup($A185,'August 2023'!$A$2:$P$24,column(),FALSE)</f>
        <v>0</v>
      </c>
      <c r="I185" s="39" t="str">
        <f>vlookup($A185,'August 2023'!$A$2:$P$24,column(),FALSE)</f>
        <v/>
      </c>
      <c r="J185" s="36" t="str">
        <f>vlookup($A185,'August 2023'!$A$2:$P$24,column(),FALSE)</f>
        <v/>
      </c>
      <c r="K185" s="39" t="str">
        <f>vlookup($A185,'August 2023'!$A$2:$P$24,column(),FALSE)</f>
        <v/>
      </c>
      <c r="L185" s="36" t="str">
        <f>vlookup($A185,'August 2023'!$A$2:$P$24,column(),FALSE)</f>
        <v/>
      </c>
      <c r="M185" s="39" t="str">
        <f>vlookup($A185,'August 2023'!$A$2:$P$24,column(),FALSE)</f>
        <v/>
      </c>
      <c r="N185" s="36" t="str">
        <f>vlookup($A185,'August 2023'!$A$2:$P$24,column(),FALSE)</f>
        <v/>
      </c>
      <c r="O185" s="36">
        <f>vlookup($A185,'August 2023'!$A$2:$P$24,column(),FALSE)</f>
        <v>0</v>
      </c>
      <c r="P185" s="39" t="str">
        <f>vlookup($A185,'August 2023'!$A$2:$P$24,column(),FALSE)</f>
        <v/>
      </c>
    </row>
    <row r="186">
      <c r="A186" s="38">
        <f>IF(OR(YEAR(WORKDAY($A$2,row(A184),Holidays!$B$2:$B$18))=2022,YEAR(WORKDAY($A$2,row(A184),Holidays!$B$2:$B$18))=2023),WORKDAY($A$2,row(A184),Holidays!$B$2:$B$18))</f>
        <v>45170</v>
      </c>
      <c r="B186" s="36" t="str">
        <f>vlookup($A186,'September 2023'!$A$2:$P$21,column(),FALSE)</f>
        <v/>
      </c>
      <c r="C186" s="36" t="str">
        <f>vlookup($A186,'September 2023'!$A$2:$P$21,column(),FALSE)</f>
        <v/>
      </c>
      <c r="D186" s="36">
        <f>vlookup($A186,'September 2023'!$A$2:$P$21,column(),FALSE)</f>
        <v>0</v>
      </c>
      <c r="E186" s="39" t="str">
        <f>vlookup($A186,'September 2023'!$A$2:$P$21,column(),FALSE)</f>
        <v/>
      </c>
      <c r="F186" s="36" t="str">
        <f>vlookup($A186,'September 2023'!$A$2:$P$21,column(),FALSE)</f>
        <v/>
      </c>
      <c r="G186" s="36" t="str">
        <f>vlookup($A186,'September 2023'!$A$2:$P$21,column(),FALSE)</f>
        <v/>
      </c>
      <c r="H186" s="36">
        <f>vlookup($A186,'September 2023'!$A$2:$P$21,column(),FALSE)</f>
        <v>0</v>
      </c>
      <c r="I186" s="39" t="str">
        <f>vlookup($A186,'September 2023'!$A$2:$P$21,column(),FALSE)</f>
        <v/>
      </c>
      <c r="J186" s="36" t="str">
        <f>vlookup($A186,'September 2023'!$A$2:$P$21,column(),FALSE)</f>
        <v/>
      </c>
      <c r="K186" s="39" t="str">
        <f>vlookup($A186,'September 2023'!$A$2:$P$21,column(),FALSE)</f>
        <v/>
      </c>
      <c r="L186" s="36" t="str">
        <f>vlookup($A186,'September 2023'!$A$2:$P$21,column(),FALSE)</f>
        <v/>
      </c>
      <c r="M186" s="39" t="str">
        <f>vlookup($A186,'September 2023'!$A$2:$P$21,column(),FALSE)</f>
        <v/>
      </c>
      <c r="N186" s="36" t="str">
        <f>vlookup($A186,'September 2023'!$A$2:$P$21,column(),FALSE)</f>
        <v/>
      </c>
      <c r="O186" s="36">
        <f>vlookup($A186,'September 2023'!$A$2:$P$21,column(),FALSE)</f>
        <v>0</v>
      </c>
      <c r="P186" s="39" t="str">
        <f>vlookup($A186,'September 2023'!$A$2:$P$21,column(),FALSE)</f>
        <v/>
      </c>
    </row>
    <row r="187">
      <c r="A187" s="38">
        <f>IF(OR(YEAR(WORKDAY($A$2,row(A185),Holidays!$B$2:$B$18))=2022,YEAR(WORKDAY($A$2,row(A185),Holidays!$B$2:$B$18))=2023),WORKDAY($A$2,row(A185),Holidays!$B$2:$B$18))</f>
        <v>45174</v>
      </c>
      <c r="B187" s="36" t="str">
        <f>vlookup($A187,'September 2023'!$A$2:$P$21,column(),FALSE)</f>
        <v/>
      </c>
      <c r="C187" s="36" t="str">
        <f>vlookup($A187,'September 2023'!$A$2:$P$21,column(),FALSE)</f>
        <v/>
      </c>
      <c r="D187" s="36">
        <f>vlookup($A187,'September 2023'!$A$2:$P$21,column(),FALSE)</f>
        <v>0</v>
      </c>
      <c r="E187" s="39" t="str">
        <f>vlookup($A187,'September 2023'!$A$2:$P$21,column(),FALSE)</f>
        <v/>
      </c>
      <c r="F187" s="36" t="str">
        <f>vlookup($A187,'September 2023'!$A$2:$P$21,column(),FALSE)</f>
        <v/>
      </c>
      <c r="G187" s="36" t="str">
        <f>vlookup($A187,'September 2023'!$A$2:$P$21,column(),FALSE)</f>
        <v/>
      </c>
      <c r="H187" s="36">
        <f>vlookup($A187,'September 2023'!$A$2:$P$21,column(),FALSE)</f>
        <v>0</v>
      </c>
      <c r="I187" s="39" t="str">
        <f>vlookup($A187,'September 2023'!$A$2:$P$21,column(),FALSE)</f>
        <v/>
      </c>
      <c r="J187" s="36" t="str">
        <f>vlookup($A187,'September 2023'!$A$2:$P$21,column(),FALSE)</f>
        <v/>
      </c>
      <c r="K187" s="39" t="str">
        <f>vlookup($A187,'September 2023'!$A$2:$P$21,column(),FALSE)</f>
        <v/>
      </c>
      <c r="L187" s="36" t="str">
        <f>vlookup($A187,'September 2023'!$A$2:$P$21,column(),FALSE)</f>
        <v/>
      </c>
      <c r="M187" s="39" t="str">
        <f>vlookup($A187,'September 2023'!$A$2:$P$21,column(),FALSE)</f>
        <v/>
      </c>
      <c r="N187" s="36" t="str">
        <f>vlookup($A187,'September 2023'!$A$2:$P$21,column(),FALSE)</f>
        <v/>
      </c>
      <c r="O187" s="36">
        <f>vlookup($A187,'September 2023'!$A$2:$P$21,column(),FALSE)</f>
        <v>0</v>
      </c>
      <c r="P187" s="39" t="str">
        <f>vlookup($A187,'September 2023'!$A$2:$P$21,column(),FALSE)</f>
        <v/>
      </c>
    </row>
    <row r="188">
      <c r="A188" s="38">
        <f>IF(OR(YEAR(WORKDAY($A$2,row(A186),Holidays!$B$2:$B$18))=2022,YEAR(WORKDAY($A$2,row(A186),Holidays!$B$2:$B$18))=2023),WORKDAY($A$2,row(A186),Holidays!$B$2:$B$18))</f>
        <v>45175</v>
      </c>
      <c r="B188" s="36" t="str">
        <f>vlookup($A188,'September 2023'!$A$2:$P$21,column(),FALSE)</f>
        <v/>
      </c>
      <c r="C188" s="36" t="str">
        <f>vlookup($A188,'September 2023'!$A$2:$P$21,column(),FALSE)</f>
        <v/>
      </c>
      <c r="D188" s="36">
        <f>vlookup($A188,'September 2023'!$A$2:$P$21,column(),FALSE)</f>
        <v>0</v>
      </c>
      <c r="E188" s="39" t="str">
        <f>vlookup($A188,'September 2023'!$A$2:$P$21,column(),FALSE)</f>
        <v/>
      </c>
      <c r="F188" s="36" t="str">
        <f>vlookup($A188,'September 2023'!$A$2:$P$21,column(),FALSE)</f>
        <v/>
      </c>
      <c r="G188" s="36" t="str">
        <f>vlookup($A188,'September 2023'!$A$2:$P$21,column(),FALSE)</f>
        <v/>
      </c>
      <c r="H188" s="36">
        <f>vlookup($A188,'September 2023'!$A$2:$P$21,column(),FALSE)</f>
        <v>0</v>
      </c>
      <c r="I188" s="39" t="str">
        <f>vlookup($A188,'September 2023'!$A$2:$P$21,column(),FALSE)</f>
        <v/>
      </c>
      <c r="J188" s="36" t="str">
        <f>vlookup($A188,'September 2023'!$A$2:$P$21,column(),FALSE)</f>
        <v/>
      </c>
      <c r="K188" s="39" t="str">
        <f>vlookup($A188,'September 2023'!$A$2:$P$21,column(),FALSE)</f>
        <v/>
      </c>
      <c r="L188" s="36" t="str">
        <f>vlookup($A188,'September 2023'!$A$2:$P$21,column(),FALSE)</f>
        <v/>
      </c>
      <c r="M188" s="39" t="str">
        <f>vlookup($A188,'September 2023'!$A$2:$P$21,column(),FALSE)</f>
        <v/>
      </c>
      <c r="N188" s="36" t="str">
        <f>vlookup($A188,'September 2023'!$A$2:$P$21,column(),FALSE)</f>
        <v/>
      </c>
      <c r="O188" s="36">
        <f>vlookup($A188,'September 2023'!$A$2:$P$21,column(),FALSE)</f>
        <v>0</v>
      </c>
      <c r="P188" s="39" t="str">
        <f>vlookup($A188,'September 2023'!$A$2:$P$21,column(),FALSE)</f>
        <v/>
      </c>
    </row>
    <row r="189">
      <c r="A189" s="38">
        <f>IF(OR(YEAR(WORKDAY($A$2,row(A187),Holidays!$B$2:$B$18))=2022,YEAR(WORKDAY($A$2,row(A187),Holidays!$B$2:$B$18))=2023),WORKDAY($A$2,row(A187),Holidays!$B$2:$B$18))</f>
        <v>45176</v>
      </c>
      <c r="B189" s="36" t="str">
        <f>vlookup($A189,'September 2023'!$A$2:$P$21,column(),FALSE)</f>
        <v/>
      </c>
      <c r="C189" s="36" t="str">
        <f>vlookup($A189,'September 2023'!$A$2:$P$21,column(),FALSE)</f>
        <v/>
      </c>
      <c r="D189" s="36">
        <f>vlookup($A189,'September 2023'!$A$2:$P$21,column(),FALSE)</f>
        <v>0</v>
      </c>
      <c r="E189" s="39" t="str">
        <f>vlookup($A189,'September 2023'!$A$2:$P$21,column(),FALSE)</f>
        <v/>
      </c>
      <c r="F189" s="36" t="str">
        <f>vlookup($A189,'September 2023'!$A$2:$P$21,column(),FALSE)</f>
        <v/>
      </c>
      <c r="G189" s="36" t="str">
        <f>vlookup($A189,'September 2023'!$A$2:$P$21,column(),FALSE)</f>
        <v/>
      </c>
      <c r="H189" s="36">
        <f>vlookup($A189,'September 2023'!$A$2:$P$21,column(),FALSE)</f>
        <v>0</v>
      </c>
      <c r="I189" s="39" t="str">
        <f>vlookup($A189,'September 2023'!$A$2:$P$21,column(),FALSE)</f>
        <v/>
      </c>
      <c r="J189" s="36" t="str">
        <f>vlookup($A189,'September 2023'!$A$2:$P$21,column(),FALSE)</f>
        <v/>
      </c>
      <c r="K189" s="39" t="str">
        <f>vlookup($A189,'September 2023'!$A$2:$P$21,column(),FALSE)</f>
        <v/>
      </c>
      <c r="L189" s="36" t="str">
        <f>vlookup($A189,'September 2023'!$A$2:$P$21,column(),FALSE)</f>
        <v/>
      </c>
      <c r="M189" s="39" t="str">
        <f>vlookup($A189,'September 2023'!$A$2:$P$21,column(),FALSE)</f>
        <v/>
      </c>
      <c r="N189" s="36" t="str">
        <f>vlookup($A189,'September 2023'!$A$2:$P$21,column(),FALSE)</f>
        <v/>
      </c>
      <c r="O189" s="36">
        <f>vlookup($A189,'September 2023'!$A$2:$P$21,column(),FALSE)</f>
        <v>0</v>
      </c>
      <c r="P189" s="39" t="str">
        <f>vlookup($A189,'September 2023'!$A$2:$P$21,column(),FALSE)</f>
        <v/>
      </c>
    </row>
    <row r="190">
      <c r="A190" s="38">
        <f>IF(OR(YEAR(WORKDAY($A$2,row(A188),Holidays!$B$2:$B$18))=2022,YEAR(WORKDAY($A$2,row(A188),Holidays!$B$2:$B$18))=2023),WORKDAY($A$2,row(A188),Holidays!$B$2:$B$18))</f>
        <v>45177</v>
      </c>
      <c r="B190" s="36" t="str">
        <f>vlookup($A190,'September 2023'!$A$2:$P$21,column(),FALSE)</f>
        <v/>
      </c>
      <c r="C190" s="36" t="str">
        <f>vlookup($A190,'September 2023'!$A$2:$P$21,column(),FALSE)</f>
        <v/>
      </c>
      <c r="D190" s="36">
        <f>vlookup($A190,'September 2023'!$A$2:$P$21,column(),FALSE)</f>
        <v>0</v>
      </c>
      <c r="E190" s="39" t="str">
        <f>vlookup($A190,'September 2023'!$A$2:$P$21,column(),FALSE)</f>
        <v/>
      </c>
      <c r="F190" s="36" t="str">
        <f>vlookup($A190,'September 2023'!$A$2:$P$21,column(),FALSE)</f>
        <v/>
      </c>
      <c r="G190" s="36" t="str">
        <f>vlookup($A190,'September 2023'!$A$2:$P$21,column(),FALSE)</f>
        <v/>
      </c>
      <c r="H190" s="36">
        <f>vlookup($A190,'September 2023'!$A$2:$P$21,column(),FALSE)</f>
        <v>0</v>
      </c>
      <c r="I190" s="39" t="str">
        <f>vlookup($A190,'September 2023'!$A$2:$P$21,column(),FALSE)</f>
        <v/>
      </c>
      <c r="J190" s="36" t="str">
        <f>vlookup($A190,'September 2023'!$A$2:$P$21,column(),FALSE)</f>
        <v/>
      </c>
      <c r="K190" s="39" t="str">
        <f>vlookup($A190,'September 2023'!$A$2:$P$21,column(),FALSE)</f>
        <v/>
      </c>
      <c r="L190" s="36" t="str">
        <f>vlookup($A190,'September 2023'!$A$2:$P$21,column(),FALSE)</f>
        <v/>
      </c>
      <c r="M190" s="39" t="str">
        <f>vlookup($A190,'September 2023'!$A$2:$P$21,column(),FALSE)</f>
        <v/>
      </c>
      <c r="N190" s="36" t="str">
        <f>vlookup($A190,'September 2023'!$A$2:$P$21,column(),FALSE)</f>
        <v/>
      </c>
      <c r="O190" s="36">
        <f>vlookup($A190,'September 2023'!$A$2:$P$21,column(),FALSE)</f>
        <v>0</v>
      </c>
      <c r="P190" s="39" t="str">
        <f>vlookup($A190,'September 2023'!$A$2:$P$21,column(),FALSE)</f>
        <v/>
      </c>
    </row>
    <row r="191">
      <c r="A191" s="38">
        <f>IF(OR(YEAR(WORKDAY($A$2,row(A189),Holidays!$B$2:$B$18))=2022,YEAR(WORKDAY($A$2,row(A189),Holidays!$B$2:$B$18))=2023),WORKDAY($A$2,row(A189),Holidays!$B$2:$B$18))</f>
        <v>45180</v>
      </c>
      <c r="B191" s="36" t="str">
        <f>vlookup($A191,'September 2023'!$A$2:$P$21,column(),FALSE)</f>
        <v/>
      </c>
      <c r="C191" s="36" t="str">
        <f>vlookup($A191,'September 2023'!$A$2:$P$21,column(),FALSE)</f>
        <v/>
      </c>
      <c r="D191" s="36">
        <f>vlookup($A191,'September 2023'!$A$2:$P$21,column(),FALSE)</f>
        <v>0</v>
      </c>
      <c r="E191" s="39" t="str">
        <f>vlookup($A191,'September 2023'!$A$2:$P$21,column(),FALSE)</f>
        <v/>
      </c>
      <c r="F191" s="36" t="str">
        <f>vlookup($A191,'September 2023'!$A$2:$P$21,column(),FALSE)</f>
        <v/>
      </c>
      <c r="G191" s="36" t="str">
        <f>vlookup($A191,'September 2023'!$A$2:$P$21,column(),FALSE)</f>
        <v/>
      </c>
      <c r="H191" s="36">
        <f>vlookup($A191,'September 2023'!$A$2:$P$21,column(),FALSE)</f>
        <v>0</v>
      </c>
      <c r="I191" s="39" t="str">
        <f>vlookup($A191,'September 2023'!$A$2:$P$21,column(),FALSE)</f>
        <v/>
      </c>
      <c r="J191" s="36" t="str">
        <f>vlookup($A191,'September 2023'!$A$2:$P$21,column(),FALSE)</f>
        <v/>
      </c>
      <c r="K191" s="39" t="str">
        <f>vlookup($A191,'September 2023'!$A$2:$P$21,column(),FALSE)</f>
        <v/>
      </c>
      <c r="L191" s="36" t="str">
        <f>vlookup($A191,'September 2023'!$A$2:$P$21,column(),FALSE)</f>
        <v/>
      </c>
      <c r="M191" s="39" t="str">
        <f>vlookup($A191,'September 2023'!$A$2:$P$21,column(),FALSE)</f>
        <v/>
      </c>
      <c r="N191" s="36" t="str">
        <f>vlookup($A191,'September 2023'!$A$2:$P$21,column(),FALSE)</f>
        <v/>
      </c>
      <c r="O191" s="36">
        <f>vlookup($A191,'September 2023'!$A$2:$P$21,column(),FALSE)</f>
        <v>0</v>
      </c>
      <c r="P191" s="39" t="str">
        <f>vlookup($A191,'September 2023'!$A$2:$P$21,column(),FALSE)</f>
        <v/>
      </c>
    </row>
    <row r="192">
      <c r="A192" s="38">
        <f>IF(OR(YEAR(WORKDAY($A$2,row(A190),Holidays!$B$2:$B$18))=2022,YEAR(WORKDAY($A$2,row(A190),Holidays!$B$2:$B$18))=2023),WORKDAY($A$2,row(A190),Holidays!$B$2:$B$18))</f>
        <v>45181</v>
      </c>
      <c r="B192" s="36" t="str">
        <f>vlookup($A192,'September 2023'!$A$2:$P$21,column(),FALSE)</f>
        <v/>
      </c>
      <c r="C192" s="36" t="str">
        <f>vlookup($A192,'September 2023'!$A$2:$P$21,column(),FALSE)</f>
        <v/>
      </c>
      <c r="D192" s="36">
        <f>vlookup($A192,'September 2023'!$A$2:$P$21,column(),FALSE)</f>
        <v>0</v>
      </c>
      <c r="E192" s="39" t="str">
        <f>vlookup($A192,'September 2023'!$A$2:$P$21,column(),FALSE)</f>
        <v/>
      </c>
      <c r="F192" s="36" t="str">
        <f>vlookup($A192,'September 2023'!$A$2:$P$21,column(),FALSE)</f>
        <v/>
      </c>
      <c r="G192" s="36" t="str">
        <f>vlookup($A192,'September 2023'!$A$2:$P$21,column(),FALSE)</f>
        <v/>
      </c>
      <c r="H192" s="36">
        <f>vlookup($A192,'September 2023'!$A$2:$P$21,column(),FALSE)</f>
        <v>0</v>
      </c>
      <c r="I192" s="39" t="str">
        <f>vlookup($A192,'September 2023'!$A$2:$P$21,column(),FALSE)</f>
        <v/>
      </c>
      <c r="J192" s="36" t="str">
        <f>vlookup($A192,'September 2023'!$A$2:$P$21,column(),FALSE)</f>
        <v/>
      </c>
      <c r="K192" s="39" t="str">
        <f>vlookup($A192,'September 2023'!$A$2:$P$21,column(),FALSE)</f>
        <v/>
      </c>
      <c r="L192" s="36" t="str">
        <f>vlookup($A192,'September 2023'!$A$2:$P$21,column(),FALSE)</f>
        <v/>
      </c>
      <c r="M192" s="39" t="str">
        <f>vlookup($A192,'September 2023'!$A$2:$P$21,column(),FALSE)</f>
        <v/>
      </c>
      <c r="N192" s="36" t="str">
        <f>vlookup($A192,'September 2023'!$A$2:$P$21,column(),FALSE)</f>
        <v/>
      </c>
      <c r="O192" s="36">
        <f>vlookup($A192,'September 2023'!$A$2:$P$21,column(),FALSE)</f>
        <v>0</v>
      </c>
      <c r="P192" s="39" t="str">
        <f>vlookup($A192,'September 2023'!$A$2:$P$21,column(),FALSE)</f>
        <v/>
      </c>
    </row>
    <row r="193">
      <c r="A193" s="38">
        <f>IF(OR(YEAR(WORKDAY($A$2,row(A191),Holidays!$B$2:$B$18))=2022,YEAR(WORKDAY($A$2,row(A191),Holidays!$B$2:$B$18))=2023),WORKDAY($A$2,row(A191),Holidays!$B$2:$B$18))</f>
        <v>45182</v>
      </c>
      <c r="B193" s="36" t="str">
        <f>vlookup($A193,'September 2023'!$A$2:$P$21,column(),FALSE)</f>
        <v/>
      </c>
      <c r="C193" s="36" t="str">
        <f>vlookup($A193,'September 2023'!$A$2:$P$21,column(),FALSE)</f>
        <v/>
      </c>
      <c r="D193" s="36">
        <f>vlookup($A193,'September 2023'!$A$2:$P$21,column(),FALSE)</f>
        <v>0</v>
      </c>
      <c r="E193" s="39" t="str">
        <f>vlookup($A193,'September 2023'!$A$2:$P$21,column(),FALSE)</f>
        <v/>
      </c>
      <c r="F193" s="36" t="str">
        <f>vlookup($A193,'September 2023'!$A$2:$P$21,column(),FALSE)</f>
        <v/>
      </c>
      <c r="G193" s="36" t="str">
        <f>vlookup($A193,'September 2023'!$A$2:$P$21,column(),FALSE)</f>
        <v/>
      </c>
      <c r="H193" s="36">
        <f>vlookup($A193,'September 2023'!$A$2:$P$21,column(),FALSE)</f>
        <v>0</v>
      </c>
      <c r="I193" s="39" t="str">
        <f>vlookup($A193,'September 2023'!$A$2:$P$21,column(),FALSE)</f>
        <v/>
      </c>
      <c r="J193" s="36" t="str">
        <f>vlookup($A193,'September 2023'!$A$2:$P$21,column(),FALSE)</f>
        <v/>
      </c>
      <c r="K193" s="39" t="str">
        <f>vlookup($A193,'September 2023'!$A$2:$P$21,column(),FALSE)</f>
        <v/>
      </c>
      <c r="L193" s="36" t="str">
        <f>vlookup($A193,'September 2023'!$A$2:$P$21,column(),FALSE)</f>
        <v/>
      </c>
      <c r="M193" s="39" t="str">
        <f>vlookup($A193,'September 2023'!$A$2:$P$21,column(),FALSE)</f>
        <v/>
      </c>
      <c r="N193" s="36" t="str">
        <f>vlookup($A193,'September 2023'!$A$2:$P$21,column(),FALSE)</f>
        <v/>
      </c>
      <c r="O193" s="36">
        <f>vlookup($A193,'September 2023'!$A$2:$P$21,column(),FALSE)</f>
        <v>0</v>
      </c>
      <c r="P193" s="39" t="str">
        <f>vlookup($A193,'September 2023'!$A$2:$P$21,column(),FALSE)</f>
        <v/>
      </c>
    </row>
    <row r="194">
      <c r="A194" s="38">
        <f>IF(OR(YEAR(WORKDAY($A$2,row(A192),Holidays!$B$2:$B$18))=2022,YEAR(WORKDAY($A$2,row(A192),Holidays!$B$2:$B$18))=2023),WORKDAY($A$2,row(A192),Holidays!$B$2:$B$18))</f>
        <v>45183</v>
      </c>
      <c r="B194" s="36" t="str">
        <f>vlookup($A194,'September 2023'!$A$2:$P$21,column(),FALSE)</f>
        <v/>
      </c>
      <c r="C194" s="36" t="str">
        <f>vlookup($A194,'September 2023'!$A$2:$P$21,column(),FALSE)</f>
        <v/>
      </c>
      <c r="D194" s="36">
        <f>vlookup($A194,'September 2023'!$A$2:$P$21,column(),FALSE)</f>
        <v>0</v>
      </c>
      <c r="E194" s="39" t="str">
        <f>vlookup($A194,'September 2023'!$A$2:$P$21,column(),FALSE)</f>
        <v/>
      </c>
      <c r="F194" s="36" t="str">
        <f>vlookup($A194,'September 2023'!$A$2:$P$21,column(),FALSE)</f>
        <v/>
      </c>
      <c r="G194" s="36" t="str">
        <f>vlookup($A194,'September 2023'!$A$2:$P$21,column(),FALSE)</f>
        <v/>
      </c>
      <c r="H194" s="36">
        <f>vlookup($A194,'September 2023'!$A$2:$P$21,column(),FALSE)</f>
        <v>0</v>
      </c>
      <c r="I194" s="39" t="str">
        <f>vlookup($A194,'September 2023'!$A$2:$P$21,column(),FALSE)</f>
        <v/>
      </c>
      <c r="J194" s="36" t="str">
        <f>vlookup($A194,'September 2023'!$A$2:$P$21,column(),FALSE)</f>
        <v/>
      </c>
      <c r="K194" s="39" t="str">
        <f>vlookup($A194,'September 2023'!$A$2:$P$21,column(),FALSE)</f>
        <v/>
      </c>
      <c r="L194" s="36" t="str">
        <f>vlookup($A194,'September 2023'!$A$2:$P$21,column(),FALSE)</f>
        <v/>
      </c>
      <c r="M194" s="39" t="str">
        <f>vlookup($A194,'September 2023'!$A$2:$P$21,column(),FALSE)</f>
        <v/>
      </c>
      <c r="N194" s="36" t="str">
        <f>vlookup($A194,'September 2023'!$A$2:$P$21,column(),FALSE)</f>
        <v/>
      </c>
      <c r="O194" s="36">
        <f>vlookup($A194,'September 2023'!$A$2:$P$21,column(),FALSE)</f>
        <v>0</v>
      </c>
      <c r="P194" s="39" t="str">
        <f>vlookup($A194,'September 2023'!$A$2:$P$21,column(),FALSE)</f>
        <v/>
      </c>
    </row>
    <row r="195">
      <c r="A195" s="38">
        <f>IF(OR(YEAR(WORKDAY($A$2,row(A193),Holidays!$B$2:$B$18))=2022,YEAR(WORKDAY($A$2,row(A193),Holidays!$B$2:$B$18))=2023),WORKDAY($A$2,row(A193),Holidays!$B$2:$B$18))</f>
        <v>45184</v>
      </c>
      <c r="B195" s="36" t="str">
        <f>vlookup($A195,'September 2023'!$A$2:$P$21,column(),FALSE)</f>
        <v/>
      </c>
      <c r="C195" s="36" t="str">
        <f>vlookup($A195,'September 2023'!$A$2:$P$21,column(),FALSE)</f>
        <v/>
      </c>
      <c r="D195" s="36">
        <f>vlookup($A195,'September 2023'!$A$2:$P$21,column(),FALSE)</f>
        <v>0</v>
      </c>
      <c r="E195" s="39" t="str">
        <f>vlookup($A195,'September 2023'!$A$2:$P$21,column(),FALSE)</f>
        <v/>
      </c>
      <c r="F195" s="36" t="str">
        <f>vlookup($A195,'September 2023'!$A$2:$P$21,column(),FALSE)</f>
        <v/>
      </c>
      <c r="G195" s="36" t="str">
        <f>vlookup($A195,'September 2023'!$A$2:$P$21,column(),FALSE)</f>
        <v/>
      </c>
      <c r="H195" s="36">
        <f>vlookup($A195,'September 2023'!$A$2:$P$21,column(),FALSE)</f>
        <v>0</v>
      </c>
      <c r="I195" s="39" t="str">
        <f>vlookup($A195,'September 2023'!$A$2:$P$21,column(),FALSE)</f>
        <v/>
      </c>
      <c r="J195" s="36" t="str">
        <f>vlookup($A195,'September 2023'!$A$2:$P$21,column(),FALSE)</f>
        <v/>
      </c>
      <c r="K195" s="39" t="str">
        <f>vlookup($A195,'September 2023'!$A$2:$P$21,column(),FALSE)</f>
        <v/>
      </c>
      <c r="L195" s="36" t="str">
        <f>vlookup($A195,'September 2023'!$A$2:$P$21,column(),FALSE)</f>
        <v/>
      </c>
      <c r="M195" s="39" t="str">
        <f>vlookup($A195,'September 2023'!$A$2:$P$21,column(),FALSE)</f>
        <v/>
      </c>
      <c r="N195" s="36" t="str">
        <f>vlookup($A195,'September 2023'!$A$2:$P$21,column(),FALSE)</f>
        <v/>
      </c>
      <c r="O195" s="36">
        <f>vlookup($A195,'September 2023'!$A$2:$P$21,column(),FALSE)</f>
        <v>0</v>
      </c>
      <c r="P195" s="39" t="str">
        <f>vlookup($A195,'September 2023'!$A$2:$P$21,column(),FALSE)</f>
        <v/>
      </c>
    </row>
    <row r="196">
      <c r="A196" s="38">
        <f>IF(OR(YEAR(WORKDAY($A$2,row(A194),Holidays!$B$2:$B$18))=2022,YEAR(WORKDAY($A$2,row(A194),Holidays!$B$2:$B$18))=2023),WORKDAY($A$2,row(A194),Holidays!$B$2:$B$18))</f>
        <v>45187</v>
      </c>
      <c r="B196" s="36" t="str">
        <f>vlookup($A196,'September 2023'!$A$2:$P$21,column(),FALSE)</f>
        <v/>
      </c>
      <c r="C196" s="36" t="str">
        <f>vlookup($A196,'September 2023'!$A$2:$P$21,column(),FALSE)</f>
        <v/>
      </c>
      <c r="D196" s="36">
        <f>vlookup($A196,'September 2023'!$A$2:$P$21,column(),FALSE)</f>
        <v>0</v>
      </c>
      <c r="E196" s="39" t="str">
        <f>vlookup($A196,'September 2023'!$A$2:$P$21,column(),FALSE)</f>
        <v/>
      </c>
      <c r="F196" s="36" t="str">
        <f>vlookup($A196,'September 2023'!$A$2:$P$21,column(),FALSE)</f>
        <v/>
      </c>
      <c r="G196" s="36" t="str">
        <f>vlookup($A196,'September 2023'!$A$2:$P$21,column(),FALSE)</f>
        <v/>
      </c>
      <c r="H196" s="36">
        <f>vlookup($A196,'September 2023'!$A$2:$P$21,column(),FALSE)</f>
        <v>0</v>
      </c>
      <c r="I196" s="39" t="str">
        <f>vlookup($A196,'September 2023'!$A$2:$P$21,column(),FALSE)</f>
        <v/>
      </c>
      <c r="J196" s="36" t="str">
        <f>vlookup($A196,'September 2023'!$A$2:$P$21,column(),FALSE)</f>
        <v/>
      </c>
      <c r="K196" s="39" t="str">
        <f>vlookup($A196,'September 2023'!$A$2:$P$21,column(),FALSE)</f>
        <v/>
      </c>
      <c r="L196" s="36" t="str">
        <f>vlookup($A196,'September 2023'!$A$2:$P$21,column(),FALSE)</f>
        <v/>
      </c>
      <c r="M196" s="39" t="str">
        <f>vlookup($A196,'September 2023'!$A$2:$P$21,column(),FALSE)</f>
        <v/>
      </c>
      <c r="N196" s="36" t="str">
        <f>vlookup($A196,'September 2023'!$A$2:$P$21,column(),FALSE)</f>
        <v/>
      </c>
      <c r="O196" s="36">
        <f>vlookup($A196,'September 2023'!$A$2:$P$21,column(),FALSE)</f>
        <v>0</v>
      </c>
      <c r="P196" s="39" t="str">
        <f>vlookup($A196,'September 2023'!$A$2:$P$21,column(),FALSE)</f>
        <v/>
      </c>
    </row>
    <row r="197">
      <c r="A197" s="38">
        <f>IF(OR(YEAR(WORKDAY($A$2,row(A195),Holidays!$B$2:$B$18))=2022,YEAR(WORKDAY($A$2,row(A195),Holidays!$B$2:$B$18))=2023),WORKDAY($A$2,row(A195),Holidays!$B$2:$B$18))</f>
        <v>45188</v>
      </c>
      <c r="B197" s="36" t="str">
        <f>vlookup($A197,'September 2023'!$A$2:$P$21,column(),FALSE)</f>
        <v/>
      </c>
      <c r="C197" s="36" t="str">
        <f>vlookup($A197,'September 2023'!$A$2:$P$21,column(),FALSE)</f>
        <v/>
      </c>
      <c r="D197" s="36">
        <f>vlookup($A197,'September 2023'!$A$2:$P$21,column(),FALSE)</f>
        <v>0</v>
      </c>
      <c r="E197" s="39" t="str">
        <f>vlookup($A197,'September 2023'!$A$2:$P$21,column(),FALSE)</f>
        <v/>
      </c>
      <c r="F197" s="36" t="str">
        <f>vlookup($A197,'September 2023'!$A$2:$P$21,column(),FALSE)</f>
        <v/>
      </c>
      <c r="G197" s="36" t="str">
        <f>vlookup($A197,'September 2023'!$A$2:$P$21,column(),FALSE)</f>
        <v/>
      </c>
      <c r="H197" s="36">
        <f>vlookup($A197,'September 2023'!$A$2:$P$21,column(),FALSE)</f>
        <v>0</v>
      </c>
      <c r="I197" s="39" t="str">
        <f>vlookup($A197,'September 2023'!$A$2:$P$21,column(),FALSE)</f>
        <v/>
      </c>
      <c r="J197" s="36" t="str">
        <f>vlookup($A197,'September 2023'!$A$2:$P$21,column(),FALSE)</f>
        <v/>
      </c>
      <c r="K197" s="39" t="str">
        <f>vlookup($A197,'September 2023'!$A$2:$P$21,column(),FALSE)</f>
        <v/>
      </c>
      <c r="L197" s="36" t="str">
        <f>vlookup($A197,'September 2023'!$A$2:$P$21,column(),FALSE)</f>
        <v/>
      </c>
      <c r="M197" s="39" t="str">
        <f>vlookup($A197,'September 2023'!$A$2:$P$21,column(),FALSE)</f>
        <v/>
      </c>
      <c r="N197" s="36" t="str">
        <f>vlookup($A197,'September 2023'!$A$2:$P$21,column(),FALSE)</f>
        <v/>
      </c>
      <c r="O197" s="36">
        <f>vlookup($A197,'September 2023'!$A$2:$P$21,column(),FALSE)</f>
        <v>0</v>
      </c>
      <c r="P197" s="39" t="str">
        <f>vlookup($A197,'September 2023'!$A$2:$P$21,column(),FALSE)</f>
        <v/>
      </c>
    </row>
    <row r="198">
      <c r="A198" s="38">
        <f>IF(OR(YEAR(WORKDAY($A$2,row(A196),Holidays!$B$2:$B$18))=2022,YEAR(WORKDAY($A$2,row(A196),Holidays!$B$2:$B$18))=2023),WORKDAY($A$2,row(A196),Holidays!$B$2:$B$18))</f>
        <v>45189</v>
      </c>
      <c r="B198" s="36" t="str">
        <f>vlookup($A198,'September 2023'!$A$2:$P$21,column(),FALSE)</f>
        <v/>
      </c>
      <c r="C198" s="36" t="str">
        <f>vlookup($A198,'September 2023'!$A$2:$P$21,column(),FALSE)</f>
        <v/>
      </c>
      <c r="D198" s="36">
        <f>vlookup($A198,'September 2023'!$A$2:$P$21,column(),FALSE)</f>
        <v>0</v>
      </c>
      <c r="E198" s="39" t="str">
        <f>vlookup($A198,'September 2023'!$A$2:$P$21,column(),FALSE)</f>
        <v/>
      </c>
      <c r="F198" s="36" t="str">
        <f>vlookup($A198,'September 2023'!$A$2:$P$21,column(),FALSE)</f>
        <v/>
      </c>
      <c r="G198" s="36" t="str">
        <f>vlookup($A198,'September 2023'!$A$2:$P$21,column(),FALSE)</f>
        <v/>
      </c>
      <c r="H198" s="36">
        <f>vlookup($A198,'September 2023'!$A$2:$P$21,column(),FALSE)</f>
        <v>0</v>
      </c>
      <c r="I198" s="39" t="str">
        <f>vlookup($A198,'September 2023'!$A$2:$P$21,column(),FALSE)</f>
        <v/>
      </c>
      <c r="J198" s="36" t="str">
        <f>vlookup($A198,'September 2023'!$A$2:$P$21,column(),FALSE)</f>
        <v/>
      </c>
      <c r="K198" s="39" t="str">
        <f>vlookup($A198,'September 2023'!$A$2:$P$21,column(),FALSE)</f>
        <v/>
      </c>
      <c r="L198" s="36" t="str">
        <f>vlookup($A198,'September 2023'!$A$2:$P$21,column(),FALSE)</f>
        <v/>
      </c>
      <c r="M198" s="39" t="str">
        <f>vlookup($A198,'September 2023'!$A$2:$P$21,column(),FALSE)</f>
        <v/>
      </c>
      <c r="N198" s="36" t="str">
        <f>vlookup($A198,'September 2023'!$A$2:$P$21,column(),FALSE)</f>
        <v/>
      </c>
      <c r="O198" s="36">
        <f>vlookup($A198,'September 2023'!$A$2:$P$21,column(),FALSE)</f>
        <v>0</v>
      </c>
      <c r="P198" s="39" t="str">
        <f>vlookup($A198,'September 2023'!$A$2:$P$21,column(),FALSE)</f>
        <v/>
      </c>
    </row>
    <row r="199">
      <c r="A199" s="38">
        <f>IF(OR(YEAR(WORKDAY($A$2,row(A197),Holidays!$B$2:$B$18))=2022,YEAR(WORKDAY($A$2,row(A197),Holidays!$B$2:$B$18))=2023),WORKDAY($A$2,row(A197),Holidays!$B$2:$B$18))</f>
        <v>45190</v>
      </c>
      <c r="B199" s="36" t="str">
        <f>vlookup($A199,'September 2023'!$A$2:$P$21,column(),FALSE)</f>
        <v/>
      </c>
      <c r="C199" s="36" t="str">
        <f>vlookup($A199,'September 2023'!$A$2:$P$21,column(),FALSE)</f>
        <v/>
      </c>
      <c r="D199" s="36">
        <f>vlookup($A199,'September 2023'!$A$2:$P$21,column(),FALSE)</f>
        <v>0</v>
      </c>
      <c r="E199" s="39" t="str">
        <f>vlookup($A199,'September 2023'!$A$2:$P$21,column(),FALSE)</f>
        <v/>
      </c>
      <c r="F199" s="36" t="str">
        <f>vlookup($A199,'September 2023'!$A$2:$P$21,column(),FALSE)</f>
        <v/>
      </c>
      <c r="G199" s="36" t="str">
        <f>vlookup($A199,'September 2023'!$A$2:$P$21,column(),FALSE)</f>
        <v/>
      </c>
      <c r="H199" s="36">
        <f>vlookup($A199,'September 2023'!$A$2:$P$21,column(),FALSE)</f>
        <v>0</v>
      </c>
      <c r="I199" s="39" t="str">
        <f>vlookup($A199,'September 2023'!$A$2:$P$21,column(),FALSE)</f>
        <v/>
      </c>
      <c r="J199" s="36" t="str">
        <f>vlookup($A199,'September 2023'!$A$2:$P$21,column(),FALSE)</f>
        <v/>
      </c>
      <c r="K199" s="39" t="str">
        <f>vlookup($A199,'September 2023'!$A$2:$P$21,column(),FALSE)</f>
        <v/>
      </c>
      <c r="L199" s="36" t="str">
        <f>vlookup($A199,'September 2023'!$A$2:$P$21,column(),FALSE)</f>
        <v/>
      </c>
      <c r="M199" s="39" t="str">
        <f>vlookup($A199,'September 2023'!$A$2:$P$21,column(),FALSE)</f>
        <v/>
      </c>
      <c r="N199" s="36" t="str">
        <f>vlookup($A199,'September 2023'!$A$2:$P$21,column(),FALSE)</f>
        <v/>
      </c>
      <c r="O199" s="36">
        <f>vlookup($A199,'September 2023'!$A$2:$P$21,column(),FALSE)</f>
        <v>0</v>
      </c>
      <c r="P199" s="39" t="str">
        <f>vlookup($A199,'September 2023'!$A$2:$P$21,column(),FALSE)</f>
        <v/>
      </c>
    </row>
    <row r="200">
      <c r="A200" s="38">
        <f>IF(OR(YEAR(WORKDAY($A$2,row(A198),Holidays!$B$2:$B$18))=2022,YEAR(WORKDAY($A$2,row(A198),Holidays!$B$2:$B$18))=2023),WORKDAY($A$2,row(A198),Holidays!$B$2:$B$18))</f>
        <v>45191</v>
      </c>
      <c r="B200" s="36" t="str">
        <f>vlookup($A200,'September 2023'!$A$2:$P$21,column(),FALSE)</f>
        <v/>
      </c>
      <c r="C200" s="36" t="str">
        <f>vlookup($A200,'September 2023'!$A$2:$P$21,column(),FALSE)</f>
        <v/>
      </c>
      <c r="D200" s="36">
        <f>vlookup($A200,'September 2023'!$A$2:$P$21,column(),FALSE)</f>
        <v>0</v>
      </c>
      <c r="E200" s="39" t="str">
        <f>vlookup($A200,'September 2023'!$A$2:$P$21,column(),FALSE)</f>
        <v/>
      </c>
      <c r="F200" s="36" t="str">
        <f>vlookup($A200,'September 2023'!$A$2:$P$21,column(),FALSE)</f>
        <v/>
      </c>
      <c r="G200" s="36" t="str">
        <f>vlookup($A200,'September 2023'!$A$2:$P$21,column(),FALSE)</f>
        <v/>
      </c>
      <c r="H200" s="36">
        <f>vlookup($A200,'September 2023'!$A$2:$P$21,column(),FALSE)</f>
        <v>0</v>
      </c>
      <c r="I200" s="39" t="str">
        <f>vlookup($A200,'September 2023'!$A$2:$P$21,column(),FALSE)</f>
        <v/>
      </c>
      <c r="J200" s="36" t="str">
        <f>vlookup($A200,'September 2023'!$A$2:$P$21,column(),FALSE)</f>
        <v/>
      </c>
      <c r="K200" s="39" t="str">
        <f>vlookup($A200,'September 2023'!$A$2:$P$21,column(),FALSE)</f>
        <v/>
      </c>
      <c r="L200" s="36" t="str">
        <f>vlookup($A200,'September 2023'!$A$2:$P$21,column(),FALSE)</f>
        <v/>
      </c>
      <c r="M200" s="39" t="str">
        <f>vlookup($A200,'September 2023'!$A$2:$P$21,column(),FALSE)</f>
        <v/>
      </c>
      <c r="N200" s="36" t="str">
        <f>vlookup($A200,'September 2023'!$A$2:$P$21,column(),FALSE)</f>
        <v/>
      </c>
      <c r="O200" s="36">
        <f>vlookup($A200,'September 2023'!$A$2:$P$21,column(),FALSE)</f>
        <v>0</v>
      </c>
      <c r="P200" s="39" t="str">
        <f>vlookup($A200,'September 2023'!$A$2:$P$21,column(),FALSE)</f>
        <v/>
      </c>
    </row>
    <row r="201">
      <c r="A201" s="38">
        <f>IF(OR(YEAR(WORKDAY($A$2,row(A199),Holidays!$B$2:$B$18))=2022,YEAR(WORKDAY($A$2,row(A199),Holidays!$B$2:$B$18))=2023),WORKDAY($A$2,row(A199),Holidays!$B$2:$B$18))</f>
        <v>45194</v>
      </c>
      <c r="B201" s="36" t="str">
        <f>vlookup($A201,'September 2023'!$A$2:$P$21,column(),FALSE)</f>
        <v/>
      </c>
      <c r="C201" s="36" t="str">
        <f>vlookup($A201,'September 2023'!$A$2:$P$21,column(),FALSE)</f>
        <v/>
      </c>
      <c r="D201" s="36">
        <f>vlookup($A201,'September 2023'!$A$2:$P$21,column(),FALSE)</f>
        <v>0</v>
      </c>
      <c r="E201" s="39" t="str">
        <f>vlookup($A201,'September 2023'!$A$2:$P$21,column(),FALSE)</f>
        <v/>
      </c>
      <c r="F201" s="36" t="str">
        <f>vlookup($A201,'September 2023'!$A$2:$P$21,column(),FALSE)</f>
        <v/>
      </c>
      <c r="G201" s="36" t="str">
        <f>vlookup($A201,'September 2023'!$A$2:$P$21,column(),FALSE)</f>
        <v/>
      </c>
      <c r="H201" s="36">
        <f>vlookup($A201,'September 2023'!$A$2:$P$21,column(),FALSE)</f>
        <v>0</v>
      </c>
      <c r="I201" s="39" t="str">
        <f>vlookup($A201,'September 2023'!$A$2:$P$21,column(),FALSE)</f>
        <v/>
      </c>
      <c r="J201" s="36" t="str">
        <f>vlookup($A201,'September 2023'!$A$2:$P$21,column(),FALSE)</f>
        <v/>
      </c>
      <c r="K201" s="39" t="str">
        <f>vlookup($A201,'September 2023'!$A$2:$P$21,column(),FALSE)</f>
        <v/>
      </c>
      <c r="L201" s="36" t="str">
        <f>vlookup($A201,'September 2023'!$A$2:$P$21,column(),FALSE)</f>
        <v/>
      </c>
      <c r="M201" s="39" t="str">
        <f>vlookup($A201,'September 2023'!$A$2:$P$21,column(),FALSE)</f>
        <v/>
      </c>
      <c r="N201" s="36" t="str">
        <f>vlookup($A201,'September 2023'!$A$2:$P$21,column(),FALSE)</f>
        <v/>
      </c>
      <c r="O201" s="36">
        <f>vlookup($A201,'September 2023'!$A$2:$P$21,column(),FALSE)</f>
        <v>0</v>
      </c>
      <c r="P201" s="39" t="str">
        <f>vlookup($A201,'September 2023'!$A$2:$P$21,column(),FALSE)</f>
        <v/>
      </c>
    </row>
    <row r="202">
      <c r="A202" s="38">
        <f>IF(OR(YEAR(WORKDAY($A$2,row(A200),Holidays!$B$2:$B$18))=2022,YEAR(WORKDAY($A$2,row(A200),Holidays!$B$2:$B$18))=2023),WORKDAY($A$2,row(A200),Holidays!$B$2:$B$18))</f>
        <v>45195</v>
      </c>
      <c r="B202" s="36" t="str">
        <f>vlookup($A202,'September 2023'!$A$2:$P$21,column(),FALSE)</f>
        <v/>
      </c>
      <c r="C202" s="36" t="str">
        <f>vlookup($A202,'September 2023'!$A$2:$P$21,column(),FALSE)</f>
        <v/>
      </c>
      <c r="D202" s="36">
        <f>vlookup($A202,'September 2023'!$A$2:$P$21,column(),FALSE)</f>
        <v>0</v>
      </c>
      <c r="E202" s="39" t="str">
        <f>vlookup($A202,'September 2023'!$A$2:$P$21,column(),FALSE)</f>
        <v/>
      </c>
      <c r="F202" s="36" t="str">
        <f>vlookup($A202,'September 2023'!$A$2:$P$21,column(),FALSE)</f>
        <v/>
      </c>
      <c r="G202" s="36" t="str">
        <f>vlookup($A202,'September 2023'!$A$2:$P$21,column(),FALSE)</f>
        <v/>
      </c>
      <c r="H202" s="36">
        <f>vlookup($A202,'September 2023'!$A$2:$P$21,column(),FALSE)</f>
        <v>0</v>
      </c>
      <c r="I202" s="39" t="str">
        <f>vlookup($A202,'September 2023'!$A$2:$P$21,column(),FALSE)</f>
        <v/>
      </c>
      <c r="J202" s="36" t="str">
        <f>vlookup($A202,'September 2023'!$A$2:$P$21,column(),FALSE)</f>
        <v/>
      </c>
      <c r="K202" s="39" t="str">
        <f>vlookup($A202,'September 2023'!$A$2:$P$21,column(),FALSE)</f>
        <v/>
      </c>
      <c r="L202" s="36" t="str">
        <f>vlookup($A202,'September 2023'!$A$2:$P$21,column(),FALSE)</f>
        <v/>
      </c>
      <c r="M202" s="39" t="str">
        <f>vlookup($A202,'September 2023'!$A$2:$P$21,column(),FALSE)</f>
        <v/>
      </c>
      <c r="N202" s="36" t="str">
        <f>vlookup($A202,'September 2023'!$A$2:$P$21,column(),FALSE)</f>
        <v/>
      </c>
      <c r="O202" s="36">
        <f>vlookup($A202,'September 2023'!$A$2:$P$21,column(),FALSE)</f>
        <v>0</v>
      </c>
      <c r="P202" s="39" t="str">
        <f>vlookup($A202,'September 2023'!$A$2:$P$21,column(),FALSE)</f>
        <v/>
      </c>
    </row>
    <row r="203">
      <c r="A203" s="38">
        <f>IF(OR(YEAR(WORKDAY($A$2,row(A201),Holidays!$B$2:$B$18))=2022,YEAR(WORKDAY($A$2,row(A201),Holidays!$B$2:$B$18))=2023),WORKDAY($A$2,row(A201),Holidays!$B$2:$B$18))</f>
        <v>45196</v>
      </c>
      <c r="B203" s="36" t="str">
        <f>vlookup($A203,'September 2023'!$A$2:$P$21,column(),FALSE)</f>
        <v/>
      </c>
      <c r="C203" s="36" t="str">
        <f>vlookup($A203,'September 2023'!$A$2:$P$21,column(),FALSE)</f>
        <v/>
      </c>
      <c r="D203" s="36">
        <f>vlookup($A203,'September 2023'!$A$2:$P$21,column(),FALSE)</f>
        <v>0</v>
      </c>
      <c r="E203" s="39" t="str">
        <f>vlookup($A203,'September 2023'!$A$2:$P$21,column(),FALSE)</f>
        <v/>
      </c>
      <c r="F203" s="36" t="str">
        <f>vlookup($A203,'September 2023'!$A$2:$P$21,column(),FALSE)</f>
        <v/>
      </c>
      <c r="G203" s="36" t="str">
        <f>vlookup($A203,'September 2023'!$A$2:$P$21,column(),FALSE)</f>
        <v/>
      </c>
      <c r="H203" s="36">
        <f>vlookup($A203,'September 2023'!$A$2:$P$21,column(),FALSE)</f>
        <v>0</v>
      </c>
      <c r="I203" s="39" t="str">
        <f>vlookup($A203,'September 2023'!$A$2:$P$21,column(),FALSE)</f>
        <v/>
      </c>
      <c r="J203" s="36" t="str">
        <f>vlookup($A203,'September 2023'!$A$2:$P$21,column(),FALSE)</f>
        <v/>
      </c>
      <c r="K203" s="39" t="str">
        <f>vlookup($A203,'September 2023'!$A$2:$P$21,column(),FALSE)</f>
        <v/>
      </c>
      <c r="L203" s="36" t="str">
        <f>vlookup($A203,'September 2023'!$A$2:$P$21,column(),FALSE)</f>
        <v/>
      </c>
      <c r="M203" s="39" t="str">
        <f>vlookup($A203,'September 2023'!$A$2:$P$21,column(),FALSE)</f>
        <v/>
      </c>
      <c r="N203" s="36" t="str">
        <f>vlookup($A203,'September 2023'!$A$2:$P$21,column(),FALSE)</f>
        <v/>
      </c>
      <c r="O203" s="36">
        <f>vlookup($A203,'September 2023'!$A$2:$P$21,column(),FALSE)</f>
        <v>0</v>
      </c>
      <c r="P203" s="39" t="str">
        <f>vlookup($A203,'September 2023'!$A$2:$P$21,column(),FALSE)</f>
        <v/>
      </c>
    </row>
    <row r="204">
      <c r="A204" s="38">
        <f>IF(OR(YEAR(WORKDAY($A$2,row(A202),Holidays!$B$2:$B$18))=2022,YEAR(WORKDAY($A$2,row(A202),Holidays!$B$2:$B$18))=2023),WORKDAY($A$2,row(A202),Holidays!$B$2:$B$18))</f>
        <v>45197</v>
      </c>
      <c r="B204" s="36" t="str">
        <f>vlookup($A204,'September 2023'!$A$2:$P$21,column(),FALSE)</f>
        <v/>
      </c>
      <c r="C204" s="36" t="str">
        <f>vlookup($A204,'September 2023'!$A$2:$P$21,column(),FALSE)</f>
        <v/>
      </c>
      <c r="D204" s="36">
        <f>vlookup($A204,'September 2023'!$A$2:$P$21,column(),FALSE)</f>
        <v>0</v>
      </c>
      <c r="E204" s="39" t="str">
        <f>vlookup($A204,'September 2023'!$A$2:$P$21,column(),FALSE)</f>
        <v/>
      </c>
      <c r="F204" s="36" t="str">
        <f>vlookup($A204,'September 2023'!$A$2:$P$21,column(),FALSE)</f>
        <v/>
      </c>
      <c r="G204" s="36" t="str">
        <f>vlookup($A204,'September 2023'!$A$2:$P$21,column(),FALSE)</f>
        <v/>
      </c>
      <c r="H204" s="36">
        <f>vlookup($A204,'September 2023'!$A$2:$P$21,column(),FALSE)</f>
        <v>0</v>
      </c>
      <c r="I204" s="39" t="str">
        <f>vlookup($A204,'September 2023'!$A$2:$P$21,column(),FALSE)</f>
        <v/>
      </c>
      <c r="J204" s="36" t="str">
        <f>vlookup($A204,'September 2023'!$A$2:$P$21,column(),FALSE)</f>
        <v/>
      </c>
      <c r="K204" s="39" t="str">
        <f>vlookup($A204,'September 2023'!$A$2:$P$21,column(),FALSE)</f>
        <v/>
      </c>
      <c r="L204" s="36" t="str">
        <f>vlookup($A204,'September 2023'!$A$2:$P$21,column(),FALSE)</f>
        <v/>
      </c>
      <c r="M204" s="39" t="str">
        <f>vlookup($A204,'September 2023'!$A$2:$P$21,column(),FALSE)</f>
        <v/>
      </c>
      <c r="N204" s="36" t="str">
        <f>vlookup($A204,'September 2023'!$A$2:$P$21,column(),FALSE)</f>
        <v/>
      </c>
      <c r="O204" s="36">
        <f>vlookup($A204,'September 2023'!$A$2:$P$21,column(),FALSE)</f>
        <v>0</v>
      </c>
      <c r="P204" s="39" t="str">
        <f>vlookup($A204,'September 2023'!$A$2:$P$21,column(),FALSE)</f>
        <v/>
      </c>
    </row>
    <row r="205">
      <c r="A205" s="38">
        <f>IF(OR(YEAR(WORKDAY($A$2,row(A203),Holidays!$B$2:$B$18))=2022,YEAR(WORKDAY($A$2,row(A203),Holidays!$B$2:$B$18))=2023),WORKDAY($A$2,row(A203),Holidays!$B$2:$B$18))</f>
        <v>45198</v>
      </c>
      <c r="B205" s="36" t="str">
        <f>vlookup($A205,'September 2023'!$A$2:$P$21,column(),FALSE)</f>
        <v/>
      </c>
      <c r="C205" s="36" t="str">
        <f>vlookup($A205,'September 2023'!$A$2:$P$21,column(),FALSE)</f>
        <v/>
      </c>
      <c r="D205" s="36">
        <f>vlookup($A205,'September 2023'!$A$2:$P$21,column(),FALSE)</f>
        <v>0</v>
      </c>
      <c r="E205" s="39" t="str">
        <f>vlookup($A205,'September 2023'!$A$2:$P$21,column(),FALSE)</f>
        <v/>
      </c>
      <c r="F205" s="36" t="str">
        <f>vlookup($A205,'September 2023'!$A$2:$P$21,column(),FALSE)</f>
        <v/>
      </c>
      <c r="G205" s="36" t="str">
        <f>vlookup($A205,'September 2023'!$A$2:$P$21,column(),FALSE)</f>
        <v/>
      </c>
      <c r="H205" s="36">
        <f>vlookup($A205,'September 2023'!$A$2:$P$21,column(),FALSE)</f>
        <v>0</v>
      </c>
      <c r="I205" s="39" t="str">
        <f>vlookup($A205,'September 2023'!$A$2:$P$21,column(),FALSE)</f>
        <v/>
      </c>
      <c r="J205" s="36" t="str">
        <f>vlookup($A205,'September 2023'!$A$2:$P$21,column(),FALSE)</f>
        <v/>
      </c>
      <c r="K205" s="39" t="str">
        <f>vlookup($A205,'September 2023'!$A$2:$P$21,column(),FALSE)</f>
        <v/>
      </c>
      <c r="L205" s="36" t="str">
        <f>vlookup($A205,'September 2023'!$A$2:$P$21,column(),FALSE)</f>
        <v/>
      </c>
      <c r="M205" s="39" t="str">
        <f>vlookup($A205,'September 2023'!$A$2:$P$21,column(),FALSE)</f>
        <v/>
      </c>
      <c r="N205" s="36" t="str">
        <f>vlookup($A205,'September 2023'!$A$2:$P$21,column(),FALSE)</f>
        <v/>
      </c>
      <c r="O205" s="36">
        <f>vlookup($A205,'September 2023'!$A$2:$P$21,column(),FALSE)</f>
        <v>0</v>
      </c>
      <c r="P205" s="39" t="str">
        <f>vlookup($A205,'September 2023'!$A$2:$P$21,column(),FALSE)</f>
        <v/>
      </c>
    </row>
    <row r="206">
      <c r="A206" s="38">
        <f>IF(OR(YEAR(WORKDAY($A$2,row(A204),Holidays!$B$2:$B$18))=2022,YEAR(WORKDAY($A$2,row(A204),Holidays!$B$2:$B$18))=2023),WORKDAY($A$2,row(A204),Holidays!$B$2:$B$18))</f>
        <v>45201</v>
      </c>
      <c r="B206" s="36" t="str">
        <f>vlookup($A206,'October 2023'!$A$2:$P$22,column(),FALSE)</f>
        <v/>
      </c>
      <c r="C206" s="36" t="str">
        <f>vlookup($A206,'October 2023'!$A$2:$P$22,column(),FALSE)</f>
        <v/>
      </c>
      <c r="D206" s="36">
        <f>vlookup($A206,'October 2023'!$A$2:$P$22,column(),FALSE)</f>
        <v>0</v>
      </c>
      <c r="E206" s="39" t="str">
        <f>vlookup($A206,'October 2023'!$A$2:$P$22,column(),FALSE)</f>
        <v/>
      </c>
      <c r="F206" s="36" t="str">
        <f>vlookup($A206,'October 2023'!$A$2:$P$22,column(),FALSE)</f>
        <v/>
      </c>
      <c r="G206" s="36" t="str">
        <f>vlookup($A206,'October 2023'!$A$2:$P$22,column(),FALSE)</f>
        <v/>
      </c>
      <c r="H206" s="36">
        <f>vlookup($A206,'October 2023'!$A$2:$P$22,column(),FALSE)</f>
        <v>0</v>
      </c>
      <c r="I206" s="39" t="str">
        <f>vlookup($A206,'October 2023'!$A$2:$P$22,column(),FALSE)</f>
        <v/>
      </c>
      <c r="J206" s="36" t="str">
        <f>vlookup($A206,'October 2023'!$A$2:$P$22,column(),FALSE)</f>
        <v/>
      </c>
      <c r="K206" s="39" t="str">
        <f>vlookup($A206,'October 2023'!$A$2:$P$22,column(),FALSE)</f>
        <v/>
      </c>
      <c r="L206" s="36" t="str">
        <f>vlookup($A206,'October 2023'!$A$2:$P$22,column(),FALSE)</f>
        <v/>
      </c>
      <c r="M206" s="39" t="str">
        <f>vlookup($A206,'October 2023'!$A$2:$P$22,column(),FALSE)</f>
        <v/>
      </c>
      <c r="N206" s="36" t="str">
        <f>vlookup($A206,'October 2023'!$A$2:$P$22,column(),FALSE)</f>
        <v/>
      </c>
      <c r="O206" s="36">
        <f>vlookup($A206,'October 2023'!$A$2:$P$22,column(),FALSE)</f>
        <v>0</v>
      </c>
      <c r="P206" s="39" t="str">
        <f>vlookup($A206,'October 2023'!$A$2:$P$22,column(),FALSE)</f>
        <v/>
      </c>
    </row>
    <row r="207">
      <c r="A207" s="38">
        <f>IF(OR(YEAR(WORKDAY($A$2,row(A205),Holidays!$B$2:$B$18))=2022,YEAR(WORKDAY($A$2,row(A205),Holidays!$B$2:$B$18))=2023),WORKDAY($A$2,row(A205),Holidays!$B$2:$B$18))</f>
        <v>45202</v>
      </c>
      <c r="B207" s="36" t="str">
        <f>vlookup($A207,'October 2023'!$A$2:$P$22,column(),FALSE)</f>
        <v/>
      </c>
      <c r="C207" s="36" t="str">
        <f>vlookup($A207,'October 2023'!$A$2:$P$22,column(),FALSE)</f>
        <v/>
      </c>
      <c r="D207" s="36">
        <f>vlookup($A207,'October 2023'!$A$2:$P$22,column(),FALSE)</f>
        <v>0</v>
      </c>
      <c r="E207" s="39" t="str">
        <f>vlookup($A207,'October 2023'!$A$2:$P$22,column(),FALSE)</f>
        <v/>
      </c>
      <c r="F207" s="36" t="str">
        <f>vlookup($A207,'October 2023'!$A$2:$P$22,column(),FALSE)</f>
        <v/>
      </c>
      <c r="G207" s="36" t="str">
        <f>vlookup($A207,'October 2023'!$A$2:$P$22,column(),FALSE)</f>
        <v/>
      </c>
      <c r="H207" s="36">
        <f>vlookup($A207,'October 2023'!$A$2:$P$22,column(),FALSE)</f>
        <v>0</v>
      </c>
      <c r="I207" s="39" t="str">
        <f>vlookup($A207,'October 2023'!$A$2:$P$22,column(),FALSE)</f>
        <v/>
      </c>
      <c r="J207" s="36" t="str">
        <f>vlookup($A207,'October 2023'!$A$2:$P$22,column(),FALSE)</f>
        <v/>
      </c>
      <c r="K207" s="39" t="str">
        <f>vlookup($A207,'October 2023'!$A$2:$P$22,column(),FALSE)</f>
        <v/>
      </c>
      <c r="L207" s="36" t="str">
        <f>vlookup($A207,'October 2023'!$A$2:$P$22,column(),FALSE)</f>
        <v/>
      </c>
      <c r="M207" s="39" t="str">
        <f>vlookup($A207,'October 2023'!$A$2:$P$22,column(),FALSE)</f>
        <v/>
      </c>
      <c r="N207" s="36" t="str">
        <f>vlookup($A207,'October 2023'!$A$2:$P$22,column(),FALSE)</f>
        <v/>
      </c>
      <c r="O207" s="36">
        <f>vlookup($A207,'October 2023'!$A$2:$P$22,column(),FALSE)</f>
        <v>0</v>
      </c>
      <c r="P207" s="39" t="str">
        <f>vlookup($A207,'October 2023'!$A$2:$P$22,column(),FALSE)</f>
        <v/>
      </c>
    </row>
    <row r="208">
      <c r="A208" s="38">
        <f>IF(OR(YEAR(WORKDAY($A$2,row(A206),Holidays!$B$2:$B$18))=2022,YEAR(WORKDAY($A$2,row(A206),Holidays!$B$2:$B$18))=2023),WORKDAY($A$2,row(A206),Holidays!$B$2:$B$18))</f>
        <v>45203</v>
      </c>
      <c r="B208" s="36" t="str">
        <f>vlookup($A208,'October 2023'!$A$2:$P$22,column(),FALSE)</f>
        <v/>
      </c>
      <c r="C208" s="36" t="str">
        <f>vlookup($A208,'October 2023'!$A$2:$P$22,column(),FALSE)</f>
        <v/>
      </c>
      <c r="D208" s="36">
        <f>vlookup($A208,'October 2023'!$A$2:$P$22,column(),FALSE)</f>
        <v>0</v>
      </c>
      <c r="E208" s="39" t="str">
        <f>vlookup($A208,'October 2023'!$A$2:$P$22,column(),FALSE)</f>
        <v/>
      </c>
      <c r="F208" s="36" t="str">
        <f>vlookup($A208,'October 2023'!$A$2:$P$22,column(),FALSE)</f>
        <v/>
      </c>
      <c r="G208" s="36" t="str">
        <f>vlookup($A208,'October 2023'!$A$2:$P$22,column(),FALSE)</f>
        <v/>
      </c>
      <c r="H208" s="36">
        <f>vlookup($A208,'October 2023'!$A$2:$P$22,column(),FALSE)</f>
        <v>0</v>
      </c>
      <c r="I208" s="39" t="str">
        <f>vlookup($A208,'October 2023'!$A$2:$P$22,column(),FALSE)</f>
        <v/>
      </c>
      <c r="J208" s="36" t="str">
        <f>vlookup($A208,'October 2023'!$A$2:$P$22,column(),FALSE)</f>
        <v/>
      </c>
      <c r="K208" s="39" t="str">
        <f>vlookup($A208,'October 2023'!$A$2:$P$22,column(),FALSE)</f>
        <v/>
      </c>
      <c r="L208" s="36" t="str">
        <f>vlookup($A208,'October 2023'!$A$2:$P$22,column(),FALSE)</f>
        <v/>
      </c>
      <c r="M208" s="39" t="str">
        <f>vlookup($A208,'October 2023'!$A$2:$P$22,column(),FALSE)</f>
        <v/>
      </c>
      <c r="N208" s="36" t="str">
        <f>vlookup($A208,'October 2023'!$A$2:$P$22,column(),FALSE)</f>
        <v/>
      </c>
      <c r="O208" s="36">
        <f>vlookup($A208,'October 2023'!$A$2:$P$22,column(),FALSE)</f>
        <v>0</v>
      </c>
      <c r="P208" s="39" t="str">
        <f>vlookup($A208,'October 2023'!$A$2:$P$22,column(),FALSE)</f>
        <v/>
      </c>
    </row>
    <row r="209">
      <c r="A209" s="38">
        <f>IF(OR(YEAR(WORKDAY($A$2,row(A207),Holidays!$B$2:$B$18))=2022,YEAR(WORKDAY($A$2,row(A207),Holidays!$B$2:$B$18))=2023),WORKDAY($A$2,row(A207),Holidays!$B$2:$B$18))</f>
        <v>45204</v>
      </c>
      <c r="B209" s="36" t="str">
        <f>vlookup($A209,'October 2023'!$A$2:$P$22,column(),FALSE)</f>
        <v/>
      </c>
      <c r="C209" s="36" t="str">
        <f>vlookup($A209,'October 2023'!$A$2:$P$22,column(),FALSE)</f>
        <v/>
      </c>
      <c r="D209" s="36">
        <f>vlookup($A209,'October 2023'!$A$2:$P$22,column(),FALSE)</f>
        <v>0</v>
      </c>
      <c r="E209" s="39" t="str">
        <f>vlookup($A209,'October 2023'!$A$2:$P$22,column(),FALSE)</f>
        <v/>
      </c>
      <c r="F209" s="36" t="str">
        <f>vlookup($A209,'October 2023'!$A$2:$P$22,column(),FALSE)</f>
        <v/>
      </c>
      <c r="G209" s="36" t="str">
        <f>vlookup($A209,'October 2023'!$A$2:$P$22,column(),FALSE)</f>
        <v/>
      </c>
      <c r="H209" s="36">
        <f>vlookup($A209,'October 2023'!$A$2:$P$22,column(),FALSE)</f>
        <v>0</v>
      </c>
      <c r="I209" s="39" t="str">
        <f>vlookup($A209,'October 2023'!$A$2:$P$22,column(),FALSE)</f>
        <v/>
      </c>
      <c r="J209" s="36" t="str">
        <f>vlookup($A209,'October 2023'!$A$2:$P$22,column(),FALSE)</f>
        <v/>
      </c>
      <c r="K209" s="39" t="str">
        <f>vlookup($A209,'October 2023'!$A$2:$P$22,column(),FALSE)</f>
        <v/>
      </c>
      <c r="L209" s="36" t="str">
        <f>vlookup($A209,'October 2023'!$A$2:$P$22,column(),FALSE)</f>
        <v/>
      </c>
      <c r="M209" s="39" t="str">
        <f>vlookup($A209,'October 2023'!$A$2:$P$22,column(),FALSE)</f>
        <v/>
      </c>
      <c r="N209" s="36" t="str">
        <f>vlookup($A209,'October 2023'!$A$2:$P$22,column(),FALSE)</f>
        <v/>
      </c>
      <c r="O209" s="36">
        <f>vlookup($A209,'October 2023'!$A$2:$P$22,column(),FALSE)</f>
        <v>0</v>
      </c>
      <c r="P209" s="39" t="str">
        <f>vlookup($A209,'October 2023'!$A$2:$P$22,column(),FALSE)</f>
        <v/>
      </c>
    </row>
    <row r="210">
      <c r="A210" s="38">
        <f>IF(OR(YEAR(WORKDAY($A$2,row(A208),Holidays!$B$2:$B$18))=2022,YEAR(WORKDAY($A$2,row(A208),Holidays!$B$2:$B$18))=2023),WORKDAY($A$2,row(A208),Holidays!$B$2:$B$18))</f>
        <v>45205</v>
      </c>
      <c r="B210" s="36" t="str">
        <f>vlookup($A210,'October 2023'!$A$2:$P$22,column(),FALSE)</f>
        <v/>
      </c>
      <c r="C210" s="36" t="str">
        <f>vlookup($A210,'October 2023'!$A$2:$P$22,column(),FALSE)</f>
        <v/>
      </c>
      <c r="D210" s="36">
        <f>vlookup($A210,'October 2023'!$A$2:$P$22,column(),FALSE)</f>
        <v>0</v>
      </c>
      <c r="E210" s="39" t="str">
        <f>vlookup($A210,'October 2023'!$A$2:$P$22,column(),FALSE)</f>
        <v/>
      </c>
      <c r="F210" s="36" t="str">
        <f>vlookup($A210,'October 2023'!$A$2:$P$22,column(),FALSE)</f>
        <v/>
      </c>
      <c r="G210" s="36" t="str">
        <f>vlookup($A210,'October 2023'!$A$2:$P$22,column(),FALSE)</f>
        <v/>
      </c>
      <c r="H210" s="36">
        <f>vlookup($A210,'October 2023'!$A$2:$P$22,column(),FALSE)</f>
        <v>0</v>
      </c>
      <c r="I210" s="39" t="str">
        <f>vlookup($A210,'October 2023'!$A$2:$P$22,column(),FALSE)</f>
        <v/>
      </c>
      <c r="J210" s="36" t="str">
        <f>vlookup($A210,'October 2023'!$A$2:$P$22,column(),FALSE)</f>
        <v/>
      </c>
      <c r="K210" s="39" t="str">
        <f>vlookup($A210,'October 2023'!$A$2:$P$22,column(),FALSE)</f>
        <v/>
      </c>
      <c r="L210" s="36" t="str">
        <f>vlookup($A210,'October 2023'!$A$2:$P$22,column(),FALSE)</f>
        <v/>
      </c>
      <c r="M210" s="39" t="str">
        <f>vlookup($A210,'October 2023'!$A$2:$P$22,column(),FALSE)</f>
        <v/>
      </c>
      <c r="N210" s="36" t="str">
        <f>vlookup($A210,'October 2023'!$A$2:$P$22,column(),FALSE)</f>
        <v/>
      </c>
      <c r="O210" s="36">
        <f>vlookup($A210,'October 2023'!$A$2:$P$22,column(),FALSE)</f>
        <v>0</v>
      </c>
      <c r="P210" s="39" t="str">
        <f>vlookup($A210,'October 2023'!$A$2:$P$22,column(),FALSE)</f>
        <v/>
      </c>
    </row>
    <row r="211">
      <c r="A211" s="38">
        <f>IF(OR(YEAR(WORKDAY($A$2,row(A209),Holidays!$B$2:$B$18))=2022,YEAR(WORKDAY($A$2,row(A209),Holidays!$B$2:$B$18))=2023),WORKDAY($A$2,row(A209),Holidays!$B$2:$B$18))</f>
        <v>45209</v>
      </c>
      <c r="B211" s="36" t="str">
        <f>vlookup($A211,'October 2023'!$A$2:$P$22,column(),FALSE)</f>
        <v/>
      </c>
      <c r="C211" s="36" t="str">
        <f>vlookup($A211,'October 2023'!$A$2:$P$22,column(),FALSE)</f>
        <v/>
      </c>
      <c r="D211" s="36">
        <f>vlookup($A211,'October 2023'!$A$2:$P$22,column(),FALSE)</f>
        <v>0</v>
      </c>
      <c r="E211" s="39" t="str">
        <f>vlookup($A211,'October 2023'!$A$2:$P$22,column(),FALSE)</f>
        <v/>
      </c>
      <c r="F211" s="36" t="str">
        <f>vlookup($A211,'October 2023'!$A$2:$P$22,column(),FALSE)</f>
        <v/>
      </c>
      <c r="G211" s="36" t="str">
        <f>vlookup($A211,'October 2023'!$A$2:$P$22,column(),FALSE)</f>
        <v/>
      </c>
      <c r="H211" s="36">
        <f>vlookup($A211,'October 2023'!$A$2:$P$22,column(),FALSE)</f>
        <v>0</v>
      </c>
      <c r="I211" s="39" t="str">
        <f>vlookup($A211,'October 2023'!$A$2:$P$22,column(),FALSE)</f>
        <v/>
      </c>
      <c r="J211" s="36" t="str">
        <f>vlookup($A211,'October 2023'!$A$2:$P$22,column(),FALSE)</f>
        <v/>
      </c>
      <c r="K211" s="39" t="str">
        <f>vlookup($A211,'October 2023'!$A$2:$P$22,column(),FALSE)</f>
        <v/>
      </c>
      <c r="L211" s="36" t="str">
        <f>vlookup($A211,'October 2023'!$A$2:$P$22,column(),FALSE)</f>
        <v/>
      </c>
      <c r="M211" s="39" t="str">
        <f>vlookup($A211,'October 2023'!$A$2:$P$22,column(),FALSE)</f>
        <v/>
      </c>
      <c r="N211" s="36" t="str">
        <f>vlookup($A211,'October 2023'!$A$2:$P$22,column(),FALSE)</f>
        <v/>
      </c>
      <c r="O211" s="36">
        <f>vlookup($A211,'October 2023'!$A$2:$P$22,column(),FALSE)</f>
        <v>0</v>
      </c>
      <c r="P211" s="39" t="str">
        <f>vlookup($A211,'October 2023'!$A$2:$P$22,column(),FALSE)</f>
        <v/>
      </c>
    </row>
    <row r="212">
      <c r="A212" s="38">
        <f>IF(OR(YEAR(WORKDAY($A$2,row(A210),Holidays!$B$2:$B$18))=2022,YEAR(WORKDAY($A$2,row(A210),Holidays!$B$2:$B$18))=2023),WORKDAY($A$2,row(A210),Holidays!$B$2:$B$18))</f>
        <v>45210</v>
      </c>
      <c r="B212" s="36" t="str">
        <f>vlookup($A212,'October 2023'!$A$2:$P$22,column(),FALSE)</f>
        <v/>
      </c>
      <c r="C212" s="36" t="str">
        <f>vlookup($A212,'October 2023'!$A$2:$P$22,column(),FALSE)</f>
        <v/>
      </c>
      <c r="D212" s="36">
        <f>vlookup($A212,'October 2023'!$A$2:$P$22,column(),FALSE)</f>
        <v>0</v>
      </c>
      <c r="E212" s="39" t="str">
        <f>vlookup($A212,'October 2023'!$A$2:$P$22,column(),FALSE)</f>
        <v/>
      </c>
      <c r="F212" s="36" t="str">
        <f>vlookup($A212,'October 2023'!$A$2:$P$22,column(),FALSE)</f>
        <v/>
      </c>
      <c r="G212" s="36" t="str">
        <f>vlookup($A212,'October 2023'!$A$2:$P$22,column(),FALSE)</f>
        <v/>
      </c>
      <c r="H212" s="36">
        <f>vlookup($A212,'October 2023'!$A$2:$P$22,column(),FALSE)</f>
        <v>0</v>
      </c>
      <c r="I212" s="39" t="str">
        <f>vlookup($A212,'October 2023'!$A$2:$P$22,column(),FALSE)</f>
        <v/>
      </c>
      <c r="J212" s="36" t="str">
        <f>vlookup($A212,'October 2023'!$A$2:$P$22,column(),FALSE)</f>
        <v/>
      </c>
      <c r="K212" s="39" t="str">
        <f>vlookup($A212,'October 2023'!$A$2:$P$22,column(),FALSE)</f>
        <v/>
      </c>
      <c r="L212" s="36" t="str">
        <f>vlookup($A212,'October 2023'!$A$2:$P$22,column(),FALSE)</f>
        <v/>
      </c>
      <c r="M212" s="39" t="str">
        <f>vlookup($A212,'October 2023'!$A$2:$P$22,column(),FALSE)</f>
        <v/>
      </c>
      <c r="N212" s="36" t="str">
        <f>vlookup($A212,'October 2023'!$A$2:$P$22,column(),FALSE)</f>
        <v/>
      </c>
      <c r="O212" s="36">
        <f>vlookup($A212,'October 2023'!$A$2:$P$22,column(),FALSE)</f>
        <v>0</v>
      </c>
      <c r="P212" s="39" t="str">
        <f>vlookup($A212,'October 2023'!$A$2:$P$22,column(),FALSE)</f>
        <v/>
      </c>
    </row>
    <row r="213">
      <c r="A213" s="38">
        <f>IF(OR(YEAR(WORKDAY($A$2,row(A211),Holidays!$B$2:$B$18))=2022,YEAR(WORKDAY($A$2,row(A211),Holidays!$B$2:$B$18))=2023),WORKDAY($A$2,row(A211),Holidays!$B$2:$B$18))</f>
        <v>45211</v>
      </c>
      <c r="B213" s="36" t="str">
        <f>vlookup($A213,'October 2023'!$A$2:$P$22,column(),FALSE)</f>
        <v/>
      </c>
      <c r="C213" s="36" t="str">
        <f>vlookup($A213,'October 2023'!$A$2:$P$22,column(),FALSE)</f>
        <v/>
      </c>
      <c r="D213" s="36">
        <f>vlookup($A213,'October 2023'!$A$2:$P$22,column(),FALSE)</f>
        <v>0</v>
      </c>
      <c r="E213" s="39" t="str">
        <f>vlookup($A213,'October 2023'!$A$2:$P$22,column(),FALSE)</f>
        <v/>
      </c>
      <c r="F213" s="36" t="str">
        <f>vlookup($A213,'October 2023'!$A$2:$P$22,column(),FALSE)</f>
        <v/>
      </c>
      <c r="G213" s="36" t="str">
        <f>vlookup($A213,'October 2023'!$A$2:$P$22,column(),FALSE)</f>
        <v/>
      </c>
      <c r="H213" s="36">
        <f>vlookup($A213,'October 2023'!$A$2:$P$22,column(),FALSE)</f>
        <v>0</v>
      </c>
      <c r="I213" s="39" t="str">
        <f>vlookup($A213,'October 2023'!$A$2:$P$22,column(),FALSE)</f>
        <v/>
      </c>
      <c r="J213" s="36" t="str">
        <f>vlookup($A213,'October 2023'!$A$2:$P$22,column(),FALSE)</f>
        <v/>
      </c>
      <c r="K213" s="39" t="str">
        <f>vlookup($A213,'October 2023'!$A$2:$P$22,column(),FALSE)</f>
        <v/>
      </c>
      <c r="L213" s="36" t="str">
        <f>vlookup($A213,'October 2023'!$A$2:$P$22,column(),FALSE)</f>
        <v/>
      </c>
      <c r="M213" s="39" t="str">
        <f>vlookup($A213,'October 2023'!$A$2:$P$22,column(),FALSE)</f>
        <v/>
      </c>
      <c r="N213" s="36" t="str">
        <f>vlookup($A213,'October 2023'!$A$2:$P$22,column(),FALSE)</f>
        <v/>
      </c>
      <c r="O213" s="36">
        <f>vlookup($A213,'October 2023'!$A$2:$P$22,column(),FALSE)</f>
        <v>0</v>
      </c>
      <c r="P213" s="39" t="str">
        <f>vlookup($A213,'October 2023'!$A$2:$P$22,column(),FALSE)</f>
        <v/>
      </c>
    </row>
    <row r="214">
      <c r="A214" s="38">
        <f>IF(OR(YEAR(WORKDAY($A$2,row(A212),Holidays!$B$2:$B$18))=2022,YEAR(WORKDAY($A$2,row(A212),Holidays!$B$2:$B$18))=2023),WORKDAY($A$2,row(A212),Holidays!$B$2:$B$18))</f>
        <v>45212</v>
      </c>
      <c r="B214" s="36" t="str">
        <f>vlookup($A214,'October 2023'!$A$2:$P$22,column(),FALSE)</f>
        <v/>
      </c>
      <c r="C214" s="36" t="str">
        <f>vlookup($A214,'October 2023'!$A$2:$P$22,column(),FALSE)</f>
        <v/>
      </c>
      <c r="D214" s="36">
        <f>vlookup($A214,'October 2023'!$A$2:$P$22,column(),FALSE)</f>
        <v>0</v>
      </c>
      <c r="E214" s="39" t="str">
        <f>vlookup($A214,'October 2023'!$A$2:$P$22,column(),FALSE)</f>
        <v/>
      </c>
      <c r="F214" s="36" t="str">
        <f>vlookup($A214,'October 2023'!$A$2:$P$22,column(),FALSE)</f>
        <v/>
      </c>
      <c r="G214" s="36" t="str">
        <f>vlookup($A214,'October 2023'!$A$2:$P$22,column(),FALSE)</f>
        <v/>
      </c>
      <c r="H214" s="36">
        <f>vlookup($A214,'October 2023'!$A$2:$P$22,column(),FALSE)</f>
        <v>0</v>
      </c>
      <c r="I214" s="39" t="str">
        <f>vlookup($A214,'October 2023'!$A$2:$P$22,column(),FALSE)</f>
        <v/>
      </c>
      <c r="J214" s="36" t="str">
        <f>vlookup($A214,'October 2023'!$A$2:$P$22,column(),FALSE)</f>
        <v/>
      </c>
      <c r="K214" s="39" t="str">
        <f>vlookup($A214,'October 2023'!$A$2:$P$22,column(),FALSE)</f>
        <v/>
      </c>
      <c r="L214" s="36" t="str">
        <f>vlookup($A214,'October 2023'!$A$2:$P$22,column(),FALSE)</f>
        <v/>
      </c>
      <c r="M214" s="39" t="str">
        <f>vlookup($A214,'October 2023'!$A$2:$P$22,column(),FALSE)</f>
        <v/>
      </c>
      <c r="N214" s="36" t="str">
        <f>vlookup($A214,'October 2023'!$A$2:$P$22,column(),FALSE)</f>
        <v/>
      </c>
      <c r="O214" s="36">
        <f>vlookup($A214,'October 2023'!$A$2:$P$22,column(),FALSE)</f>
        <v>0</v>
      </c>
      <c r="P214" s="39" t="str">
        <f>vlookup($A214,'October 2023'!$A$2:$P$22,column(),FALSE)</f>
        <v/>
      </c>
    </row>
    <row r="215">
      <c r="A215" s="38">
        <f>IF(OR(YEAR(WORKDAY($A$2,row(A213),Holidays!$B$2:$B$18))=2022,YEAR(WORKDAY($A$2,row(A213),Holidays!$B$2:$B$18))=2023),WORKDAY($A$2,row(A213),Holidays!$B$2:$B$18))</f>
        <v>45215</v>
      </c>
      <c r="B215" s="36" t="str">
        <f>vlookup($A215,'October 2023'!$A$2:$P$22,column(),FALSE)</f>
        <v/>
      </c>
      <c r="C215" s="36" t="str">
        <f>vlookup($A215,'October 2023'!$A$2:$P$22,column(),FALSE)</f>
        <v/>
      </c>
      <c r="D215" s="36">
        <f>vlookup($A215,'October 2023'!$A$2:$P$22,column(),FALSE)</f>
        <v>0</v>
      </c>
      <c r="E215" s="39" t="str">
        <f>vlookup($A215,'October 2023'!$A$2:$P$22,column(),FALSE)</f>
        <v/>
      </c>
      <c r="F215" s="36" t="str">
        <f>vlookup($A215,'October 2023'!$A$2:$P$22,column(),FALSE)</f>
        <v/>
      </c>
      <c r="G215" s="36" t="str">
        <f>vlookup($A215,'October 2023'!$A$2:$P$22,column(),FALSE)</f>
        <v/>
      </c>
      <c r="H215" s="36">
        <f>vlookup($A215,'October 2023'!$A$2:$P$22,column(),FALSE)</f>
        <v>0</v>
      </c>
      <c r="I215" s="39" t="str">
        <f>vlookup($A215,'October 2023'!$A$2:$P$22,column(),FALSE)</f>
        <v/>
      </c>
      <c r="J215" s="36" t="str">
        <f>vlookup($A215,'October 2023'!$A$2:$P$22,column(),FALSE)</f>
        <v/>
      </c>
      <c r="K215" s="39" t="str">
        <f>vlookup($A215,'October 2023'!$A$2:$P$22,column(),FALSE)</f>
        <v/>
      </c>
      <c r="L215" s="36" t="str">
        <f>vlookup($A215,'October 2023'!$A$2:$P$22,column(),FALSE)</f>
        <v/>
      </c>
      <c r="M215" s="39" t="str">
        <f>vlookup($A215,'October 2023'!$A$2:$P$22,column(),FALSE)</f>
        <v/>
      </c>
      <c r="N215" s="36" t="str">
        <f>vlookup($A215,'October 2023'!$A$2:$P$22,column(),FALSE)</f>
        <v/>
      </c>
      <c r="O215" s="36">
        <f>vlookup($A215,'October 2023'!$A$2:$P$22,column(),FALSE)</f>
        <v>0</v>
      </c>
      <c r="P215" s="39" t="str">
        <f>vlookup($A215,'October 2023'!$A$2:$P$22,column(),FALSE)</f>
        <v/>
      </c>
    </row>
    <row r="216">
      <c r="A216" s="38">
        <f>IF(OR(YEAR(WORKDAY($A$2,row(A214),Holidays!$B$2:$B$18))=2022,YEAR(WORKDAY($A$2,row(A214),Holidays!$B$2:$B$18))=2023),WORKDAY($A$2,row(A214),Holidays!$B$2:$B$18))</f>
        <v>45216</v>
      </c>
      <c r="B216" s="36" t="str">
        <f>vlookup($A216,'October 2023'!$A$2:$P$22,column(),FALSE)</f>
        <v/>
      </c>
      <c r="C216" s="36" t="str">
        <f>vlookup($A216,'October 2023'!$A$2:$P$22,column(),FALSE)</f>
        <v/>
      </c>
      <c r="D216" s="36">
        <f>vlookup($A216,'October 2023'!$A$2:$P$22,column(),FALSE)</f>
        <v>0</v>
      </c>
      <c r="E216" s="39" t="str">
        <f>vlookup($A216,'October 2023'!$A$2:$P$22,column(),FALSE)</f>
        <v/>
      </c>
      <c r="F216" s="36" t="str">
        <f>vlookup($A216,'October 2023'!$A$2:$P$22,column(),FALSE)</f>
        <v/>
      </c>
      <c r="G216" s="36" t="str">
        <f>vlookup($A216,'October 2023'!$A$2:$P$22,column(),FALSE)</f>
        <v/>
      </c>
      <c r="H216" s="36">
        <f>vlookup($A216,'October 2023'!$A$2:$P$22,column(),FALSE)</f>
        <v>0</v>
      </c>
      <c r="I216" s="39" t="str">
        <f>vlookup($A216,'October 2023'!$A$2:$P$22,column(),FALSE)</f>
        <v/>
      </c>
      <c r="J216" s="36" t="str">
        <f>vlookup($A216,'October 2023'!$A$2:$P$22,column(),FALSE)</f>
        <v/>
      </c>
      <c r="K216" s="39" t="str">
        <f>vlookup($A216,'October 2023'!$A$2:$P$22,column(),FALSE)</f>
        <v/>
      </c>
      <c r="L216" s="36" t="str">
        <f>vlookup($A216,'October 2023'!$A$2:$P$22,column(),FALSE)</f>
        <v/>
      </c>
      <c r="M216" s="39" t="str">
        <f>vlookup($A216,'October 2023'!$A$2:$P$22,column(),FALSE)</f>
        <v/>
      </c>
      <c r="N216" s="36" t="str">
        <f>vlookup($A216,'October 2023'!$A$2:$P$22,column(),FALSE)</f>
        <v/>
      </c>
      <c r="O216" s="36">
        <f>vlookup($A216,'October 2023'!$A$2:$P$22,column(),FALSE)</f>
        <v>0</v>
      </c>
      <c r="P216" s="39" t="str">
        <f>vlookup($A216,'October 2023'!$A$2:$P$22,column(),FALSE)</f>
        <v/>
      </c>
    </row>
    <row r="217">
      <c r="A217" s="38">
        <f>IF(OR(YEAR(WORKDAY($A$2,row(A215),Holidays!$B$2:$B$18))=2022,YEAR(WORKDAY($A$2,row(A215),Holidays!$B$2:$B$18))=2023),WORKDAY($A$2,row(A215),Holidays!$B$2:$B$18))</f>
        <v>45217</v>
      </c>
      <c r="B217" s="36" t="str">
        <f>vlookup($A217,'October 2023'!$A$2:$P$22,column(),FALSE)</f>
        <v/>
      </c>
      <c r="C217" s="36" t="str">
        <f>vlookup($A217,'October 2023'!$A$2:$P$22,column(),FALSE)</f>
        <v/>
      </c>
      <c r="D217" s="36">
        <f>vlookup($A217,'October 2023'!$A$2:$P$22,column(),FALSE)</f>
        <v>0</v>
      </c>
      <c r="E217" s="39" t="str">
        <f>vlookup($A217,'October 2023'!$A$2:$P$22,column(),FALSE)</f>
        <v/>
      </c>
      <c r="F217" s="36" t="str">
        <f>vlookup($A217,'October 2023'!$A$2:$P$22,column(),FALSE)</f>
        <v/>
      </c>
      <c r="G217" s="36" t="str">
        <f>vlookup($A217,'October 2023'!$A$2:$P$22,column(),FALSE)</f>
        <v/>
      </c>
      <c r="H217" s="36">
        <f>vlookup($A217,'October 2023'!$A$2:$P$22,column(),FALSE)</f>
        <v>0</v>
      </c>
      <c r="I217" s="39" t="str">
        <f>vlookup($A217,'October 2023'!$A$2:$P$22,column(),FALSE)</f>
        <v/>
      </c>
      <c r="J217" s="36" t="str">
        <f>vlookup($A217,'October 2023'!$A$2:$P$22,column(),FALSE)</f>
        <v/>
      </c>
      <c r="K217" s="39" t="str">
        <f>vlookup($A217,'October 2023'!$A$2:$P$22,column(),FALSE)</f>
        <v/>
      </c>
      <c r="L217" s="36" t="str">
        <f>vlookup($A217,'October 2023'!$A$2:$P$22,column(),FALSE)</f>
        <v/>
      </c>
      <c r="M217" s="39" t="str">
        <f>vlookup($A217,'October 2023'!$A$2:$P$22,column(),FALSE)</f>
        <v/>
      </c>
      <c r="N217" s="36" t="str">
        <f>vlookup($A217,'October 2023'!$A$2:$P$22,column(),FALSE)</f>
        <v/>
      </c>
      <c r="O217" s="36">
        <f>vlookup($A217,'October 2023'!$A$2:$P$22,column(),FALSE)</f>
        <v>0</v>
      </c>
      <c r="P217" s="39" t="str">
        <f>vlookup($A217,'October 2023'!$A$2:$P$22,column(),FALSE)</f>
        <v/>
      </c>
    </row>
    <row r="218">
      <c r="A218" s="38">
        <f>IF(OR(YEAR(WORKDAY($A$2,row(A216),Holidays!$B$2:$B$18))=2022,YEAR(WORKDAY($A$2,row(A216),Holidays!$B$2:$B$18))=2023),WORKDAY($A$2,row(A216),Holidays!$B$2:$B$18))</f>
        <v>45218</v>
      </c>
      <c r="B218" s="36" t="str">
        <f>vlookup($A218,'October 2023'!$A$2:$P$22,column(),FALSE)</f>
        <v/>
      </c>
      <c r="C218" s="36" t="str">
        <f>vlookup($A218,'October 2023'!$A$2:$P$22,column(),FALSE)</f>
        <v/>
      </c>
      <c r="D218" s="36">
        <f>vlookup($A218,'October 2023'!$A$2:$P$22,column(),FALSE)</f>
        <v>0</v>
      </c>
      <c r="E218" s="39" t="str">
        <f>vlookup($A218,'October 2023'!$A$2:$P$22,column(),FALSE)</f>
        <v/>
      </c>
      <c r="F218" s="36" t="str">
        <f>vlookup($A218,'October 2023'!$A$2:$P$22,column(),FALSE)</f>
        <v/>
      </c>
      <c r="G218" s="36" t="str">
        <f>vlookup($A218,'October 2023'!$A$2:$P$22,column(),FALSE)</f>
        <v/>
      </c>
      <c r="H218" s="36">
        <f>vlookup($A218,'October 2023'!$A$2:$P$22,column(),FALSE)</f>
        <v>0</v>
      </c>
      <c r="I218" s="39" t="str">
        <f>vlookup($A218,'October 2023'!$A$2:$P$22,column(),FALSE)</f>
        <v/>
      </c>
      <c r="J218" s="36" t="str">
        <f>vlookup($A218,'October 2023'!$A$2:$P$22,column(),FALSE)</f>
        <v/>
      </c>
      <c r="K218" s="39" t="str">
        <f>vlookup($A218,'October 2023'!$A$2:$P$22,column(),FALSE)</f>
        <v/>
      </c>
      <c r="L218" s="36" t="str">
        <f>vlookup($A218,'October 2023'!$A$2:$P$22,column(),FALSE)</f>
        <v/>
      </c>
      <c r="M218" s="39" t="str">
        <f>vlookup($A218,'October 2023'!$A$2:$P$22,column(),FALSE)</f>
        <v/>
      </c>
      <c r="N218" s="36" t="str">
        <f>vlookup($A218,'October 2023'!$A$2:$P$22,column(),FALSE)</f>
        <v/>
      </c>
      <c r="O218" s="36">
        <f>vlookup($A218,'October 2023'!$A$2:$P$22,column(),FALSE)</f>
        <v>0</v>
      </c>
      <c r="P218" s="39" t="str">
        <f>vlookup($A218,'October 2023'!$A$2:$P$22,column(),FALSE)</f>
        <v/>
      </c>
    </row>
    <row r="219">
      <c r="A219" s="38">
        <f>IF(OR(YEAR(WORKDAY($A$2,row(A217),Holidays!$B$2:$B$18))=2022,YEAR(WORKDAY($A$2,row(A217),Holidays!$B$2:$B$18))=2023),WORKDAY($A$2,row(A217),Holidays!$B$2:$B$18))</f>
        <v>45219</v>
      </c>
      <c r="B219" s="36" t="str">
        <f>vlookup($A219,'October 2023'!$A$2:$P$22,column(),FALSE)</f>
        <v/>
      </c>
      <c r="C219" s="36" t="str">
        <f>vlookup($A219,'October 2023'!$A$2:$P$22,column(),FALSE)</f>
        <v/>
      </c>
      <c r="D219" s="36">
        <f>vlookup($A219,'October 2023'!$A$2:$P$22,column(),FALSE)</f>
        <v>0</v>
      </c>
      <c r="E219" s="39" t="str">
        <f>vlookup($A219,'October 2023'!$A$2:$P$22,column(),FALSE)</f>
        <v/>
      </c>
      <c r="F219" s="36" t="str">
        <f>vlookup($A219,'October 2023'!$A$2:$P$22,column(),FALSE)</f>
        <v/>
      </c>
      <c r="G219" s="36" t="str">
        <f>vlookup($A219,'October 2023'!$A$2:$P$22,column(),FALSE)</f>
        <v/>
      </c>
      <c r="H219" s="36">
        <f>vlookup($A219,'October 2023'!$A$2:$P$22,column(),FALSE)</f>
        <v>0</v>
      </c>
      <c r="I219" s="39" t="str">
        <f>vlookup($A219,'October 2023'!$A$2:$P$22,column(),FALSE)</f>
        <v/>
      </c>
      <c r="J219" s="36" t="str">
        <f>vlookup($A219,'October 2023'!$A$2:$P$22,column(),FALSE)</f>
        <v/>
      </c>
      <c r="K219" s="39" t="str">
        <f>vlookup($A219,'October 2023'!$A$2:$P$22,column(),FALSE)</f>
        <v/>
      </c>
      <c r="L219" s="36" t="str">
        <f>vlookup($A219,'October 2023'!$A$2:$P$22,column(),FALSE)</f>
        <v/>
      </c>
      <c r="M219" s="39" t="str">
        <f>vlookup($A219,'October 2023'!$A$2:$P$22,column(),FALSE)</f>
        <v/>
      </c>
      <c r="N219" s="36" t="str">
        <f>vlookup($A219,'October 2023'!$A$2:$P$22,column(),FALSE)</f>
        <v/>
      </c>
      <c r="O219" s="36">
        <f>vlookup($A219,'October 2023'!$A$2:$P$22,column(),FALSE)</f>
        <v>0</v>
      </c>
      <c r="P219" s="39" t="str">
        <f>vlookup($A219,'October 2023'!$A$2:$P$22,column(),FALSE)</f>
        <v/>
      </c>
    </row>
    <row r="220">
      <c r="A220" s="38">
        <f>IF(OR(YEAR(WORKDAY($A$2,row(A218),Holidays!$B$2:$B$18))=2022,YEAR(WORKDAY($A$2,row(A218),Holidays!$B$2:$B$18))=2023),WORKDAY($A$2,row(A218),Holidays!$B$2:$B$18))</f>
        <v>45222</v>
      </c>
      <c r="B220" s="36" t="str">
        <f>vlookup($A220,'October 2023'!$A$2:$P$22,column(),FALSE)</f>
        <v/>
      </c>
      <c r="C220" s="36" t="str">
        <f>vlookup($A220,'October 2023'!$A$2:$P$22,column(),FALSE)</f>
        <v/>
      </c>
      <c r="D220" s="36">
        <f>vlookup($A220,'October 2023'!$A$2:$P$22,column(),FALSE)</f>
        <v>0</v>
      </c>
      <c r="E220" s="39" t="str">
        <f>vlookup($A220,'October 2023'!$A$2:$P$22,column(),FALSE)</f>
        <v/>
      </c>
      <c r="F220" s="36" t="str">
        <f>vlookup($A220,'October 2023'!$A$2:$P$22,column(),FALSE)</f>
        <v/>
      </c>
      <c r="G220" s="36" t="str">
        <f>vlookup($A220,'October 2023'!$A$2:$P$22,column(),FALSE)</f>
        <v/>
      </c>
      <c r="H220" s="36">
        <f>vlookup($A220,'October 2023'!$A$2:$P$22,column(),FALSE)</f>
        <v>0</v>
      </c>
      <c r="I220" s="39" t="str">
        <f>vlookup($A220,'October 2023'!$A$2:$P$22,column(),FALSE)</f>
        <v/>
      </c>
      <c r="J220" s="36" t="str">
        <f>vlookup($A220,'October 2023'!$A$2:$P$22,column(),FALSE)</f>
        <v/>
      </c>
      <c r="K220" s="39" t="str">
        <f>vlookup($A220,'October 2023'!$A$2:$P$22,column(),FALSE)</f>
        <v/>
      </c>
      <c r="L220" s="36" t="str">
        <f>vlookup($A220,'October 2023'!$A$2:$P$22,column(),FALSE)</f>
        <v/>
      </c>
      <c r="M220" s="39" t="str">
        <f>vlookup($A220,'October 2023'!$A$2:$P$22,column(),FALSE)</f>
        <v/>
      </c>
      <c r="N220" s="36" t="str">
        <f>vlookup($A220,'October 2023'!$A$2:$P$22,column(),FALSE)</f>
        <v/>
      </c>
      <c r="O220" s="36">
        <f>vlookup($A220,'October 2023'!$A$2:$P$22,column(),FALSE)</f>
        <v>0</v>
      </c>
      <c r="P220" s="39" t="str">
        <f>vlookup($A220,'October 2023'!$A$2:$P$22,column(),FALSE)</f>
        <v/>
      </c>
    </row>
    <row r="221">
      <c r="A221" s="38">
        <f>IF(OR(YEAR(WORKDAY($A$2,row(A219),Holidays!$B$2:$B$18))=2022,YEAR(WORKDAY($A$2,row(A219),Holidays!$B$2:$B$18))=2023),WORKDAY($A$2,row(A219),Holidays!$B$2:$B$18))</f>
        <v>45223</v>
      </c>
      <c r="B221" s="36" t="str">
        <f>vlookup($A221,'October 2023'!$A$2:$P$22,column(),FALSE)</f>
        <v/>
      </c>
      <c r="C221" s="36" t="str">
        <f>vlookup($A221,'October 2023'!$A$2:$P$22,column(),FALSE)</f>
        <v/>
      </c>
      <c r="D221" s="36">
        <f>vlookup($A221,'October 2023'!$A$2:$P$22,column(),FALSE)</f>
        <v>0</v>
      </c>
      <c r="E221" s="39" t="str">
        <f>vlookup($A221,'October 2023'!$A$2:$P$22,column(),FALSE)</f>
        <v/>
      </c>
      <c r="F221" s="36" t="str">
        <f>vlookup($A221,'October 2023'!$A$2:$P$22,column(),FALSE)</f>
        <v/>
      </c>
      <c r="G221" s="36" t="str">
        <f>vlookup($A221,'October 2023'!$A$2:$P$22,column(),FALSE)</f>
        <v/>
      </c>
      <c r="H221" s="36">
        <f>vlookup($A221,'October 2023'!$A$2:$P$22,column(),FALSE)</f>
        <v>0</v>
      </c>
      <c r="I221" s="39" t="str">
        <f>vlookup($A221,'October 2023'!$A$2:$P$22,column(),FALSE)</f>
        <v/>
      </c>
      <c r="J221" s="36" t="str">
        <f>vlookup($A221,'October 2023'!$A$2:$P$22,column(),FALSE)</f>
        <v/>
      </c>
      <c r="K221" s="39" t="str">
        <f>vlookup($A221,'October 2023'!$A$2:$P$22,column(),FALSE)</f>
        <v/>
      </c>
      <c r="L221" s="36" t="str">
        <f>vlookup($A221,'October 2023'!$A$2:$P$22,column(),FALSE)</f>
        <v/>
      </c>
      <c r="M221" s="39" t="str">
        <f>vlookup($A221,'October 2023'!$A$2:$P$22,column(),FALSE)</f>
        <v/>
      </c>
      <c r="N221" s="36" t="str">
        <f>vlookup($A221,'October 2023'!$A$2:$P$22,column(),FALSE)</f>
        <v/>
      </c>
      <c r="O221" s="36">
        <f>vlookup($A221,'October 2023'!$A$2:$P$22,column(),FALSE)</f>
        <v>0</v>
      </c>
      <c r="P221" s="39" t="str">
        <f>vlookup($A221,'October 2023'!$A$2:$P$22,column(),FALSE)</f>
        <v/>
      </c>
    </row>
    <row r="222">
      <c r="A222" s="38">
        <f>IF(OR(YEAR(WORKDAY($A$2,row(A220),Holidays!$B$2:$B$18))=2022,YEAR(WORKDAY($A$2,row(A220),Holidays!$B$2:$B$18))=2023),WORKDAY($A$2,row(A220),Holidays!$B$2:$B$18))</f>
        <v>45224</v>
      </c>
      <c r="B222" s="36" t="str">
        <f>vlookup($A222,'October 2023'!$A$2:$P$22,column(),FALSE)</f>
        <v/>
      </c>
      <c r="C222" s="36" t="str">
        <f>vlookup($A222,'October 2023'!$A$2:$P$22,column(),FALSE)</f>
        <v/>
      </c>
      <c r="D222" s="36">
        <f>vlookup($A222,'October 2023'!$A$2:$P$22,column(),FALSE)</f>
        <v>0</v>
      </c>
      <c r="E222" s="39" t="str">
        <f>vlookup($A222,'October 2023'!$A$2:$P$22,column(),FALSE)</f>
        <v/>
      </c>
      <c r="F222" s="36" t="str">
        <f>vlookup($A222,'October 2023'!$A$2:$P$22,column(),FALSE)</f>
        <v/>
      </c>
      <c r="G222" s="36" t="str">
        <f>vlookup($A222,'October 2023'!$A$2:$P$22,column(),FALSE)</f>
        <v/>
      </c>
      <c r="H222" s="36">
        <f>vlookup($A222,'October 2023'!$A$2:$P$22,column(),FALSE)</f>
        <v>0</v>
      </c>
      <c r="I222" s="39" t="str">
        <f>vlookup($A222,'October 2023'!$A$2:$P$22,column(),FALSE)</f>
        <v/>
      </c>
      <c r="J222" s="36" t="str">
        <f>vlookup($A222,'October 2023'!$A$2:$P$22,column(),FALSE)</f>
        <v/>
      </c>
      <c r="K222" s="39" t="str">
        <f>vlookup($A222,'October 2023'!$A$2:$P$22,column(),FALSE)</f>
        <v/>
      </c>
      <c r="L222" s="36" t="str">
        <f>vlookup($A222,'October 2023'!$A$2:$P$22,column(),FALSE)</f>
        <v/>
      </c>
      <c r="M222" s="39" t="str">
        <f>vlookup($A222,'October 2023'!$A$2:$P$22,column(),FALSE)</f>
        <v/>
      </c>
      <c r="N222" s="36" t="str">
        <f>vlookup($A222,'October 2023'!$A$2:$P$22,column(),FALSE)</f>
        <v/>
      </c>
      <c r="O222" s="36">
        <f>vlookup($A222,'October 2023'!$A$2:$P$22,column(),FALSE)</f>
        <v>0</v>
      </c>
      <c r="P222" s="39" t="str">
        <f>vlookup($A222,'October 2023'!$A$2:$P$22,column(),FALSE)</f>
        <v/>
      </c>
    </row>
    <row r="223">
      <c r="A223" s="38">
        <f>IF(OR(YEAR(WORKDAY($A$2,row(A221),Holidays!$B$2:$B$18))=2022,YEAR(WORKDAY($A$2,row(A221),Holidays!$B$2:$B$18))=2023),WORKDAY($A$2,row(A221),Holidays!$B$2:$B$18))</f>
        <v>45225</v>
      </c>
      <c r="B223" s="36" t="str">
        <f>vlookup($A223,'October 2023'!$A$2:$P$22,column(),FALSE)</f>
        <v/>
      </c>
      <c r="C223" s="36" t="str">
        <f>vlookup($A223,'October 2023'!$A$2:$P$22,column(),FALSE)</f>
        <v/>
      </c>
      <c r="D223" s="36">
        <f>vlookup($A223,'October 2023'!$A$2:$P$22,column(),FALSE)</f>
        <v>0</v>
      </c>
      <c r="E223" s="39" t="str">
        <f>vlookup($A223,'October 2023'!$A$2:$P$22,column(),FALSE)</f>
        <v/>
      </c>
      <c r="F223" s="36" t="str">
        <f>vlookup($A223,'October 2023'!$A$2:$P$22,column(),FALSE)</f>
        <v/>
      </c>
      <c r="G223" s="36" t="str">
        <f>vlookup($A223,'October 2023'!$A$2:$P$22,column(),FALSE)</f>
        <v/>
      </c>
      <c r="H223" s="36">
        <f>vlookup($A223,'October 2023'!$A$2:$P$22,column(),FALSE)</f>
        <v>0</v>
      </c>
      <c r="I223" s="39" t="str">
        <f>vlookup($A223,'October 2023'!$A$2:$P$22,column(),FALSE)</f>
        <v/>
      </c>
      <c r="J223" s="36" t="str">
        <f>vlookup($A223,'October 2023'!$A$2:$P$22,column(),FALSE)</f>
        <v/>
      </c>
      <c r="K223" s="39" t="str">
        <f>vlookup($A223,'October 2023'!$A$2:$P$22,column(),FALSE)</f>
        <v/>
      </c>
      <c r="L223" s="36" t="str">
        <f>vlookup($A223,'October 2023'!$A$2:$P$22,column(),FALSE)</f>
        <v/>
      </c>
      <c r="M223" s="39" t="str">
        <f>vlookup($A223,'October 2023'!$A$2:$P$22,column(),FALSE)</f>
        <v/>
      </c>
      <c r="N223" s="36" t="str">
        <f>vlookup($A223,'October 2023'!$A$2:$P$22,column(),FALSE)</f>
        <v/>
      </c>
      <c r="O223" s="36">
        <f>vlookup($A223,'October 2023'!$A$2:$P$22,column(),FALSE)</f>
        <v>0</v>
      </c>
      <c r="P223" s="39" t="str">
        <f>vlookup($A223,'October 2023'!$A$2:$P$22,column(),FALSE)</f>
        <v/>
      </c>
    </row>
    <row r="224">
      <c r="A224" s="38">
        <f>IF(OR(YEAR(WORKDAY($A$2,row(A222),Holidays!$B$2:$B$18))=2022,YEAR(WORKDAY($A$2,row(A222),Holidays!$B$2:$B$18))=2023),WORKDAY($A$2,row(A222),Holidays!$B$2:$B$18))</f>
        <v>45226</v>
      </c>
      <c r="B224" s="36" t="str">
        <f>vlookup($A224,'October 2023'!$A$2:$P$22,column(),FALSE)</f>
        <v/>
      </c>
      <c r="C224" s="36" t="str">
        <f>vlookup($A224,'October 2023'!$A$2:$P$22,column(),FALSE)</f>
        <v/>
      </c>
      <c r="D224" s="36">
        <f>vlookup($A224,'October 2023'!$A$2:$P$22,column(),FALSE)</f>
        <v>0</v>
      </c>
      <c r="E224" s="39" t="str">
        <f>vlookup($A224,'October 2023'!$A$2:$P$22,column(),FALSE)</f>
        <v/>
      </c>
      <c r="F224" s="36" t="str">
        <f>vlookup($A224,'October 2023'!$A$2:$P$22,column(),FALSE)</f>
        <v/>
      </c>
      <c r="G224" s="36" t="str">
        <f>vlookup($A224,'October 2023'!$A$2:$P$22,column(),FALSE)</f>
        <v/>
      </c>
      <c r="H224" s="36">
        <f>vlookup($A224,'October 2023'!$A$2:$P$22,column(),FALSE)</f>
        <v>0</v>
      </c>
      <c r="I224" s="39" t="str">
        <f>vlookup($A224,'October 2023'!$A$2:$P$22,column(),FALSE)</f>
        <v/>
      </c>
      <c r="J224" s="36" t="str">
        <f>vlookup($A224,'October 2023'!$A$2:$P$22,column(),FALSE)</f>
        <v/>
      </c>
      <c r="K224" s="39" t="str">
        <f>vlookup($A224,'October 2023'!$A$2:$P$22,column(),FALSE)</f>
        <v/>
      </c>
      <c r="L224" s="36" t="str">
        <f>vlookup($A224,'October 2023'!$A$2:$P$22,column(),FALSE)</f>
        <v/>
      </c>
      <c r="M224" s="39" t="str">
        <f>vlookup($A224,'October 2023'!$A$2:$P$22,column(),FALSE)</f>
        <v/>
      </c>
      <c r="N224" s="36" t="str">
        <f>vlookup($A224,'October 2023'!$A$2:$P$22,column(),FALSE)</f>
        <v/>
      </c>
      <c r="O224" s="36">
        <f>vlookup($A224,'October 2023'!$A$2:$P$22,column(),FALSE)</f>
        <v>0</v>
      </c>
      <c r="P224" s="39" t="str">
        <f>vlookup($A224,'October 2023'!$A$2:$P$22,column(),FALSE)</f>
        <v/>
      </c>
    </row>
    <row r="225">
      <c r="A225" s="38">
        <f>IF(OR(YEAR(WORKDAY($A$2,row(A223),Holidays!$B$2:$B$18))=2022,YEAR(WORKDAY($A$2,row(A223),Holidays!$B$2:$B$18))=2023),WORKDAY($A$2,row(A223),Holidays!$B$2:$B$18))</f>
        <v>45229</v>
      </c>
      <c r="B225" s="36" t="str">
        <f>vlookup($A225,'October 2023'!$A$2:$P$22,column(),FALSE)</f>
        <v/>
      </c>
      <c r="C225" s="36" t="str">
        <f>vlookup($A225,'October 2023'!$A$2:$P$22,column(),FALSE)</f>
        <v/>
      </c>
      <c r="D225" s="36">
        <f>vlookup($A225,'October 2023'!$A$2:$P$22,column(),FALSE)</f>
        <v>0</v>
      </c>
      <c r="E225" s="39" t="str">
        <f>vlookup($A225,'October 2023'!$A$2:$P$22,column(),FALSE)</f>
        <v/>
      </c>
      <c r="F225" s="36" t="str">
        <f>vlookup($A225,'October 2023'!$A$2:$P$22,column(),FALSE)</f>
        <v/>
      </c>
      <c r="G225" s="36" t="str">
        <f>vlookup($A225,'October 2023'!$A$2:$P$22,column(),FALSE)</f>
        <v/>
      </c>
      <c r="H225" s="36">
        <f>vlookup($A225,'October 2023'!$A$2:$P$22,column(),FALSE)</f>
        <v>0</v>
      </c>
      <c r="I225" s="39" t="str">
        <f>vlookup($A225,'October 2023'!$A$2:$P$22,column(),FALSE)</f>
        <v/>
      </c>
      <c r="J225" s="36" t="str">
        <f>vlookup($A225,'October 2023'!$A$2:$P$22,column(),FALSE)</f>
        <v/>
      </c>
      <c r="K225" s="39" t="str">
        <f>vlookup($A225,'October 2023'!$A$2:$P$22,column(),FALSE)</f>
        <v/>
      </c>
      <c r="L225" s="36" t="str">
        <f>vlookup($A225,'October 2023'!$A$2:$P$22,column(),FALSE)</f>
        <v/>
      </c>
      <c r="M225" s="39" t="str">
        <f>vlookup($A225,'October 2023'!$A$2:$P$22,column(),FALSE)</f>
        <v/>
      </c>
      <c r="N225" s="36" t="str">
        <f>vlookup($A225,'October 2023'!$A$2:$P$22,column(),FALSE)</f>
        <v/>
      </c>
      <c r="O225" s="36">
        <f>vlookup($A225,'October 2023'!$A$2:$P$22,column(),FALSE)</f>
        <v>0</v>
      </c>
      <c r="P225" s="39" t="str">
        <f>vlookup($A225,'October 2023'!$A$2:$P$22,column(),FALSE)</f>
        <v/>
      </c>
    </row>
    <row r="226">
      <c r="A226" s="38">
        <f>IF(OR(YEAR(WORKDAY($A$2,row(A224),Holidays!$B$2:$B$18))=2022,YEAR(WORKDAY($A$2,row(A224),Holidays!$B$2:$B$18))=2023),WORKDAY($A$2,row(A224),Holidays!$B$2:$B$18))</f>
        <v>45230</v>
      </c>
      <c r="B226" s="36" t="str">
        <f>vlookup($A226,'October 2023'!$A$2:$P$22,column(),FALSE)</f>
        <v/>
      </c>
      <c r="C226" s="36" t="str">
        <f>vlookup($A226,'October 2023'!$A$2:$P$22,column(),FALSE)</f>
        <v/>
      </c>
      <c r="D226" s="36">
        <f>vlookup($A226,'October 2023'!$A$2:$P$22,column(),FALSE)</f>
        <v>0</v>
      </c>
      <c r="E226" s="39" t="str">
        <f>vlookup($A226,'October 2023'!$A$2:$P$22,column(),FALSE)</f>
        <v/>
      </c>
      <c r="F226" s="36" t="str">
        <f>vlookup($A226,'October 2023'!$A$2:$P$22,column(),FALSE)</f>
        <v/>
      </c>
      <c r="G226" s="36" t="str">
        <f>vlookup($A226,'October 2023'!$A$2:$P$22,column(),FALSE)</f>
        <v/>
      </c>
      <c r="H226" s="36">
        <f>vlookup($A226,'October 2023'!$A$2:$P$22,column(),FALSE)</f>
        <v>0</v>
      </c>
      <c r="I226" s="39" t="str">
        <f>vlookup($A226,'October 2023'!$A$2:$P$22,column(),FALSE)</f>
        <v/>
      </c>
      <c r="J226" s="36" t="str">
        <f>vlookup($A226,'October 2023'!$A$2:$P$22,column(),FALSE)</f>
        <v/>
      </c>
      <c r="K226" s="39" t="str">
        <f>vlookup($A226,'October 2023'!$A$2:$P$22,column(),FALSE)</f>
        <v/>
      </c>
      <c r="L226" s="36" t="str">
        <f>vlookup($A226,'October 2023'!$A$2:$P$22,column(),FALSE)</f>
        <v/>
      </c>
      <c r="M226" s="39" t="str">
        <f>vlookup($A226,'October 2023'!$A$2:$P$22,column(),FALSE)</f>
        <v/>
      </c>
      <c r="N226" s="36" t="str">
        <f>vlookup($A226,'October 2023'!$A$2:$P$22,column(),FALSE)</f>
        <v/>
      </c>
      <c r="O226" s="36">
        <f>vlookup($A226,'October 2023'!$A$2:$P$22,column(),FALSE)</f>
        <v>0</v>
      </c>
      <c r="P226" s="39" t="str">
        <f>vlookup($A226,'October 2023'!$A$2:$P$22,column(),FALSE)</f>
        <v/>
      </c>
    </row>
    <row r="227">
      <c r="A227" s="38">
        <f>IF(OR(YEAR(WORKDAY($A$2,row(A225),Holidays!$B$2:$B$18))=2022,YEAR(WORKDAY($A$2,row(A225),Holidays!$B$2:$B$18))=2023),WORKDAY($A$2,row(A225),Holidays!$B$2:$B$18))</f>
        <v>45231</v>
      </c>
      <c r="B227" s="36" t="str">
        <f>vlookup($A227,'November 2023'!$A$2:$P$21,column(),FALSE)</f>
        <v/>
      </c>
      <c r="C227" s="36" t="str">
        <f>vlookup($A227,'November 2023'!$A$2:$P$21,column(),FALSE)</f>
        <v/>
      </c>
      <c r="D227" s="36">
        <f>vlookup($A227,'November 2023'!$A$2:$P$21,column(),FALSE)</f>
        <v>0</v>
      </c>
      <c r="E227" s="39" t="str">
        <f>vlookup($A227,'November 2023'!$A$2:$P$21,column(),FALSE)</f>
        <v/>
      </c>
      <c r="F227" s="36" t="str">
        <f>vlookup($A227,'November 2023'!$A$2:$P$21,column(),FALSE)</f>
        <v/>
      </c>
      <c r="G227" s="36" t="str">
        <f>vlookup($A227,'November 2023'!$A$2:$P$21,column(),FALSE)</f>
        <v/>
      </c>
      <c r="H227" s="36">
        <f>vlookup($A227,'November 2023'!$A$2:$P$21,column(),FALSE)</f>
        <v>0</v>
      </c>
      <c r="I227" s="39" t="str">
        <f>vlookup($A227,'November 2023'!$A$2:$P$21,column(),FALSE)</f>
        <v/>
      </c>
      <c r="J227" s="36" t="str">
        <f>vlookup($A227,'November 2023'!$A$2:$P$21,column(),FALSE)</f>
        <v/>
      </c>
      <c r="K227" s="39" t="str">
        <f>vlookup($A227,'November 2023'!$A$2:$P$21,column(),FALSE)</f>
        <v/>
      </c>
      <c r="L227" s="36" t="str">
        <f>vlookup($A227,'November 2023'!$A$2:$P$21,column(),FALSE)</f>
        <v/>
      </c>
      <c r="M227" s="39" t="str">
        <f>vlookup($A227,'November 2023'!$A$2:$P$21,column(),FALSE)</f>
        <v/>
      </c>
      <c r="N227" s="36" t="str">
        <f>vlookup($A227,'November 2023'!$A$2:$P$21,column(),FALSE)</f>
        <v/>
      </c>
      <c r="O227" s="36">
        <f>vlookup($A227,'November 2023'!$A$2:$P$21,column(),FALSE)</f>
        <v>0</v>
      </c>
      <c r="P227" s="39" t="str">
        <f>vlookup($A227,'November 2023'!$A$2:$P$21,column(),FALSE)</f>
        <v/>
      </c>
    </row>
    <row r="228">
      <c r="A228" s="38">
        <f>IF(OR(YEAR(WORKDAY($A$2,row(A226),Holidays!$B$2:$B$18))=2022,YEAR(WORKDAY($A$2,row(A226),Holidays!$B$2:$B$18))=2023),WORKDAY($A$2,row(A226),Holidays!$B$2:$B$18))</f>
        <v>45232</v>
      </c>
      <c r="B228" s="36" t="str">
        <f>vlookup($A228,'November 2023'!$A$2:$P$21,column(),FALSE)</f>
        <v/>
      </c>
      <c r="C228" s="36" t="str">
        <f>vlookup($A228,'November 2023'!$A$2:$P$21,column(),FALSE)</f>
        <v/>
      </c>
      <c r="D228" s="36">
        <f>vlookup($A228,'November 2023'!$A$2:$P$21,column(),FALSE)</f>
        <v>0</v>
      </c>
      <c r="E228" s="39" t="str">
        <f>vlookup($A228,'November 2023'!$A$2:$P$21,column(),FALSE)</f>
        <v/>
      </c>
      <c r="F228" s="36" t="str">
        <f>vlookup($A228,'November 2023'!$A$2:$P$21,column(),FALSE)</f>
        <v/>
      </c>
      <c r="G228" s="36" t="str">
        <f>vlookup($A228,'November 2023'!$A$2:$P$21,column(),FALSE)</f>
        <v/>
      </c>
      <c r="H228" s="36">
        <f>vlookup($A228,'November 2023'!$A$2:$P$21,column(),FALSE)</f>
        <v>0</v>
      </c>
      <c r="I228" s="39" t="str">
        <f>vlookup($A228,'November 2023'!$A$2:$P$21,column(),FALSE)</f>
        <v/>
      </c>
      <c r="J228" s="36" t="str">
        <f>vlookup($A228,'November 2023'!$A$2:$P$21,column(),FALSE)</f>
        <v/>
      </c>
      <c r="K228" s="39" t="str">
        <f>vlookup($A228,'November 2023'!$A$2:$P$21,column(),FALSE)</f>
        <v/>
      </c>
      <c r="L228" s="36" t="str">
        <f>vlookup($A228,'November 2023'!$A$2:$P$21,column(),FALSE)</f>
        <v/>
      </c>
      <c r="M228" s="39" t="str">
        <f>vlookup($A228,'November 2023'!$A$2:$P$21,column(),FALSE)</f>
        <v/>
      </c>
      <c r="N228" s="36" t="str">
        <f>vlookup($A228,'November 2023'!$A$2:$P$21,column(),FALSE)</f>
        <v/>
      </c>
      <c r="O228" s="36">
        <f>vlookup($A228,'November 2023'!$A$2:$P$21,column(),FALSE)</f>
        <v>0</v>
      </c>
      <c r="P228" s="39" t="str">
        <f>vlookup($A228,'November 2023'!$A$2:$P$21,column(),FALSE)</f>
        <v/>
      </c>
    </row>
    <row r="229">
      <c r="A229" s="38">
        <f>IF(OR(YEAR(WORKDAY($A$2,row(A227),Holidays!$B$2:$B$18))=2022,YEAR(WORKDAY($A$2,row(A227),Holidays!$B$2:$B$18))=2023),WORKDAY($A$2,row(A227),Holidays!$B$2:$B$18))</f>
        <v>45233</v>
      </c>
      <c r="B229" s="36" t="str">
        <f>vlookup($A229,'November 2023'!$A$2:$P$21,column(),FALSE)</f>
        <v/>
      </c>
      <c r="C229" s="36" t="str">
        <f>vlookup($A229,'November 2023'!$A$2:$P$21,column(),FALSE)</f>
        <v/>
      </c>
      <c r="D229" s="36">
        <f>vlookup($A229,'November 2023'!$A$2:$P$21,column(),FALSE)</f>
        <v>0</v>
      </c>
      <c r="E229" s="39" t="str">
        <f>vlookup($A229,'November 2023'!$A$2:$P$21,column(),FALSE)</f>
        <v/>
      </c>
      <c r="F229" s="36" t="str">
        <f>vlookup($A229,'November 2023'!$A$2:$P$21,column(),FALSE)</f>
        <v/>
      </c>
      <c r="G229" s="36" t="str">
        <f>vlookup($A229,'November 2023'!$A$2:$P$21,column(),FALSE)</f>
        <v/>
      </c>
      <c r="H229" s="36">
        <f>vlookup($A229,'November 2023'!$A$2:$P$21,column(),FALSE)</f>
        <v>0</v>
      </c>
      <c r="I229" s="39" t="str">
        <f>vlookup($A229,'November 2023'!$A$2:$P$21,column(),FALSE)</f>
        <v/>
      </c>
      <c r="J229" s="36" t="str">
        <f>vlookup($A229,'November 2023'!$A$2:$P$21,column(),FALSE)</f>
        <v/>
      </c>
      <c r="K229" s="39" t="str">
        <f>vlookup($A229,'November 2023'!$A$2:$P$21,column(),FALSE)</f>
        <v/>
      </c>
      <c r="L229" s="36" t="str">
        <f>vlookup($A229,'November 2023'!$A$2:$P$21,column(),FALSE)</f>
        <v/>
      </c>
      <c r="M229" s="39" t="str">
        <f>vlookup($A229,'November 2023'!$A$2:$P$21,column(),FALSE)</f>
        <v/>
      </c>
      <c r="N229" s="36" t="str">
        <f>vlookup($A229,'November 2023'!$A$2:$P$21,column(),FALSE)</f>
        <v/>
      </c>
      <c r="O229" s="36">
        <f>vlookup($A229,'November 2023'!$A$2:$P$21,column(),FALSE)</f>
        <v>0</v>
      </c>
      <c r="P229" s="39" t="str">
        <f>vlookup($A229,'November 2023'!$A$2:$P$21,column(),FALSE)</f>
        <v/>
      </c>
    </row>
    <row r="230">
      <c r="A230" s="38">
        <f>IF(OR(YEAR(WORKDAY($A$2,row(A228),Holidays!$B$2:$B$18))=2022,YEAR(WORKDAY($A$2,row(A228),Holidays!$B$2:$B$18))=2023),WORKDAY($A$2,row(A228),Holidays!$B$2:$B$18))</f>
        <v>45236</v>
      </c>
      <c r="B230" s="36" t="str">
        <f>vlookup($A230,'November 2023'!$A$2:$P$21,column(),FALSE)</f>
        <v/>
      </c>
      <c r="C230" s="36" t="str">
        <f>vlookup($A230,'November 2023'!$A$2:$P$21,column(),FALSE)</f>
        <v/>
      </c>
      <c r="D230" s="36">
        <f>vlookup($A230,'November 2023'!$A$2:$P$21,column(),FALSE)</f>
        <v>0</v>
      </c>
      <c r="E230" s="39" t="str">
        <f>vlookup($A230,'November 2023'!$A$2:$P$21,column(),FALSE)</f>
        <v/>
      </c>
      <c r="F230" s="36" t="str">
        <f>vlookup($A230,'November 2023'!$A$2:$P$21,column(),FALSE)</f>
        <v/>
      </c>
      <c r="G230" s="36" t="str">
        <f>vlookup($A230,'November 2023'!$A$2:$P$21,column(),FALSE)</f>
        <v/>
      </c>
      <c r="H230" s="36">
        <f>vlookup($A230,'November 2023'!$A$2:$P$21,column(),FALSE)</f>
        <v>0</v>
      </c>
      <c r="I230" s="39" t="str">
        <f>vlookup($A230,'November 2023'!$A$2:$P$21,column(),FALSE)</f>
        <v/>
      </c>
      <c r="J230" s="36" t="str">
        <f>vlookup($A230,'November 2023'!$A$2:$P$21,column(),FALSE)</f>
        <v/>
      </c>
      <c r="K230" s="39" t="str">
        <f>vlookup($A230,'November 2023'!$A$2:$P$21,column(),FALSE)</f>
        <v/>
      </c>
      <c r="L230" s="36" t="str">
        <f>vlookup($A230,'November 2023'!$A$2:$P$21,column(),FALSE)</f>
        <v/>
      </c>
      <c r="M230" s="39" t="str">
        <f>vlookup($A230,'November 2023'!$A$2:$P$21,column(),FALSE)</f>
        <v/>
      </c>
      <c r="N230" s="36" t="str">
        <f>vlookup($A230,'November 2023'!$A$2:$P$21,column(),FALSE)</f>
        <v/>
      </c>
      <c r="O230" s="36">
        <f>vlookup($A230,'November 2023'!$A$2:$P$21,column(),FALSE)</f>
        <v>0</v>
      </c>
      <c r="P230" s="39" t="str">
        <f>vlookup($A230,'November 2023'!$A$2:$P$21,column(),FALSE)</f>
        <v/>
      </c>
    </row>
    <row r="231">
      <c r="A231" s="38">
        <f>IF(OR(YEAR(WORKDAY($A$2,row(A229),Holidays!$B$2:$B$18))=2022,YEAR(WORKDAY($A$2,row(A229),Holidays!$B$2:$B$18))=2023),WORKDAY($A$2,row(A229),Holidays!$B$2:$B$18))</f>
        <v>45237</v>
      </c>
      <c r="B231" s="36" t="str">
        <f>vlookup($A231,'November 2023'!$A$2:$P$21,column(),FALSE)</f>
        <v/>
      </c>
      <c r="C231" s="36" t="str">
        <f>vlookup($A231,'November 2023'!$A$2:$P$21,column(),FALSE)</f>
        <v/>
      </c>
      <c r="D231" s="36">
        <f>vlookup($A231,'November 2023'!$A$2:$P$21,column(),FALSE)</f>
        <v>0</v>
      </c>
      <c r="E231" s="39" t="str">
        <f>vlookup($A231,'November 2023'!$A$2:$P$21,column(),FALSE)</f>
        <v/>
      </c>
      <c r="F231" s="36" t="str">
        <f>vlookup($A231,'November 2023'!$A$2:$P$21,column(),FALSE)</f>
        <v/>
      </c>
      <c r="G231" s="36" t="str">
        <f>vlookup($A231,'November 2023'!$A$2:$P$21,column(),FALSE)</f>
        <v/>
      </c>
      <c r="H231" s="36">
        <f>vlookup($A231,'November 2023'!$A$2:$P$21,column(),FALSE)</f>
        <v>0</v>
      </c>
      <c r="I231" s="39" t="str">
        <f>vlookup($A231,'November 2023'!$A$2:$P$21,column(),FALSE)</f>
        <v/>
      </c>
      <c r="J231" s="36" t="str">
        <f>vlookup($A231,'November 2023'!$A$2:$P$21,column(),FALSE)</f>
        <v/>
      </c>
      <c r="K231" s="39" t="str">
        <f>vlookup($A231,'November 2023'!$A$2:$P$21,column(),FALSE)</f>
        <v/>
      </c>
      <c r="L231" s="36" t="str">
        <f>vlookup($A231,'November 2023'!$A$2:$P$21,column(),FALSE)</f>
        <v/>
      </c>
      <c r="M231" s="39" t="str">
        <f>vlookup($A231,'November 2023'!$A$2:$P$21,column(),FALSE)</f>
        <v/>
      </c>
      <c r="N231" s="36" t="str">
        <f>vlookup($A231,'November 2023'!$A$2:$P$21,column(),FALSE)</f>
        <v/>
      </c>
      <c r="O231" s="36">
        <f>vlookup($A231,'November 2023'!$A$2:$P$21,column(),FALSE)</f>
        <v>0</v>
      </c>
      <c r="P231" s="39" t="str">
        <f>vlookup($A231,'November 2023'!$A$2:$P$21,column(),FALSE)</f>
        <v/>
      </c>
    </row>
    <row r="232">
      <c r="A232" s="38">
        <f>IF(OR(YEAR(WORKDAY($A$2,row(A230),Holidays!$B$2:$B$18))=2022,YEAR(WORKDAY($A$2,row(A230),Holidays!$B$2:$B$18))=2023),WORKDAY($A$2,row(A230),Holidays!$B$2:$B$18))</f>
        <v>45238</v>
      </c>
      <c r="B232" s="36" t="str">
        <f>vlookup($A232,'November 2023'!$A$2:$P$21,column(),FALSE)</f>
        <v/>
      </c>
      <c r="C232" s="36" t="str">
        <f>vlookup($A232,'November 2023'!$A$2:$P$21,column(),FALSE)</f>
        <v/>
      </c>
      <c r="D232" s="36">
        <f>vlookup($A232,'November 2023'!$A$2:$P$21,column(),FALSE)</f>
        <v>0</v>
      </c>
      <c r="E232" s="39" t="str">
        <f>vlookup($A232,'November 2023'!$A$2:$P$21,column(),FALSE)</f>
        <v/>
      </c>
      <c r="F232" s="36" t="str">
        <f>vlookup($A232,'November 2023'!$A$2:$P$21,column(),FALSE)</f>
        <v/>
      </c>
      <c r="G232" s="36" t="str">
        <f>vlookup($A232,'November 2023'!$A$2:$P$21,column(),FALSE)</f>
        <v/>
      </c>
      <c r="H232" s="36">
        <f>vlookup($A232,'November 2023'!$A$2:$P$21,column(),FALSE)</f>
        <v>0</v>
      </c>
      <c r="I232" s="39" t="str">
        <f>vlookup($A232,'November 2023'!$A$2:$P$21,column(),FALSE)</f>
        <v/>
      </c>
      <c r="J232" s="36" t="str">
        <f>vlookup($A232,'November 2023'!$A$2:$P$21,column(),FALSE)</f>
        <v/>
      </c>
      <c r="K232" s="39" t="str">
        <f>vlookup($A232,'November 2023'!$A$2:$P$21,column(),FALSE)</f>
        <v/>
      </c>
      <c r="L232" s="36" t="str">
        <f>vlookup($A232,'November 2023'!$A$2:$P$21,column(),FALSE)</f>
        <v/>
      </c>
      <c r="M232" s="39" t="str">
        <f>vlookup($A232,'November 2023'!$A$2:$P$21,column(),FALSE)</f>
        <v/>
      </c>
      <c r="N232" s="36" t="str">
        <f>vlookup($A232,'November 2023'!$A$2:$P$21,column(),FALSE)</f>
        <v/>
      </c>
      <c r="O232" s="36">
        <f>vlookup($A232,'November 2023'!$A$2:$P$21,column(),FALSE)</f>
        <v>0</v>
      </c>
      <c r="P232" s="39" t="str">
        <f>vlookup($A232,'November 2023'!$A$2:$P$21,column(),FALSE)</f>
        <v/>
      </c>
    </row>
    <row r="233">
      <c r="A233" s="38">
        <f>IF(OR(YEAR(WORKDAY($A$2,row(A231),Holidays!$B$2:$B$18))=2022,YEAR(WORKDAY($A$2,row(A231),Holidays!$B$2:$B$18))=2023),WORKDAY($A$2,row(A231),Holidays!$B$2:$B$18))</f>
        <v>45239</v>
      </c>
      <c r="B233" s="36" t="str">
        <f>vlookup($A233,'November 2023'!$A$2:$P$21,column(),FALSE)</f>
        <v/>
      </c>
      <c r="C233" s="36" t="str">
        <f>vlookup($A233,'November 2023'!$A$2:$P$21,column(),FALSE)</f>
        <v/>
      </c>
      <c r="D233" s="36">
        <f>vlookup($A233,'November 2023'!$A$2:$P$21,column(),FALSE)</f>
        <v>0</v>
      </c>
      <c r="E233" s="39" t="str">
        <f>vlookup($A233,'November 2023'!$A$2:$P$21,column(),FALSE)</f>
        <v/>
      </c>
      <c r="F233" s="36" t="str">
        <f>vlookup($A233,'November 2023'!$A$2:$P$21,column(),FALSE)</f>
        <v/>
      </c>
      <c r="G233" s="36" t="str">
        <f>vlookup($A233,'November 2023'!$A$2:$P$21,column(),FALSE)</f>
        <v/>
      </c>
      <c r="H233" s="36">
        <f>vlookup($A233,'November 2023'!$A$2:$P$21,column(),FALSE)</f>
        <v>0</v>
      </c>
      <c r="I233" s="39" t="str">
        <f>vlookup($A233,'November 2023'!$A$2:$P$21,column(),FALSE)</f>
        <v/>
      </c>
      <c r="J233" s="36" t="str">
        <f>vlookup($A233,'November 2023'!$A$2:$P$21,column(),FALSE)</f>
        <v/>
      </c>
      <c r="K233" s="39" t="str">
        <f>vlookup($A233,'November 2023'!$A$2:$P$21,column(),FALSE)</f>
        <v/>
      </c>
      <c r="L233" s="36" t="str">
        <f>vlookup($A233,'November 2023'!$A$2:$P$21,column(),FALSE)</f>
        <v/>
      </c>
      <c r="M233" s="39" t="str">
        <f>vlookup($A233,'November 2023'!$A$2:$P$21,column(),FALSE)</f>
        <v/>
      </c>
      <c r="N233" s="36" t="str">
        <f>vlookup($A233,'November 2023'!$A$2:$P$21,column(),FALSE)</f>
        <v/>
      </c>
      <c r="O233" s="36">
        <f>vlookup($A233,'November 2023'!$A$2:$P$21,column(),FALSE)</f>
        <v>0</v>
      </c>
      <c r="P233" s="39" t="str">
        <f>vlookup($A233,'November 2023'!$A$2:$P$21,column(),FALSE)</f>
        <v/>
      </c>
    </row>
    <row r="234">
      <c r="A234" s="38">
        <f>IF(OR(YEAR(WORKDAY($A$2,row(A232),Holidays!$B$2:$B$18))=2022,YEAR(WORKDAY($A$2,row(A232),Holidays!$B$2:$B$18))=2023),WORKDAY($A$2,row(A232),Holidays!$B$2:$B$18))</f>
        <v>45240</v>
      </c>
      <c r="B234" s="36" t="str">
        <f>vlookup($A234,'November 2023'!$A$2:$P$21,column(),FALSE)</f>
        <v/>
      </c>
      <c r="C234" s="36" t="str">
        <f>vlookup($A234,'November 2023'!$A$2:$P$21,column(),FALSE)</f>
        <v/>
      </c>
      <c r="D234" s="36">
        <f>vlookup($A234,'November 2023'!$A$2:$P$21,column(),FALSE)</f>
        <v>0</v>
      </c>
      <c r="E234" s="39" t="str">
        <f>vlookup($A234,'November 2023'!$A$2:$P$21,column(),FALSE)</f>
        <v/>
      </c>
      <c r="F234" s="36" t="str">
        <f>vlookup($A234,'November 2023'!$A$2:$P$21,column(),FALSE)</f>
        <v/>
      </c>
      <c r="G234" s="36" t="str">
        <f>vlookup($A234,'November 2023'!$A$2:$P$21,column(),FALSE)</f>
        <v/>
      </c>
      <c r="H234" s="36">
        <f>vlookup($A234,'November 2023'!$A$2:$P$21,column(),FALSE)</f>
        <v>0</v>
      </c>
      <c r="I234" s="39" t="str">
        <f>vlookup($A234,'November 2023'!$A$2:$P$21,column(),FALSE)</f>
        <v/>
      </c>
      <c r="J234" s="36" t="str">
        <f>vlookup($A234,'November 2023'!$A$2:$P$21,column(),FALSE)</f>
        <v/>
      </c>
      <c r="K234" s="39" t="str">
        <f>vlookup($A234,'November 2023'!$A$2:$P$21,column(),FALSE)</f>
        <v/>
      </c>
      <c r="L234" s="36" t="str">
        <f>vlookup($A234,'November 2023'!$A$2:$P$21,column(),FALSE)</f>
        <v/>
      </c>
      <c r="M234" s="39" t="str">
        <f>vlookup($A234,'November 2023'!$A$2:$P$21,column(),FALSE)</f>
        <v/>
      </c>
      <c r="N234" s="36" t="str">
        <f>vlookup($A234,'November 2023'!$A$2:$P$21,column(),FALSE)</f>
        <v/>
      </c>
      <c r="O234" s="36">
        <f>vlookup($A234,'November 2023'!$A$2:$P$21,column(),FALSE)</f>
        <v>0</v>
      </c>
      <c r="P234" s="39" t="str">
        <f>vlookup($A234,'November 2023'!$A$2:$P$21,column(),FALSE)</f>
        <v/>
      </c>
    </row>
    <row r="235">
      <c r="A235" s="38">
        <f>IF(OR(YEAR(WORKDAY($A$2,row(A233),Holidays!$B$2:$B$18))=2022,YEAR(WORKDAY($A$2,row(A233),Holidays!$B$2:$B$18))=2023),WORKDAY($A$2,row(A233),Holidays!$B$2:$B$18))</f>
        <v>45243</v>
      </c>
      <c r="B235" s="36" t="str">
        <f>vlookup($A235,'November 2023'!$A$2:$P$21,column(),FALSE)</f>
        <v/>
      </c>
      <c r="C235" s="36" t="str">
        <f>vlookup($A235,'November 2023'!$A$2:$P$21,column(),FALSE)</f>
        <v/>
      </c>
      <c r="D235" s="36">
        <f>vlookup($A235,'November 2023'!$A$2:$P$21,column(),FALSE)</f>
        <v>0</v>
      </c>
      <c r="E235" s="39" t="str">
        <f>vlookup($A235,'November 2023'!$A$2:$P$21,column(),FALSE)</f>
        <v/>
      </c>
      <c r="F235" s="36" t="str">
        <f>vlookup($A235,'November 2023'!$A$2:$P$21,column(),FALSE)</f>
        <v/>
      </c>
      <c r="G235" s="36" t="str">
        <f>vlookup($A235,'November 2023'!$A$2:$P$21,column(),FALSE)</f>
        <v/>
      </c>
      <c r="H235" s="36">
        <f>vlookup($A235,'November 2023'!$A$2:$P$21,column(),FALSE)</f>
        <v>0</v>
      </c>
      <c r="I235" s="39" t="str">
        <f>vlookup($A235,'November 2023'!$A$2:$P$21,column(),FALSE)</f>
        <v/>
      </c>
      <c r="J235" s="36" t="str">
        <f>vlookup($A235,'November 2023'!$A$2:$P$21,column(),FALSE)</f>
        <v/>
      </c>
      <c r="K235" s="39" t="str">
        <f>vlookup($A235,'November 2023'!$A$2:$P$21,column(),FALSE)</f>
        <v/>
      </c>
      <c r="L235" s="36" t="str">
        <f>vlookup($A235,'November 2023'!$A$2:$P$21,column(),FALSE)</f>
        <v/>
      </c>
      <c r="M235" s="39" t="str">
        <f>vlookup($A235,'November 2023'!$A$2:$P$21,column(),FALSE)</f>
        <v/>
      </c>
      <c r="N235" s="36" t="str">
        <f>vlookup($A235,'November 2023'!$A$2:$P$21,column(),FALSE)</f>
        <v/>
      </c>
      <c r="O235" s="36">
        <f>vlookup($A235,'November 2023'!$A$2:$P$21,column(),FALSE)</f>
        <v>0</v>
      </c>
      <c r="P235" s="39" t="str">
        <f>vlookup($A235,'November 2023'!$A$2:$P$21,column(),FALSE)</f>
        <v/>
      </c>
    </row>
    <row r="236">
      <c r="A236" s="38">
        <f>IF(OR(YEAR(WORKDAY($A$2,row(A234),Holidays!$B$2:$B$18))=2022,YEAR(WORKDAY($A$2,row(A234),Holidays!$B$2:$B$18))=2023),WORKDAY($A$2,row(A234),Holidays!$B$2:$B$18))</f>
        <v>45244</v>
      </c>
      <c r="B236" s="36" t="str">
        <f>vlookup($A236,'November 2023'!$A$2:$P$21,column(),FALSE)</f>
        <v/>
      </c>
      <c r="C236" s="36" t="str">
        <f>vlookup($A236,'November 2023'!$A$2:$P$21,column(),FALSE)</f>
        <v/>
      </c>
      <c r="D236" s="36">
        <f>vlookup($A236,'November 2023'!$A$2:$P$21,column(),FALSE)</f>
        <v>0</v>
      </c>
      <c r="E236" s="39" t="str">
        <f>vlookup($A236,'November 2023'!$A$2:$P$21,column(),FALSE)</f>
        <v/>
      </c>
      <c r="F236" s="36" t="str">
        <f>vlookup($A236,'November 2023'!$A$2:$P$21,column(),FALSE)</f>
        <v/>
      </c>
      <c r="G236" s="36" t="str">
        <f>vlookup($A236,'November 2023'!$A$2:$P$21,column(),FALSE)</f>
        <v/>
      </c>
      <c r="H236" s="36">
        <f>vlookup($A236,'November 2023'!$A$2:$P$21,column(),FALSE)</f>
        <v>0</v>
      </c>
      <c r="I236" s="39" t="str">
        <f>vlookup($A236,'November 2023'!$A$2:$P$21,column(),FALSE)</f>
        <v/>
      </c>
      <c r="J236" s="36" t="str">
        <f>vlookup($A236,'November 2023'!$A$2:$P$21,column(),FALSE)</f>
        <v/>
      </c>
      <c r="K236" s="39" t="str">
        <f>vlookup($A236,'November 2023'!$A$2:$P$21,column(),FALSE)</f>
        <v/>
      </c>
      <c r="L236" s="36" t="str">
        <f>vlookup($A236,'November 2023'!$A$2:$P$21,column(),FALSE)</f>
        <v/>
      </c>
      <c r="M236" s="39" t="str">
        <f>vlookup($A236,'November 2023'!$A$2:$P$21,column(),FALSE)</f>
        <v/>
      </c>
      <c r="N236" s="36" t="str">
        <f>vlookup($A236,'November 2023'!$A$2:$P$21,column(),FALSE)</f>
        <v/>
      </c>
      <c r="O236" s="36">
        <f>vlookup($A236,'November 2023'!$A$2:$P$21,column(),FALSE)</f>
        <v>0</v>
      </c>
      <c r="P236" s="39" t="str">
        <f>vlookup($A236,'November 2023'!$A$2:$P$21,column(),FALSE)</f>
        <v/>
      </c>
    </row>
    <row r="237">
      <c r="A237" s="38">
        <f>IF(OR(YEAR(WORKDAY($A$2,row(A235),Holidays!$B$2:$B$18))=2022,YEAR(WORKDAY($A$2,row(A235),Holidays!$B$2:$B$18))=2023),WORKDAY($A$2,row(A235),Holidays!$B$2:$B$18))</f>
        <v>45245</v>
      </c>
      <c r="B237" s="36" t="str">
        <f>vlookup($A237,'November 2023'!$A$2:$P$21,column(),FALSE)</f>
        <v/>
      </c>
      <c r="C237" s="36" t="str">
        <f>vlookup($A237,'November 2023'!$A$2:$P$21,column(),FALSE)</f>
        <v/>
      </c>
      <c r="D237" s="36">
        <f>vlookup($A237,'November 2023'!$A$2:$P$21,column(),FALSE)</f>
        <v>0</v>
      </c>
      <c r="E237" s="39" t="str">
        <f>vlookup($A237,'November 2023'!$A$2:$P$21,column(),FALSE)</f>
        <v/>
      </c>
      <c r="F237" s="36" t="str">
        <f>vlookup($A237,'November 2023'!$A$2:$P$21,column(),FALSE)</f>
        <v/>
      </c>
      <c r="G237" s="36" t="str">
        <f>vlookup($A237,'November 2023'!$A$2:$P$21,column(),FALSE)</f>
        <v/>
      </c>
      <c r="H237" s="36">
        <f>vlookup($A237,'November 2023'!$A$2:$P$21,column(),FALSE)</f>
        <v>0</v>
      </c>
      <c r="I237" s="39" t="str">
        <f>vlookup($A237,'November 2023'!$A$2:$P$21,column(),FALSE)</f>
        <v/>
      </c>
      <c r="J237" s="36" t="str">
        <f>vlookup($A237,'November 2023'!$A$2:$P$21,column(),FALSE)</f>
        <v/>
      </c>
      <c r="K237" s="39" t="str">
        <f>vlookup($A237,'November 2023'!$A$2:$P$21,column(),FALSE)</f>
        <v/>
      </c>
      <c r="L237" s="36" t="str">
        <f>vlookup($A237,'November 2023'!$A$2:$P$21,column(),FALSE)</f>
        <v/>
      </c>
      <c r="M237" s="39" t="str">
        <f>vlookup($A237,'November 2023'!$A$2:$P$21,column(),FALSE)</f>
        <v/>
      </c>
      <c r="N237" s="36" t="str">
        <f>vlookup($A237,'November 2023'!$A$2:$P$21,column(),FALSE)</f>
        <v/>
      </c>
      <c r="O237" s="36">
        <f>vlookup($A237,'November 2023'!$A$2:$P$21,column(),FALSE)</f>
        <v>0</v>
      </c>
      <c r="P237" s="39" t="str">
        <f>vlookup($A237,'November 2023'!$A$2:$P$21,column(),FALSE)</f>
        <v/>
      </c>
    </row>
    <row r="238">
      <c r="A238" s="38">
        <f>IF(OR(YEAR(WORKDAY($A$2,row(A236),Holidays!$B$2:$B$18))=2022,YEAR(WORKDAY($A$2,row(A236),Holidays!$B$2:$B$18))=2023),WORKDAY($A$2,row(A236),Holidays!$B$2:$B$18))</f>
        <v>45246</v>
      </c>
      <c r="B238" s="36" t="str">
        <f>vlookup($A238,'November 2023'!$A$2:$P$21,column(),FALSE)</f>
        <v/>
      </c>
      <c r="C238" s="36" t="str">
        <f>vlookup($A238,'November 2023'!$A$2:$P$21,column(),FALSE)</f>
        <v/>
      </c>
      <c r="D238" s="36">
        <f>vlookup($A238,'November 2023'!$A$2:$P$21,column(),FALSE)</f>
        <v>0</v>
      </c>
      <c r="E238" s="39" t="str">
        <f>vlookup($A238,'November 2023'!$A$2:$P$21,column(),FALSE)</f>
        <v/>
      </c>
      <c r="F238" s="36" t="str">
        <f>vlookup($A238,'November 2023'!$A$2:$P$21,column(),FALSE)</f>
        <v/>
      </c>
      <c r="G238" s="36" t="str">
        <f>vlookup($A238,'November 2023'!$A$2:$P$21,column(),FALSE)</f>
        <v/>
      </c>
      <c r="H238" s="36">
        <f>vlookup($A238,'November 2023'!$A$2:$P$21,column(),FALSE)</f>
        <v>0</v>
      </c>
      <c r="I238" s="39" t="str">
        <f>vlookup($A238,'November 2023'!$A$2:$P$21,column(),FALSE)</f>
        <v/>
      </c>
      <c r="J238" s="36" t="str">
        <f>vlookup($A238,'November 2023'!$A$2:$P$21,column(),FALSE)</f>
        <v/>
      </c>
      <c r="K238" s="39" t="str">
        <f>vlookup($A238,'November 2023'!$A$2:$P$21,column(),FALSE)</f>
        <v/>
      </c>
      <c r="L238" s="36" t="str">
        <f>vlookup($A238,'November 2023'!$A$2:$P$21,column(),FALSE)</f>
        <v/>
      </c>
      <c r="M238" s="39" t="str">
        <f>vlookup($A238,'November 2023'!$A$2:$P$21,column(),FALSE)</f>
        <v/>
      </c>
      <c r="N238" s="36" t="str">
        <f>vlookup($A238,'November 2023'!$A$2:$P$21,column(),FALSE)</f>
        <v/>
      </c>
      <c r="O238" s="36">
        <f>vlookup($A238,'November 2023'!$A$2:$P$21,column(),FALSE)</f>
        <v>0</v>
      </c>
      <c r="P238" s="39" t="str">
        <f>vlookup($A238,'November 2023'!$A$2:$P$21,column(),FALSE)</f>
        <v/>
      </c>
    </row>
    <row r="239">
      <c r="A239" s="38">
        <f>IF(OR(YEAR(WORKDAY($A$2,row(A237),Holidays!$B$2:$B$18))=2022,YEAR(WORKDAY($A$2,row(A237),Holidays!$B$2:$B$18))=2023),WORKDAY($A$2,row(A237),Holidays!$B$2:$B$18))</f>
        <v>45247</v>
      </c>
      <c r="B239" s="36" t="str">
        <f>vlookup($A239,'November 2023'!$A$2:$P$21,column(),FALSE)</f>
        <v/>
      </c>
      <c r="C239" s="36" t="str">
        <f>vlookup($A239,'November 2023'!$A$2:$P$21,column(),FALSE)</f>
        <v/>
      </c>
      <c r="D239" s="36">
        <f>vlookup($A239,'November 2023'!$A$2:$P$21,column(),FALSE)</f>
        <v>0</v>
      </c>
      <c r="E239" s="39" t="str">
        <f>vlookup($A239,'November 2023'!$A$2:$P$21,column(),FALSE)</f>
        <v/>
      </c>
      <c r="F239" s="36" t="str">
        <f>vlookup($A239,'November 2023'!$A$2:$P$21,column(),FALSE)</f>
        <v/>
      </c>
      <c r="G239" s="36" t="str">
        <f>vlookup($A239,'November 2023'!$A$2:$P$21,column(),FALSE)</f>
        <v/>
      </c>
      <c r="H239" s="36">
        <f>vlookup($A239,'November 2023'!$A$2:$P$21,column(),FALSE)</f>
        <v>0</v>
      </c>
      <c r="I239" s="39" t="str">
        <f>vlookup($A239,'November 2023'!$A$2:$P$21,column(),FALSE)</f>
        <v/>
      </c>
      <c r="J239" s="36" t="str">
        <f>vlookup($A239,'November 2023'!$A$2:$P$21,column(),FALSE)</f>
        <v/>
      </c>
      <c r="K239" s="39" t="str">
        <f>vlookup($A239,'November 2023'!$A$2:$P$21,column(),FALSE)</f>
        <v/>
      </c>
      <c r="L239" s="36" t="str">
        <f>vlookup($A239,'November 2023'!$A$2:$P$21,column(),FALSE)</f>
        <v/>
      </c>
      <c r="M239" s="39" t="str">
        <f>vlookup($A239,'November 2023'!$A$2:$P$21,column(),FALSE)</f>
        <v/>
      </c>
      <c r="N239" s="36" t="str">
        <f>vlookup($A239,'November 2023'!$A$2:$P$21,column(),FALSE)</f>
        <v/>
      </c>
      <c r="O239" s="36">
        <f>vlookup($A239,'November 2023'!$A$2:$P$21,column(),FALSE)</f>
        <v>0</v>
      </c>
      <c r="P239" s="39" t="str">
        <f>vlookup($A239,'November 2023'!$A$2:$P$21,column(),FALSE)</f>
        <v/>
      </c>
    </row>
    <row r="240">
      <c r="A240" s="38">
        <f>IF(OR(YEAR(WORKDAY($A$2,row(A238),Holidays!$B$2:$B$18))=2022,YEAR(WORKDAY($A$2,row(A238),Holidays!$B$2:$B$18))=2023),WORKDAY($A$2,row(A238),Holidays!$B$2:$B$18))</f>
        <v>45250</v>
      </c>
      <c r="B240" s="36" t="str">
        <f>vlookup($A240,'November 2023'!$A$2:$P$21,column(),FALSE)</f>
        <v/>
      </c>
      <c r="C240" s="36" t="str">
        <f>vlookup($A240,'November 2023'!$A$2:$P$21,column(),FALSE)</f>
        <v/>
      </c>
      <c r="D240" s="36">
        <f>vlookup($A240,'November 2023'!$A$2:$P$21,column(),FALSE)</f>
        <v>0</v>
      </c>
      <c r="E240" s="39" t="str">
        <f>vlookup($A240,'November 2023'!$A$2:$P$21,column(),FALSE)</f>
        <v/>
      </c>
      <c r="F240" s="36" t="str">
        <f>vlookup($A240,'November 2023'!$A$2:$P$21,column(),FALSE)</f>
        <v/>
      </c>
      <c r="G240" s="36" t="str">
        <f>vlookup($A240,'November 2023'!$A$2:$P$21,column(),FALSE)</f>
        <v/>
      </c>
      <c r="H240" s="36">
        <f>vlookup($A240,'November 2023'!$A$2:$P$21,column(),FALSE)</f>
        <v>0</v>
      </c>
      <c r="I240" s="39" t="str">
        <f>vlookup($A240,'November 2023'!$A$2:$P$21,column(),FALSE)</f>
        <v/>
      </c>
      <c r="J240" s="36" t="str">
        <f>vlookup($A240,'November 2023'!$A$2:$P$21,column(),FALSE)</f>
        <v/>
      </c>
      <c r="K240" s="39" t="str">
        <f>vlookup($A240,'November 2023'!$A$2:$P$21,column(),FALSE)</f>
        <v/>
      </c>
      <c r="L240" s="36" t="str">
        <f>vlookup($A240,'November 2023'!$A$2:$P$21,column(),FALSE)</f>
        <v/>
      </c>
      <c r="M240" s="39" t="str">
        <f>vlookup($A240,'November 2023'!$A$2:$P$21,column(),FALSE)</f>
        <v/>
      </c>
      <c r="N240" s="36" t="str">
        <f>vlookup($A240,'November 2023'!$A$2:$P$21,column(),FALSE)</f>
        <v/>
      </c>
      <c r="O240" s="36">
        <f>vlookup($A240,'November 2023'!$A$2:$P$21,column(),FALSE)</f>
        <v>0</v>
      </c>
      <c r="P240" s="39" t="str">
        <f>vlookup($A240,'November 2023'!$A$2:$P$21,column(),FALSE)</f>
        <v/>
      </c>
    </row>
    <row r="241">
      <c r="A241" s="38">
        <f>IF(OR(YEAR(WORKDAY($A$2,row(A239),Holidays!$B$2:$B$18))=2022,YEAR(WORKDAY($A$2,row(A239),Holidays!$B$2:$B$18))=2023),WORKDAY($A$2,row(A239),Holidays!$B$2:$B$18))</f>
        <v>45251</v>
      </c>
      <c r="B241" s="36" t="str">
        <f>vlookup($A241,'November 2023'!$A$2:$P$21,column(),FALSE)</f>
        <v/>
      </c>
      <c r="C241" s="36" t="str">
        <f>vlookup($A241,'November 2023'!$A$2:$P$21,column(),FALSE)</f>
        <v/>
      </c>
      <c r="D241" s="36">
        <f>vlookup($A241,'November 2023'!$A$2:$P$21,column(),FALSE)</f>
        <v>0</v>
      </c>
      <c r="E241" s="39" t="str">
        <f>vlookup($A241,'November 2023'!$A$2:$P$21,column(),FALSE)</f>
        <v/>
      </c>
      <c r="F241" s="36" t="str">
        <f>vlookup($A241,'November 2023'!$A$2:$P$21,column(),FALSE)</f>
        <v/>
      </c>
      <c r="G241" s="36" t="str">
        <f>vlookup($A241,'November 2023'!$A$2:$P$21,column(),FALSE)</f>
        <v/>
      </c>
      <c r="H241" s="36">
        <f>vlookup($A241,'November 2023'!$A$2:$P$21,column(),FALSE)</f>
        <v>0</v>
      </c>
      <c r="I241" s="39" t="str">
        <f>vlookup($A241,'November 2023'!$A$2:$P$21,column(),FALSE)</f>
        <v/>
      </c>
      <c r="J241" s="36" t="str">
        <f>vlookup($A241,'November 2023'!$A$2:$P$21,column(),FALSE)</f>
        <v/>
      </c>
      <c r="K241" s="39" t="str">
        <f>vlookup($A241,'November 2023'!$A$2:$P$21,column(),FALSE)</f>
        <v/>
      </c>
      <c r="L241" s="36" t="str">
        <f>vlookup($A241,'November 2023'!$A$2:$P$21,column(),FALSE)</f>
        <v/>
      </c>
      <c r="M241" s="39" t="str">
        <f>vlookup($A241,'November 2023'!$A$2:$P$21,column(),FALSE)</f>
        <v/>
      </c>
      <c r="N241" s="36" t="str">
        <f>vlookup($A241,'November 2023'!$A$2:$P$21,column(),FALSE)</f>
        <v/>
      </c>
      <c r="O241" s="36">
        <f>vlookup($A241,'November 2023'!$A$2:$P$21,column(),FALSE)</f>
        <v>0</v>
      </c>
      <c r="P241" s="39" t="str">
        <f>vlookup($A241,'November 2023'!$A$2:$P$21,column(),FALSE)</f>
        <v/>
      </c>
    </row>
    <row r="242">
      <c r="A242" s="38">
        <f>IF(OR(YEAR(WORKDAY($A$2,row(A240),Holidays!$B$2:$B$18))=2022,YEAR(WORKDAY($A$2,row(A240),Holidays!$B$2:$B$18))=2023),WORKDAY($A$2,row(A240),Holidays!$B$2:$B$18))</f>
        <v>45252</v>
      </c>
      <c r="B242" s="36" t="str">
        <f>vlookup($A242,'November 2023'!$A$2:$P$21,column(),FALSE)</f>
        <v/>
      </c>
      <c r="C242" s="36" t="str">
        <f>vlookup($A242,'November 2023'!$A$2:$P$21,column(),FALSE)</f>
        <v/>
      </c>
      <c r="D242" s="36">
        <f>vlookup($A242,'November 2023'!$A$2:$P$21,column(),FALSE)</f>
        <v>0</v>
      </c>
      <c r="E242" s="39" t="str">
        <f>vlookup($A242,'November 2023'!$A$2:$P$21,column(),FALSE)</f>
        <v/>
      </c>
      <c r="F242" s="36" t="str">
        <f>vlookup($A242,'November 2023'!$A$2:$P$21,column(),FALSE)</f>
        <v/>
      </c>
      <c r="G242" s="36" t="str">
        <f>vlookup($A242,'November 2023'!$A$2:$P$21,column(),FALSE)</f>
        <v/>
      </c>
      <c r="H242" s="36">
        <f>vlookup($A242,'November 2023'!$A$2:$P$21,column(),FALSE)</f>
        <v>0</v>
      </c>
      <c r="I242" s="39" t="str">
        <f>vlookup($A242,'November 2023'!$A$2:$P$21,column(),FALSE)</f>
        <v/>
      </c>
      <c r="J242" s="36" t="str">
        <f>vlookup($A242,'November 2023'!$A$2:$P$21,column(),FALSE)</f>
        <v/>
      </c>
      <c r="K242" s="39" t="str">
        <f>vlookup($A242,'November 2023'!$A$2:$P$21,column(),FALSE)</f>
        <v/>
      </c>
      <c r="L242" s="36" t="str">
        <f>vlookup($A242,'November 2023'!$A$2:$P$21,column(),FALSE)</f>
        <v/>
      </c>
      <c r="M242" s="39" t="str">
        <f>vlookup($A242,'November 2023'!$A$2:$P$21,column(),FALSE)</f>
        <v/>
      </c>
      <c r="N242" s="36" t="str">
        <f>vlookup($A242,'November 2023'!$A$2:$P$21,column(),FALSE)</f>
        <v/>
      </c>
      <c r="O242" s="36">
        <f>vlookup($A242,'November 2023'!$A$2:$P$21,column(),FALSE)</f>
        <v>0</v>
      </c>
      <c r="P242" s="39" t="str">
        <f>vlookup($A242,'November 2023'!$A$2:$P$21,column(),FALSE)</f>
        <v/>
      </c>
    </row>
    <row r="243">
      <c r="A243" s="38">
        <f>IF(OR(YEAR(WORKDAY($A$2,row(A241),Holidays!$B$2:$B$18))=2022,YEAR(WORKDAY($A$2,row(A241),Holidays!$B$2:$B$18))=2023),WORKDAY($A$2,row(A241),Holidays!$B$2:$B$18))</f>
        <v>45257</v>
      </c>
      <c r="B243" s="36" t="str">
        <f>vlookup($A243,'November 2023'!$A$2:$P$21,column(),FALSE)</f>
        <v/>
      </c>
      <c r="C243" s="36" t="str">
        <f>vlookup($A243,'November 2023'!$A$2:$P$21,column(),FALSE)</f>
        <v/>
      </c>
      <c r="D243" s="36">
        <f>vlookup($A243,'November 2023'!$A$2:$P$21,column(),FALSE)</f>
        <v>0</v>
      </c>
      <c r="E243" s="39" t="str">
        <f>vlookup($A243,'November 2023'!$A$2:$P$21,column(),FALSE)</f>
        <v/>
      </c>
      <c r="F243" s="36" t="str">
        <f>vlookup($A243,'November 2023'!$A$2:$P$21,column(),FALSE)</f>
        <v/>
      </c>
      <c r="G243" s="36" t="str">
        <f>vlookup($A243,'November 2023'!$A$2:$P$21,column(),FALSE)</f>
        <v/>
      </c>
      <c r="H243" s="36">
        <f>vlookup($A243,'November 2023'!$A$2:$P$21,column(),FALSE)</f>
        <v>0</v>
      </c>
      <c r="I243" s="39" t="str">
        <f>vlookup($A243,'November 2023'!$A$2:$P$21,column(),FALSE)</f>
        <v/>
      </c>
      <c r="J243" s="36" t="str">
        <f>vlookup($A243,'November 2023'!$A$2:$P$21,column(),FALSE)</f>
        <v/>
      </c>
      <c r="K243" s="39" t="str">
        <f>vlookup($A243,'November 2023'!$A$2:$P$21,column(),FALSE)</f>
        <v/>
      </c>
      <c r="L243" s="36" t="str">
        <f>vlookup($A243,'November 2023'!$A$2:$P$21,column(),FALSE)</f>
        <v/>
      </c>
      <c r="M243" s="39" t="str">
        <f>vlookup($A243,'November 2023'!$A$2:$P$21,column(),FALSE)</f>
        <v/>
      </c>
      <c r="N243" s="36" t="str">
        <f>vlookup($A243,'November 2023'!$A$2:$P$21,column(),FALSE)</f>
        <v/>
      </c>
      <c r="O243" s="36">
        <f>vlookup($A243,'November 2023'!$A$2:$P$21,column(),FALSE)</f>
        <v>0</v>
      </c>
      <c r="P243" s="39" t="str">
        <f>vlookup($A243,'November 2023'!$A$2:$P$21,column(),FALSE)</f>
        <v/>
      </c>
    </row>
    <row r="244">
      <c r="A244" s="38">
        <f>IF(OR(YEAR(WORKDAY($A$2,row(A242),Holidays!$B$2:$B$18))=2022,YEAR(WORKDAY($A$2,row(A242),Holidays!$B$2:$B$18))=2023),WORKDAY($A$2,row(A242),Holidays!$B$2:$B$18))</f>
        <v>45258</v>
      </c>
      <c r="B244" s="36" t="str">
        <f>vlookup($A244,'November 2023'!$A$2:$P$21,column(),FALSE)</f>
        <v/>
      </c>
      <c r="C244" s="36" t="str">
        <f>vlookup($A244,'November 2023'!$A$2:$P$21,column(),FALSE)</f>
        <v/>
      </c>
      <c r="D244" s="36">
        <f>vlookup($A244,'November 2023'!$A$2:$P$21,column(),FALSE)</f>
        <v>0</v>
      </c>
      <c r="E244" s="39" t="str">
        <f>vlookup($A244,'November 2023'!$A$2:$P$21,column(),FALSE)</f>
        <v/>
      </c>
      <c r="F244" s="36" t="str">
        <f>vlookup($A244,'November 2023'!$A$2:$P$21,column(),FALSE)</f>
        <v/>
      </c>
      <c r="G244" s="36" t="str">
        <f>vlookup($A244,'November 2023'!$A$2:$P$21,column(),FALSE)</f>
        <v/>
      </c>
      <c r="H244" s="36">
        <f>vlookup($A244,'November 2023'!$A$2:$P$21,column(),FALSE)</f>
        <v>0</v>
      </c>
      <c r="I244" s="39" t="str">
        <f>vlookup($A244,'November 2023'!$A$2:$P$21,column(),FALSE)</f>
        <v/>
      </c>
      <c r="J244" s="36" t="str">
        <f>vlookup($A244,'November 2023'!$A$2:$P$21,column(),FALSE)</f>
        <v/>
      </c>
      <c r="K244" s="39" t="str">
        <f>vlookup($A244,'November 2023'!$A$2:$P$21,column(),FALSE)</f>
        <v/>
      </c>
      <c r="L244" s="36" t="str">
        <f>vlookup($A244,'November 2023'!$A$2:$P$21,column(),FALSE)</f>
        <v/>
      </c>
      <c r="M244" s="39" t="str">
        <f>vlookup($A244,'November 2023'!$A$2:$P$21,column(),FALSE)</f>
        <v/>
      </c>
      <c r="N244" s="36" t="str">
        <f>vlookup($A244,'November 2023'!$A$2:$P$21,column(),FALSE)</f>
        <v/>
      </c>
      <c r="O244" s="36">
        <f>vlookup($A244,'November 2023'!$A$2:$P$21,column(),FALSE)</f>
        <v>0</v>
      </c>
      <c r="P244" s="39" t="str">
        <f>vlookup($A244,'November 2023'!$A$2:$P$21,column(),FALSE)</f>
        <v/>
      </c>
    </row>
    <row r="245">
      <c r="A245" s="38">
        <f>IF(OR(YEAR(WORKDAY($A$2,row(A243),Holidays!$B$2:$B$18))=2022,YEAR(WORKDAY($A$2,row(A243),Holidays!$B$2:$B$18))=2023),WORKDAY($A$2,row(A243),Holidays!$B$2:$B$18))</f>
        <v>45259</v>
      </c>
      <c r="B245" s="36" t="str">
        <f>vlookup($A245,'November 2023'!$A$2:$P$21,column(),FALSE)</f>
        <v/>
      </c>
      <c r="C245" s="36" t="str">
        <f>vlookup($A245,'November 2023'!$A$2:$P$21,column(),FALSE)</f>
        <v/>
      </c>
      <c r="D245" s="36">
        <f>vlookup($A245,'November 2023'!$A$2:$P$21,column(),FALSE)</f>
        <v>0</v>
      </c>
      <c r="E245" s="39" t="str">
        <f>vlookup($A245,'November 2023'!$A$2:$P$21,column(),FALSE)</f>
        <v/>
      </c>
      <c r="F245" s="36" t="str">
        <f>vlookup($A245,'November 2023'!$A$2:$P$21,column(),FALSE)</f>
        <v/>
      </c>
      <c r="G245" s="36" t="str">
        <f>vlookup($A245,'November 2023'!$A$2:$P$21,column(),FALSE)</f>
        <v/>
      </c>
      <c r="H245" s="36">
        <f>vlookup($A245,'November 2023'!$A$2:$P$21,column(),FALSE)</f>
        <v>0</v>
      </c>
      <c r="I245" s="39" t="str">
        <f>vlookup($A245,'November 2023'!$A$2:$P$21,column(),FALSE)</f>
        <v/>
      </c>
      <c r="J245" s="36" t="str">
        <f>vlookup($A245,'November 2023'!$A$2:$P$21,column(),FALSE)</f>
        <v/>
      </c>
      <c r="K245" s="39" t="str">
        <f>vlookup($A245,'November 2023'!$A$2:$P$21,column(),FALSE)</f>
        <v/>
      </c>
      <c r="L245" s="36" t="str">
        <f>vlookup($A245,'November 2023'!$A$2:$P$21,column(),FALSE)</f>
        <v/>
      </c>
      <c r="M245" s="39" t="str">
        <f>vlookup($A245,'November 2023'!$A$2:$P$21,column(),FALSE)</f>
        <v/>
      </c>
      <c r="N245" s="36" t="str">
        <f>vlookup($A245,'November 2023'!$A$2:$P$21,column(),FALSE)</f>
        <v/>
      </c>
      <c r="O245" s="36">
        <f>vlookup($A245,'November 2023'!$A$2:$P$21,column(),FALSE)</f>
        <v>0</v>
      </c>
      <c r="P245" s="39" t="str">
        <f>vlookup($A245,'November 2023'!$A$2:$P$21,column(),FALSE)</f>
        <v/>
      </c>
    </row>
    <row r="246">
      <c r="A246" s="38">
        <f>IF(OR(YEAR(WORKDAY($A$2,row(A244),Holidays!$B$2:$B$18))=2022,YEAR(WORKDAY($A$2,row(A244),Holidays!$B$2:$B$18))=2023),WORKDAY($A$2,row(A244),Holidays!$B$2:$B$18))</f>
        <v>45260</v>
      </c>
      <c r="B246" s="36" t="str">
        <f>vlookup($A246,'November 2023'!$A$2:$P$21,column(),FALSE)</f>
        <v/>
      </c>
      <c r="C246" s="36" t="str">
        <f>vlookup($A246,'November 2023'!$A$2:$P$21,column(),FALSE)</f>
        <v/>
      </c>
      <c r="D246" s="36">
        <f>vlookup($A246,'November 2023'!$A$2:$P$21,column(),FALSE)</f>
        <v>0</v>
      </c>
      <c r="E246" s="39" t="str">
        <f>vlookup($A246,'November 2023'!$A$2:$P$21,column(),FALSE)</f>
        <v/>
      </c>
      <c r="F246" s="36" t="str">
        <f>vlookup($A246,'November 2023'!$A$2:$P$21,column(),FALSE)</f>
        <v/>
      </c>
      <c r="G246" s="36" t="str">
        <f>vlookup($A246,'November 2023'!$A$2:$P$21,column(),FALSE)</f>
        <v/>
      </c>
      <c r="H246" s="36">
        <f>vlookup($A246,'November 2023'!$A$2:$P$21,column(),FALSE)</f>
        <v>0</v>
      </c>
      <c r="I246" s="39" t="str">
        <f>vlookup($A246,'November 2023'!$A$2:$P$21,column(),FALSE)</f>
        <v/>
      </c>
      <c r="J246" s="36" t="str">
        <f>vlookup($A246,'November 2023'!$A$2:$P$21,column(),FALSE)</f>
        <v/>
      </c>
      <c r="K246" s="39" t="str">
        <f>vlookup($A246,'November 2023'!$A$2:$P$21,column(),FALSE)</f>
        <v/>
      </c>
      <c r="L246" s="36" t="str">
        <f>vlookup($A246,'November 2023'!$A$2:$P$21,column(),FALSE)</f>
        <v/>
      </c>
      <c r="M246" s="39" t="str">
        <f>vlookup($A246,'November 2023'!$A$2:$P$21,column(),FALSE)</f>
        <v/>
      </c>
      <c r="N246" s="36" t="str">
        <f>vlookup($A246,'November 2023'!$A$2:$P$21,column(),FALSE)</f>
        <v/>
      </c>
      <c r="O246" s="36">
        <f>vlookup($A246,'November 2023'!$A$2:$P$21,column(),FALSE)</f>
        <v>0</v>
      </c>
      <c r="P246" s="39" t="str">
        <f>vlookup($A246,'November 2023'!$A$2:$P$21,column(),FALSE)</f>
        <v/>
      </c>
    </row>
    <row r="247">
      <c r="A247" s="38">
        <f>IF(OR(YEAR(WORKDAY($A$2,row(A245),Holidays!$B$2:$B$18))=2022,YEAR(WORKDAY($A$2,row(A245),Holidays!$B$2:$B$18))=2023),WORKDAY($A$2,row(A245),Holidays!$B$2:$B$18))</f>
        <v>45261</v>
      </c>
      <c r="B247" s="36" t="str">
        <f>vlookup($A247,'December 2023'!$A$2:$P$21,column(),FALSE)</f>
        <v/>
      </c>
      <c r="C247" s="36" t="str">
        <f>vlookup($A247,'December 2023'!$A$2:$P$21,column(),FALSE)</f>
        <v/>
      </c>
      <c r="D247" s="36">
        <f>vlookup($A247,'December 2023'!$A$2:$P$21,column(),FALSE)</f>
        <v>0</v>
      </c>
      <c r="E247" s="39" t="str">
        <f>vlookup($A247,'December 2023'!$A$2:$P$21,column(),FALSE)</f>
        <v/>
      </c>
      <c r="F247" s="36" t="str">
        <f>vlookup($A247,'December 2023'!$A$2:$P$21,column(),FALSE)</f>
        <v/>
      </c>
      <c r="G247" s="36" t="str">
        <f>vlookup($A247,'December 2023'!$A$2:$P$21,column(),FALSE)</f>
        <v/>
      </c>
      <c r="H247" s="36">
        <f>vlookup($A247,'December 2023'!$A$2:$P$21,column(),FALSE)</f>
        <v>0</v>
      </c>
      <c r="I247" s="39" t="str">
        <f>vlookup($A247,'December 2023'!$A$2:$P$21,column(),FALSE)</f>
        <v/>
      </c>
      <c r="J247" s="36" t="str">
        <f>vlookup($A247,'December 2023'!$A$2:$P$21,column(),FALSE)</f>
        <v/>
      </c>
      <c r="K247" s="39" t="str">
        <f>vlookup($A247,'December 2023'!$A$2:$P$21,column(),FALSE)</f>
        <v/>
      </c>
      <c r="L247" s="36" t="str">
        <f>vlookup($A247,'December 2023'!$A$2:$P$21,column(),FALSE)</f>
        <v/>
      </c>
      <c r="M247" s="39" t="str">
        <f>vlookup($A247,'December 2023'!$A$2:$P$21,column(),FALSE)</f>
        <v/>
      </c>
      <c r="N247" s="36" t="str">
        <f>vlookup($A247,'December 2023'!$A$2:$P$21,column(),FALSE)</f>
        <v/>
      </c>
      <c r="O247" s="36">
        <f>vlookup($A247,'December 2023'!$A$2:$P$21,column(),FALSE)</f>
        <v>0</v>
      </c>
      <c r="P247" s="39" t="str">
        <f>vlookup($A247,'December 2023'!$A$2:$P$21,column(),FALSE)</f>
        <v/>
      </c>
    </row>
    <row r="248">
      <c r="A248" s="38">
        <f>IF(OR(YEAR(WORKDAY($A$2,row(A246),Holidays!$B$2:$B$18))=2022,YEAR(WORKDAY($A$2,row(A246),Holidays!$B$2:$B$18))=2023),WORKDAY($A$2,row(A246),Holidays!$B$2:$B$18))</f>
        <v>45264</v>
      </c>
      <c r="B248" s="36" t="str">
        <f>vlookup($A248,'December 2023'!$A$2:$P$21,column(),FALSE)</f>
        <v/>
      </c>
      <c r="C248" s="36" t="str">
        <f>vlookup($A248,'December 2023'!$A$2:$P$21,column(),FALSE)</f>
        <v/>
      </c>
      <c r="D248" s="36">
        <f>vlookup($A248,'December 2023'!$A$2:$P$21,column(),FALSE)</f>
        <v>0</v>
      </c>
      <c r="E248" s="39" t="str">
        <f>vlookup($A248,'December 2023'!$A$2:$P$21,column(),FALSE)</f>
        <v/>
      </c>
      <c r="F248" s="36" t="str">
        <f>vlookup($A248,'December 2023'!$A$2:$P$21,column(),FALSE)</f>
        <v/>
      </c>
      <c r="G248" s="36" t="str">
        <f>vlookup($A248,'December 2023'!$A$2:$P$21,column(),FALSE)</f>
        <v/>
      </c>
      <c r="H248" s="36">
        <f>vlookup($A248,'December 2023'!$A$2:$P$21,column(),FALSE)</f>
        <v>0</v>
      </c>
      <c r="I248" s="39" t="str">
        <f>vlookup($A248,'December 2023'!$A$2:$P$21,column(),FALSE)</f>
        <v/>
      </c>
      <c r="J248" s="36" t="str">
        <f>vlookup($A248,'December 2023'!$A$2:$P$21,column(),FALSE)</f>
        <v/>
      </c>
      <c r="K248" s="39" t="str">
        <f>vlookup($A248,'December 2023'!$A$2:$P$21,column(),FALSE)</f>
        <v/>
      </c>
      <c r="L248" s="36" t="str">
        <f>vlookup($A248,'December 2023'!$A$2:$P$21,column(),FALSE)</f>
        <v/>
      </c>
      <c r="M248" s="39" t="str">
        <f>vlookup($A248,'December 2023'!$A$2:$P$21,column(),FALSE)</f>
        <v/>
      </c>
      <c r="N248" s="36" t="str">
        <f>vlookup($A248,'December 2023'!$A$2:$P$21,column(),FALSE)</f>
        <v/>
      </c>
      <c r="O248" s="36">
        <f>vlookup($A248,'December 2023'!$A$2:$P$21,column(),FALSE)</f>
        <v>0</v>
      </c>
      <c r="P248" s="39" t="str">
        <f>vlookup($A248,'December 2023'!$A$2:$P$21,column(),FALSE)</f>
        <v/>
      </c>
    </row>
    <row r="249">
      <c r="A249" s="38">
        <f>IF(OR(YEAR(WORKDAY($A$2,row(A247),Holidays!$B$2:$B$18))=2022,YEAR(WORKDAY($A$2,row(A247),Holidays!$B$2:$B$18))=2023),WORKDAY($A$2,row(A247),Holidays!$B$2:$B$18))</f>
        <v>45265</v>
      </c>
      <c r="B249" s="36" t="str">
        <f>vlookup($A249,'December 2023'!$A$2:$P$21,column(),FALSE)</f>
        <v/>
      </c>
      <c r="C249" s="36" t="str">
        <f>vlookup($A249,'December 2023'!$A$2:$P$21,column(),FALSE)</f>
        <v/>
      </c>
      <c r="D249" s="36">
        <f>vlookup($A249,'December 2023'!$A$2:$P$21,column(),FALSE)</f>
        <v>0</v>
      </c>
      <c r="E249" s="39" t="str">
        <f>vlookup($A249,'December 2023'!$A$2:$P$21,column(),FALSE)</f>
        <v/>
      </c>
      <c r="F249" s="36" t="str">
        <f>vlookup($A249,'December 2023'!$A$2:$P$21,column(),FALSE)</f>
        <v/>
      </c>
      <c r="G249" s="36" t="str">
        <f>vlookup($A249,'December 2023'!$A$2:$P$21,column(),FALSE)</f>
        <v/>
      </c>
      <c r="H249" s="36">
        <f>vlookup($A249,'December 2023'!$A$2:$P$21,column(),FALSE)</f>
        <v>0</v>
      </c>
      <c r="I249" s="39" t="str">
        <f>vlookup($A249,'December 2023'!$A$2:$P$21,column(),FALSE)</f>
        <v/>
      </c>
      <c r="J249" s="36" t="str">
        <f>vlookup($A249,'December 2023'!$A$2:$P$21,column(),FALSE)</f>
        <v/>
      </c>
      <c r="K249" s="39" t="str">
        <f>vlookup($A249,'December 2023'!$A$2:$P$21,column(),FALSE)</f>
        <v/>
      </c>
      <c r="L249" s="36" t="str">
        <f>vlookup($A249,'December 2023'!$A$2:$P$21,column(),FALSE)</f>
        <v/>
      </c>
      <c r="M249" s="39" t="str">
        <f>vlookup($A249,'December 2023'!$A$2:$P$21,column(),FALSE)</f>
        <v/>
      </c>
      <c r="N249" s="36" t="str">
        <f>vlookup($A249,'December 2023'!$A$2:$P$21,column(),FALSE)</f>
        <v/>
      </c>
      <c r="O249" s="36">
        <f>vlookup($A249,'December 2023'!$A$2:$P$21,column(),FALSE)</f>
        <v>0</v>
      </c>
      <c r="P249" s="39" t="str">
        <f>vlookup($A249,'December 2023'!$A$2:$P$21,column(),FALSE)</f>
        <v/>
      </c>
    </row>
    <row r="250">
      <c r="A250" s="38">
        <f>IF(OR(YEAR(WORKDAY($A$2,row(A248),Holidays!$B$2:$B$18))=2022,YEAR(WORKDAY($A$2,row(A248),Holidays!$B$2:$B$18))=2023),WORKDAY($A$2,row(A248),Holidays!$B$2:$B$18))</f>
        <v>45266</v>
      </c>
      <c r="B250" s="36" t="str">
        <f>vlookup($A250,'December 2023'!$A$2:$P$21,column(),FALSE)</f>
        <v/>
      </c>
      <c r="C250" s="36" t="str">
        <f>vlookup($A250,'December 2023'!$A$2:$P$21,column(),FALSE)</f>
        <v/>
      </c>
      <c r="D250" s="36">
        <f>vlookup($A250,'December 2023'!$A$2:$P$21,column(),FALSE)</f>
        <v>0</v>
      </c>
      <c r="E250" s="39" t="str">
        <f>vlookup($A250,'December 2023'!$A$2:$P$21,column(),FALSE)</f>
        <v/>
      </c>
      <c r="F250" s="36" t="str">
        <f>vlookup($A250,'December 2023'!$A$2:$P$21,column(),FALSE)</f>
        <v/>
      </c>
      <c r="G250" s="36" t="str">
        <f>vlookup($A250,'December 2023'!$A$2:$P$21,column(),FALSE)</f>
        <v/>
      </c>
      <c r="H250" s="36">
        <f>vlookup($A250,'December 2023'!$A$2:$P$21,column(),FALSE)</f>
        <v>0</v>
      </c>
      <c r="I250" s="39" t="str">
        <f>vlookup($A250,'December 2023'!$A$2:$P$21,column(),FALSE)</f>
        <v/>
      </c>
      <c r="J250" s="36" t="str">
        <f>vlookup($A250,'December 2023'!$A$2:$P$21,column(),FALSE)</f>
        <v/>
      </c>
      <c r="K250" s="39" t="str">
        <f>vlookup($A250,'December 2023'!$A$2:$P$21,column(),FALSE)</f>
        <v/>
      </c>
      <c r="L250" s="36" t="str">
        <f>vlookup($A250,'December 2023'!$A$2:$P$21,column(),FALSE)</f>
        <v/>
      </c>
      <c r="M250" s="39" t="str">
        <f>vlookup($A250,'December 2023'!$A$2:$P$21,column(),FALSE)</f>
        <v/>
      </c>
      <c r="N250" s="36" t="str">
        <f>vlookup($A250,'December 2023'!$A$2:$P$21,column(),FALSE)</f>
        <v/>
      </c>
      <c r="O250" s="36">
        <f>vlookup($A250,'December 2023'!$A$2:$P$21,column(),FALSE)</f>
        <v>0</v>
      </c>
      <c r="P250" s="39" t="str">
        <f>vlookup($A250,'December 2023'!$A$2:$P$21,column(),FALSE)</f>
        <v/>
      </c>
    </row>
    <row r="251">
      <c r="A251" s="38">
        <f>IF(OR(YEAR(WORKDAY($A$2,row(A249),Holidays!$B$2:$B$18))=2022,YEAR(WORKDAY($A$2,row(A249),Holidays!$B$2:$B$18))=2023),WORKDAY($A$2,row(A249),Holidays!$B$2:$B$18))</f>
        <v>45267</v>
      </c>
      <c r="B251" s="36" t="str">
        <f>vlookup($A251,'December 2023'!$A$2:$P$21,column(),FALSE)</f>
        <v/>
      </c>
      <c r="C251" s="36" t="str">
        <f>vlookup($A251,'December 2023'!$A$2:$P$21,column(),FALSE)</f>
        <v/>
      </c>
      <c r="D251" s="36">
        <f>vlookup($A251,'December 2023'!$A$2:$P$21,column(),FALSE)</f>
        <v>0</v>
      </c>
      <c r="E251" s="39" t="str">
        <f>vlookup($A251,'December 2023'!$A$2:$P$21,column(),FALSE)</f>
        <v/>
      </c>
      <c r="F251" s="36" t="str">
        <f>vlookup($A251,'December 2023'!$A$2:$P$21,column(),FALSE)</f>
        <v/>
      </c>
      <c r="G251" s="36" t="str">
        <f>vlookup($A251,'December 2023'!$A$2:$P$21,column(),FALSE)</f>
        <v/>
      </c>
      <c r="H251" s="36">
        <f>vlookup($A251,'December 2023'!$A$2:$P$21,column(),FALSE)</f>
        <v>0</v>
      </c>
      <c r="I251" s="39" t="str">
        <f>vlookup($A251,'December 2023'!$A$2:$P$21,column(),FALSE)</f>
        <v/>
      </c>
      <c r="J251" s="36" t="str">
        <f>vlookup($A251,'December 2023'!$A$2:$P$21,column(),FALSE)</f>
        <v/>
      </c>
      <c r="K251" s="39" t="str">
        <f>vlookup($A251,'December 2023'!$A$2:$P$21,column(),FALSE)</f>
        <v/>
      </c>
      <c r="L251" s="36" t="str">
        <f>vlookup($A251,'December 2023'!$A$2:$P$21,column(),FALSE)</f>
        <v/>
      </c>
      <c r="M251" s="39" t="str">
        <f>vlookup($A251,'December 2023'!$A$2:$P$21,column(),FALSE)</f>
        <v/>
      </c>
      <c r="N251" s="36" t="str">
        <f>vlookup($A251,'December 2023'!$A$2:$P$21,column(),FALSE)</f>
        <v/>
      </c>
      <c r="O251" s="36">
        <f>vlookup($A251,'December 2023'!$A$2:$P$21,column(),FALSE)</f>
        <v>0</v>
      </c>
      <c r="P251" s="39" t="str">
        <f>vlookup($A251,'December 2023'!$A$2:$P$21,column(),FALSE)</f>
        <v/>
      </c>
    </row>
    <row r="252">
      <c r="A252" s="38">
        <f>IF(OR(YEAR(WORKDAY($A$2,row(A250),Holidays!$B$2:$B$18))=2022,YEAR(WORKDAY($A$2,row(A250),Holidays!$B$2:$B$18))=2023),WORKDAY($A$2,row(A250),Holidays!$B$2:$B$18))</f>
        <v>45268</v>
      </c>
      <c r="B252" s="36" t="str">
        <f>vlookup($A252,'December 2023'!$A$2:$P$21,column(),FALSE)</f>
        <v/>
      </c>
      <c r="C252" s="36" t="str">
        <f>vlookup($A252,'December 2023'!$A$2:$P$21,column(),FALSE)</f>
        <v/>
      </c>
      <c r="D252" s="36">
        <f>vlookup($A252,'December 2023'!$A$2:$P$21,column(),FALSE)</f>
        <v>0</v>
      </c>
      <c r="E252" s="39" t="str">
        <f>vlookup($A252,'December 2023'!$A$2:$P$21,column(),FALSE)</f>
        <v/>
      </c>
      <c r="F252" s="36" t="str">
        <f>vlookup($A252,'December 2023'!$A$2:$P$21,column(),FALSE)</f>
        <v/>
      </c>
      <c r="G252" s="36" t="str">
        <f>vlookup($A252,'December 2023'!$A$2:$P$21,column(),FALSE)</f>
        <v/>
      </c>
      <c r="H252" s="36">
        <f>vlookup($A252,'December 2023'!$A$2:$P$21,column(),FALSE)</f>
        <v>0</v>
      </c>
      <c r="I252" s="39" t="str">
        <f>vlookup($A252,'December 2023'!$A$2:$P$21,column(),FALSE)</f>
        <v/>
      </c>
      <c r="J252" s="36" t="str">
        <f>vlookup($A252,'December 2023'!$A$2:$P$21,column(),FALSE)</f>
        <v/>
      </c>
      <c r="K252" s="39" t="str">
        <f>vlookup($A252,'December 2023'!$A$2:$P$21,column(),FALSE)</f>
        <v/>
      </c>
      <c r="L252" s="36" t="str">
        <f>vlookup($A252,'December 2023'!$A$2:$P$21,column(),FALSE)</f>
        <v/>
      </c>
      <c r="M252" s="39" t="str">
        <f>vlookup($A252,'December 2023'!$A$2:$P$21,column(),FALSE)</f>
        <v/>
      </c>
      <c r="N252" s="36" t="str">
        <f>vlookup($A252,'December 2023'!$A$2:$P$21,column(),FALSE)</f>
        <v/>
      </c>
      <c r="O252" s="36">
        <f>vlookup($A252,'December 2023'!$A$2:$P$21,column(),FALSE)</f>
        <v>0</v>
      </c>
      <c r="P252" s="39" t="str">
        <f>vlookup($A252,'December 2023'!$A$2:$P$21,column(),FALSE)</f>
        <v/>
      </c>
    </row>
    <row r="253">
      <c r="A253" s="38">
        <f>IF(OR(YEAR(WORKDAY($A$2,row(A251),Holidays!$B$2:$B$18))=2022,YEAR(WORKDAY($A$2,row(A251),Holidays!$B$2:$B$18))=2023),WORKDAY($A$2,row(A251),Holidays!$B$2:$B$18))</f>
        <v>45271</v>
      </c>
      <c r="B253" s="36" t="str">
        <f>vlookup($A253,'December 2023'!$A$2:$P$21,column(),FALSE)</f>
        <v/>
      </c>
      <c r="C253" s="36" t="str">
        <f>vlookup($A253,'December 2023'!$A$2:$P$21,column(),FALSE)</f>
        <v/>
      </c>
      <c r="D253" s="36">
        <f>vlookup($A253,'December 2023'!$A$2:$P$21,column(),FALSE)</f>
        <v>0</v>
      </c>
      <c r="E253" s="39" t="str">
        <f>vlookup($A253,'December 2023'!$A$2:$P$21,column(),FALSE)</f>
        <v/>
      </c>
      <c r="F253" s="36" t="str">
        <f>vlookup($A253,'December 2023'!$A$2:$P$21,column(),FALSE)</f>
        <v/>
      </c>
      <c r="G253" s="36" t="str">
        <f>vlookup($A253,'December 2023'!$A$2:$P$21,column(),FALSE)</f>
        <v/>
      </c>
      <c r="H253" s="36">
        <f>vlookup($A253,'December 2023'!$A$2:$P$21,column(),FALSE)</f>
        <v>0</v>
      </c>
      <c r="I253" s="39" t="str">
        <f>vlookup($A253,'December 2023'!$A$2:$P$21,column(),FALSE)</f>
        <v/>
      </c>
      <c r="J253" s="36" t="str">
        <f>vlookup($A253,'December 2023'!$A$2:$P$21,column(),FALSE)</f>
        <v/>
      </c>
      <c r="K253" s="39" t="str">
        <f>vlookup($A253,'December 2023'!$A$2:$P$21,column(),FALSE)</f>
        <v/>
      </c>
      <c r="L253" s="36" t="str">
        <f>vlookup($A253,'December 2023'!$A$2:$P$21,column(),FALSE)</f>
        <v/>
      </c>
      <c r="M253" s="39" t="str">
        <f>vlookup($A253,'December 2023'!$A$2:$P$21,column(),FALSE)</f>
        <v/>
      </c>
      <c r="N253" s="36" t="str">
        <f>vlookup($A253,'December 2023'!$A$2:$P$21,column(),FALSE)</f>
        <v/>
      </c>
      <c r="O253" s="36">
        <f>vlookup($A253,'December 2023'!$A$2:$P$21,column(),FALSE)</f>
        <v>0</v>
      </c>
      <c r="P253" s="39" t="str">
        <f>vlookup($A253,'December 2023'!$A$2:$P$21,column(),FALSE)</f>
        <v/>
      </c>
    </row>
    <row r="254">
      <c r="A254" s="38">
        <f>IF(OR(YEAR(WORKDAY($A$2,row(A252),Holidays!$B$2:$B$18))=2022,YEAR(WORKDAY($A$2,row(A252),Holidays!$B$2:$B$18))=2023),WORKDAY($A$2,row(A252),Holidays!$B$2:$B$18))</f>
        <v>45272</v>
      </c>
      <c r="B254" s="36" t="str">
        <f>vlookup($A254,'December 2023'!$A$2:$P$21,column(),FALSE)</f>
        <v/>
      </c>
      <c r="C254" s="36" t="str">
        <f>vlookup($A254,'December 2023'!$A$2:$P$21,column(),FALSE)</f>
        <v/>
      </c>
      <c r="D254" s="36">
        <f>vlookup($A254,'December 2023'!$A$2:$P$21,column(),FALSE)</f>
        <v>0</v>
      </c>
      <c r="E254" s="39" t="str">
        <f>vlookup($A254,'December 2023'!$A$2:$P$21,column(),FALSE)</f>
        <v/>
      </c>
      <c r="F254" s="36" t="str">
        <f>vlookup($A254,'December 2023'!$A$2:$P$21,column(),FALSE)</f>
        <v/>
      </c>
      <c r="G254" s="36" t="str">
        <f>vlookup($A254,'December 2023'!$A$2:$P$21,column(),FALSE)</f>
        <v/>
      </c>
      <c r="H254" s="36">
        <f>vlookup($A254,'December 2023'!$A$2:$P$21,column(),FALSE)</f>
        <v>0</v>
      </c>
      <c r="I254" s="39" t="str">
        <f>vlookup($A254,'December 2023'!$A$2:$P$21,column(),FALSE)</f>
        <v/>
      </c>
      <c r="J254" s="36" t="str">
        <f>vlookup($A254,'December 2023'!$A$2:$P$21,column(),FALSE)</f>
        <v/>
      </c>
      <c r="K254" s="39" t="str">
        <f>vlookup($A254,'December 2023'!$A$2:$P$21,column(),FALSE)</f>
        <v/>
      </c>
      <c r="L254" s="36" t="str">
        <f>vlookup($A254,'December 2023'!$A$2:$P$21,column(),FALSE)</f>
        <v/>
      </c>
      <c r="M254" s="39" t="str">
        <f>vlookup($A254,'December 2023'!$A$2:$P$21,column(),FALSE)</f>
        <v/>
      </c>
      <c r="N254" s="36" t="str">
        <f>vlookup($A254,'December 2023'!$A$2:$P$21,column(),FALSE)</f>
        <v/>
      </c>
      <c r="O254" s="36">
        <f>vlookup($A254,'December 2023'!$A$2:$P$21,column(),FALSE)</f>
        <v>0</v>
      </c>
      <c r="P254" s="39" t="str">
        <f>vlookup($A254,'December 2023'!$A$2:$P$21,column(),FALSE)</f>
        <v/>
      </c>
    </row>
    <row r="255">
      <c r="A255" s="38">
        <f>IF(OR(YEAR(WORKDAY($A$2,row(A253),Holidays!$B$2:$B$18))=2022,YEAR(WORKDAY($A$2,row(A253),Holidays!$B$2:$B$18))=2023),WORKDAY($A$2,row(A253),Holidays!$B$2:$B$18))</f>
        <v>45273</v>
      </c>
      <c r="B255" s="36" t="str">
        <f>vlookup($A255,'December 2023'!$A$2:$P$21,column(),FALSE)</f>
        <v/>
      </c>
      <c r="C255" s="36" t="str">
        <f>vlookup($A255,'December 2023'!$A$2:$P$21,column(),FALSE)</f>
        <v/>
      </c>
      <c r="D255" s="36">
        <f>vlookup($A255,'December 2023'!$A$2:$P$21,column(),FALSE)</f>
        <v>0</v>
      </c>
      <c r="E255" s="39" t="str">
        <f>vlookup($A255,'December 2023'!$A$2:$P$21,column(),FALSE)</f>
        <v/>
      </c>
      <c r="F255" s="36" t="str">
        <f>vlookup($A255,'December 2023'!$A$2:$P$21,column(),FALSE)</f>
        <v/>
      </c>
      <c r="G255" s="36" t="str">
        <f>vlookup($A255,'December 2023'!$A$2:$P$21,column(),FALSE)</f>
        <v/>
      </c>
      <c r="H255" s="36">
        <f>vlookup($A255,'December 2023'!$A$2:$P$21,column(),FALSE)</f>
        <v>0</v>
      </c>
      <c r="I255" s="39" t="str">
        <f>vlookup($A255,'December 2023'!$A$2:$P$21,column(),FALSE)</f>
        <v/>
      </c>
      <c r="J255" s="36" t="str">
        <f>vlookup($A255,'December 2023'!$A$2:$P$21,column(),FALSE)</f>
        <v/>
      </c>
      <c r="K255" s="39" t="str">
        <f>vlookup($A255,'December 2023'!$A$2:$P$21,column(),FALSE)</f>
        <v/>
      </c>
      <c r="L255" s="36" t="str">
        <f>vlookup($A255,'December 2023'!$A$2:$P$21,column(),FALSE)</f>
        <v/>
      </c>
      <c r="M255" s="39" t="str">
        <f>vlookup($A255,'December 2023'!$A$2:$P$21,column(),FALSE)</f>
        <v/>
      </c>
      <c r="N255" s="36" t="str">
        <f>vlookup($A255,'December 2023'!$A$2:$P$21,column(),FALSE)</f>
        <v/>
      </c>
      <c r="O255" s="36">
        <f>vlookup($A255,'December 2023'!$A$2:$P$21,column(),FALSE)</f>
        <v>0</v>
      </c>
      <c r="P255" s="39" t="str">
        <f>vlookup($A255,'December 2023'!$A$2:$P$21,column(),FALSE)</f>
        <v/>
      </c>
    </row>
    <row r="256">
      <c r="A256" s="38">
        <f>IF(OR(YEAR(WORKDAY($A$2,row(A254),Holidays!$B$2:$B$18))=2022,YEAR(WORKDAY($A$2,row(A254),Holidays!$B$2:$B$18))=2023),WORKDAY($A$2,row(A254),Holidays!$B$2:$B$18))</f>
        <v>45274</v>
      </c>
      <c r="B256" s="36" t="str">
        <f>vlookup($A256,'December 2023'!$A$2:$P$21,column(),FALSE)</f>
        <v/>
      </c>
      <c r="C256" s="36" t="str">
        <f>vlookup($A256,'December 2023'!$A$2:$P$21,column(),FALSE)</f>
        <v/>
      </c>
      <c r="D256" s="36">
        <f>vlookup($A256,'December 2023'!$A$2:$P$21,column(),FALSE)</f>
        <v>0</v>
      </c>
      <c r="E256" s="39" t="str">
        <f>vlookup($A256,'December 2023'!$A$2:$P$21,column(),FALSE)</f>
        <v/>
      </c>
      <c r="F256" s="36" t="str">
        <f>vlookup($A256,'December 2023'!$A$2:$P$21,column(),FALSE)</f>
        <v/>
      </c>
      <c r="G256" s="36" t="str">
        <f>vlookup($A256,'December 2023'!$A$2:$P$21,column(),FALSE)</f>
        <v/>
      </c>
      <c r="H256" s="36">
        <f>vlookup($A256,'December 2023'!$A$2:$P$21,column(),FALSE)</f>
        <v>0</v>
      </c>
      <c r="I256" s="39" t="str">
        <f>vlookup($A256,'December 2023'!$A$2:$P$21,column(),FALSE)</f>
        <v/>
      </c>
      <c r="J256" s="36" t="str">
        <f>vlookup($A256,'December 2023'!$A$2:$P$21,column(),FALSE)</f>
        <v/>
      </c>
      <c r="K256" s="39" t="str">
        <f>vlookup($A256,'December 2023'!$A$2:$P$21,column(),FALSE)</f>
        <v/>
      </c>
      <c r="L256" s="36" t="str">
        <f>vlookup($A256,'December 2023'!$A$2:$P$21,column(),FALSE)</f>
        <v/>
      </c>
      <c r="M256" s="39" t="str">
        <f>vlookup($A256,'December 2023'!$A$2:$P$21,column(),FALSE)</f>
        <v/>
      </c>
      <c r="N256" s="36" t="str">
        <f>vlookup($A256,'December 2023'!$A$2:$P$21,column(),FALSE)</f>
        <v/>
      </c>
      <c r="O256" s="36">
        <f>vlookup($A256,'December 2023'!$A$2:$P$21,column(),FALSE)</f>
        <v>0</v>
      </c>
      <c r="P256" s="39" t="str">
        <f>vlookup($A256,'December 2023'!$A$2:$P$21,column(),FALSE)</f>
        <v/>
      </c>
    </row>
    <row r="257">
      <c r="A257" s="38">
        <f>IF(OR(YEAR(WORKDAY($A$2,row(A255),Holidays!$B$2:$B$18))=2022,YEAR(WORKDAY($A$2,row(A255),Holidays!$B$2:$B$18))=2023),WORKDAY($A$2,row(A255),Holidays!$B$2:$B$18))</f>
        <v>45275</v>
      </c>
      <c r="B257" s="36" t="str">
        <f>vlookup($A257,'December 2023'!$A$2:$P$21,column(),FALSE)</f>
        <v/>
      </c>
      <c r="C257" s="36" t="str">
        <f>vlookup($A257,'December 2023'!$A$2:$P$21,column(),FALSE)</f>
        <v/>
      </c>
      <c r="D257" s="36">
        <f>vlookup($A257,'December 2023'!$A$2:$P$21,column(),FALSE)</f>
        <v>0</v>
      </c>
      <c r="E257" s="39" t="str">
        <f>vlookup($A257,'December 2023'!$A$2:$P$21,column(),FALSE)</f>
        <v/>
      </c>
      <c r="F257" s="36" t="str">
        <f>vlookup($A257,'December 2023'!$A$2:$P$21,column(),FALSE)</f>
        <v/>
      </c>
      <c r="G257" s="36" t="str">
        <f>vlookup($A257,'December 2023'!$A$2:$P$21,column(),FALSE)</f>
        <v/>
      </c>
      <c r="H257" s="36">
        <f>vlookup($A257,'December 2023'!$A$2:$P$21,column(),FALSE)</f>
        <v>0</v>
      </c>
      <c r="I257" s="39" t="str">
        <f>vlookup($A257,'December 2023'!$A$2:$P$21,column(),FALSE)</f>
        <v/>
      </c>
      <c r="J257" s="36" t="str">
        <f>vlookup($A257,'December 2023'!$A$2:$P$21,column(),FALSE)</f>
        <v/>
      </c>
      <c r="K257" s="39" t="str">
        <f>vlookup($A257,'December 2023'!$A$2:$P$21,column(),FALSE)</f>
        <v/>
      </c>
      <c r="L257" s="36" t="str">
        <f>vlookup($A257,'December 2023'!$A$2:$P$21,column(),FALSE)</f>
        <v/>
      </c>
      <c r="M257" s="39" t="str">
        <f>vlookup($A257,'December 2023'!$A$2:$P$21,column(),FALSE)</f>
        <v/>
      </c>
      <c r="N257" s="36" t="str">
        <f>vlookup($A257,'December 2023'!$A$2:$P$21,column(),FALSE)</f>
        <v/>
      </c>
      <c r="O257" s="36">
        <f>vlookup($A257,'December 2023'!$A$2:$P$21,column(),FALSE)</f>
        <v>0</v>
      </c>
      <c r="P257" s="39" t="str">
        <f>vlookup($A257,'December 2023'!$A$2:$P$21,column(),FALSE)</f>
        <v/>
      </c>
    </row>
    <row r="258">
      <c r="A258" s="38">
        <f>IF(OR(YEAR(WORKDAY($A$2,row(A256),Holidays!$B$2:$B$18))=2022,YEAR(WORKDAY($A$2,row(A256),Holidays!$B$2:$B$18))=2023),WORKDAY($A$2,row(A256),Holidays!$B$2:$B$18))</f>
        <v>45278</v>
      </c>
      <c r="B258" s="36" t="str">
        <f>vlookup($A258,'December 2023'!$A$2:$P$21,column(),FALSE)</f>
        <v/>
      </c>
      <c r="C258" s="36" t="str">
        <f>vlookup($A258,'December 2023'!$A$2:$P$21,column(),FALSE)</f>
        <v/>
      </c>
      <c r="D258" s="36">
        <f>vlookup($A258,'December 2023'!$A$2:$P$21,column(),FALSE)</f>
        <v>0</v>
      </c>
      <c r="E258" s="39" t="str">
        <f>vlookup($A258,'December 2023'!$A$2:$P$21,column(),FALSE)</f>
        <v/>
      </c>
      <c r="F258" s="36" t="str">
        <f>vlookup($A258,'December 2023'!$A$2:$P$21,column(),FALSE)</f>
        <v/>
      </c>
      <c r="G258" s="36" t="str">
        <f>vlookup($A258,'December 2023'!$A$2:$P$21,column(),FALSE)</f>
        <v/>
      </c>
      <c r="H258" s="36">
        <f>vlookup($A258,'December 2023'!$A$2:$P$21,column(),FALSE)</f>
        <v>0</v>
      </c>
      <c r="I258" s="39" t="str">
        <f>vlookup($A258,'December 2023'!$A$2:$P$21,column(),FALSE)</f>
        <v/>
      </c>
      <c r="J258" s="36" t="str">
        <f>vlookup($A258,'December 2023'!$A$2:$P$21,column(),FALSE)</f>
        <v/>
      </c>
      <c r="K258" s="39" t="str">
        <f>vlookup($A258,'December 2023'!$A$2:$P$21,column(),FALSE)</f>
        <v/>
      </c>
      <c r="L258" s="36" t="str">
        <f>vlookup($A258,'December 2023'!$A$2:$P$21,column(),FALSE)</f>
        <v/>
      </c>
      <c r="M258" s="39" t="str">
        <f>vlookup($A258,'December 2023'!$A$2:$P$21,column(),FALSE)</f>
        <v/>
      </c>
      <c r="N258" s="36" t="str">
        <f>vlookup($A258,'December 2023'!$A$2:$P$21,column(),FALSE)</f>
        <v/>
      </c>
      <c r="O258" s="36">
        <f>vlookup($A258,'December 2023'!$A$2:$P$21,column(),FALSE)</f>
        <v>0</v>
      </c>
      <c r="P258" s="39" t="str">
        <f>vlookup($A258,'December 2023'!$A$2:$P$21,column(),FALSE)</f>
        <v/>
      </c>
    </row>
    <row r="259">
      <c r="A259" s="38">
        <f>IF(OR(YEAR(WORKDAY($A$2,row(A257),Holidays!$B$2:$B$18))=2022,YEAR(WORKDAY($A$2,row(A257),Holidays!$B$2:$B$18))=2023),WORKDAY($A$2,row(A257),Holidays!$B$2:$B$18))</f>
        <v>45279</v>
      </c>
      <c r="B259" s="36" t="str">
        <f>vlookup($A259,'December 2023'!$A$2:$P$21,column(),FALSE)</f>
        <v/>
      </c>
      <c r="C259" s="36" t="str">
        <f>vlookup($A259,'December 2023'!$A$2:$P$21,column(),FALSE)</f>
        <v/>
      </c>
      <c r="D259" s="36">
        <f>vlookup($A259,'December 2023'!$A$2:$P$21,column(),FALSE)</f>
        <v>0</v>
      </c>
      <c r="E259" s="39" t="str">
        <f>vlookup($A259,'December 2023'!$A$2:$P$21,column(),FALSE)</f>
        <v/>
      </c>
      <c r="F259" s="36" t="str">
        <f>vlookup($A259,'December 2023'!$A$2:$P$21,column(),FALSE)</f>
        <v/>
      </c>
      <c r="G259" s="36" t="str">
        <f>vlookup($A259,'December 2023'!$A$2:$P$21,column(),FALSE)</f>
        <v/>
      </c>
      <c r="H259" s="36">
        <f>vlookup($A259,'December 2023'!$A$2:$P$21,column(),FALSE)</f>
        <v>0</v>
      </c>
      <c r="I259" s="39" t="str">
        <f>vlookup($A259,'December 2023'!$A$2:$P$21,column(),FALSE)</f>
        <v/>
      </c>
      <c r="J259" s="36" t="str">
        <f>vlookup($A259,'December 2023'!$A$2:$P$21,column(),FALSE)</f>
        <v/>
      </c>
      <c r="K259" s="39" t="str">
        <f>vlookup($A259,'December 2023'!$A$2:$P$21,column(),FALSE)</f>
        <v/>
      </c>
      <c r="L259" s="36" t="str">
        <f>vlookup($A259,'December 2023'!$A$2:$P$21,column(),FALSE)</f>
        <v/>
      </c>
      <c r="M259" s="39" t="str">
        <f>vlookup($A259,'December 2023'!$A$2:$P$21,column(),FALSE)</f>
        <v/>
      </c>
      <c r="N259" s="36" t="str">
        <f>vlookup($A259,'December 2023'!$A$2:$P$21,column(),FALSE)</f>
        <v/>
      </c>
      <c r="O259" s="36">
        <f>vlookup($A259,'December 2023'!$A$2:$P$21,column(),FALSE)</f>
        <v>0</v>
      </c>
      <c r="P259" s="39" t="str">
        <f>vlookup($A259,'December 2023'!$A$2:$P$21,column(),FALSE)</f>
        <v/>
      </c>
    </row>
    <row r="260">
      <c r="A260" s="38">
        <f>IF(OR(YEAR(WORKDAY($A$2,row(A258),Holidays!$B$2:$B$18))=2022,YEAR(WORKDAY($A$2,row(A258),Holidays!$B$2:$B$18))=2023),WORKDAY($A$2,row(A258),Holidays!$B$2:$B$18))</f>
        <v>45280</v>
      </c>
      <c r="B260" s="36" t="str">
        <f>vlookup($A260,'December 2023'!$A$2:$P$21,column(),FALSE)</f>
        <v/>
      </c>
      <c r="C260" s="36" t="str">
        <f>vlookup($A260,'December 2023'!$A$2:$P$21,column(),FALSE)</f>
        <v/>
      </c>
      <c r="D260" s="36">
        <f>vlookup($A260,'December 2023'!$A$2:$P$21,column(),FALSE)</f>
        <v>0</v>
      </c>
      <c r="E260" s="39" t="str">
        <f>vlookup($A260,'December 2023'!$A$2:$P$21,column(),FALSE)</f>
        <v/>
      </c>
      <c r="F260" s="36" t="str">
        <f>vlookup($A260,'December 2023'!$A$2:$P$21,column(),FALSE)</f>
        <v/>
      </c>
      <c r="G260" s="36" t="str">
        <f>vlookup($A260,'December 2023'!$A$2:$P$21,column(),FALSE)</f>
        <v/>
      </c>
      <c r="H260" s="36">
        <f>vlookup($A260,'December 2023'!$A$2:$P$21,column(),FALSE)</f>
        <v>0</v>
      </c>
      <c r="I260" s="39" t="str">
        <f>vlookup($A260,'December 2023'!$A$2:$P$21,column(),FALSE)</f>
        <v/>
      </c>
      <c r="J260" s="36" t="str">
        <f>vlookup($A260,'December 2023'!$A$2:$P$21,column(),FALSE)</f>
        <v/>
      </c>
      <c r="K260" s="39" t="str">
        <f>vlookup($A260,'December 2023'!$A$2:$P$21,column(),FALSE)</f>
        <v/>
      </c>
      <c r="L260" s="36" t="str">
        <f>vlookup($A260,'December 2023'!$A$2:$P$21,column(),FALSE)</f>
        <v/>
      </c>
      <c r="M260" s="39" t="str">
        <f>vlookup($A260,'December 2023'!$A$2:$P$21,column(),FALSE)</f>
        <v/>
      </c>
      <c r="N260" s="36" t="str">
        <f>vlookup($A260,'December 2023'!$A$2:$P$21,column(),FALSE)</f>
        <v/>
      </c>
      <c r="O260" s="36">
        <f>vlookup($A260,'December 2023'!$A$2:$P$21,column(),FALSE)</f>
        <v>0</v>
      </c>
      <c r="P260" s="39" t="str">
        <f>vlookup($A260,'December 2023'!$A$2:$P$21,column(),FALSE)</f>
        <v/>
      </c>
    </row>
    <row r="261">
      <c r="A261" s="38">
        <f>IF(OR(YEAR(WORKDAY($A$2,row(A259),Holidays!$B$2:$B$18))=2022,YEAR(WORKDAY($A$2,row(A259),Holidays!$B$2:$B$18))=2023),WORKDAY($A$2,row(A259),Holidays!$B$2:$B$18))</f>
        <v>45281</v>
      </c>
      <c r="B261" s="36" t="str">
        <f>vlookup($A261,'December 2023'!$A$2:$P$21,column(),FALSE)</f>
        <v/>
      </c>
      <c r="C261" s="36" t="str">
        <f>vlookup($A261,'December 2023'!$A$2:$P$21,column(),FALSE)</f>
        <v/>
      </c>
      <c r="D261" s="36">
        <f>vlookup($A261,'December 2023'!$A$2:$P$21,column(),FALSE)</f>
        <v>0</v>
      </c>
      <c r="E261" s="39" t="str">
        <f>vlookup($A261,'December 2023'!$A$2:$P$21,column(),FALSE)</f>
        <v/>
      </c>
      <c r="F261" s="36" t="str">
        <f>vlookup($A261,'December 2023'!$A$2:$P$21,column(),FALSE)</f>
        <v/>
      </c>
      <c r="G261" s="36" t="str">
        <f>vlookup($A261,'December 2023'!$A$2:$P$21,column(),FALSE)</f>
        <v/>
      </c>
      <c r="H261" s="36">
        <f>vlookup($A261,'December 2023'!$A$2:$P$21,column(),FALSE)</f>
        <v>0</v>
      </c>
      <c r="I261" s="39" t="str">
        <f>vlookup($A261,'December 2023'!$A$2:$P$21,column(),FALSE)</f>
        <v/>
      </c>
      <c r="J261" s="36" t="str">
        <f>vlookup($A261,'December 2023'!$A$2:$P$21,column(),FALSE)</f>
        <v/>
      </c>
      <c r="K261" s="39" t="str">
        <f>vlookup($A261,'December 2023'!$A$2:$P$21,column(),FALSE)</f>
        <v/>
      </c>
      <c r="L261" s="36" t="str">
        <f>vlookup($A261,'December 2023'!$A$2:$P$21,column(),FALSE)</f>
        <v/>
      </c>
      <c r="M261" s="39" t="str">
        <f>vlookup($A261,'December 2023'!$A$2:$P$21,column(),FALSE)</f>
        <v/>
      </c>
      <c r="N261" s="36" t="str">
        <f>vlookup($A261,'December 2023'!$A$2:$P$21,column(),FALSE)</f>
        <v/>
      </c>
      <c r="O261" s="36">
        <f>vlookup($A261,'December 2023'!$A$2:$P$21,column(),FALSE)</f>
        <v>0</v>
      </c>
      <c r="P261" s="39" t="str">
        <f>vlookup($A261,'December 2023'!$A$2:$P$21,column(),FALSE)</f>
        <v/>
      </c>
    </row>
    <row r="262">
      <c r="A262" s="38">
        <f>IF(OR(YEAR(WORKDAY($A$2,row(A260),Holidays!$B$2:$B$18))=2022,YEAR(WORKDAY($A$2,row(A260),Holidays!$B$2:$B$18))=2023),WORKDAY($A$2,row(A260),Holidays!$B$2:$B$18))</f>
        <v>45282</v>
      </c>
      <c r="B262" s="36" t="str">
        <f>vlookup($A262,'December 2023'!$A$2:$P$21,column(),FALSE)</f>
        <v/>
      </c>
      <c r="C262" s="36" t="str">
        <f>vlookup($A262,'December 2023'!$A$2:$P$21,column(),FALSE)</f>
        <v/>
      </c>
      <c r="D262" s="36">
        <f>vlookup($A262,'December 2023'!$A$2:$P$21,column(),FALSE)</f>
        <v>0</v>
      </c>
      <c r="E262" s="39" t="str">
        <f>vlookup($A262,'December 2023'!$A$2:$P$21,column(),FALSE)</f>
        <v/>
      </c>
      <c r="F262" s="36" t="str">
        <f>vlookup($A262,'December 2023'!$A$2:$P$21,column(),FALSE)</f>
        <v/>
      </c>
      <c r="G262" s="36" t="str">
        <f>vlookup($A262,'December 2023'!$A$2:$P$21,column(),FALSE)</f>
        <v/>
      </c>
      <c r="H262" s="36">
        <f>vlookup($A262,'December 2023'!$A$2:$P$21,column(),FALSE)</f>
        <v>0</v>
      </c>
      <c r="I262" s="39" t="str">
        <f>vlookup($A262,'December 2023'!$A$2:$P$21,column(),FALSE)</f>
        <v/>
      </c>
      <c r="J262" s="36" t="str">
        <f>vlookup($A262,'December 2023'!$A$2:$P$21,column(),FALSE)</f>
        <v/>
      </c>
      <c r="K262" s="39" t="str">
        <f>vlookup($A262,'December 2023'!$A$2:$P$21,column(),FALSE)</f>
        <v/>
      </c>
      <c r="L262" s="36" t="str">
        <f>vlookup($A262,'December 2023'!$A$2:$P$21,column(),FALSE)</f>
        <v/>
      </c>
      <c r="M262" s="39" t="str">
        <f>vlookup($A262,'December 2023'!$A$2:$P$21,column(),FALSE)</f>
        <v/>
      </c>
      <c r="N262" s="36" t="str">
        <f>vlookup($A262,'December 2023'!$A$2:$P$21,column(),FALSE)</f>
        <v/>
      </c>
      <c r="O262" s="36">
        <f>vlookup($A262,'December 2023'!$A$2:$P$21,column(),FALSE)</f>
        <v>0</v>
      </c>
      <c r="P262" s="39" t="str">
        <f>vlookup($A262,'December 2023'!$A$2:$P$21,column(),FALSE)</f>
        <v/>
      </c>
    </row>
    <row r="263">
      <c r="A263" s="38">
        <f>IF(OR(YEAR(WORKDAY($A$2,row(A261),Holidays!$B$2:$B$18))=2022,YEAR(WORKDAY($A$2,row(A261),Holidays!$B$2:$B$18))=2023),WORKDAY($A$2,row(A261),Holidays!$B$2:$B$18))</f>
        <v>45286</v>
      </c>
      <c r="B263" s="36" t="str">
        <f>vlookup($A263,'December 2023'!$A$2:$P$21,column(),FALSE)</f>
        <v/>
      </c>
      <c r="C263" s="36" t="str">
        <f>vlookup($A263,'December 2023'!$A$2:$P$21,column(),FALSE)</f>
        <v/>
      </c>
      <c r="D263" s="36">
        <f>vlookup($A263,'December 2023'!$A$2:$P$21,column(),FALSE)</f>
        <v>0</v>
      </c>
      <c r="E263" s="39" t="str">
        <f>vlookup($A263,'December 2023'!$A$2:$P$21,column(),FALSE)</f>
        <v/>
      </c>
      <c r="F263" s="36" t="str">
        <f>vlookup($A263,'December 2023'!$A$2:$P$21,column(),FALSE)</f>
        <v/>
      </c>
      <c r="G263" s="36" t="str">
        <f>vlookup($A263,'December 2023'!$A$2:$P$21,column(),FALSE)</f>
        <v/>
      </c>
      <c r="H263" s="36">
        <f>vlookup($A263,'December 2023'!$A$2:$P$21,column(),FALSE)</f>
        <v>0</v>
      </c>
      <c r="I263" s="39" t="str">
        <f>vlookup($A263,'December 2023'!$A$2:$P$21,column(),FALSE)</f>
        <v/>
      </c>
      <c r="J263" s="36" t="str">
        <f>vlookup($A263,'December 2023'!$A$2:$P$21,column(),FALSE)</f>
        <v/>
      </c>
      <c r="K263" s="39" t="str">
        <f>vlookup($A263,'December 2023'!$A$2:$P$21,column(),FALSE)</f>
        <v/>
      </c>
      <c r="L263" s="36" t="str">
        <f>vlookup($A263,'December 2023'!$A$2:$P$21,column(),FALSE)</f>
        <v/>
      </c>
      <c r="M263" s="39" t="str">
        <f>vlookup($A263,'December 2023'!$A$2:$P$21,column(),FALSE)</f>
        <v/>
      </c>
      <c r="N263" s="36" t="str">
        <f>vlookup($A263,'December 2023'!$A$2:$P$21,column(),FALSE)</f>
        <v/>
      </c>
      <c r="O263" s="36">
        <f>vlookup($A263,'December 2023'!$A$2:$P$21,column(),FALSE)</f>
        <v>0</v>
      </c>
      <c r="P263" s="39" t="str">
        <f>vlookup($A263,'December 2023'!$A$2:$P$21,column(),FALSE)</f>
        <v/>
      </c>
    </row>
    <row r="264">
      <c r="A264" s="38">
        <f>IF(OR(YEAR(WORKDAY($A$2,row(A262),Holidays!$B$2:$B$18))=2022,YEAR(WORKDAY($A$2,row(A262),Holidays!$B$2:$B$18))=2023),WORKDAY($A$2,row(A262),Holidays!$B$2:$B$18))</f>
        <v>45287</v>
      </c>
      <c r="B264" s="36" t="str">
        <f>vlookup($A264,'December 2023'!$A$2:$P$21,column(),FALSE)</f>
        <v/>
      </c>
      <c r="C264" s="36" t="str">
        <f>vlookup($A264,'December 2023'!$A$2:$P$21,column(),FALSE)</f>
        <v/>
      </c>
      <c r="D264" s="36">
        <f>vlookup($A264,'December 2023'!$A$2:$P$21,column(),FALSE)</f>
        <v>0</v>
      </c>
      <c r="E264" s="39" t="str">
        <f>vlookup($A264,'December 2023'!$A$2:$P$21,column(),FALSE)</f>
        <v/>
      </c>
      <c r="F264" s="36" t="str">
        <f>vlookup($A264,'December 2023'!$A$2:$P$21,column(),FALSE)</f>
        <v/>
      </c>
      <c r="G264" s="36" t="str">
        <f>vlookup($A264,'December 2023'!$A$2:$P$21,column(),FALSE)</f>
        <v/>
      </c>
      <c r="H264" s="36">
        <f>vlookup($A264,'December 2023'!$A$2:$P$21,column(),FALSE)</f>
        <v>0</v>
      </c>
      <c r="I264" s="39" t="str">
        <f>vlookup($A264,'December 2023'!$A$2:$P$21,column(),FALSE)</f>
        <v/>
      </c>
      <c r="J264" s="36" t="str">
        <f>vlookup($A264,'December 2023'!$A$2:$P$21,column(),FALSE)</f>
        <v/>
      </c>
      <c r="K264" s="39" t="str">
        <f>vlookup($A264,'December 2023'!$A$2:$P$21,column(),FALSE)</f>
        <v/>
      </c>
      <c r="L264" s="36" t="str">
        <f>vlookup($A264,'December 2023'!$A$2:$P$21,column(),FALSE)</f>
        <v/>
      </c>
      <c r="M264" s="39" t="str">
        <f>vlookup($A264,'December 2023'!$A$2:$P$21,column(),FALSE)</f>
        <v/>
      </c>
      <c r="N264" s="36" t="str">
        <f>vlookup($A264,'December 2023'!$A$2:$P$21,column(),FALSE)</f>
        <v/>
      </c>
      <c r="O264" s="36">
        <f>vlookup($A264,'December 2023'!$A$2:$P$21,column(),FALSE)</f>
        <v>0</v>
      </c>
      <c r="P264" s="39" t="str">
        <f>vlookup($A264,'December 2023'!$A$2:$P$21,column(),FALSE)</f>
        <v/>
      </c>
    </row>
    <row r="265">
      <c r="A265" s="38">
        <f>IF(OR(YEAR(WORKDAY($A$2,row(A263),Holidays!$B$2:$B$18))=2022,YEAR(WORKDAY($A$2,row(A263),Holidays!$B$2:$B$18))=2023),WORKDAY($A$2,row(A263),Holidays!$B$2:$B$18))</f>
        <v>45288</v>
      </c>
      <c r="B265" s="36" t="str">
        <f>vlookup($A265,'December 2023'!$A$2:$P$21,column(),FALSE)</f>
        <v/>
      </c>
      <c r="C265" s="36" t="str">
        <f>vlookup($A265,'December 2023'!$A$2:$P$21,column(),FALSE)</f>
        <v/>
      </c>
      <c r="D265" s="36">
        <f>vlookup($A265,'December 2023'!$A$2:$P$21,column(),FALSE)</f>
        <v>0</v>
      </c>
      <c r="E265" s="39" t="str">
        <f>vlookup($A265,'December 2023'!$A$2:$P$21,column(),FALSE)</f>
        <v/>
      </c>
      <c r="F265" s="36" t="str">
        <f>vlookup($A265,'December 2023'!$A$2:$P$21,column(),FALSE)</f>
        <v/>
      </c>
      <c r="G265" s="36" t="str">
        <f>vlookup($A265,'December 2023'!$A$2:$P$21,column(),FALSE)</f>
        <v/>
      </c>
      <c r="H265" s="36">
        <f>vlookup($A265,'December 2023'!$A$2:$P$21,column(),FALSE)</f>
        <v>0</v>
      </c>
      <c r="I265" s="39" t="str">
        <f>vlookup($A265,'December 2023'!$A$2:$P$21,column(),FALSE)</f>
        <v/>
      </c>
      <c r="J265" s="36" t="str">
        <f>vlookup($A265,'December 2023'!$A$2:$P$21,column(),FALSE)</f>
        <v/>
      </c>
      <c r="K265" s="39" t="str">
        <f>vlookup($A265,'December 2023'!$A$2:$P$21,column(),FALSE)</f>
        <v/>
      </c>
      <c r="L265" s="36" t="str">
        <f>vlookup($A265,'December 2023'!$A$2:$P$21,column(),FALSE)</f>
        <v/>
      </c>
      <c r="M265" s="39" t="str">
        <f>vlookup($A265,'December 2023'!$A$2:$P$21,column(),FALSE)</f>
        <v/>
      </c>
      <c r="N265" s="36" t="str">
        <f>vlookup($A265,'December 2023'!$A$2:$P$21,column(),FALSE)</f>
        <v/>
      </c>
      <c r="O265" s="36">
        <f>vlookup($A265,'December 2023'!$A$2:$P$21,column(),FALSE)</f>
        <v>0</v>
      </c>
      <c r="P265" s="39" t="str">
        <f>vlookup($A265,'December 2023'!$A$2:$P$21,column(),FALSE)</f>
        <v/>
      </c>
    </row>
    <row r="266">
      <c r="A266" s="38">
        <f>IF(OR(YEAR(WORKDAY($A$2,row(A264),Holidays!$B$2:$B$18))=2022,YEAR(WORKDAY($A$2,row(A264),Holidays!$B$2:$B$18))=2023),WORKDAY($A$2,row(A264),Holidays!$B$2:$B$18))</f>
        <v>45289</v>
      </c>
      <c r="B266" s="36" t="str">
        <f>vlookup($A266,'December 2023'!$A$2:$P$21,column(),FALSE)</f>
        <v/>
      </c>
      <c r="C266" s="36" t="str">
        <f>vlookup($A266,'December 2023'!$A$2:$P$21,column(),FALSE)</f>
        <v/>
      </c>
      <c r="D266" s="36">
        <f>vlookup($A266,'December 2023'!$A$2:$P$21,column(),FALSE)</f>
        <v>0</v>
      </c>
      <c r="E266" s="39" t="str">
        <f>vlookup($A266,'December 2023'!$A$2:$P$21,column(),FALSE)</f>
        <v/>
      </c>
      <c r="F266" s="36" t="str">
        <f>vlookup($A266,'December 2023'!$A$2:$P$21,column(),FALSE)</f>
        <v/>
      </c>
      <c r="G266" s="36" t="str">
        <f>vlookup($A266,'December 2023'!$A$2:$P$21,column(),FALSE)</f>
        <v/>
      </c>
      <c r="H266" s="36">
        <f>vlookup($A266,'December 2023'!$A$2:$P$21,column(),FALSE)</f>
        <v>0</v>
      </c>
      <c r="I266" s="39" t="str">
        <f>vlookup($A266,'December 2023'!$A$2:$P$21,column(),FALSE)</f>
        <v/>
      </c>
      <c r="J266" s="36" t="str">
        <f>vlookup($A266,'December 2023'!$A$2:$P$21,column(),FALSE)</f>
        <v/>
      </c>
      <c r="K266" s="39" t="str">
        <f>vlookup($A266,'December 2023'!$A$2:$P$21,column(),FALSE)</f>
        <v/>
      </c>
      <c r="L266" s="36" t="str">
        <f>vlookup($A266,'December 2023'!$A$2:$P$21,column(),FALSE)</f>
        <v/>
      </c>
      <c r="M266" s="39" t="str">
        <f>vlookup($A266,'December 2023'!$A$2:$P$21,column(),FALSE)</f>
        <v/>
      </c>
      <c r="N266" s="36" t="str">
        <f>vlookup($A266,'December 2023'!$A$2:$P$21,column(),FALSE)</f>
        <v/>
      </c>
      <c r="O266" s="36">
        <f>vlookup($A266,'December 2023'!$A$2:$P$21,column(),FALSE)</f>
        <v>0</v>
      </c>
      <c r="P266" s="39" t="str">
        <f>vlookup($A266,'December 2023'!$A$2:$P$21,column(),FALSE)</f>
        <v/>
      </c>
    </row>
  </sheetData>
  <conditionalFormatting sqref="A2:P266">
    <cfRule type="expression" dxfId="14" priority="1">
      <formula>MOD(MONTH($A2),3)=0</formula>
    </cfRule>
  </conditionalFormatting>
  <conditionalFormatting sqref="A2:P266">
    <cfRule type="expression" dxfId="15" priority="2">
      <formula>MOD(MONTH($A2),3)=2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5.63"/>
  </cols>
  <sheetData>
    <row r="1">
      <c r="A1" s="5" t="s">
        <v>28</v>
      </c>
      <c r="B1" s="5" t="s">
        <v>29</v>
      </c>
    </row>
    <row r="2">
      <c r="A2" s="40" t="s">
        <v>30</v>
      </c>
      <c r="B2" s="41">
        <v>44942.0</v>
      </c>
    </row>
    <row r="3">
      <c r="A3" s="40" t="s">
        <v>31</v>
      </c>
      <c r="B3" s="41">
        <v>44977.0</v>
      </c>
    </row>
    <row r="4">
      <c r="A4" s="40" t="s">
        <v>32</v>
      </c>
      <c r="B4" s="41">
        <v>45044.0</v>
      </c>
    </row>
    <row r="5">
      <c r="A5" s="40" t="s">
        <v>33</v>
      </c>
      <c r="B5" s="41">
        <v>45075.0</v>
      </c>
    </row>
    <row r="6">
      <c r="A6" s="40" t="s">
        <v>34</v>
      </c>
      <c r="B6" s="41">
        <v>45096.0</v>
      </c>
    </row>
    <row r="7">
      <c r="A7" s="40" t="s">
        <v>35</v>
      </c>
      <c r="B7" s="41">
        <v>45111.0</v>
      </c>
    </row>
    <row r="8">
      <c r="A8" s="40" t="s">
        <v>36</v>
      </c>
      <c r="B8" s="41">
        <v>45173.0</v>
      </c>
    </row>
    <row r="9">
      <c r="A9" s="40" t="s">
        <v>37</v>
      </c>
      <c r="B9" s="41">
        <v>45208.0</v>
      </c>
    </row>
    <row r="10">
      <c r="A10" s="40" t="s">
        <v>38</v>
      </c>
      <c r="B10" s="41">
        <v>45253.0</v>
      </c>
    </row>
    <row r="11">
      <c r="A11" s="40" t="s">
        <v>39</v>
      </c>
      <c r="B11" s="41">
        <v>45254.0</v>
      </c>
    </row>
    <row r="12">
      <c r="A12" s="40" t="s">
        <v>40</v>
      </c>
      <c r="B12" s="41">
        <v>45285.0</v>
      </c>
    </row>
    <row r="13">
      <c r="A13" s="42" t="s">
        <v>41</v>
      </c>
      <c r="B13" s="43">
        <v>44921.0</v>
      </c>
    </row>
    <row r="14">
      <c r="A14" s="44"/>
      <c r="B14" s="43">
        <v>44922.0</v>
      </c>
    </row>
    <row r="15">
      <c r="A15" s="44"/>
      <c r="B15" s="43">
        <v>44923.0</v>
      </c>
    </row>
    <row r="16">
      <c r="A16" s="44"/>
      <c r="B16" s="43">
        <v>44924.0</v>
      </c>
    </row>
    <row r="17">
      <c r="A17" s="44"/>
      <c r="B17" s="43">
        <v>44925.0</v>
      </c>
    </row>
    <row r="18">
      <c r="A18" s="45"/>
      <c r="B18" s="43">
        <v>44928.0</v>
      </c>
    </row>
  </sheetData>
  <mergeCells count="1">
    <mergeCell ref="A13:A1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3" t="s">
        <v>21</v>
      </c>
      <c r="F1" s="13" t="s">
        <v>22</v>
      </c>
      <c r="G1" s="13" t="s">
        <v>23</v>
      </c>
      <c r="H1" s="15" t="s">
        <v>24</v>
      </c>
      <c r="I1" s="17" t="s">
        <v>25</v>
      </c>
      <c r="J1" s="17" t="s">
        <v>26</v>
      </c>
      <c r="K1" s="17" t="s">
        <v>27</v>
      </c>
    </row>
    <row r="2">
      <c r="A2" s="19">
        <v>44896.0</v>
      </c>
      <c r="B2" s="46">
        <v>0.0</v>
      </c>
      <c r="C2" s="47">
        <v>1.0</v>
      </c>
      <c r="D2" s="20">
        <f t="shared" ref="D2:D18" si="1">SUM(B2,C2)</f>
        <v>1</v>
      </c>
      <c r="E2" s="46">
        <v>104.0</v>
      </c>
      <c r="F2" s="47">
        <v>0.0</v>
      </c>
      <c r="G2" s="20">
        <f t="shared" ref="G2:G18" si="2">SUM(D2,E2,F2)</f>
        <v>105</v>
      </c>
      <c r="H2" s="48">
        <v>98.0</v>
      </c>
      <c r="I2" s="46">
        <v>790.0</v>
      </c>
      <c r="J2" s="46">
        <v>0.0</v>
      </c>
      <c r="K2" s="20">
        <f t="shared" ref="K2:K18" si="3">SUM(I2,J2)</f>
        <v>790</v>
      </c>
    </row>
    <row r="3">
      <c r="A3" s="23">
        <f>WORKDAY($A$2,row(A1),Holidays!$B$2:$B$12)</f>
        <v>44897</v>
      </c>
      <c r="B3" s="49">
        <v>8.0</v>
      </c>
      <c r="C3" s="50">
        <f>C2+21-8</f>
        <v>14</v>
      </c>
      <c r="D3" s="20">
        <f t="shared" si="1"/>
        <v>22</v>
      </c>
      <c r="E3" s="49">
        <f>E2-21</f>
        <v>83</v>
      </c>
      <c r="F3" s="50">
        <v>1.0</v>
      </c>
      <c r="G3" s="20">
        <f t="shared" si="2"/>
        <v>106</v>
      </c>
      <c r="H3" s="49">
        <f t="shared" ref="H3:H7" si="4">H2</f>
        <v>98</v>
      </c>
      <c r="I3" s="49">
        <f>I2-10</f>
        <v>780</v>
      </c>
      <c r="J3" s="49">
        <v>0.0</v>
      </c>
      <c r="K3" s="20">
        <f t="shared" si="3"/>
        <v>780</v>
      </c>
    </row>
    <row r="4">
      <c r="A4" s="23">
        <f>WORKDAY($A$2,row(A2),Holidays!$B$2:$B$12)</f>
        <v>44900</v>
      </c>
      <c r="B4" s="51">
        <f>B3+1</f>
        <v>9</v>
      </c>
      <c r="C4" s="52">
        <f>C3+24</f>
        <v>38</v>
      </c>
      <c r="D4" s="20">
        <f t="shared" si="1"/>
        <v>47</v>
      </c>
      <c r="E4" s="51">
        <f>E3-24</f>
        <v>59</v>
      </c>
      <c r="F4" s="52">
        <f>F3-1</f>
        <v>0</v>
      </c>
      <c r="G4" s="20">
        <f t="shared" si="2"/>
        <v>106</v>
      </c>
      <c r="H4" s="51">
        <f t="shared" si="4"/>
        <v>98</v>
      </c>
      <c r="I4" s="51">
        <f t="shared" ref="I4:I6" si="5">I3</f>
        <v>780</v>
      </c>
      <c r="J4" s="51">
        <v>0.0</v>
      </c>
      <c r="K4" s="20">
        <f t="shared" si="3"/>
        <v>780</v>
      </c>
    </row>
    <row r="5">
      <c r="A5" s="23">
        <f>WORKDAY($A$2,row(A3),Holidays!$B$2:$B$12)</f>
        <v>44901</v>
      </c>
      <c r="B5" s="49">
        <f>B4-9+1</f>
        <v>1</v>
      </c>
      <c r="C5" s="50">
        <f>C4+10+9-10-1</f>
        <v>46</v>
      </c>
      <c r="D5" s="20">
        <f t="shared" si="1"/>
        <v>47</v>
      </c>
      <c r="E5" s="49">
        <f>E4-20</f>
        <v>39</v>
      </c>
      <c r="F5" s="50">
        <f>F4+14</f>
        <v>14</v>
      </c>
      <c r="G5" s="20">
        <f t="shared" si="2"/>
        <v>100</v>
      </c>
      <c r="H5" s="49">
        <f t="shared" si="4"/>
        <v>98</v>
      </c>
      <c r="I5" s="49">
        <f t="shared" si="5"/>
        <v>780</v>
      </c>
      <c r="J5" s="49">
        <v>0.0</v>
      </c>
      <c r="K5" s="20">
        <f t="shared" si="3"/>
        <v>780</v>
      </c>
    </row>
    <row r="6">
      <c r="A6" s="23">
        <f>WORKDAY($A$2,row(A4),Holidays!$B$2:$B$12)</f>
        <v>44902</v>
      </c>
      <c r="B6" s="51">
        <f>B5+14-10+3</f>
        <v>8</v>
      </c>
      <c r="C6" s="52">
        <f>C5+12-28-2+1</f>
        <v>29</v>
      </c>
      <c r="D6" s="20">
        <f t="shared" si="1"/>
        <v>37</v>
      </c>
      <c r="E6" s="51">
        <f>E5-12</f>
        <v>27</v>
      </c>
      <c r="F6" s="52">
        <v>0.0</v>
      </c>
      <c r="G6" s="20">
        <f t="shared" si="2"/>
        <v>64</v>
      </c>
      <c r="H6" s="51">
        <f t="shared" si="4"/>
        <v>98</v>
      </c>
      <c r="I6" s="51">
        <f t="shared" si="5"/>
        <v>780</v>
      </c>
      <c r="J6" s="51">
        <v>0.0</v>
      </c>
      <c r="K6" s="20">
        <f t="shared" si="3"/>
        <v>780</v>
      </c>
    </row>
    <row r="7">
      <c r="A7" s="23">
        <f>WORKDAY($A$2,row(A5),Holidays!$B$2:$B$12)</f>
        <v>44903</v>
      </c>
      <c r="B7" s="49">
        <f>B6</f>
        <v>8</v>
      </c>
      <c r="C7" s="50">
        <f>C6+9</f>
        <v>38</v>
      </c>
      <c r="D7" s="20">
        <f t="shared" si="1"/>
        <v>46</v>
      </c>
      <c r="E7" s="49">
        <f>E6-9</f>
        <v>18</v>
      </c>
      <c r="F7" s="50">
        <v>7.0</v>
      </c>
      <c r="G7" s="20">
        <f t="shared" si="2"/>
        <v>71</v>
      </c>
      <c r="H7" s="49">
        <f t="shared" si="4"/>
        <v>98</v>
      </c>
      <c r="I7" s="49">
        <f>I6-6</f>
        <v>774</v>
      </c>
      <c r="J7" s="49">
        <v>0.0</v>
      </c>
      <c r="K7" s="20">
        <f t="shared" si="3"/>
        <v>774</v>
      </c>
    </row>
    <row r="8">
      <c r="A8" s="23">
        <f>WORKDAY($A$2,row(A6),Holidays!$B$2:$B$12)</f>
        <v>44904</v>
      </c>
      <c r="B8" s="51">
        <f>B7+7</f>
        <v>15</v>
      </c>
      <c r="C8" s="52">
        <f t="shared" ref="C8:C11" si="6">C7</f>
        <v>38</v>
      </c>
      <c r="D8" s="20">
        <f t="shared" si="1"/>
        <v>53</v>
      </c>
      <c r="E8" s="51">
        <f t="shared" ref="E8:E14" si="7">E7</f>
        <v>18</v>
      </c>
      <c r="F8" s="52">
        <f>F7-7+1</f>
        <v>1</v>
      </c>
      <c r="G8" s="20">
        <f t="shared" si="2"/>
        <v>72</v>
      </c>
      <c r="H8" s="51">
        <f>H7+4</f>
        <v>102</v>
      </c>
      <c r="I8" s="51">
        <f>I7-5</f>
        <v>769</v>
      </c>
      <c r="J8" s="51">
        <v>0.0</v>
      </c>
      <c r="K8" s="20">
        <f t="shared" si="3"/>
        <v>769</v>
      </c>
    </row>
    <row r="9">
      <c r="A9" s="23">
        <f>WORKDAY($A$2,row(A7),Holidays!$B$2:$B$12)</f>
        <v>44907</v>
      </c>
      <c r="B9" s="49">
        <f>B8-10-1</f>
        <v>4</v>
      </c>
      <c r="C9" s="50">
        <f t="shared" si="6"/>
        <v>38</v>
      </c>
      <c r="D9" s="20">
        <f t="shared" si="1"/>
        <v>42</v>
      </c>
      <c r="E9" s="49">
        <f t="shared" si="7"/>
        <v>18</v>
      </c>
      <c r="F9" s="50">
        <f>F8+8</f>
        <v>9</v>
      </c>
      <c r="G9" s="20">
        <f t="shared" si="2"/>
        <v>69</v>
      </c>
      <c r="H9" s="49">
        <f>H8-1</f>
        <v>101</v>
      </c>
      <c r="I9" s="49">
        <f>I8</f>
        <v>769</v>
      </c>
      <c r="J9" s="49">
        <v>0.0</v>
      </c>
      <c r="K9" s="20">
        <f t="shared" si="3"/>
        <v>769</v>
      </c>
    </row>
    <row r="10">
      <c r="A10" s="23">
        <f>WORKDAY($A$2,row(A8),Holidays!$B$2:$B$12)</f>
        <v>44908</v>
      </c>
      <c r="B10" s="51">
        <f>B9+9-5+1</f>
        <v>9</v>
      </c>
      <c r="C10" s="52">
        <f t="shared" si="6"/>
        <v>38</v>
      </c>
      <c r="D10" s="20">
        <f t="shared" si="1"/>
        <v>47</v>
      </c>
      <c r="E10" s="51">
        <f t="shared" si="7"/>
        <v>18</v>
      </c>
      <c r="F10" s="52">
        <f>F9-9</f>
        <v>0</v>
      </c>
      <c r="G10" s="20">
        <f t="shared" si="2"/>
        <v>65</v>
      </c>
      <c r="H10" s="51">
        <f t="shared" ref="H10:I10" si="8">H9-10</f>
        <v>91</v>
      </c>
      <c r="I10" s="51">
        <f t="shared" si="8"/>
        <v>759</v>
      </c>
      <c r="J10" s="51">
        <v>0.0</v>
      </c>
      <c r="K10" s="20">
        <f t="shared" si="3"/>
        <v>759</v>
      </c>
    </row>
    <row r="11">
      <c r="A11" s="23">
        <f>WORKDAY($A$2,row(A9),Holidays!$B$2:$B$12)</f>
        <v>44909</v>
      </c>
      <c r="B11" s="49">
        <f>B10-3</f>
        <v>6</v>
      </c>
      <c r="C11" s="50">
        <f t="shared" si="6"/>
        <v>38</v>
      </c>
      <c r="D11" s="20">
        <f t="shared" si="1"/>
        <v>44</v>
      </c>
      <c r="E11" s="49">
        <f t="shared" si="7"/>
        <v>18</v>
      </c>
      <c r="F11" s="50">
        <f>F10</f>
        <v>0</v>
      </c>
      <c r="G11" s="20">
        <f t="shared" si="2"/>
        <v>62</v>
      </c>
      <c r="H11" s="49">
        <f t="shared" ref="H11:H15" si="9">H10</f>
        <v>91</v>
      </c>
      <c r="I11" s="49">
        <f>I10-28</f>
        <v>731</v>
      </c>
      <c r="J11" s="49">
        <v>0.0</v>
      </c>
      <c r="K11" s="20">
        <f t="shared" si="3"/>
        <v>731</v>
      </c>
    </row>
    <row r="12">
      <c r="A12" s="23">
        <f>WORKDAY($A$2,row(A10),Holidays!$B$2:$B$12)</f>
        <v>44910</v>
      </c>
      <c r="B12" s="51">
        <f>B11-6</f>
        <v>0</v>
      </c>
      <c r="C12" s="52">
        <f>C11-2</f>
        <v>36</v>
      </c>
      <c r="D12" s="20">
        <f t="shared" si="1"/>
        <v>36</v>
      </c>
      <c r="E12" s="51">
        <f t="shared" si="7"/>
        <v>18</v>
      </c>
      <c r="F12" s="52">
        <v>0.0</v>
      </c>
      <c r="G12" s="20">
        <f t="shared" si="2"/>
        <v>54</v>
      </c>
      <c r="H12" s="51">
        <f t="shared" si="9"/>
        <v>91</v>
      </c>
      <c r="I12" s="51">
        <f>I11-5</f>
        <v>726</v>
      </c>
      <c r="J12" s="51">
        <v>0.0</v>
      </c>
      <c r="K12" s="20">
        <f t="shared" si="3"/>
        <v>726</v>
      </c>
    </row>
    <row r="13">
      <c r="A13" s="23">
        <f>WORKDAY($A$2,row(A11),Holidays!$B$2:$B$12)</f>
        <v>44911</v>
      </c>
      <c r="B13" s="49">
        <f t="shared" ref="B13:C13" si="10">B12</f>
        <v>0</v>
      </c>
      <c r="C13" s="50">
        <f t="shared" si="10"/>
        <v>36</v>
      </c>
      <c r="D13" s="20">
        <f t="shared" si="1"/>
        <v>36</v>
      </c>
      <c r="E13" s="49">
        <f t="shared" si="7"/>
        <v>18</v>
      </c>
      <c r="F13" s="50">
        <v>1.0</v>
      </c>
      <c r="G13" s="20">
        <f t="shared" si="2"/>
        <v>55</v>
      </c>
      <c r="H13" s="49">
        <f t="shared" si="9"/>
        <v>91</v>
      </c>
      <c r="I13" s="49">
        <f>I12</f>
        <v>726</v>
      </c>
      <c r="J13" s="49">
        <v>0.0</v>
      </c>
      <c r="K13" s="20">
        <f t="shared" si="3"/>
        <v>726</v>
      </c>
    </row>
    <row r="14">
      <c r="A14" s="23">
        <f>WORKDAY($A$2,row(A12),Holidays!$B$2:$B$12)</f>
        <v>44914</v>
      </c>
      <c r="B14" s="51">
        <v>0.0</v>
      </c>
      <c r="C14" s="52">
        <f>C13-5</f>
        <v>31</v>
      </c>
      <c r="D14" s="20">
        <f t="shared" si="1"/>
        <v>31</v>
      </c>
      <c r="E14" s="51">
        <f t="shared" si="7"/>
        <v>18</v>
      </c>
      <c r="F14" s="52">
        <f>F13+11+2-2</f>
        <v>12</v>
      </c>
      <c r="G14" s="20">
        <f t="shared" si="2"/>
        <v>61</v>
      </c>
      <c r="H14" s="51">
        <f t="shared" si="9"/>
        <v>91</v>
      </c>
      <c r="I14" s="51">
        <f>I13-5</f>
        <v>721</v>
      </c>
      <c r="J14" s="51">
        <v>0.0</v>
      </c>
      <c r="K14" s="20">
        <f t="shared" si="3"/>
        <v>721</v>
      </c>
    </row>
    <row r="15">
      <c r="A15" s="23">
        <f>WORKDAY($A$2,row(A13),Holidays!$B$2:$B$12)</f>
        <v>44915</v>
      </c>
      <c r="B15" s="49">
        <v>0.0</v>
      </c>
      <c r="C15" s="50">
        <f>C14</f>
        <v>31</v>
      </c>
      <c r="D15" s="20">
        <f t="shared" si="1"/>
        <v>31</v>
      </c>
      <c r="E15" s="49">
        <f>E14+120</f>
        <v>138</v>
      </c>
      <c r="F15" s="50">
        <f>F14+4</f>
        <v>16</v>
      </c>
      <c r="G15" s="20">
        <f t="shared" si="2"/>
        <v>185</v>
      </c>
      <c r="H15" s="49">
        <f t="shared" si="9"/>
        <v>91</v>
      </c>
      <c r="I15" s="49">
        <f>I14-10</f>
        <v>711</v>
      </c>
      <c r="J15" s="49">
        <v>0.0</v>
      </c>
      <c r="K15" s="20">
        <f t="shared" si="3"/>
        <v>711</v>
      </c>
    </row>
    <row r="16">
      <c r="A16" s="23">
        <f>WORKDAY($A$2,row(A14),Holidays!$B$2:$B$12)</f>
        <v>44916</v>
      </c>
      <c r="B16" s="51">
        <v>0.0</v>
      </c>
      <c r="C16" s="52">
        <f>C15-6</f>
        <v>25</v>
      </c>
      <c r="D16" s="20">
        <f t="shared" si="1"/>
        <v>25</v>
      </c>
      <c r="E16" s="51">
        <f>E15</f>
        <v>138</v>
      </c>
      <c r="F16" s="52">
        <f>F15-4</f>
        <v>12</v>
      </c>
      <c r="G16" s="20">
        <f t="shared" si="2"/>
        <v>175</v>
      </c>
      <c r="H16" s="51">
        <f>H15-6</f>
        <v>85</v>
      </c>
      <c r="I16" s="51">
        <f>I15</f>
        <v>711</v>
      </c>
      <c r="J16" s="51">
        <v>0.0</v>
      </c>
      <c r="K16" s="20">
        <f t="shared" si="3"/>
        <v>711</v>
      </c>
    </row>
    <row r="17">
      <c r="A17" s="23">
        <f>WORKDAY($A$2,row(A15),Holidays!$B$2:$B$12)</f>
        <v>44917</v>
      </c>
      <c r="B17" s="49">
        <f>B16+12-6-2</f>
        <v>4</v>
      </c>
      <c r="C17" s="50">
        <f>C16-3+14</f>
        <v>36</v>
      </c>
      <c r="D17" s="20">
        <f t="shared" si="1"/>
        <v>40</v>
      </c>
      <c r="E17" s="49">
        <f>E16-14</f>
        <v>124</v>
      </c>
      <c r="F17" s="50">
        <f>F16-12</f>
        <v>0</v>
      </c>
      <c r="G17" s="20">
        <f t="shared" si="2"/>
        <v>164</v>
      </c>
      <c r="H17" s="49">
        <f t="shared" ref="H17:H18" si="11">H16</f>
        <v>85</v>
      </c>
      <c r="I17" s="49">
        <f>I16-22</f>
        <v>689</v>
      </c>
      <c r="J17" s="49">
        <v>0.0</v>
      </c>
      <c r="K17" s="20">
        <f t="shared" si="3"/>
        <v>689</v>
      </c>
    </row>
    <row r="18">
      <c r="A18" s="23">
        <f>WORKDAY($A$2,row(A16),Holidays!$B$2:$B$12)</f>
        <v>44918</v>
      </c>
      <c r="B18" s="51">
        <f>B17</f>
        <v>4</v>
      </c>
      <c r="C18" s="52">
        <f>C17+12</f>
        <v>48</v>
      </c>
      <c r="D18" s="20">
        <f t="shared" si="1"/>
        <v>52</v>
      </c>
      <c r="E18" s="51">
        <f>E17-12</f>
        <v>112</v>
      </c>
      <c r="F18" s="52">
        <f>F17+4</f>
        <v>4</v>
      </c>
      <c r="G18" s="20">
        <f t="shared" si="2"/>
        <v>168</v>
      </c>
      <c r="H18" s="51">
        <f t="shared" si="11"/>
        <v>85</v>
      </c>
      <c r="I18" s="51">
        <f t="shared" ref="I18:J18" si="12">I17</f>
        <v>689</v>
      </c>
      <c r="J18" s="51">
        <f t="shared" si="12"/>
        <v>0</v>
      </c>
      <c r="K18" s="20">
        <f t="shared" si="3"/>
        <v>689</v>
      </c>
    </row>
  </sheetData>
  <drawing r:id="rId2"/>
  <legacyDrawing r:id="rId3"/>
  <tableParts count="1"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38"/>
  </cols>
  <sheetData>
    <row r="1">
      <c r="A1" s="53" t="s">
        <v>42</v>
      </c>
      <c r="B1" s="11" t="s">
        <v>16</v>
      </c>
      <c r="C1" s="12" t="s">
        <v>17</v>
      </c>
      <c r="D1" s="12" t="s">
        <v>18</v>
      </c>
      <c r="E1" s="13" t="s">
        <v>19</v>
      </c>
      <c r="F1" s="13" t="s">
        <v>21</v>
      </c>
      <c r="G1" s="13" t="s">
        <v>22</v>
      </c>
      <c r="H1" s="13" t="s">
        <v>23</v>
      </c>
      <c r="I1" s="15" t="s">
        <v>24</v>
      </c>
      <c r="J1" s="17" t="s">
        <v>25</v>
      </c>
      <c r="K1" s="17" t="s">
        <v>26</v>
      </c>
      <c r="L1" s="17" t="s">
        <v>27</v>
      </c>
    </row>
    <row r="2">
      <c r="A2" s="7">
        <v>1.0</v>
      </c>
      <c r="B2" s="38">
        <f>IFERROR(__xludf.DUMMYFUNCTION("ArrayFormula(TO_DATE(MAX(IF('Big Data Report (2022-12 to 202'!$A$2:A999&lt;B3,'Big Data Report (2022-12 to 202'!$A$2:A999))))"),44908.0)</f>
        <v>44908</v>
      </c>
      <c r="C2" s="36">
        <f>vlookup(B2,'Big Data Report (2022-12 to 202'!$A$1:$P$266,2,FALSE)</f>
        <v>9</v>
      </c>
      <c r="D2" s="36">
        <f>vlookup(B2,'Big Data Report (2022-12 to 202'!$A$1:$P$266,3,FALSE)</f>
        <v>38</v>
      </c>
      <c r="E2" s="36">
        <f>vlookup(B2,'Big Data Report (2022-12 to 202'!$A$1:$P$266,4,FALSE)</f>
        <v>47</v>
      </c>
      <c r="F2" s="36">
        <f>vlookup(B2,'Big Data Report (2022-12 to 202'!$A$1:$P$266,6,FALSE)</f>
        <v>18</v>
      </c>
      <c r="G2" s="36">
        <f>vlookup(B2,'Big Data Report (2022-12 to 202'!$A$1:$P$266,7,FALSE)</f>
        <v>0</v>
      </c>
      <c r="H2" s="36">
        <f>vlookup(B2,'Big Data Report (2022-12 to 202'!$A$1:$P$266,8,FALSE)</f>
        <v>65</v>
      </c>
      <c r="I2" s="36">
        <f>vlookup(B2,'Big Data Report (2022-12 to 202'!$A$1:$P$266,10,FALSE)</f>
        <v>91</v>
      </c>
      <c r="J2" s="36">
        <f>vlookup(B2,'Big Data Report (2022-12 to 202'!$A$1:$P$266,12,FALSE)</f>
        <v>759</v>
      </c>
      <c r="K2" s="36">
        <f>vlookup(B2,'Big Data Report (2022-12 to 202'!$A$1:$P$266,14,FALSE)</f>
        <v>0</v>
      </c>
      <c r="L2" s="36">
        <f>vlookup(B2,'Big Data Report (2022-12 to 202'!$A$1:$P$266,15,FALSE)</f>
        <v>759</v>
      </c>
    </row>
    <row r="3">
      <c r="A3" s="7">
        <v>2.0</v>
      </c>
      <c r="B3" s="38">
        <f>IFERROR(__xludf.DUMMYFUNCTION("ArrayFormula(TO_DATE(MAX(IF('Big Data Report (2022-12 to 202'!$A$2:A999&lt;B4,'Big Data Report (2022-12 to 202'!$A$2:A999))))"),44909.0)</f>
        <v>44909</v>
      </c>
      <c r="C3" s="36">
        <f>vlookup(B3,'Big Data Report (2022-12 to 202'!$A$1:$P$266,2,FALSE)</f>
        <v>6</v>
      </c>
      <c r="D3" s="36">
        <f>vlookup(B3,'Big Data Report (2022-12 to 202'!$A$1:$P$266,3,FALSE)</f>
        <v>38</v>
      </c>
      <c r="E3" s="36">
        <f>vlookup(B3,'Big Data Report (2022-12 to 202'!$A$1:$P$266,4,FALSE)</f>
        <v>44</v>
      </c>
      <c r="F3" s="36">
        <f>vlookup(B3,'Big Data Report (2022-12 to 202'!$A$1:$P$266,6,FALSE)</f>
        <v>18</v>
      </c>
      <c r="G3" s="36">
        <f>vlookup(B3,'Big Data Report (2022-12 to 202'!$A$1:$P$266,7,FALSE)</f>
        <v>0</v>
      </c>
      <c r="H3" s="36">
        <f>vlookup(B3,'Big Data Report (2022-12 to 202'!$A$1:$P$266,8,FALSE)</f>
        <v>62</v>
      </c>
      <c r="I3" s="36">
        <f>vlookup(B3,'Big Data Report (2022-12 to 202'!$A$1:$P$266,10,FALSE)</f>
        <v>91</v>
      </c>
      <c r="J3" s="36">
        <f>vlookup(B3,'Big Data Report (2022-12 to 202'!$A$1:$P$266,12,FALSE)</f>
        <v>731</v>
      </c>
      <c r="K3" s="36">
        <f>vlookup(B3,'Big Data Report (2022-12 to 202'!$A$1:$P$266,14,FALSE)</f>
        <v>0</v>
      </c>
      <c r="L3" s="36">
        <f>vlookup(B3,'Big Data Report (2022-12 to 202'!$A$1:$P$266,15,FALSE)</f>
        <v>731</v>
      </c>
    </row>
    <row r="4">
      <c r="A4" s="7">
        <v>3.0</v>
      </c>
      <c r="B4" s="38">
        <f>IFERROR(__xludf.DUMMYFUNCTION("ArrayFormula(TO_DATE(MAX(IF('Big Data Report (2022-12 to 202'!$A$2:A999&lt;B5,'Big Data Report (2022-12 to 202'!$A$2:A999))))"),44910.0)</f>
        <v>44910</v>
      </c>
      <c r="C4" s="36">
        <f>vlookup(B4,'Big Data Report (2022-12 to 202'!$A$1:$P$266,2,FALSE)</f>
        <v>0</v>
      </c>
      <c r="D4" s="36">
        <f>vlookup(B4,'Big Data Report (2022-12 to 202'!$A$1:$P$266,3,FALSE)</f>
        <v>36</v>
      </c>
      <c r="E4" s="36">
        <f>vlookup(B4,'Big Data Report (2022-12 to 202'!$A$1:$P$266,4,FALSE)</f>
        <v>36</v>
      </c>
      <c r="F4" s="36">
        <f>vlookup(B4,'Big Data Report (2022-12 to 202'!$A$1:$P$266,6,FALSE)</f>
        <v>18</v>
      </c>
      <c r="G4" s="36">
        <f>vlookup(B4,'Big Data Report (2022-12 to 202'!$A$1:$P$266,7,FALSE)</f>
        <v>0</v>
      </c>
      <c r="H4" s="36">
        <f>vlookup(B4,'Big Data Report (2022-12 to 202'!$A$1:$P$266,8,FALSE)</f>
        <v>54</v>
      </c>
      <c r="I4" s="36">
        <f>vlookup(B4,'Big Data Report (2022-12 to 202'!$A$1:$P$266,10,FALSE)</f>
        <v>91</v>
      </c>
      <c r="J4" s="36">
        <f>vlookup(B4,'Big Data Report (2022-12 to 202'!$A$1:$P$266,12,FALSE)</f>
        <v>726</v>
      </c>
      <c r="K4" s="36">
        <f>vlookup(B4,'Big Data Report (2022-12 to 202'!$A$1:$P$266,14,FALSE)</f>
        <v>0</v>
      </c>
      <c r="L4" s="36">
        <f>vlookup(B4,'Big Data Report (2022-12 to 202'!$A$1:$P$266,15,FALSE)</f>
        <v>726</v>
      </c>
    </row>
    <row r="5">
      <c r="A5" s="7">
        <v>4.0</v>
      </c>
      <c r="B5" s="38">
        <f>IFERROR(__xludf.DUMMYFUNCTION("ArrayFormula(TO_DATE(MAX(IF('Big Data Report (2022-12 to 202'!$A$2:A999&lt;B6,'Big Data Report (2022-12 to 202'!$A$2:A999))))"),44911.0)</f>
        <v>44911</v>
      </c>
      <c r="C5" s="36">
        <f>vlookup(B5,'Big Data Report (2022-12 to 202'!$A$1:$P$266,2,FALSE)</f>
        <v>0</v>
      </c>
      <c r="D5" s="36">
        <f>vlookup(B5,'Big Data Report (2022-12 to 202'!$A$1:$P$266,3,FALSE)</f>
        <v>36</v>
      </c>
      <c r="E5" s="36">
        <f>vlookup(B5,'Big Data Report (2022-12 to 202'!$A$1:$P$266,4,FALSE)</f>
        <v>36</v>
      </c>
      <c r="F5" s="36">
        <f>vlookup(B5,'Big Data Report (2022-12 to 202'!$A$1:$P$266,6,FALSE)</f>
        <v>18</v>
      </c>
      <c r="G5" s="36">
        <f>vlookup(B5,'Big Data Report (2022-12 to 202'!$A$1:$P$266,7,FALSE)</f>
        <v>1</v>
      </c>
      <c r="H5" s="36">
        <f>vlookup(B5,'Big Data Report (2022-12 to 202'!$A$1:$P$266,8,FALSE)</f>
        <v>55</v>
      </c>
      <c r="I5" s="36">
        <f>vlookup(B5,'Big Data Report (2022-12 to 202'!$A$1:$P$266,10,FALSE)</f>
        <v>91</v>
      </c>
      <c r="J5" s="36">
        <f>vlookup(B5,'Big Data Report (2022-12 to 202'!$A$1:$P$266,12,FALSE)</f>
        <v>726</v>
      </c>
      <c r="K5" s="36">
        <f>vlookup(B5,'Big Data Report (2022-12 to 202'!$A$1:$P$266,14,FALSE)</f>
        <v>0</v>
      </c>
      <c r="L5" s="36">
        <f>vlookup(B5,'Big Data Report (2022-12 to 202'!$A$1:$P$266,15,FALSE)</f>
        <v>726</v>
      </c>
    </row>
    <row r="6">
      <c r="A6" s="7">
        <v>5.0</v>
      </c>
      <c r="B6" s="38">
        <f>IFERROR(__xludf.DUMMYFUNCTION("ArrayFormula(TO_DATE(MAX(IF('Big Data Report (2022-12 to 202'!$A$2:A999&lt;B7,'Big Data Report (2022-12 to 202'!$A$2:A999))))"),44914.0)</f>
        <v>44914</v>
      </c>
      <c r="C6" s="36">
        <f>vlookup(B6,'Big Data Report (2022-12 to 202'!$A$1:$P$266,2,FALSE)</f>
        <v>0</v>
      </c>
      <c r="D6" s="36">
        <f>vlookup(B6,'Big Data Report (2022-12 to 202'!$A$1:$P$266,3,FALSE)</f>
        <v>31</v>
      </c>
      <c r="E6" s="36">
        <f>vlookup(B6,'Big Data Report (2022-12 to 202'!$A$1:$P$266,4,FALSE)</f>
        <v>31</v>
      </c>
      <c r="F6" s="36">
        <f>vlookup(B6,'Big Data Report (2022-12 to 202'!$A$1:$P$266,6,FALSE)</f>
        <v>18</v>
      </c>
      <c r="G6" s="36">
        <f>vlookup(B6,'Big Data Report (2022-12 to 202'!$A$1:$P$266,7,FALSE)</f>
        <v>12</v>
      </c>
      <c r="H6" s="36">
        <f>vlookup(B6,'Big Data Report (2022-12 to 202'!$A$1:$P$266,8,FALSE)</f>
        <v>61</v>
      </c>
      <c r="I6" s="36">
        <f>vlookup(B6,'Big Data Report (2022-12 to 202'!$A$1:$P$266,10,FALSE)</f>
        <v>91</v>
      </c>
      <c r="J6" s="36">
        <f>vlookup(B6,'Big Data Report (2022-12 to 202'!$A$1:$P$266,12,FALSE)</f>
        <v>721</v>
      </c>
      <c r="K6" s="36">
        <f>vlookup(B6,'Big Data Report (2022-12 to 202'!$A$1:$P$266,14,FALSE)</f>
        <v>0</v>
      </c>
      <c r="L6" s="36">
        <f>vlookup(B6,'Big Data Report (2022-12 to 202'!$A$1:$P$266,15,FALSE)</f>
        <v>721</v>
      </c>
    </row>
    <row r="7">
      <c r="A7" s="7">
        <v>6.0</v>
      </c>
      <c r="B7" s="38">
        <f>IFERROR(__xludf.DUMMYFUNCTION("ArrayFormula(TO_DATE(MAX(IF('Big Data Report (2022-12 to 202'!$A$2:A999&lt;B8,'Big Data Report (2022-12 to 202'!$A$2:A999))))"),44915.0)</f>
        <v>44915</v>
      </c>
      <c r="C7" s="36">
        <f>vlookup(B7,'Big Data Report (2022-12 to 202'!$A$1:$P$266,2,FALSE)</f>
        <v>0</v>
      </c>
      <c r="D7" s="36">
        <f>vlookup(B7,'Big Data Report (2022-12 to 202'!$A$1:$P$266,3,FALSE)</f>
        <v>31</v>
      </c>
      <c r="E7" s="36">
        <f>vlookup(B7,'Big Data Report (2022-12 to 202'!$A$1:$P$266,4,FALSE)</f>
        <v>31</v>
      </c>
      <c r="F7" s="36">
        <f>vlookup(B7,'Big Data Report (2022-12 to 202'!$A$1:$P$266,6,FALSE)</f>
        <v>138</v>
      </c>
      <c r="G7" s="36">
        <f>vlookup(B7,'Big Data Report (2022-12 to 202'!$A$1:$P$266,7,FALSE)</f>
        <v>16</v>
      </c>
      <c r="H7" s="36">
        <f>vlookup(B7,'Big Data Report (2022-12 to 202'!$A$1:$P$266,8,FALSE)</f>
        <v>185</v>
      </c>
      <c r="I7" s="36">
        <f>vlookup(B7,'Big Data Report (2022-12 to 202'!$A$1:$P$266,10,FALSE)</f>
        <v>91</v>
      </c>
      <c r="J7" s="36">
        <f>vlookup(B7,'Big Data Report (2022-12 to 202'!$A$1:$P$266,12,FALSE)</f>
        <v>711</v>
      </c>
      <c r="K7" s="36">
        <f>vlookup(B7,'Big Data Report (2022-12 to 202'!$A$1:$P$266,14,FALSE)</f>
        <v>0</v>
      </c>
      <c r="L7" s="36">
        <f>vlookup(B7,'Big Data Report (2022-12 to 202'!$A$1:$P$266,15,FALSE)</f>
        <v>711</v>
      </c>
    </row>
    <row r="8">
      <c r="A8" s="7">
        <v>7.0</v>
      </c>
      <c r="B8" s="38">
        <f>IFERROR(__xludf.DUMMYFUNCTION("ArrayFormula(TO_DATE(MAX(IF('Big Data Report (2022-12 to 202'!$A$2:A999&lt;B9,'Big Data Report (2022-12 to 202'!$A$2:A999))))"),44916.0)</f>
        <v>44916</v>
      </c>
      <c r="C8" s="36">
        <f>vlookup(B8,'Big Data Report (2022-12 to 202'!$A$1:$P$266,2,FALSE)</f>
        <v>0</v>
      </c>
      <c r="D8" s="36">
        <f>vlookup(B8,'Big Data Report (2022-12 to 202'!$A$1:$P$266,3,FALSE)</f>
        <v>25</v>
      </c>
      <c r="E8" s="36">
        <f>vlookup(B8,'Big Data Report (2022-12 to 202'!$A$1:$P$266,4,FALSE)</f>
        <v>25</v>
      </c>
      <c r="F8" s="36">
        <f>vlookup(B8,'Big Data Report (2022-12 to 202'!$A$1:$P$266,6,FALSE)</f>
        <v>138</v>
      </c>
      <c r="G8" s="36">
        <f>vlookup(B8,'Big Data Report (2022-12 to 202'!$A$1:$P$266,7,FALSE)</f>
        <v>12</v>
      </c>
      <c r="H8" s="36">
        <f>vlookup(B8,'Big Data Report (2022-12 to 202'!$A$1:$P$266,8,FALSE)</f>
        <v>175</v>
      </c>
      <c r="I8" s="36">
        <f>vlookup(B8,'Big Data Report (2022-12 to 202'!$A$1:$P$266,10,FALSE)</f>
        <v>85</v>
      </c>
      <c r="J8" s="36">
        <f>vlookup(B8,'Big Data Report (2022-12 to 202'!$A$1:$P$266,12,FALSE)</f>
        <v>711</v>
      </c>
      <c r="K8" s="36">
        <f>vlookup(B8,'Big Data Report (2022-12 to 202'!$A$1:$P$266,14,FALSE)</f>
        <v>0</v>
      </c>
      <c r="L8" s="36">
        <f>vlookup(B8,'Big Data Report (2022-12 to 202'!$A$1:$P$266,15,FALSE)</f>
        <v>711</v>
      </c>
    </row>
    <row r="9">
      <c r="A9" s="7">
        <v>8.0</v>
      </c>
      <c r="B9" s="38">
        <f>IFERROR(__xludf.DUMMYFUNCTION("ArrayFormula(TO_DATE(MAX(IF('Big Data Report (2022-12 to 202'!$A$2:A999&lt;B10,'Big Data Report (2022-12 to 202'!$A$2:A999))))"),44917.0)</f>
        <v>44917</v>
      </c>
      <c r="C9" s="36">
        <f>vlookup(B9,'Big Data Report (2022-12 to 202'!$A$1:$P$266,2,FALSE)</f>
        <v>4</v>
      </c>
      <c r="D9" s="36">
        <f>vlookup(B9,'Big Data Report (2022-12 to 202'!$A$1:$P$266,3,FALSE)</f>
        <v>36</v>
      </c>
      <c r="E9" s="36">
        <f>vlookup(B9,'Big Data Report (2022-12 to 202'!$A$1:$P$266,4,FALSE)</f>
        <v>40</v>
      </c>
      <c r="F9" s="36">
        <f>vlookup(B9,'Big Data Report (2022-12 to 202'!$A$1:$P$266,6,FALSE)</f>
        <v>124</v>
      </c>
      <c r="G9" s="36">
        <f>vlookup(B9,'Big Data Report (2022-12 to 202'!$A$1:$P$266,7,FALSE)</f>
        <v>0</v>
      </c>
      <c r="H9" s="36">
        <f>vlookup(B9,'Big Data Report (2022-12 to 202'!$A$1:$P$266,8,FALSE)</f>
        <v>164</v>
      </c>
      <c r="I9" s="36">
        <f>vlookup(B9,'Big Data Report (2022-12 to 202'!$A$1:$P$266,10,FALSE)</f>
        <v>85</v>
      </c>
      <c r="J9" s="36">
        <f>vlookup(B9,'Big Data Report (2022-12 to 202'!$A$1:$P$266,12,FALSE)</f>
        <v>689</v>
      </c>
      <c r="K9" s="36">
        <f>vlookup(B9,'Big Data Report (2022-12 to 202'!$A$1:$P$266,14,FALSE)</f>
        <v>0</v>
      </c>
      <c r="L9" s="36">
        <f>vlookup(B9,'Big Data Report (2022-12 to 202'!$A$1:$P$266,15,FALSE)</f>
        <v>689</v>
      </c>
    </row>
    <row r="10">
      <c r="A10" s="7">
        <v>9.0</v>
      </c>
      <c r="B10" s="38">
        <f>IFERROR(__xludf.DUMMYFUNCTION("ArrayFormula(TO_DATE(MAX(IF('Big Data Report (2022-12 to 202'!$A$2:A999&lt;B11,'Big Data Report (2022-12 to 202'!$A$2:A999))))"),44918.0)</f>
        <v>44918</v>
      </c>
      <c r="C10" s="36">
        <f>vlookup(B10,'Big Data Report (2022-12 to 202'!$A$1:$P$266,2,FALSE)</f>
        <v>4</v>
      </c>
      <c r="D10" s="36">
        <f>vlookup(B10,'Big Data Report (2022-12 to 202'!$A$1:$P$266,3,FALSE)</f>
        <v>48</v>
      </c>
      <c r="E10" s="36">
        <f>vlookup(B10,'Big Data Report (2022-12 to 202'!$A$1:$P$266,4,FALSE)</f>
        <v>52</v>
      </c>
      <c r="F10" s="36">
        <f>vlookup(B10,'Big Data Report (2022-12 to 202'!$A$1:$P$266,6,FALSE)</f>
        <v>112</v>
      </c>
      <c r="G10" s="36">
        <f>vlookup(B10,'Big Data Report (2022-12 to 202'!$A$1:$P$266,7,FALSE)</f>
        <v>4</v>
      </c>
      <c r="H10" s="36">
        <f>vlookup(B10,'Big Data Report (2022-12 to 202'!$A$1:$P$266,8,FALSE)</f>
        <v>168</v>
      </c>
      <c r="I10" s="36">
        <f>vlookup(B10,'Big Data Report (2022-12 to 202'!$A$1:$P$266,10,FALSE)</f>
        <v>85</v>
      </c>
      <c r="J10" s="36">
        <f>vlookup(B10,'Big Data Report (2022-12 to 202'!$A$1:$P$266,12,FALSE)</f>
        <v>689</v>
      </c>
      <c r="K10" s="36">
        <f>vlookup(B10,'Big Data Report (2022-12 to 202'!$A$1:$P$266,14,FALSE)</f>
        <v>0</v>
      </c>
      <c r="L10" s="36">
        <f>vlookup(B10,'Big Data Report (2022-12 to 202'!$A$1:$P$266,15,FALSE)</f>
        <v>689</v>
      </c>
    </row>
    <row r="11">
      <c r="A11" s="7">
        <v>10.0</v>
      </c>
      <c r="B11" s="38">
        <f>IFERROR(__xludf.DUMMYFUNCTION("ArrayFormula(TO_DATE(MAX(IF('Big Data Report (2022-12 to 202'!$A$2:A999&lt;B12,'Big Data Report (2022-12 to 202'!$A$2:A999))))"),44929.0)</f>
        <v>44929</v>
      </c>
      <c r="C11" s="36">
        <f>vlookup(B11,'Big Data Report (2022-12 to 202'!$A$1:$P$266,2,FALSE)</f>
        <v>18</v>
      </c>
      <c r="D11" s="36">
        <f>vlookup(B11,'Big Data Report (2022-12 to 202'!$A$1:$P$266,3,FALSE)</f>
        <v>63</v>
      </c>
      <c r="E11" s="36">
        <f>vlookup(B11,'Big Data Report (2022-12 to 202'!$A$1:$P$266,4,FALSE)</f>
        <v>81</v>
      </c>
      <c r="F11" s="36">
        <f>vlookup(B11,'Big Data Report (2022-12 to 202'!$A$1:$P$266,6,FALSE)</f>
        <v>98</v>
      </c>
      <c r="G11" s="36">
        <f>vlookup(B11,'Big Data Report (2022-12 to 202'!$A$1:$P$266,7,FALSE)</f>
        <v>0</v>
      </c>
      <c r="H11" s="36">
        <f>vlookup(B11,'Big Data Report (2022-12 to 202'!$A$1:$P$266,8,FALSE)</f>
        <v>179</v>
      </c>
      <c r="I11" s="36">
        <f>vlookup(B11,'Big Data Report (2022-12 to 202'!$A$1:$P$266,10,FALSE)</f>
        <v>92</v>
      </c>
      <c r="J11" s="36">
        <f>vlookup(B11,'Big Data Report (2022-12 to 202'!$A$1:$P$266,12,FALSE)</f>
        <v>684</v>
      </c>
      <c r="K11" s="36">
        <f>vlookup(B11,'Big Data Report (2022-12 to 202'!$A$1:$P$266,14,FALSE)</f>
        <v>0</v>
      </c>
      <c r="L11" s="36">
        <f>vlookup(B11,'Big Data Report (2022-12 to 202'!$A$1:$P$266,15,FALSE)</f>
        <v>684</v>
      </c>
    </row>
    <row r="12">
      <c r="A12" s="7">
        <v>11.0</v>
      </c>
      <c r="B12" s="38">
        <f>IFERROR(__xludf.DUMMYFUNCTION("ArrayFormula(TO_DATE(MAX(IF('Big Data Report (2022-12 to 202'!$A$2:A999&lt;B13,'Big Data Report (2022-12 to 202'!$A$2:A999))))"),44930.0)</f>
        <v>44930</v>
      </c>
      <c r="C12" s="36">
        <f>vlookup(B12,'Big Data Report (2022-12 to 202'!$A$1:$P$266,2,FALSE)</f>
        <v>18</v>
      </c>
      <c r="D12" s="36">
        <f>vlookup(B12,'Big Data Report (2022-12 to 202'!$A$1:$P$266,3,FALSE)</f>
        <v>72</v>
      </c>
      <c r="E12" s="36">
        <f>vlookup(B12,'Big Data Report (2022-12 to 202'!$A$1:$P$266,4,FALSE)</f>
        <v>90</v>
      </c>
      <c r="F12" s="36">
        <f>vlookup(B12,'Big Data Report (2022-12 to 202'!$A$1:$P$266,6,FALSE)</f>
        <v>89</v>
      </c>
      <c r="G12" s="36">
        <f>vlookup(B12,'Big Data Report (2022-12 to 202'!$A$1:$P$266,7,FALSE)</f>
        <v>6</v>
      </c>
      <c r="H12" s="36">
        <f>vlookup(B12,'Big Data Report (2022-12 to 202'!$A$1:$P$266,8,FALSE)</f>
        <v>185</v>
      </c>
      <c r="I12" s="36">
        <f>vlookup(B12,'Big Data Report (2022-12 to 202'!$A$1:$P$266,10,FALSE)</f>
        <v>92</v>
      </c>
      <c r="J12" s="36">
        <f>vlookup(B12,'Big Data Report (2022-12 to 202'!$A$1:$P$266,12,FALSE)</f>
        <v>679</v>
      </c>
      <c r="K12" s="36">
        <f>vlookup(B12,'Big Data Report (2022-12 to 202'!$A$1:$P$266,14,FALSE)</f>
        <v>0</v>
      </c>
      <c r="L12" s="36">
        <f>vlookup(B12,'Big Data Report (2022-12 to 202'!$A$1:$P$266,15,FALSE)</f>
        <v>679</v>
      </c>
    </row>
    <row r="13">
      <c r="A13" s="7">
        <v>12.0</v>
      </c>
      <c r="B13" s="38">
        <f>IFERROR(__xludf.DUMMYFUNCTION("ArrayFormula(TO_DATE(MAX(IF('Big Data Report (2022-12 to 202'!$A$2:A999&lt;B14,'Big Data Report (2022-12 to 202'!$A$2:A999))))"),44931.0)</f>
        <v>44931</v>
      </c>
      <c r="C13" s="36">
        <f>vlookup(B13,'Big Data Report (2022-12 to 202'!$A$1:$P$266,2,FALSE)</f>
        <v>24</v>
      </c>
      <c r="D13" s="36">
        <f>vlookup(B13,'Big Data Report (2022-12 to 202'!$A$1:$P$266,3,FALSE)</f>
        <v>80</v>
      </c>
      <c r="E13" s="36">
        <f>vlookup(B13,'Big Data Report (2022-12 to 202'!$A$1:$P$266,4,FALSE)</f>
        <v>104</v>
      </c>
      <c r="F13" s="36">
        <f>vlookup(B13,'Big Data Report (2022-12 to 202'!$A$1:$P$266,6,FALSE)</f>
        <v>76</v>
      </c>
      <c r="G13" s="36">
        <f>vlookup(B13,'Big Data Report (2022-12 to 202'!$A$1:$P$266,7,FALSE)</f>
        <v>0</v>
      </c>
      <c r="H13" s="36">
        <f>vlookup(B13,'Big Data Report (2022-12 to 202'!$A$1:$P$266,8,FALSE)</f>
        <v>180</v>
      </c>
      <c r="I13" s="36">
        <f>vlookup(B13,'Big Data Report (2022-12 to 202'!$A$1:$P$266,10,FALSE)</f>
        <v>92</v>
      </c>
      <c r="J13" s="36">
        <f>vlookup(B13,'Big Data Report (2022-12 to 202'!$A$1:$P$266,12,FALSE)</f>
        <v>679</v>
      </c>
      <c r="K13" s="36">
        <f>vlookup(B13,'Big Data Report (2022-12 to 202'!$A$1:$P$266,14,FALSE)</f>
        <v>0</v>
      </c>
      <c r="L13" s="36">
        <f>vlookup(B13,'Big Data Report (2022-12 to 202'!$A$1:$P$266,15,FALSE)</f>
        <v>679</v>
      </c>
    </row>
    <row r="14">
      <c r="A14" s="7">
        <v>13.0</v>
      </c>
      <c r="B14" s="38">
        <f>IFERROR(__xludf.DUMMYFUNCTION("ArrayFormula(TO_DATE(MAX(IF('Big Data Report (2022-12 to 202'!$A$2:A999&lt;B15,'Big Data Report (2022-12 to 202'!$A$2:A999))))"),44932.0)</f>
        <v>44932</v>
      </c>
      <c r="C14" s="36">
        <f>vlookup(B14,'Big Data Report (2022-12 to 202'!$A$1:$P$266,2,FALSE)</f>
        <v>24</v>
      </c>
      <c r="D14" s="36">
        <f>vlookup(B14,'Big Data Report (2022-12 to 202'!$A$1:$P$266,3,FALSE)</f>
        <v>90</v>
      </c>
      <c r="E14" s="36">
        <f>vlookup(B14,'Big Data Report (2022-12 to 202'!$A$1:$P$266,4,FALSE)</f>
        <v>114</v>
      </c>
      <c r="F14" s="36">
        <f>vlookup(B14,'Big Data Report (2022-12 to 202'!$A$1:$P$266,6,FALSE)</f>
        <v>66</v>
      </c>
      <c r="G14" s="36">
        <f>vlookup(B14,'Big Data Report (2022-12 to 202'!$A$1:$P$266,7,FALSE)</f>
        <v>0</v>
      </c>
      <c r="H14" s="36">
        <f>vlookup(B14,'Big Data Report (2022-12 to 202'!$A$1:$P$266,8,FALSE)</f>
        <v>180</v>
      </c>
      <c r="I14" s="36">
        <f>vlookup(B14,'Big Data Report (2022-12 to 202'!$A$1:$P$266,10,FALSE)</f>
        <v>92</v>
      </c>
      <c r="J14" s="36">
        <f>vlookup(B14,'Big Data Report (2022-12 to 202'!$A$1:$P$266,12,FALSE)</f>
        <v>679</v>
      </c>
      <c r="K14" s="36">
        <f>vlookup(B14,'Big Data Report (2022-12 to 202'!$A$1:$P$266,14,FALSE)</f>
        <v>0</v>
      </c>
      <c r="L14" s="36">
        <f>vlookup(B14,'Big Data Report (2022-12 to 202'!$A$1:$P$266,15,FALSE)</f>
        <v>679</v>
      </c>
    </row>
    <row r="15">
      <c r="A15" s="7">
        <v>14.0</v>
      </c>
      <c r="B15" s="38">
        <f>IFERROR(__xludf.DUMMYFUNCTION("ArrayFormula(TO_DATE(MAX(IF('Big Data Report (2022-12 to 202'!$A$2:A999&lt;B16,'Big Data Report (2022-12 to 202'!$A$2:A999))))"),44935.0)</f>
        <v>44935</v>
      </c>
      <c r="C15" s="36">
        <f>vlookup(B15,'Big Data Report (2022-12 to 202'!$A$1:$P$266,2,FALSE)</f>
        <v>24</v>
      </c>
      <c r="D15" s="36">
        <f>vlookup(B15,'Big Data Report (2022-12 to 202'!$A$1:$P$266,3,FALSE)</f>
        <v>92</v>
      </c>
      <c r="E15" s="36">
        <f>vlookup(B15,'Big Data Report (2022-12 to 202'!$A$1:$P$266,4,FALSE)</f>
        <v>116</v>
      </c>
      <c r="F15" s="36">
        <f>vlookup(B15,'Big Data Report (2022-12 to 202'!$A$1:$P$266,6,FALSE)</f>
        <v>59</v>
      </c>
      <c r="G15" s="36">
        <f>vlookup(B15,'Big Data Report (2022-12 to 202'!$A$1:$P$266,7,FALSE)</f>
        <v>11</v>
      </c>
      <c r="H15" s="36">
        <f>vlookup(B15,'Big Data Report (2022-12 to 202'!$A$1:$P$266,8,FALSE)</f>
        <v>186</v>
      </c>
      <c r="I15" s="36">
        <f>vlookup(B15,'Big Data Report (2022-12 to 202'!$A$1:$P$266,10,FALSE)</f>
        <v>92</v>
      </c>
      <c r="J15" s="36">
        <f>vlookup(B15,'Big Data Report (2022-12 to 202'!$A$1:$P$266,12,FALSE)</f>
        <v>676</v>
      </c>
      <c r="K15" s="36">
        <f>vlookup(B15,'Big Data Report (2022-12 to 202'!$A$1:$P$266,14,FALSE)</f>
        <v>0</v>
      </c>
      <c r="L15" s="36">
        <f>vlookup(B15,'Big Data Report (2022-12 to 202'!$A$1:$P$266,15,FALSE)</f>
        <v>676</v>
      </c>
    </row>
    <row r="16">
      <c r="A16" s="7">
        <v>15.0</v>
      </c>
      <c r="B16" s="38">
        <f>IFERROR(__xludf.DUMMYFUNCTION("ArrayFormula(TO_DATE(MAX(IF('Big Data Report (2022-12 to 202'!$A$2:A999&lt;Today(),'Big Data Report (2022-12 to 202'!$A$2:A999))))"),44936.0)</f>
        <v>44936</v>
      </c>
      <c r="C16" s="36">
        <f>vlookup(B16,'Big Data Report (2022-12 to 202'!$A$1:$P$266,2,FALSE)</f>
        <v>35</v>
      </c>
      <c r="D16" s="36">
        <f>vlookup(B16,'Big Data Report (2022-12 to 202'!$A$1:$P$266,3,FALSE)</f>
        <v>102</v>
      </c>
      <c r="E16" s="36">
        <f>vlookup(B16,'Big Data Report (2022-12 to 202'!$A$1:$P$266,4,FALSE)</f>
        <v>137</v>
      </c>
      <c r="F16" s="36">
        <f>vlookup(B16,'Big Data Report (2022-12 to 202'!$A$1:$P$266,6,FALSE)</f>
        <v>49</v>
      </c>
      <c r="G16" s="36">
        <f>vlookup(B16,'Big Data Report (2022-12 to 202'!$A$1:$P$266,7,FALSE)</f>
        <v>4</v>
      </c>
      <c r="H16" s="36">
        <f>vlookup(B16,'Big Data Report (2022-12 to 202'!$A$1:$P$266,8,FALSE)</f>
        <v>190</v>
      </c>
      <c r="I16" s="36">
        <f>vlookup(B16,'Big Data Report (2022-12 to 202'!$A$1:$P$266,10,FALSE)</f>
        <v>92</v>
      </c>
      <c r="J16" s="36">
        <f>vlookup(B16,'Big Data Report (2022-12 to 202'!$A$1:$P$266,12,FALSE)</f>
        <v>676</v>
      </c>
      <c r="K16" s="36">
        <f>vlookup(B16,'Big Data Report (2022-12 to 202'!$A$1:$P$266,14,FALSE)</f>
        <v>0</v>
      </c>
      <c r="L16" s="36">
        <f>vlookup(B16,'Big Data Report (2022-12 to 202'!$A$1:$P$266,15,FALSE)</f>
        <v>676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44929.0</v>
      </c>
      <c r="B2" s="20">
        <f>'December 2022'!B18-2+16</f>
        <v>18</v>
      </c>
      <c r="C2" s="20">
        <f>'December 2022'!C18-5+6+14</f>
        <v>63</v>
      </c>
      <c r="D2" s="20">
        <f t="shared" ref="D2:D21" si="1">SUM(B2,C2)</f>
        <v>81</v>
      </c>
      <c r="E2" s="21">
        <f>D2-'December 2022'!D18</f>
        <v>29</v>
      </c>
      <c r="F2" s="20">
        <f>'December 2022'!E18-14</f>
        <v>98</v>
      </c>
      <c r="G2" s="20">
        <f>'December 2022'!F18-4+24-24</f>
        <v>0</v>
      </c>
      <c r="H2" s="20">
        <f t="shared" ref="H2:H21" si="2">SUM(D2,F2,G2)</f>
        <v>179</v>
      </c>
      <c r="I2" s="21">
        <f>H2-'December 2022'!G18</f>
        <v>11</v>
      </c>
      <c r="J2" s="20">
        <f>'December 2022'!H18+7</f>
        <v>92</v>
      </c>
      <c r="K2" s="21">
        <f>J2-'December 2022'!H18</f>
        <v>7</v>
      </c>
      <c r="L2" s="20">
        <f>'December 2022'!I18-5</f>
        <v>684</v>
      </c>
      <c r="M2" s="21">
        <f>L2-'December 2022'!I18</f>
        <v>-5</v>
      </c>
      <c r="N2" s="20">
        <f>'December 2022'!J18</f>
        <v>0</v>
      </c>
      <c r="O2" s="20">
        <f t="shared" ref="O2:O21" si="3">SUM(L2,N2)</f>
        <v>684</v>
      </c>
      <c r="P2" s="22">
        <f>O2-'December 2022'!K18</f>
        <v>-5</v>
      </c>
    </row>
    <row r="3">
      <c r="A3" s="23">
        <f>WORKDAY($A$2,row(A1),Holidays!$B$2:$B$12)</f>
        <v>44930</v>
      </c>
      <c r="B3" s="20">
        <f>B2</f>
        <v>18</v>
      </c>
      <c r="C3" s="20">
        <f>C2+9</f>
        <v>72</v>
      </c>
      <c r="D3" s="20">
        <f t="shared" si="1"/>
        <v>90</v>
      </c>
      <c r="E3" s="21">
        <f t="shared" ref="E3:E21" si="4">D3-D2</f>
        <v>9</v>
      </c>
      <c r="F3" s="20">
        <f>F2-9</f>
        <v>89</v>
      </c>
      <c r="G3" s="20">
        <f>G2+6</f>
        <v>6</v>
      </c>
      <c r="H3" s="20">
        <f t="shared" si="2"/>
        <v>185</v>
      </c>
      <c r="I3" s="21">
        <f t="shared" ref="I3:I21" si="5">H3-H2</f>
        <v>6</v>
      </c>
      <c r="J3" s="20">
        <f t="shared" ref="J3:J7" si="6">J2</f>
        <v>92</v>
      </c>
      <c r="K3" s="21">
        <f t="shared" ref="K3:K21" si="7">J3-J2</f>
        <v>0</v>
      </c>
      <c r="L3" s="20">
        <f>L2-5</f>
        <v>679</v>
      </c>
      <c r="M3" s="21">
        <f t="shared" ref="M3:M21" si="8">L3-L2</f>
        <v>-5</v>
      </c>
      <c r="N3" s="20">
        <f t="shared" ref="N3:N8" si="9">N2</f>
        <v>0</v>
      </c>
      <c r="O3" s="20">
        <f t="shared" si="3"/>
        <v>679</v>
      </c>
      <c r="P3" s="22">
        <f t="shared" ref="P3:P21" si="10">O3-O2</f>
        <v>-5</v>
      </c>
    </row>
    <row r="4">
      <c r="A4" s="23">
        <f>WORKDAY($A$2,row(A2),Holidays!$B$2:$B$12)</f>
        <v>44931</v>
      </c>
      <c r="B4" s="20">
        <f>B3+6</f>
        <v>24</v>
      </c>
      <c r="C4" s="20">
        <f>C3-5+13</f>
        <v>80</v>
      </c>
      <c r="D4" s="20">
        <f t="shared" si="1"/>
        <v>104</v>
      </c>
      <c r="E4" s="21">
        <f t="shared" si="4"/>
        <v>14</v>
      </c>
      <c r="F4" s="20">
        <f>F3-13</f>
        <v>76</v>
      </c>
      <c r="G4" s="20">
        <f>G3-6</f>
        <v>0</v>
      </c>
      <c r="H4" s="20">
        <f t="shared" si="2"/>
        <v>180</v>
      </c>
      <c r="I4" s="21">
        <f t="shared" si="5"/>
        <v>-5</v>
      </c>
      <c r="J4" s="20">
        <f t="shared" si="6"/>
        <v>92</v>
      </c>
      <c r="K4" s="21">
        <f t="shared" si="7"/>
        <v>0</v>
      </c>
      <c r="L4" s="20">
        <f t="shared" ref="L4:L5" si="11">L3</f>
        <v>679</v>
      </c>
      <c r="M4" s="21">
        <f t="shared" si="8"/>
        <v>0</v>
      </c>
      <c r="N4" s="20">
        <f t="shared" si="9"/>
        <v>0</v>
      </c>
      <c r="O4" s="20">
        <f t="shared" si="3"/>
        <v>679</v>
      </c>
      <c r="P4" s="22">
        <f t="shared" si="10"/>
        <v>0</v>
      </c>
    </row>
    <row r="5">
      <c r="A5" s="23">
        <f>WORKDAY($A$2,row(A3),Holidays!$B$2:$B$12)</f>
        <v>44932</v>
      </c>
      <c r="B5" s="20">
        <f t="shared" ref="B5:B6" si="12">B4</f>
        <v>24</v>
      </c>
      <c r="C5" s="20">
        <f>C4+10</f>
        <v>90</v>
      </c>
      <c r="D5" s="20">
        <f t="shared" si="1"/>
        <v>114</v>
      </c>
      <c r="E5" s="21">
        <f t="shared" si="4"/>
        <v>10</v>
      </c>
      <c r="F5" s="20">
        <f>F4-10</f>
        <v>66</v>
      </c>
      <c r="G5" s="20">
        <f>G4</f>
        <v>0</v>
      </c>
      <c r="H5" s="20">
        <f t="shared" si="2"/>
        <v>180</v>
      </c>
      <c r="I5" s="21">
        <f t="shared" si="5"/>
        <v>0</v>
      </c>
      <c r="J5" s="20">
        <f t="shared" si="6"/>
        <v>92</v>
      </c>
      <c r="K5" s="21">
        <f t="shared" si="7"/>
        <v>0</v>
      </c>
      <c r="L5" s="20">
        <f t="shared" si="11"/>
        <v>679</v>
      </c>
      <c r="M5" s="21">
        <f t="shared" si="8"/>
        <v>0</v>
      </c>
      <c r="N5" s="20">
        <f t="shared" si="9"/>
        <v>0</v>
      </c>
      <c r="O5" s="20">
        <f t="shared" si="3"/>
        <v>679</v>
      </c>
      <c r="P5" s="22">
        <f t="shared" si="10"/>
        <v>0</v>
      </c>
    </row>
    <row r="6">
      <c r="A6" s="23">
        <f>WORKDAY($A$2,row(A4),Holidays!$B$2:$B$12)</f>
        <v>44935</v>
      </c>
      <c r="B6" s="20">
        <f t="shared" si="12"/>
        <v>24</v>
      </c>
      <c r="C6" s="20">
        <f>C5-5+7</f>
        <v>92</v>
      </c>
      <c r="D6" s="20">
        <f t="shared" si="1"/>
        <v>116</v>
      </c>
      <c r="E6" s="21">
        <f t="shared" si="4"/>
        <v>2</v>
      </c>
      <c r="F6" s="20">
        <f>F5-7</f>
        <v>59</v>
      </c>
      <c r="G6" s="20">
        <f>G5+11</f>
        <v>11</v>
      </c>
      <c r="H6" s="20">
        <f t="shared" si="2"/>
        <v>186</v>
      </c>
      <c r="I6" s="21">
        <f t="shared" si="5"/>
        <v>6</v>
      </c>
      <c r="J6" s="20">
        <f t="shared" si="6"/>
        <v>92</v>
      </c>
      <c r="K6" s="21">
        <f t="shared" si="7"/>
        <v>0</v>
      </c>
      <c r="L6" s="20">
        <f>L5-3</f>
        <v>676</v>
      </c>
      <c r="M6" s="21">
        <f t="shared" si="8"/>
        <v>-3</v>
      </c>
      <c r="N6" s="20">
        <f t="shared" si="9"/>
        <v>0</v>
      </c>
      <c r="O6" s="20">
        <f t="shared" si="3"/>
        <v>676</v>
      </c>
      <c r="P6" s="22">
        <f t="shared" si="10"/>
        <v>-3</v>
      </c>
    </row>
    <row r="7">
      <c r="A7" s="23">
        <f>WORKDAY($A$2,row(A5),Holidays!$B$2:$B$12)</f>
        <v>44936</v>
      </c>
      <c r="B7" s="20">
        <f>B6+11</f>
        <v>35</v>
      </c>
      <c r="C7" s="20">
        <f>C6+10</f>
        <v>102</v>
      </c>
      <c r="D7" s="20">
        <f t="shared" si="1"/>
        <v>137</v>
      </c>
      <c r="E7" s="21">
        <f t="shared" si="4"/>
        <v>21</v>
      </c>
      <c r="F7" s="20">
        <f t="shared" ref="F7:F8" si="13">F6-10</f>
        <v>49</v>
      </c>
      <c r="G7" s="20">
        <f>G6-11+4</f>
        <v>4</v>
      </c>
      <c r="H7" s="20">
        <f t="shared" si="2"/>
        <v>190</v>
      </c>
      <c r="I7" s="21">
        <f t="shared" si="5"/>
        <v>4</v>
      </c>
      <c r="J7" s="20">
        <f t="shared" si="6"/>
        <v>92</v>
      </c>
      <c r="K7" s="21">
        <f t="shared" si="7"/>
        <v>0</v>
      </c>
      <c r="L7" s="20">
        <f>L6</f>
        <v>676</v>
      </c>
      <c r="M7" s="21">
        <f t="shared" si="8"/>
        <v>0</v>
      </c>
      <c r="N7" s="20">
        <f t="shared" si="9"/>
        <v>0</v>
      </c>
      <c r="O7" s="20">
        <f t="shared" si="3"/>
        <v>676</v>
      </c>
      <c r="P7" s="22">
        <f t="shared" si="10"/>
        <v>0</v>
      </c>
    </row>
    <row r="8">
      <c r="A8" s="23">
        <f>WORKDAY($A$2,row(A6),Holidays!$B$2:$B$12)</f>
        <v>44937</v>
      </c>
      <c r="B8" s="20">
        <f>B7+3</f>
        <v>38</v>
      </c>
      <c r="C8" s="20">
        <f>C7+1+10</f>
        <v>113</v>
      </c>
      <c r="D8" s="20">
        <f t="shared" si="1"/>
        <v>151</v>
      </c>
      <c r="E8" s="21">
        <f t="shared" si="4"/>
        <v>14</v>
      </c>
      <c r="F8" s="20">
        <f t="shared" si="13"/>
        <v>39</v>
      </c>
      <c r="G8" s="20">
        <f>G7-4+2</f>
        <v>2</v>
      </c>
      <c r="H8" s="20">
        <f t="shared" si="2"/>
        <v>192</v>
      </c>
      <c r="I8" s="21">
        <f t="shared" si="5"/>
        <v>2</v>
      </c>
      <c r="J8" s="20">
        <f>J7+1</f>
        <v>93</v>
      </c>
      <c r="K8" s="21">
        <f t="shared" si="7"/>
        <v>1</v>
      </c>
      <c r="L8" s="20">
        <f>L7-5-10</f>
        <v>661</v>
      </c>
      <c r="M8" s="21">
        <f t="shared" si="8"/>
        <v>-15</v>
      </c>
      <c r="N8" s="20">
        <f t="shared" si="9"/>
        <v>0</v>
      </c>
      <c r="O8" s="20">
        <f t="shared" si="3"/>
        <v>661</v>
      </c>
      <c r="P8" s="22">
        <f t="shared" si="10"/>
        <v>-15</v>
      </c>
    </row>
    <row r="9">
      <c r="A9" s="23">
        <f>WORKDAY($A$2,row(A7),Holidays!$B$2:$B$12)</f>
        <v>44938</v>
      </c>
      <c r="B9" s="20"/>
      <c r="C9" s="20"/>
      <c r="D9" s="20">
        <f t="shared" si="1"/>
        <v>0</v>
      </c>
      <c r="E9" s="21">
        <f t="shared" si="4"/>
        <v>-151</v>
      </c>
      <c r="F9" s="20"/>
      <c r="G9" s="20"/>
      <c r="H9" s="20">
        <f t="shared" si="2"/>
        <v>0</v>
      </c>
      <c r="I9" s="21">
        <f t="shared" si="5"/>
        <v>-192</v>
      </c>
      <c r="J9" s="20"/>
      <c r="K9" s="21">
        <f t="shared" si="7"/>
        <v>-93</v>
      </c>
      <c r="L9" s="20"/>
      <c r="M9" s="21">
        <f t="shared" si="8"/>
        <v>-661</v>
      </c>
      <c r="N9" s="20"/>
      <c r="O9" s="20">
        <f t="shared" si="3"/>
        <v>0</v>
      </c>
      <c r="P9" s="22">
        <f t="shared" si="10"/>
        <v>-661</v>
      </c>
    </row>
    <row r="10">
      <c r="A10" s="23">
        <f>WORKDAY($A$2,row(A8),Holidays!$B$2:$B$12)</f>
        <v>44939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>
        <f t="shared" si="7"/>
        <v>0</v>
      </c>
      <c r="L10" s="20"/>
      <c r="M10" s="21">
        <f t="shared" si="8"/>
        <v>0</v>
      </c>
      <c r="N10" s="20"/>
      <c r="O10" s="20">
        <f t="shared" si="3"/>
        <v>0</v>
      </c>
      <c r="P10" s="22">
        <f t="shared" si="10"/>
        <v>0</v>
      </c>
    </row>
    <row r="11">
      <c r="A11" s="23">
        <f>WORKDAY($A$2,row(A9),Holidays!$B$2:$B$12)</f>
        <v>44943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>
        <f t="shared" si="7"/>
        <v>0</v>
      </c>
      <c r="L11" s="20"/>
      <c r="M11" s="21">
        <f t="shared" si="8"/>
        <v>0</v>
      </c>
      <c r="N11" s="20"/>
      <c r="O11" s="20">
        <f t="shared" si="3"/>
        <v>0</v>
      </c>
      <c r="P11" s="22">
        <f t="shared" si="10"/>
        <v>0</v>
      </c>
    </row>
    <row r="12">
      <c r="A12" s="23">
        <f>WORKDAY($A$2,row(A10),Holidays!$B$2:$B$12)</f>
        <v>44944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>
        <f t="shared" si="7"/>
        <v>0</v>
      </c>
      <c r="L12" s="20"/>
      <c r="M12" s="21">
        <f t="shared" si="8"/>
        <v>0</v>
      </c>
      <c r="N12" s="20"/>
      <c r="O12" s="20">
        <f t="shared" si="3"/>
        <v>0</v>
      </c>
      <c r="P12" s="22">
        <f t="shared" si="10"/>
        <v>0</v>
      </c>
    </row>
    <row r="13">
      <c r="A13" s="23">
        <f>WORKDAY($A$2,row(A11),Holidays!$B$2:$B$12)</f>
        <v>44945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7"/>
        <v>0</v>
      </c>
      <c r="L13" s="20"/>
      <c r="M13" s="21">
        <f t="shared" si="8"/>
        <v>0</v>
      </c>
      <c r="N13" s="20"/>
      <c r="O13" s="20">
        <f t="shared" si="3"/>
        <v>0</v>
      </c>
      <c r="P13" s="22">
        <f t="shared" si="10"/>
        <v>0</v>
      </c>
    </row>
    <row r="14">
      <c r="A14" s="23">
        <f>WORKDAY($A$2,row(A12),Holidays!$B$2:$B$12)</f>
        <v>44946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7"/>
        <v>0</v>
      </c>
      <c r="L14" s="20"/>
      <c r="M14" s="21">
        <f t="shared" si="8"/>
        <v>0</v>
      </c>
      <c r="N14" s="20"/>
      <c r="O14" s="20">
        <f t="shared" si="3"/>
        <v>0</v>
      </c>
      <c r="P14" s="22">
        <f t="shared" si="10"/>
        <v>0</v>
      </c>
    </row>
    <row r="15">
      <c r="A15" s="23">
        <f>WORKDAY($A$2,row(A13),Holidays!$B$2:$B$12)</f>
        <v>44949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7"/>
        <v>0</v>
      </c>
      <c r="L15" s="20"/>
      <c r="M15" s="21">
        <f t="shared" si="8"/>
        <v>0</v>
      </c>
      <c r="N15" s="20"/>
      <c r="O15" s="20">
        <f t="shared" si="3"/>
        <v>0</v>
      </c>
      <c r="P15" s="22">
        <f t="shared" si="10"/>
        <v>0</v>
      </c>
    </row>
    <row r="16">
      <c r="A16" s="23">
        <f>WORKDAY($A$2,row(A14),Holidays!$B$2:$B$12)</f>
        <v>44950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7"/>
        <v>0</v>
      </c>
      <c r="L16" s="20"/>
      <c r="M16" s="21">
        <f t="shared" si="8"/>
        <v>0</v>
      </c>
      <c r="N16" s="20"/>
      <c r="O16" s="20">
        <f t="shared" si="3"/>
        <v>0</v>
      </c>
      <c r="P16" s="22">
        <f t="shared" si="10"/>
        <v>0</v>
      </c>
    </row>
    <row r="17">
      <c r="A17" s="23">
        <f>WORKDAY($A$2,row(A15),Holidays!$B$2:$B$12)</f>
        <v>44951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7"/>
        <v>0</v>
      </c>
      <c r="L17" s="20"/>
      <c r="M17" s="21">
        <f t="shared" si="8"/>
        <v>0</v>
      </c>
      <c r="N17" s="20"/>
      <c r="O17" s="20">
        <f t="shared" si="3"/>
        <v>0</v>
      </c>
      <c r="P17" s="22">
        <f t="shared" si="10"/>
        <v>0</v>
      </c>
    </row>
    <row r="18">
      <c r="A18" s="23">
        <f>WORKDAY($A$2,row(A16),Holidays!$B$2:$B$12)</f>
        <v>44952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7"/>
        <v>0</v>
      </c>
      <c r="L18" s="20"/>
      <c r="M18" s="21">
        <f t="shared" si="8"/>
        <v>0</v>
      </c>
      <c r="N18" s="20"/>
      <c r="O18" s="20">
        <f t="shared" si="3"/>
        <v>0</v>
      </c>
      <c r="P18" s="22">
        <f t="shared" si="10"/>
        <v>0</v>
      </c>
    </row>
    <row r="19">
      <c r="A19" s="23">
        <f>WORKDAY($A$2,row(A17),Holidays!$B$2:$B$12)</f>
        <v>44953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7"/>
        <v>0</v>
      </c>
      <c r="L19" s="20"/>
      <c r="M19" s="21">
        <f t="shared" si="8"/>
        <v>0</v>
      </c>
      <c r="N19" s="20"/>
      <c r="O19" s="20">
        <f t="shared" si="3"/>
        <v>0</v>
      </c>
      <c r="P19" s="22">
        <f t="shared" si="10"/>
        <v>0</v>
      </c>
    </row>
    <row r="20">
      <c r="A20" s="23">
        <f>WORKDAY($A$2,row(A18),Holidays!$B$2:$B$12)</f>
        <v>44956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7"/>
        <v>0</v>
      </c>
      <c r="L20" s="20"/>
      <c r="M20" s="21">
        <f t="shared" si="8"/>
        <v>0</v>
      </c>
      <c r="N20" s="20"/>
      <c r="O20" s="20">
        <f t="shared" si="3"/>
        <v>0</v>
      </c>
      <c r="P20" s="22">
        <f t="shared" si="10"/>
        <v>0</v>
      </c>
    </row>
    <row r="21">
      <c r="A21" s="23">
        <f>WORKDAY($A$2,row(A19),Holidays!$B$2:$B$12)</f>
        <v>44957</v>
      </c>
      <c r="B21" s="20"/>
      <c r="C21" s="20"/>
      <c r="D21" s="20">
        <f t="shared" si="1"/>
        <v>0</v>
      </c>
      <c r="E21" s="21">
        <f t="shared" si="4"/>
        <v>0</v>
      </c>
      <c r="F21" s="20"/>
      <c r="G21" s="20"/>
      <c r="H21" s="20">
        <f t="shared" si="2"/>
        <v>0</v>
      </c>
      <c r="I21" s="21">
        <f t="shared" si="5"/>
        <v>0</v>
      </c>
      <c r="J21" s="20"/>
      <c r="K21" s="21">
        <f t="shared" si="7"/>
        <v>0</v>
      </c>
      <c r="L21" s="20"/>
      <c r="M21" s="21">
        <f t="shared" si="8"/>
        <v>0</v>
      </c>
      <c r="N21" s="20"/>
      <c r="O21" s="20">
        <f t="shared" si="3"/>
        <v>0</v>
      </c>
      <c r="P21" s="22">
        <f t="shared" si="10"/>
        <v>0</v>
      </c>
    </row>
    <row r="22">
      <c r="A22" s="24"/>
      <c r="E22" s="25"/>
      <c r="I22" s="25"/>
      <c r="K22" s="25"/>
      <c r="M22" s="25"/>
      <c r="P22" s="26"/>
    </row>
    <row r="23">
      <c r="A23" s="24"/>
      <c r="E23" s="25"/>
      <c r="I23" s="25"/>
      <c r="K23" s="25"/>
      <c r="M23" s="25"/>
      <c r="P23" s="26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27">
        <v>44958.0</v>
      </c>
      <c r="B2" s="28"/>
      <c r="C2" s="28"/>
      <c r="D2" s="28">
        <f t="shared" ref="D2:D20" si="1">SUM(B2,C2)</f>
        <v>0</v>
      </c>
      <c r="E2" s="29">
        <f>D2-'January 2023'!D20</f>
        <v>0</v>
      </c>
      <c r="F2" s="28"/>
      <c r="G2" s="28"/>
      <c r="H2" s="28">
        <f t="shared" ref="H2:H20" si="2">SUM(D2,F2,G2)</f>
        <v>0</v>
      </c>
      <c r="I2" s="29">
        <f>H2-'January 2023'!H20</f>
        <v>0</v>
      </c>
      <c r="J2" s="28"/>
      <c r="K2" s="29">
        <f>J2-'January 2023'!J20</f>
        <v>0</v>
      </c>
      <c r="L2" s="28"/>
      <c r="M2" s="29">
        <f>L2-'January 2023'!L20</f>
        <v>0</v>
      </c>
      <c r="N2" s="28"/>
      <c r="O2" s="28">
        <f t="shared" ref="O2:O20" si="3">SUM(L2,N2)</f>
        <v>0</v>
      </c>
      <c r="P2" s="30">
        <f>O2-'January 2023'!O20</f>
        <v>0</v>
      </c>
    </row>
    <row r="3">
      <c r="A3" s="31">
        <f>WORKDAY($A$2,row(A1),Holidays!$B$2:$B$12)</f>
        <v>44959</v>
      </c>
      <c r="B3" s="28"/>
      <c r="C3" s="28"/>
      <c r="D3" s="28">
        <f t="shared" si="1"/>
        <v>0</v>
      </c>
      <c r="E3" s="29">
        <f t="shared" ref="E3:E20" si="4">D3-D2</f>
        <v>0</v>
      </c>
      <c r="F3" s="28"/>
      <c r="G3" s="28"/>
      <c r="H3" s="28">
        <f t="shared" si="2"/>
        <v>0</v>
      </c>
      <c r="I3" s="29">
        <f t="shared" ref="I3:I20" si="5">H3-H2</f>
        <v>0</v>
      </c>
      <c r="J3" s="28"/>
      <c r="K3" s="29">
        <f t="shared" ref="K3:K20" si="6">J3-J2</f>
        <v>0</v>
      </c>
      <c r="L3" s="28"/>
      <c r="M3" s="29">
        <f t="shared" ref="M3:M20" si="7">L3-L2</f>
        <v>0</v>
      </c>
      <c r="N3" s="28"/>
      <c r="O3" s="28">
        <f t="shared" si="3"/>
        <v>0</v>
      </c>
      <c r="P3" s="30">
        <f t="shared" ref="P3:P20" si="8">O3-O2</f>
        <v>0</v>
      </c>
    </row>
    <row r="4">
      <c r="A4" s="31">
        <f>WORKDAY($A$2,row(A2),Holidays!$B$2:$B$12)</f>
        <v>44960</v>
      </c>
      <c r="B4" s="28"/>
      <c r="C4" s="28"/>
      <c r="D4" s="28">
        <f t="shared" si="1"/>
        <v>0</v>
      </c>
      <c r="E4" s="29">
        <f t="shared" si="4"/>
        <v>0</v>
      </c>
      <c r="F4" s="28"/>
      <c r="G4" s="28"/>
      <c r="H4" s="28">
        <f t="shared" si="2"/>
        <v>0</v>
      </c>
      <c r="I4" s="29">
        <f t="shared" si="5"/>
        <v>0</v>
      </c>
      <c r="J4" s="28"/>
      <c r="K4" s="29">
        <f t="shared" si="6"/>
        <v>0</v>
      </c>
      <c r="L4" s="28"/>
      <c r="M4" s="29">
        <f t="shared" si="7"/>
        <v>0</v>
      </c>
      <c r="N4" s="28"/>
      <c r="O4" s="28">
        <f t="shared" si="3"/>
        <v>0</v>
      </c>
      <c r="P4" s="30">
        <f t="shared" si="8"/>
        <v>0</v>
      </c>
    </row>
    <row r="5">
      <c r="A5" s="31">
        <f>WORKDAY($A$2,row(A3),Holidays!$B$2:$B$12)</f>
        <v>44963</v>
      </c>
      <c r="B5" s="28"/>
      <c r="C5" s="28"/>
      <c r="D5" s="28">
        <f t="shared" si="1"/>
        <v>0</v>
      </c>
      <c r="E5" s="29">
        <f t="shared" si="4"/>
        <v>0</v>
      </c>
      <c r="F5" s="28"/>
      <c r="G5" s="28"/>
      <c r="H5" s="28">
        <f t="shared" si="2"/>
        <v>0</v>
      </c>
      <c r="I5" s="29">
        <f t="shared" si="5"/>
        <v>0</v>
      </c>
      <c r="J5" s="28"/>
      <c r="K5" s="29">
        <f t="shared" si="6"/>
        <v>0</v>
      </c>
      <c r="L5" s="28"/>
      <c r="M5" s="29">
        <f t="shared" si="7"/>
        <v>0</v>
      </c>
      <c r="N5" s="28"/>
      <c r="O5" s="28">
        <f t="shared" si="3"/>
        <v>0</v>
      </c>
      <c r="P5" s="30">
        <f t="shared" si="8"/>
        <v>0</v>
      </c>
    </row>
    <row r="6">
      <c r="A6" s="31">
        <f>WORKDAY($A$2,row(A4),Holidays!$B$2:$B$12)</f>
        <v>44964</v>
      </c>
      <c r="B6" s="28"/>
      <c r="C6" s="28"/>
      <c r="D6" s="28">
        <f t="shared" si="1"/>
        <v>0</v>
      </c>
      <c r="E6" s="29">
        <f t="shared" si="4"/>
        <v>0</v>
      </c>
      <c r="F6" s="28"/>
      <c r="G6" s="28"/>
      <c r="H6" s="28">
        <f t="shared" si="2"/>
        <v>0</v>
      </c>
      <c r="I6" s="29">
        <f t="shared" si="5"/>
        <v>0</v>
      </c>
      <c r="J6" s="28"/>
      <c r="K6" s="29">
        <f t="shared" si="6"/>
        <v>0</v>
      </c>
      <c r="L6" s="28"/>
      <c r="M6" s="29">
        <f t="shared" si="7"/>
        <v>0</v>
      </c>
      <c r="N6" s="28"/>
      <c r="O6" s="28">
        <f t="shared" si="3"/>
        <v>0</v>
      </c>
      <c r="P6" s="30">
        <f t="shared" si="8"/>
        <v>0</v>
      </c>
    </row>
    <row r="7">
      <c r="A7" s="31">
        <f>WORKDAY($A$2,row(A5),Holidays!$B$2:$B$12)</f>
        <v>44965</v>
      </c>
      <c r="B7" s="28"/>
      <c r="C7" s="28"/>
      <c r="D7" s="28">
        <f t="shared" si="1"/>
        <v>0</v>
      </c>
      <c r="E7" s="29">
        <f t="shared" si="4"/>
        <v>0</v>
      </c>
      <c r="F7" s="28"/>
      <c r="G7" s="28"/>
      <c r="H7" s="28">
        <f t="shared" si="2"/>
        <v>0</v>
      </c>
      <c r="I7" s="29">
        <f t="shared" si="5"/>
        <v>0</v>
      </c>
      <c r="J7" s="28"/>
      <c r="K7" s="29">
        <f t="shared" si="6"/>
        <v>0</v>
      </c>
      <c r="L7" s="28"/>
      <c r="M7" s="29">
        <f t="shared" si="7"/>
        <v>0</v>
      </c>
      <c r="N7" s="28"/>
      <c r="O7" s="28">
        <f t="shared" si="3"/>
        <v>0</v>
      </c>
      <c r="P7" s="30">
        <f t="shared" si="8"/>
        <v>0</v>
      </c>
    </row>
    <row r="8">
      <c r="A8" s="31">
        <f>WORKDAY($A$2,row(A6),Holidays!$B$2:$B$12)</f>
        <v>44966</v>
      </c>
      <c r="B8" s="28"/>
      <c r="C8" s="28"/>
      <c r="D8" s="28">
        <f t="shared" si="1"/>
        <v>0</v>
      </c>
      <c r="E8" s="29">
        <f t="shared" si="4"/>
        <v>0</v>
      </c>
      <c r="F8" s="28"/>
      <c r="G8" s="28"/>
      <c r="H8" s="28">
        <f t="shared" si="2"/>
        <v>0</v>
      </c>
      <c r="I8" s="29">
        <f t="shared" si="5"/>
        <v>0</v>
      </c>
      <c r="J8" s="28"/>
      <c r="K8" s="29">
        <f t="shared" si="6"/>
        <v>0</v>
      </c>
      <c r="L8" s="28"/>
      <c r="M8" s="29">
        <f t="shared" si="7"/>
        <v>0</v>
      </c>
      <c r="N8" s="28"/>
      <c r="O8" s="28">
        <f t="shared" si="3"/>
        <v>0</v>
      </c>
      <c r="P8" s="30">
        <f t="shared" si="8"/>
        <v>0</v>
      </c>
    </row>
    <row r="9">
      <c r="A9" s="31">
        <f>WORKDAY($A$2,row(A7),Holidays!$B$2:$B$12)</f>
        <v>44967</v>
      </c>
      <c r="B9" s="28"/>
      <c r="C9" s="28"/>
      <c r="D9" s="28">
        <f t="shared" si="1"/>
        <v>0</v>
      </c>
      <c r="E9" s="29">
        <f t="shared" si="4"/>
        <v>0</v>
      </c>
      <c r="F9" s="28"/>
      <c r="G9" s="28"/>
      <c r="H9" s="28">
        <f t="shared" si="2"/>
        <v>0</v>
      </c>
      <c r="I9" s="29">
        <f t="shared" si="5"/>
        <v>0</v>
      </c>
      <c r="J9" s="28"/>
      <c r="K9" s="29">
        <f t="shared" si="6"/>
        <v>0</v>
      </c>
      <c r="L9" s="28"/>
      <c r="M9" s="29">
        <f t="shared" si="7"/>
        <v>0</v>
      </c>
      <c r="N9" s="28"/>
      <c r="O9" s="28">
        <f t="shared" si="3"/>
        <v>0</v>
      </c>
      <c r="P9" s="30">
        <f t="shared" si="8"/>
        <v>0</v>
      </c>
    </row>
    <row r="10">
      <c r="A10" s="31">
        <f>WORKDAY($A$2,row(A8),Holidays!$B$2:$B$12)</f>
        <v>44970</v>
      </c>
      <c r="B10" s="28"/>
      <c r="C10" s="28"/>
      <c r="D10" s="28">
        <f t="shared" si="1"/>
        <v>0</v>
      </c>
      <c r="E10" s="29">
        <f t="shared" si="4"/>
        <v>0</v>
      </c>
      <c r="F10" s="28"/>
      <c r="G10" s="28"/>
      <c r="H10" s="28">
        <f t="shared" si="2"/>
        <v>0</v>
      </c>
      <c r="I10" s="29">
        <f t="shared" si="5"/>
        <v>0</v>
      </c>
      <c r="J10" s="28"/>
      <c r="K10" s="29">
        <f t="shared" si="6"/>
        <v>0</v>
      </c>
      <c r="L10" s="28"/>
      <c r="M10" s="29">
        <f t="shared" si="7"/>
        <v>0</v>
      </c>
      <c r="N10" s="28"/>
      <c r="O10" s="28">
        <f t="shared" si="3"/>
        <v>0</v>
      </c>
      <c r="P10" s="30">
        <f t="shared" si="8"/>
        <v>0</v>
      </c>
    </row>
    <row r="11">
      <c r="A11" s="31">
        <f>WORKDAY($A$2,row(A9),Holidays!$B$2:$B$12)</f>
        <v>44971</v>
      </c>
      <c r="B11" s="28"/>
      <c r="C11" s="28"/>
      <c r="D11" s="28">
        <f t="shared" si="1"/>
        <v>0</v>
      </c>
      <c r="E11" s="29">
        <f t="shared" si="4"/>
        <v>0</v>
      </c>
      <c r="F11" s="28"/>
      <c r="G11" s="28"/>
      <c r="H11" s="28">
        <f t="shared" si="2"/>
        <v>0</v>
      </c>
      <c r="I11" s="29">
        <f t="shared" si="5"/>
        <v>0</v>
      </c>
      <c r="J11" s="28"/>
      <c r="K11" s="29">
        <f t="shared" si="6"/>
        <v>0</v>
      </c>
      <c r="L11" s="28"/>
      <c r="M11" s="29">
        <f t="shared" si="7"/>
        <v>0</v>
      </c>
      <c r="N11" s="28"/>
      <c r="O11" s="28">
        <f t="shared" si="3"/>
        <v>0</v>
      </c>
      <c r="P11" s="30">
        <f t="shared" si="8"/>
        <v>0</v>
      </c>
    </row>
    <row r="12">
      <c r="A12" s="31">
        <f>WORKDAY($A$2,row(A10),Holidays!$B$2:$B$12)</f>
        <v>44972</v>
      </c>
      <c r="B12" s="28"/>
      <c r="C12" s="28"/>
      <c r="D12" s="28">
        <f t="shared" si="1"/>
        <v>0</v>
      </c>
      <c r="E12" s="29">
        <f t="shared" si="4"/>
        <v>0</v>
      </c>
      <c r="F12" s="28"/>
      <c r="G12" s="28"/>
      <c r="H12" s="28">
        <f t="shared" si="2"/>
        <v>0</v>
      </c>
      <c r="I12" s="29">
        <f t="shared" si="5"/>
        <v>0</v>
      </c>
      <c r="J12" s="28"/>
      <c r="K12" s="29">
        <f t="shared" si="6"/>
        <v>0</v>
      </c>
      <c r="L12" s="28"/>
      <c r="M12" s="29">
        <f t="shared" si="7"/>
        <v>0</v>
      </c>
      <c r="N12" s="28"/>
      <c r="O12" s="28">
        <f t="shared" si="3"/>
        <v>0</v>
      </c>
      <c r="P12" s="30">
        <f t="shared" si="8"/>
        <v>0</v>
      </c>
    </row>
    <row r="13">
      <c r="A13" s="31">
        <f>WORKDAY($A$2,row(A11),Holidays!$B$2:$B$12)</f>
        <v>44973</v>
      </c>
      <c r="B13" s="28"/>
      <c r="C13" s="28"/>
      <c r="D13" s="28">
        <f t="shared" si="1"/>
        <v>0</v>
      </c>
      <c r="E13" s="29">
        <f t="shared" si="4"/>
        <v>0</v>
      </c>
      <c r="F13" s="28"/>
      <c r="G13" s="28"/>
      <c r="H13" s="28">
        <f t="shared" si="2"/>
        <v>0</v>
      </c>
      <c r="I13" s="29">
        <f t="shared" si="5"/>
        <v>0</v>
      </c>
      <c r="J13" s="28"/>
      <c r="K13" s="29">
        <f t="shared" si="6"/>
        <v>0</v>
      </c>
      <c r="L13" s="28"/>
      <c r="M13" s="29">
        <f t="shared" si="7"/>
        <v>0</v>
      </c>
      <c r="N13" s="28"/>
      <c r="O13" s="28">
        <f t="shared" si="3"/>
        <v>0</v>
      </c>
      <c r="P13" s="30">
        <f t="shared" si="8"/>
        <v>0</v>
      </c>
    </row>
    <row r="14">
      <c r="A14" s="31">
        <f>WORKDAY($A$2,row(A12),Holidays!$B$2:$B$12)</f>
        <v>44974</v>
      </c>
      <c r="B14" s="28"/>
      <c r="C14" s="28"/>
      <c r="D14" s="28">
        <f t="shared" si="1"/>
        <v>0</v>
      </c>
      <c r="E14" s="29">
        <f t="shared" si="4"/>
        <v>0</v>
      </c>
      <c r="F14" s="28"/>
      <c r="G14" s="28"/>
      <c r="H14" s="28">
        <f t="shared" si="2"/>
        <v>0</v>
      </c>
      <c r="I14" s="29">
        <f t="shared" si="5"/>
        <v>0</v>
      </c>
      <c r="J14" s="28"/>
      <c r="K14" s="29">
        <f t="shared" si="6"/>
        <v>0</v>
      </c>
      <c r="L14" s="28"/>
      <c r="M14" s="29">
        <f t="shared" si="7"/>
        <v>0</v>
      </c>
      <c r="N14" s="28"/>
      <c r="O14" s="28">
        <f t="shared" si="3"/>
        <v>0</v>
      </c>
      <c r="P14" s="30">
        <f t="shared" si="8"/>
        <v>0</v>
      </c>
    </row>
    <row r="15">
      <c r="A15" s="31">
        <f>WORKDAY($A$2,row(A13),Holidays!$B$2:$B$12)</f>
        <v>44978</v>
      </c>
      <c r="B15" s="28"/>
      <c r="C15" s="28"/>
      <c r="D15" s="28">
        <f t="shared" si="1"/>
        <v>0</v>
      </c>
      <c r="E15" s="29">
        <f t="shared" si="4"/>
        <v>0</v>
      </c>
      <c r="F15" s="28"/>
      <c r="G15" s="28"/>
      <c r="H15" s="28">
        <f t="shared" si="2"/>
        <v>0</v>
      </c>
      <c r="I15" s="29">
        <f t="shared" si="5"/>
        <v>0</v>
      </c>
      <c r="J15" s="28"/>
      <c r="K15" s="29">
        <f t="shared" si="6"/>
        <v>0</v>
      </c>
      <c r="L15" s="28"/>
      <c r="M15" s="29">
        <f t="shared" si="7"/>
        <v>0</v>
      </c>
      <c r="N15" s="28"/>
      <c r="O15" s="28">
        <f t="shared" si="3"/>
        <v>0</v>
      </c>
      <c r="P15" s="30">
        <f t="shared" si="8"/>
        <v>0</v>
      </c>
    </row>
    <row r="16">
      <c r="A16" s="31">
        <f>WORKDAY($A$2,row(A14),Holidays!$B$2:$B$12)</f>
        <v>44979</v>
      </c>
      <c r="B16" s="28"/>
      <c r="C16" s="28"/>
      <c r="D16" s="28">
        <f t="shared" si="1"/>
        <v>0</v>
      </c>
      <c r="E16" s="29">
        <f t="shared" si="4"/>
        <v>0</v>
      </c>
      <c r="F16" s="28"/>
      <c r="G16" s="28"/>
      <c r="H16" s="28">
        <f t="shared" si="2"/>
        <v>0</v>
      </c>
      <c r="I16" s="29">
        <f t="shared" si="5"/>
        <v>0</v>
      </c>
      <c r="J16" s="28"/>
      <c r="K16" s="29">
        <f t="shared" si="6"/>
        <v>0</v>
      </c>
      <c r="L16" s="28"/>
      <c r="M16" s="29">
        <f t="shared" si="7"/>
        <v>0</v>
      </c>
      <c r="N16" s="28"/>
      <c r="O16" s="28">
        <f t="shared" si="3"/>
        <v>0</v>
      </c>
      <c r="P16" s="30">
        <f t="shared" si="8"/>
        <v>0</v>
      </c>
    </row>
    <row r="17">
      <c r="A17" s="31">
        <f>WORKDAY($A$2,row(A15),Holidays!$B$2:$B$12)</f>
        <v>44980</v>
      </c>
      <c r="B17" s="28"/>
      <c r="C17" s="28"/>
      <c r="D17" s="28">
        <f t="shared" si="1"/>
        <v>0</v>
      </c>
      <c r="E17" s="29">
        <f t="shared" si="4"/>
        <v>0</v>
      </c>
      <c r="F17" s="28"/>
      <c r="G17" s="28"/>
      <c r="H17" s="28">
        <f t="shared" si="2"/>
        <v>0</v>
      </c>
      <c r="I17" s="29">
        <f t="shared" si="5"/>
        <v>0</v>
      </c>
      <c r="J17" s="28"/>
      <c r="K17" s="29">
        <f t="shared" si="6"/>
        <v>0</v>
      </c>
      <c r="L17" s="28"/>
      <c r="M17" s="29">
        <f t="shared" si="7"/>
        <v>0</v>
      </c>
      <c r="N17" s="28"/>
      <c r="O17" s="28">
        <f t="shared" si="3"/>
        <v>0</v>
      </c>
      <c r="P17" s="30">
        <f t="shared" si="8"/>
        <v>0</v>
      </c>
    </row>
    <row r="18">
      <c r="A18" s="31">
        <f>WORKDAY($A$2,row(A16),Holidays!$B$2:$B$12)</f>
        <v>44981</v>
      </c>
      <c r="B18" s="28"/>
      <c r="C18" s="28"/>
      <c r="D18" s="28">
        <f t="shared" si="1"/>
        <v>0</v>
      </c>
      <c r="E18" s="29">
        <f t="shared" si="4"/>
        <v>0</v>
      </c>
      <c r="F18" s="28"/>
      <c r="G18" s="28"/>
      <c r="H18" s="28">
        <f t="shared" si="2"/>
        <v>0</v>
      </c>
      <c r="I18" s="29">
        <f t="shared" si="5"/>
        <v>0</v>
      </c>
      <c r="J18" s="28"/>
      <c r="K18" s="29">
        <f t="shared" si="6"/>
        <v>0</v>
      </c>
      <c r="L18" s="28"/>
      <c r="M18" s="29">
        <f t="shared" si="7"/>
        <v>0</v>
      </c>
      <c r="N18" s="28"/>
      <c r="O18" s="28">
        <f t="shared" si="3"/>
        <v>0</v>
      </c>
      <c r="P18" s="30">
        <f t="shared" si="8"/>
        <v>0</v>
      </c>
    </row>
    <row r="19">
      <c r="A19" s="31">
        <f>WORKDAY($A$2,row(A17),Holidays!$B$2:$B$12)</f>
        <v>44984</v>
      </c>
      <c r="B19" s="28"/>
      <c r="C19" s="28"/>
      <c r="D19" s="28">
        <f t="shared" si="1"/>
        <v>0</v>
      </c>
      <c r="E19" s="29">
        <f t="shared" si="4"/>
        <v>0</v>
      </c>
      <c r="F19" s="28"/>
      <c r="G19" s="28"/>
      <c r="H19" s="28">
        <f t="shared" si="2"/>
        <v>0</v>
      </c>
      <c r="I19" s="29">
        <f t="shared" si="5"/>
        <v>0</v>
      </c>
      <c r="J19" s="28"/>
      <c r="K19" s="29">
        <f t="shared" si="6"/>
        <v>0</v>
      </c>
      <c r="L19" s="28"/>
      <c r="M19" s="29">
        <f t="shared" si="7"/>
        <v>0</v>
      </c>
      <c r="N19" s="28"/>
      <c r="O19" s="28">
        <f t="shared" si="3"/>
        <v>0</v>
      </c>
      <c r="P19" s="30">
        <f t="shared" si="8"/>
        <v>0</v>
      </c>
    </row>
    <row r="20">
      <c r="A20" s="31">
        <f>WORKDAY($A$2,row(A18),Holidays!$B$2:$B$12)</f>
        <v>44985</v>
      </c>
      <c r="B20" s="28"/>
      <c r="C20" s="28"/>
      <c r="D20" s="28">
        <f t="shared" si="1"/>
        <v>0</v>
      </c>
      <c r="E20" s="29">
        <f t="shared" si="4"/>
        <v>0</v>
      </c>
      <c r="F20" s="28"/>
      <c r="G20" s="28"/>
      <c r="H20" s="28">
        <f t="shared" si="2"/>
        <v>0</v>
      </c>
      <c r="I20" s="29">
        <f t="shared" si="5"/>
        <v>0</v>
      </c>
      <c r="J20" s="28"/>
      <c r="K20" s="29">
        <f t="shared" si="6"/>
        <v>0</v>
      </c>
      <c r="L20" s="28"/>
      <c r="M20" s="29">
        <f t="shared" si="7"/>
        <v>0</v>
      </c>
      <c r="N20" s="28"/>
      <c r="O20" s="28">
        <f t="shared" si="3"/>
        <v>0</v>
      </c>
      <c r="P20" s="30">
        <f t="shared" si="8"/>
        <v>0</v>
      </c>
    </row>
    <row r="21">
      <c r="A21" s="24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44986.0</v>
      </c>
      <c r="B2" s="20"/>
      <c r="C2" s="20"/>
      <c r="D2" s="20">
        <f t="shared" ref="D2:D24" si="1">SUM(B2,C2)</f>
        <v>0</v>
      </c>
      <c r="E2" s="21">
        <f>D2-'February 2023'!D24</f>
        <v>0</v>
      </c>
      <c r="F2" s="20"/>
      <c r="G2" s="20"/>
      <c r="H2" s="20">
        <f t="shared" ref="H2:H24" si="2">SUM(D2,F2,G2)</f>
        <v>0</v>
      </c>
      <c r="I2" s="21">
        <f>H2-'February 2023'!H24</f>
        <v>0</v>
      </c>
      <c r="J2" s="20"/>
      <c r="K2" s="21"/>
      <c r="L2" s="20"/>
      <c r="M2" s="32">
        <f>L2-'February 2023'!L24</f>
        <v>0</v>
      </c>
      <c r="N2" s="20"/>
      <c r="O2" s="20">
        <f t="shared" ref="O2:O24" si="3">SUM(L2,N2)</f>
        <v>0</v>
      </c>
      <c r="P2" s="22">
        <f>O2-'February 2023'!O24</f>
        <v>0</v>
      </c>
    </row>
    <row r="3">
      <c r="A3" s="23">
        <f>WORKDAY($A$2,row(A1),Holidays!$B$2:$B$12)</f>
        <v>44987</v>
      </c>
      <c r="B3" s="20"/>
      <c r="C3" s="20"/>
      <c r="D3" s="20">
        <f t="shared" si="1"/>
        <v>0</v>
      </c>
      <c r="E3" s="21">
        <f t="shared" ref="E3:E24" si="4">D3-D2</f>
        <v>0</v>
      </c>
      <c r="F3" s="20"/>
      <c r="G3" s="20"/>
      <c r="H3" s="20">
        <f t="shared" si="2"/>
        <v>0</v>
      </c>
      <c r="I3" s="21">
        <f t="shared" ref="I3:I24" si="5">H3-H2</f>
        <v>0</v>
      </c>
      <c r="J3" s="20"/>
      <c r="K3" s="21"/>
      <c r="L3" s="33"/>
      <c r="M3" s="32">
        <f t="shared" ref="M3:M24" si="6">L3-L2</f>
        <v>0</v>
      </c>
      <c r="N3" s="20"/>
      <c r="O3" s="20">
        <f t="shared" si="3"/>
        <v>0</v>
      </c>
      <c r="P3" s="22">
        <f t="shared" ref="P3:P24" si="7">O3-O2</f>
        <v>0</v>
      </c>
    </row>
    <row r="4">
      <c r="A4" s="23">
        <f>WORKDAY($A$2,row(A2),Holidays!$B$2:$B$12)</f>
        <v>44988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/>
      <c r="L4" s="20"/>
      <c r="M4" s="32">
        <f t="shared" si="6"/>
        <v>0</v>
      </c>
      <c r="N4" s="20"/>
      <c r="O4" s="20">
        <f t="shared" si="3"/>
        <v>0</v>
      </c>
      <c r="P4" s="22">
        <f t="shared" si="7"/>
        <v>0</v>
      </c>
    </row>
    <row r="5">
      <c r="A5" s="23">
        <f>WORKDAY($A$2,row(A3),Holidays!$B$2:$B$12)</f>
        <v>44991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/>
      <c r="L5" s="20"/>
      <c r="M5" s="32">
        <f t="shared" si="6"/>
        <v>0</v>
      </c>
      <c r="N5" s="20"/>
      <c r="O5" s="20">
        <f t="shared" si="3"/>
        <v>0</v>
      </c>
      <c r="P5" s="22">
        <f t="shared" si="7"/>
        <v>0</v>
      </c>
    </row>
    <row r="6">
      <c r="A6" s="23">
        <f>WORKDAY($A$2,row(A4),Holidays!$B$2:$B$12)</f>
        <v>44992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/>
      <c r="L6" s="20"/>
      <c r="M6" s="32">
        <f t="shared" si="6"/>
        <v>0</v>
      </c>
      <c r="N6" s="20"/>
      <c r="O6" s="20">
        <f t="shared" si="3"/>
        <v>0</v>
      </c>
      <c r="P6" s="22">
        <f t="shared" si="7"/>
        <v>0</v>
      </c>
    </row>
    <row r="7">
      <c r="A7" s="23">
        <f>WORKDAY($A$2,row(A5),Holidays!$B$2:$B$12)</f>
        <v>44993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/>
      <c r="L7" s="20"/>
      <c r="M7" s="32">
        <f t="shared" si="6"/>
        <v>0</v>
      </c>
      <c r="N7" s="20"/>
      <c r="O7" s="20">
        <f t="shared" si="3"/>
        <v>0</v>
      </c>
      <c r="P7" s="22">
        <f t="shared" si="7"/>
        <v>0</v>
      </c>
    </row>
    <row r="8">
      <c r="A8" s="23">
        <f>WORKDAY($A$2,row(A6),Holidays!$B$2:$B$12)</f>
        <v>44994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/>
      <c r="L8" s="20"/>
      <c r="M8" s="32">
        <f t="shared" si="6"/>
        <v>0</v>
      </c>
      <c r="N8" s="20"/>
      <c r="O8" s="20">
        <f t="shared" si="3"/>
        <v>0</v>
      </c>
      <c r="P8" s="22">
        <f t="shared" si="7"/>
        <v>0</v>
      </c>
    </row>
    <row r="9">
      <c r="A9" s="23">
        <f>WORKDAY($A$2,row(A7),Holidays!$B$2:$B$12)</f>
        <v>44995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/>
      <c r="L9" s="20"/>
      <c r="M9" s="32">
        <f t="shared" si="6"/>
        <v>0</v>
      </c>
      <c r="N9" s="20"/>
      <c r="O9" s="20">
        <f t="shared" si="3"/>
        <v>0</v>
      </c>
      <c r="P9" s="22">
        <f t="shared" si="7"/>
        <v>0</v>
      </c>
    </row>
    <row r="10">
      <c r="A10" s="23">
        <f>WORKDAY($A$2,row(A8),Holidays!$B$2:$B$12)</f>
        <v>44998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/>
      <c r="L10" s="20"/>
      <c r="M10" s="32">
        <f t="shared" si="6"/>
        <v>0</v>
      </c>
      <c r="N10" s="20"/>
      <c r="O10" s="20">
        <f t="shared" si="3"/>
        <v>0</v>
      </c>
      <c r="P10" s="22">
        <f t="shared" si="7"/>
        <v>0</v>
      </c>
    </row>
    <row r="11">
      <c r="A11" s="23">
        <f>WORKDAY($A$2,row(A9),Holidays!$B$2:$B$12)</f>
        <v>44999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/>
      <c r="L11" s="20"/>
      <c r="M11" s="32">
        <f t="shared" si="6"/>
        <v>0</v>
      </c>
      <c r="N11" s="20"/>
      <c r="O11" s="20">
        <f t="shared" si="3"/>
        <v>0</v>
      </c>
      <c r="P11" s="22">
        <f t="shared" si="7"/>
        <v>0</v>
      </c>
    </row>
    <row r="12">
      <c r="A12" s="23">
        <f>WORKDAY($A$2,row(A10),Holidays!$B$2:$B$12)</f>
        <v>45000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/>
      <c r="L12" s="20"/>
      <c r="M12" s="32">
        <f t="shared" si="6"/>
        <v>0</v>
      </c>
      <c r="N12" s="20"/>
      <c r="O12" s="20">
        <f t="shared" si="3"/>
        <v>0</v>
      </c>
      <c r="P12" s="22">
        <f t="shared" si="7"/>
        <v>0</v>
      </c>
    </row>
    <row r="13">
      <c r="A13" s="23">
        <f>WORKDAY($A$2,row(A11),Holidays!$B$2:$B$12)</f>
        <v>45001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/>
      <c r="L13" s="20"/>
      <c r="M13" s="32">
        <f t="shared" si="6"/>
        <v>0</v>
      </c>
      <c r="N13" s="20"/>
      <c r="O13" s="20">
        <f t="shared" si="3"/>
        <v>0</v>
      </c>
      <c r="P13" s="22">
        <f t="shared" si="7"/>
        <v>0</v>
      </c>
    </row>
    <row r="14">
      <c r="A14" s="23">
        <f>WORKDAY($A$2,row(A12),Holidays!$B$2:$B$12)</f>
        <v>45002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/>
      <c r="L14" s="20"/>
      <c r="M14" s="32">
        <f t="shared" si="6"/>
        <v>0</v>
      </c>
      <c r="N14" s="20"/>
      <c r="O14" s="20">
        <f t="shared" si="3"/>
        <v>0</v>
      </c>
      <c r="P14" s="22">
        <f t="shared" si="7"/>
        <v>0</v>
      </c>
    </row>
    <row r="15">
      <c r="A15" s="23">
        <f>WORKDAY($A$2,row(A13),Holidays!$B$2:$B$12)</f>
        <v>45005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/>
      <c r="L15" s="20"/>
      <c r="M15" s="32">
        <f t="shared" si="6"/>
        <v>0</v>
      </c>
      <c r="N15" s="20"/>
      <c r="O15" s="20">
        <f t="shared" si="3"/>
        <v>0</v>
      </c>
      <c r="P15" s="22">
        <f t="shared" si="7"/>
        <v>0</v>
      </c>
    </row>
    <row r="16">
      <c r="A16" s="23">
        <f>WORKDAY($A$2,row(A14),Holidays!$B$2:$B$12)</f>
        <v>45006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/>
      <c r="L16" s="20"/>
      <c r="M16" s="32">
        <f t="shared" si="6"/>
        <v>0</v>
      </c>
      <c r="N16" s="20"/>
      <c r="O16" s="20">
        <f t="shared" si="3"/>
        <v>0</v>
      </c>
      <c r="P16" s="22">
        <f t="shared" si="7"/>
        <v>0</v>
      </c>
    </row>
    <row r="17">
      <c r="A17" s="23">
        <f>WORKDAY($A$2,row(A15),Holidays!$B$2:$B$12)</f>
        <v>45007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/>
      <c r="L17" s="20"/>
      <c r="M17" s="32">
        <f t="shared" si="6"/>
        <v>0</v>
      </c>
      <c r="N17" s="20"/>
      <c r="O17" s="20">
        <f t="shared" si="3"/>
        <v>0</v>
      </c>
      <c r="P17" s="22">
        <f t="shared" si="7"/>
        <v>0</v>
      </c>
    </row>
    <row r="18">
      <c r="A18" s="23">
        <f>WORKDAY($A$2,row(A16),Holidays!$B$2:$B$12)</f>
        <v>45008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/>
      <c r="L18" s="20"/>
      <c r="M18" s="32">
        <f t="shared" si="6"/>
        <v>0</v>
      </c>
      <c r="N18" s="20"/>
      <c r="O18" s="20">
        <f t="shared" si="3"/>
        <v>0</v>
      </c>
      <c r="P18" s="22">
        <f t="shared" si="7"/>
        <v>0</v>
      </c>
    </row>
    <row r="19">
      <c r="A19" s="23">
        <f>WORKDAY($A$2,row(A17),Holidays!$B$2:$B$12)</f>
        <v>45009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/>
      <c r="L19" s="20"/>
      <c r="M19" s="32">
        <f t="shared" si="6"/>
        <v>0</v>
      </c>
      <c r="N19" s="20"/>
      <c r="O19" s="20">
        <f t="shared" si="3"/>
        <v>0</v>
      </c>
      <c r="P19" s="22">
        <f t="shared" si="7"/>
        <v>0</v>
      </c>
    </row>
    <row r="20">
      <c r="A20" s="23">
        <f>WORKDAY($A$2,row(A18),Holidays!$B$2:$B$12)</f>
        <v>45012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/>
      <c r="L20" s="20"/>
      <c r="M20" s="32">
        <f t="shared" si="6"/>
        <v>0</v>
      </c>
      <c r="N20" s="20"/>
      <c r="O20" s="20">
        <f t="shared" si="3"/>
        <v>0</v>
      </c>
      <c r="P20" s="22">
        <f t="shared" si="7"/>
        <v>0</v>
      </c>
    </row>
    <row r="21">
      <c r="A21" s="23">
        <f>WORKDAY($A$2,row(A19),Holidays!$B$2:$B$12)</f>
        <v>45013</v>
      </c>
      <c r="B21" s="34"/>
      <c r="C21" s="34"/>
      <c r="D21" s="20">
        <f t="shared" si="1"/>
        <v>0</v>
      </c>
      <c r="E21" s="21">
        <f t="shared" si="4"/>
        <v>0</v>
      </c>
      <c r="F21" s="34"/>
      <c r="G21" s="34"/>
      <c r="H21" s="20">
        <f t="shared" si="2"/>
        <v>0</v>
      </c>
      <c r="I21" s="21">
        <f t="shared" si="5"/>
        <v>0</v>
      </c>
      <c r="J21" s="34"/>
      <c r="K21" s="34"/>
      <c r="L21" s="34"/>
      <c r="M21" s="32">
        <f t="shared" si="6"/>
        <v>0</v>
      </c>
      <c r="N21" s="34"/>
      <c r="O21" s="20">
        <f t="shared" si="3"/>
        <v>0</v>
      </c>
      <c r="P21" s="22">
        <f t="shared" si="7"/>
        <v>0</v>
      </c>
    </row>
    <row r="22">
      <c r="A22" s="23">
        <f>WORKDAY($A$2,row(A20),Holidays!$B$2:$B$12)</f>
        <v>45014</v>
      </c>
      <c r="B22" s="34"/>
      <c r="C22" s="34"/>
      <c r="D22" s="20">
        <f t="shared" si="1"/>
        <v>0</v>
      </c>
      <c r="E22" s="21">
        <f t="shared" si="4"/>
        <v>0</v>
      </c>
      <c r="F22" s="34"/>
      <c r="G22" s="34"/>
      <c r="H22" s="20">
        <f t="shared" si="2"/>
        <v>0</v>
      </c>
      <c r="I22" s="21">
        <f t="shared" si="5"/>
        <v>0</v>
      </c>
      <c r="J22" s="34"/>
      <c r="K22" s="34"/>
      <c r="L22" s="34"/>
      <c r="M22" s="32">
        <f t="shared" si="6"/>
        <v>0</v>
      </c>
      <c r="N22" s="34"/>
      <c r="O22" s="20">
        <f t="shared" si="3"/>
        <v>0</v>
      </c>
      <c r="P22" s="22">
        <f t="shared" si="7"/>
        <v>0</v>
      </c>
    </row>
    <row r="23">
      <c r="A23" s="23">
        <f>WORKDAY($A$2,row(A21),Holidays!$B$2:$B$12)</f>
        <v>45015</v>
      </c>
      <c r="B23" s="34"/>
      <c r="C23" s="34"/>
      <c r="D23" s="20">
        <f t="shared" si="1"/>
        <v>0</v>
      </c>
      <c r="E23" s="21">
        <f t="shared" si="4"/>
        <v>0</v>
      </c>
      <c r="F23" s="34"/>
      <c r="G23" s="34"/>
      <c r="H23" s="20">
        <f t="shared" si="2"/>
        <v>0</v>
      </c>
      <c r="I23" s="21">
        <f t="shared" si="5"/>
        <v>0</v>
      </c>
      <c r="J23" s="34"/>
      <c r="K23" s="34"/>
      <c r="L23" s="34"/>
      <c r="M23" s="32">
        <f t="shared" si="6"/>
        <v>0</v>
      </c>
      <c r="N23" s="34"/>
      <c r="O23" s="20">
        <f t="shared" si="3"/>
        <v>0</v>
      </c>
      <c r="P23" s="22">
        <f t="shared" si="7"/>
        <v>0</v>
      </c>
    </row>
    <row r="24">
      <c r="A24" s="23">
        <f>WORKDAY($A$2,row(A22),Holidays!$B$2:$B$12)</f>
        <v>45016</v>
      </c>
      <c r="B24" s="34"/>
      <c r="C24" s="34"/>
      <c r="D24" s="20">
        <f t="shared" si="1"/>
        <v>0</v>
      </c>
      <c r="E24" s="21">
        <f t="shared" si="4"/>
        <v>0</v>
      </c>
      <c r="F24" s="34"/>
      <c r="G24" s="34"/>
      <c r="H24" s="20">
        <f t="shared" si="2"/>
        <v>0</v>
      </c>
      <c r="I24" s="21">
        <f t="shared" si="5"/>
        <v>0</v>
      </c>
      <c r="J24" s="34"/>
      <c r="K24" s="34"/>
      <c r="L24" s="34"/>
      <c r="M24" s="32">
        <f t="shared" si="6"/>
        <v>0</v>
      </c>
      <c r="N24" s="34"/>
      <c r="O24" s="20">
        <f t="shared" si="3"/>
        <v>0</v>
      </c>
      <c r="P24" s="22">
        <f t="shared" si="7"/>
        <v>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45019.0</v>
      </c>
      <c r="B2" s="20"/>
      <c r="C2" s="20"/>
      <c r="D2" s="20">
        <f t="shared" ref="D2:D20" si="1">SUM(B2,C2)</f>
        <v>0</v>
      </c>
      <c r="E2" s="21"/>
      <c r="F2" s="20"/>
      <c r="G2" s="20"/>
      <c r="H2" s="20">
        <f t="shared" ref="H2:H20" si="2">SUM(D2,F2,G2)</f>
        <v>0</v>
      </c>
      <c r="I2" s="21"/>
      <c r="J2" s="20"/>
      <c r="K2" s="21"/>
      <c r="L2" s="20"/>
      <c r="M2" s="21"/>
      <c r="N2" s="20"/>
      <c r="O2" s="20">
        <f t="shared" ref="O2:O20" si="3">SUM(L2,N2)</f>
        <v>0</v>
      </c>
      <c r="P2" s="22"/>
    </row>
    <row r="3">
      <c r="A3" s="23">
        <f>WORKDAY($A$2,row(A1),Holidays!$B$2:$B$12)</f>
        <v>45020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45021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45022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45023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45026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45027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45028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45029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45030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45033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45034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45035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45036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45037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45040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45041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45042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45043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45047.0</v>
      </c>
      <c r="B2" s="20"/>
      <c r="C2" s="20"/>
      <c r="D2" s="20">
        <f t="shared" ref="D2:D23" si="1">SUM(B2,C2)</f>
        <v>0</v>
      </c>
      <c r="E2" s="21"/>
      <c r="F2" s="20"/>
      <c r="G2" s="20"/>
      <c r="H2" s="20">
        <f t="shared" ref="H2:H23" si="2">SUM(D2,F2,G2)</f>
        <v>0</v>
      </c>
      <c r="I2" s="21"/>
      <c r="J2" s="20"/>
      <c r="K2" s="21"/>
      <c r="L2" s="20"/>
      <c r="M2" s="21"/>
      <c r="N2" s="20"/>
      <c r="O2" s="20">
        <f t="shared" ref="O2:O23" si="3">SUM(L2,N2)</f>
        <v>0</v>
      </c>
      <c r="P2" s="22"/>
    </row>
    <row r="3">
      <c r="A3" s="23">
        <f>WORKDAY($A$2,row(A1),Holidays!$B$2:$B$12)</f>
        <v>45048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45049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45050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45051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45054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45055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45056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45057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45058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45061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45062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45063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45064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45065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45068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45069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45070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45071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45072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45076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  <row r="23">
      <c r="A23" s="23">
        <f>WORKDAY($A$2,row(A21),Holidays!$B$2:$B$12)</f>
        <v>45077</v>
      </c>
      <c r="B23" s="34"/>
      <c r="C23" s="34"/>
      <c r="D23" s="20">
        <f t="shared" si="1"/>
        <v>0</v>
      </c>
      <c r="E23" s="34"/>
      <c r="F23" s="34"/>
      <c r="G23" s="34"/>
      <c r="H23" s="20">
        <f t="shared" si="2"/>
        <v>0</v>
      </c>
      <c r="I23" s="34"/>
      <c r="J23" s="34"/>
      <c r="K23" s="34"/>
      <c r="L23" s="34"/>
      <c r="M23" s="34"/>
      <c r="N23" s="34"/>
      <c r="O23" s="20">
        <f t="shared" si="3"/>
        <v>0</v>
      </c>
      <c r="P23" s="34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45078.0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45079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45082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45083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45084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45085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45086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45089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45090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45091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45092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45093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45097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45098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45099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45100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45103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45104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45105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45106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45107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45110.0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45112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45113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45114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45117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45118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45119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45120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45121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45124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45125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45126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45127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45128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45131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45132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45133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45134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45135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45138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45139.0</v>
      </c>
      <c r="B2" s="20"/>
      <c r="C2" s="20"/>
      <c r="D2" s="20">
        <f t="shared" ref="D2:D24" si="1">SUM(B2,C2)</f>
        <v>0</v>
      </c>
      <c r="E2" s="21"/>
      <c r="F2" s="20"/>
      <c r="G2" s="20"/>
      <c r="H2" s="20">
        <f t="shared" ref="H2:H24" si="2">SUM(D2,F2,G2)</f>
        <v>0</v>
      </c>
      <c r="I2" s="21"/>
      <c r="J2" s="20"/>
      <c r="K2" s="21"/>
      <c r="L2" s="20"/>
      <c r="M2" s="21"/>
      <c r="N2" s="20"/>
      <c r="O2" s="20">
        <f t="shared" ref="O2:O24" si="3">SUM(L2,N2)</f>
        <v>0</v>
      </c>
      <c r="P2" s="22"/>
    </row>
    <row r="3">
      <c r="A3" s="23">
        <f>WORKDAY($A$2,row(A1),Holidays!$B$2:$B$12)</f>
        <v>45140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45141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45142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45145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45146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45147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45148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45149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45152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45153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45154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45155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45156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45159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45160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45161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45162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45163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45166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45167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  <row r="23">
      <c r="A23" s="23">
        <f>WORKDAY($A$2,row(A21),Holidays!$B$2:$B$12)</f>
        <v>45168</v>
      </c>
      <c r="B23" s="20"/>
      <c r="C23" s="20"/>
      <c r="D23" s="20">
        <f t="shared" si="1"/>
        <v>0</v>
      </c>
      <c r="E23" s="21"/>
      <c r="F23" s="20"/>
      <c r="G23" s="20"/>
      <c r="H23" s="20">
        <f t="shared" si="2"/>
        <v>0</v>
      </c>
      <c r="I23" s="21"/>
      <c r="J23" s="20"/>
      <c r="K23" s="21"/>
      <c r="L23" s="20"/>
      <c r="M23" s="21"/>
      <c r="N23" s="20"/>
      <c r="O23" s="20">
        <f t="shared" si="3"/>
        <v>0</v>
      </c>
      <c r="P23" s="22"/>
    </row>
    <row r="24">
      <c r="A24" s="23">
        <f>WORKDAY($A$2,row(A22),Holidays!$B$2:$B$12)</f>
        <v>45169</v>
      </c>
      <c r="B24" s="20"/>
      <c r="C24" s="20"/>
      <c r="D24" s="20">
        <f t="shared" si="1"/>
        <v>0</v>
      </c>
      <c r="E24" s="21"/>
      <c r="F24" s="20"/>
      <c r="G24" s="20"/>
      <c r="H24" s="20">
        <f t="shared" si="2"/>
        <v>0</v>
      </c>
      <c r="I24" s="21"/>
      <c r="J24" s="20"/>
      <c r="K24" s="21"/>
      <c r="L24" s="20"/>
      <c r="M24" s="21"/>
      <c r="N24" s="20"/>
      <c r="O24" s="20">
        <f t="shared" si="3"/>
        <v>0</v>
      </c>
      <c r="P24" s="22"/>
    </row>
  </sheetData>
  <drawing r:id="rId2"/>
  <legacyDrawing r:id="rId3"/>
  <tableParts count="1">
    <tablePart r:id="rId5"/>
  </tableParts>
</worksheet>
</file>